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15" windowWidth="12660" windowHeight="9435" tabRatio="727" firstSheet="20" activeTab="30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4.sz.mell." sheetId="7" r:id="rId7"/>
    <sheet name="5.sz.mell." sheetId="8" r:id="rId8"/>
    <sheet name="9.1. sz. mell" sheetId="9" r:id="rId9"/>
    <sheet name="9.1.1. sz. mell " sheetId="10" r:id="rId10"/>
    <sheet name="9.1.2. sz. mell " sheetId="11" r:id="rId11"/>
    <sheet name="9.1.3. sz. mell" sheetId="12" r:id="rId12"/>
    <sheet name="9.2. sz. mell" sheetId="13" r:id="rId13"/>
    <sheet name="9.2.1. sz. mell" sheetId="14" r:id="rId14"/>
    <sheet name="9.2.2. sz.  mell" sheetId="15" r:id="rId15"/>
    <sheet name="9.2.3. sz. mell" sheetId="16" r:id="rId16"/>
    <sheet name="9.3. sz. mell" sheetId="17" r:id="rId17"/>
    <sheet name="9.3.1. sz. mell" sheetId="18" r:id="rId18"/>
    <sheet name="9.3.2. sz. mell" sheetId="19" r:id="rId19"/>
    <sheet name="9.3.3. sz. mell" sheetId="20" r:id="rId20"/>
    <sheet name="1. sz tájékoztató t." sheetId="21" r:id="rId21"/>
    <sheet name="11. melléklet" sheetId="22" r:id="rId22"/>
    <sheet name="6. melléklet" sheetId="23" r:id="rId23"/>
    <sheet name="3. melléklet" sheetId="24" r:id="rId24"/>
    <sheet name="7. melléklet" sheetId="25" r:id="rId25"/>
    <sheet name="12.1. melléklet" sheetId="26" r:id="rId26"/>
    <sheet name="12.2. melléklet" sheetId="27" r:id="rId27"/>
    <sheet name="12.3. melléklet" sheetId="28" r:id="rId28"/>
    <sheet name="12.4. melléklet" sheetId="29" r:id="rId29"/>
    <sheet name="8. melléklet" sheetId="30" r:id="rId30"/>
    <sheet name="10. melléklet" sheetId="31" r:id="rId31"/>
  </sheets>
  <externalReferences>
    <externalReference r:id="rId34"/>
    <externalReference r:id="rId35"/>
  </externalReferences>
  <definedNames>
    <definedName name="_xlfn.IFERROR" hidden="1">#NAME?</definedName>
    <definedName name="_xlnm.Print_Titles" localSheetId="8">'9.1. sz. mell'!$1:$6</definedName>
    <definedName name="_xlnm.Print_Titles" localSheetId="9">'9.1.1. sz. mell '!$1:$6</definedName>
    <definedName name="_xlnm.Print_Titles" localSheetId="10">'9.1.2. sz. mell '!$1:$6</definedName>
    <definedName name="_xlnm.Print_Titles" localSheetId="11">'9.1.3. sz. mell'!$1:$6</definedName>
    <definedName name="_xlnm.Print_Titles" localSheetId="12">'9.2. sz. mell'!$1:$6</definedName>
    <definedName name="_xlnm.Print_Titles" localSheetId="13">'9.2.1. sz. mell'!$1:$6</definedName>
    <definedName name="_xlnm.Print_Titles" localSheetId="14">'9.2.2. sz.  mell'!$1:$6</definedName>
    <definedName name="_xlnm.Print_Titles" localSheetId="15">'9.2.3. sz. mell'!$1:$6</definedName>
    <definedName name="_xlnm.Print_Titles" localSheetId="16">'9.3. sz. mell'!$1:$6</definedName>
    <definedName name="_xlnm.Print_Titles" localSheetId="17">'9.3.1. sz. mell'!$1:$6</definedName>
    <definedName name="_xlnm.Print_Titles" localSheetId="18">'9.3.2. sz. mell'!$1:$6</definedName>
    <definedName name="_xlnm.Print_Titles" localSheetId="19">'9.3.3. sz. mell'!$1:$6</definedName>
    <definedName name="_xlnm.Print_Area" localSheetId="20">'1. sz tájékoztató t.'!$A$1:$E$147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<sst xmlns="http://schemas.openxmlformats.org/spreadsheetml/2006/main" count="4660" uniqueCount="757">
  <si>
    <t>Beruházási (felhalmozási) kiadások előirányzata beruházásonként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</si>
  <si>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</si>
  <si>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</si>
  <si>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</si>
  <si>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</si>
  <si>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</si>
  <si>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</si>
  <si>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</si>
  <si>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</si>
  <si>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</si>
  <si>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</si>
  <si>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</si>
  <si>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</si>
  <si>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</si>
  <si>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</si>
  <si>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</si>
  <si>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</si>
  <si>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</si>
  <si>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</si>
  <si>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</si>
  <si>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</si>
  <si>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</si>
  <si>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</si>
  <si>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</si>
  <si>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</si>
  <si>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</si>
  <si>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</si>
  <si>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</si>
  <si>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</si>
  <si>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</si>
  <si>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</si>
  <si>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</si>
  <si>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</si>
  <si>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</si>
  <si>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</si>
  <si>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</si>
  <si>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</si>
  <si>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</si>
  <si>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</si>
  <si>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</si>
  <si>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</si>
  <si>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</si>
  <si>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</si>
  <si>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</si>
  <si>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</si>
  <si>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</si>
  <si>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</si>
  <si>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</si>
  <si>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</si>
  <si>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</si>
  <si>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</si>
  <si>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</si>
  <si>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</si>
  <si>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</si>
  <si>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</si>
  <si>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</si>
  <si>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</si>
  <si>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</si>
  <si>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</si>
  <si>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</si>
  <si>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</si>
  <si>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</si>
  <si>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Kiadás vonzata évenként</t>
  </si>
  <si>
    <t>Sor-
szám</t>
  </si>
  <si>
    <t>............................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</si>
  <si>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</si>
  <si>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</si>
  <si>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</si>
  <si>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</si>
  <si>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</si>
  <si>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</si>
  <si>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</si>
  <si>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</si>
  <si>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</si>
  <si>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</si>
  <si>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</si>
  <si>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</si>
  <si>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</si>
  <si>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</si>
  <si>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</si>
  <si>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</si>
  <si>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</si>
  <si>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</si>
  <si>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</si>
  <si>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</si>
  <si>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</si>
  <si>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</si>
  <si>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</si>
  <si>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</si>
  <si>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</si>
  <si>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</si>
  <si>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</si>
  <si>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</si>
  <si>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</si>
  <si>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</si>
  <si>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</si>
  <si>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</si>
  <si>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</si>
  <si>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</si>
  <si>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</si>
  <si>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</si>
  <si>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</si>
  <si>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</si>
  <si>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</si>
  <si>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</si>
  <si>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</si>
  <si>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</si>
  <si>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</si>
  <si>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</si>
  <si>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</si>
  <si>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</si>
  <si>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</si>
  <si>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</si>
  <si>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</si>
  <si>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</si>
  <si>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</si>
  <si>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</si>
  <si>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</si>
  <si>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</si>
  <si>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</si>
  <si>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</si>
  <si>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</si>
  <si>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</si>
  <si>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</si>
  <si>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</si>
  <si>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</si>
  <si>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</si>
  <si>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</si>
  <si>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</si>
  <si>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</si>
  <si>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</si>
  <si>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</si>
  <si>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</si>
  <si>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</si>
  <si>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</si>
  <si>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</si>
  <si>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</si>
  <si>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</si>
  <si>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</si>
  <si>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Egyéb (Pl.: garancia és kezességvállalás, stb.)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</si>
  <si>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</si>
  <si>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</si>
  <si>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</si>
  <si>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</si>
  <si>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</si>
  <si>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</si>
  <si>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</si>
  <si>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</si>
  <si>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</si>
  <si>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</si>
  <si>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</si>
  <si>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</si>
  <si>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</si>
  <si>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</si>
  <si>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</si>
  <si>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</si>
  <si>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</si>
  <si>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</si>
  <si>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</si>
  <si>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</si>
  <si>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</si>
  <si>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</si>
  <si>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</si>
  <si>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</si>
  <si>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</si>
  <si>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</si>
  <si>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</si>
  <si>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</si>
  <si>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</si>
  <si>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</si>
  <si>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</si>
  <si>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</si>
  <si>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</si>
  <si>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</si>
  <si>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</si>
  <si>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</si>
  <si>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</si>
  <si>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</si>
  <si>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</si>
  <si>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</si>
  <si>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</si>
  <si>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</si>
  <si>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</si>
  <si>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</si>
  <si>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</si>
  <si>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</si>
  <si>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</si>
  <si>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</si>
  <si>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</si>
  <si>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</si>
  <si>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</si>
  <si>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</si>
  <si>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</si>
  <si>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</si>
  <si>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</si>
  <si>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</si>
  <si>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</si>
  <si>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</si>
  <si>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</si>
  <si>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</si>
  <si>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</si>
  <si>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</si>
  <si>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</si>
  <si>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</si>
  <si>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</si>
  <si>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</si>
  <si>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</si>
  <si>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</si>
  <si>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</si>
  <si>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</si>
  <si>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</si>
  <si>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</si>
  <si>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</si>
  <si>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</si>
  <si>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</si>
  <si>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</si>
  <si>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</si>
  <si>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</si>
  <si>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</si>
  <si>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</si>
  <si>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</si>
  <si>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</si>
  <si>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</si>
  <si>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</si>
  <si>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</si>
  <si>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</si>
  <si>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</si>
  <si>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</si>
  <si>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</si>
  <si>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</si>
  <si>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</si>
  <si>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</si>
  <si>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</si>
  <si>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</si>
  <si>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</si>
  <si>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</si>
  <si>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</si>
  <si>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</si>
  <si>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</si>
  <si>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</si>
  <si>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</si>
  <si>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</si>
  <si>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</si>
  <si>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</si>
  <si>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</si>
  <si>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</si>
  <si>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</si>
  <si>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</si>
  <si>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</si>
  <si>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</si>
  <si>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</si>
  <si>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</si>
  <si>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</si>
  <si>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</si>
  <si>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</si>
  <si>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</si>
  <si>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</si>
  <si>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</si>
  <si>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</si>
  <si>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</si>
  <si>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</si>
  <si>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</si>
  <si>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</si>
  <si>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</si>
  <si>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</si>
  <si>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</si>
  <si>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</si>
  <si>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</si>
  <si>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</si>
  <si>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</si>
  <si>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</si>
  <si>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</si>
  <si>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</si>
  <si>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</si>
  <si>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</si>
  <si>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</si>
  <si>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</si>
  <si>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</si>
  <si>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</si>
  <si>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</si>
  <si>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</si>
  <si>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</si>
  <si>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</si>
  <si>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</si>
  <si>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</si>
  <si>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</si>
  <si>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</si>
  <si>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</si>
  <si>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</si>
  <si>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</si>
  <si>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</si>
  <si>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</si>
  <si>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</si>
  <si>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</si>
  <si>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</si>
  <si>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</si>
  <si>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</si>
  <si>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</si>
  <si>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</si>
  <si>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</si>
  <si>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</si>
  <si>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</si>
  <si>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</si>
  <si>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</si>
  <si>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</si>
  <si>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</si>
  <si>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</si>
  <si>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</si>
  <si>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</si>
  <si>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</si>
  <si>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</si>
  <si>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</si>
  <si>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</si>
  <si>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</si>
  <si>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</si>
  <si>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</si>
  <si>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</si>
  <si>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</si>
  <si>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</si>
  <si>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</si>
  <si>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</si>
  <si>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</si>
  <si>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</si>
  <si>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</si>
  <si>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</si>
  <si>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</si>
  <si>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</si>
  <si>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</si>
  <si>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</si>
  <si>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</si>
  <si>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</si>
  <si>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</si>
  <si>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</si>
  <si>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</si>
  <si>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</si>
  <si>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</si>
  <si>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</si>
  <si>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</si>
  <si>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</si>
  <si>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</si>
  <si>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</si>
  <si>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</si>
  <si>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</si>
  <si>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</si>
  <si>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</si>
  <si>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</si>
  <si>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</si>
  <si>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</si>
  <si>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</si>
  <si>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</si>
  <si>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</si>
  <si>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</si>
  <si>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</si>
  <si>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</si>
  <si>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</si>
  <si>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</si>
  <si>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</si>
  <si>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</si>
  <si>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</si>
  <si>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</si>
  <si>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</si>
  <si>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</si>
  <si>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</si>
  <si>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</si>
  <si>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</si>
  <si>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</si>
  <si>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</si>
  <si>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</si>
  <si>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</si>
  <si>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</si>
  <si>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</si>
  <si>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</si>
  <si>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</si>
  <si>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</si>
  <si>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</si>
  <si>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</si>
  <si>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</si>
  <si>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</si>
  <si>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</si>
  <si>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</si>
  <si>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</si>
  <si>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</si>
  <si>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</si>
  <si>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</si>
  <si>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</si>
  <si>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</si>
  <si>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</si>
  <si>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</si>
  <si>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</si>
  <si>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</si>
  <si>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</si>
  <si>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</si>
  <si>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</si>
  <si>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</si>
  <si>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</si>
  <si>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</si>
  <si>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</si>
  <si>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</si>
  <si>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</si>
  <si>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</si>
  <si>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</si>
  <si>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</si>
  <si>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</si>
  <si>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</si>
  <si>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</si>
  <si>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</si>
  <si>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</si>
  <si>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</si>
  <si>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</si>
  <si>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</si>
  <si>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</si>
  <si>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</si>
  <si>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</si>
  <si>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</si>
  <si>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</si>
  <si>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</si>
  <si>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</si>
  <si>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</si>
  <si>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</si>
  <si>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</si>
  <si>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</si>
  <si>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</si>
  <si>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</si>
  <si>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</si>
  <si>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</si>
  <si>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</si>
  <si>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</si>
  <si>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</si>
  <si>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</si>
  <si>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</si>
  <si>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</si>
  <si>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</si>
  <si>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</si>
  <si>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</si>
  <si>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</si>
  <si>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</si>
  <si>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</si>
  <si>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</si>
  <si>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</si>
  <si>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</si>
  <si>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</si>
  <si>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</si>
  <si>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</si>
  <si>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Hitel-, kölcsönfelvétel államháztartáson kívülről  (10.1.+…+10.3.)</t>
  </si>
  <si>
    <t>2016.</t>
  </si>
  <si>
    <t>2017.</t>
  </si>
  <si>
    <t>2018.</t>
  </si>
  <si>
    <t>Csatornahíd építése</t>
  </si>
  <si>
    <t>Traktor pótkocsi beszerzése</t>
  </si>
  <si>
    <t>Rendezési terv kötelező felülvizsgálata</t>
  </si>
  <si>
    <t>2014.</t>
  </si>
  <si>
    <t>Tanuszoda építésének előkészítése</t>
  </si>
  <si>
    <t>Számítástechnikai eszközbeszerzés az Óvodába</t>
  </si>
  <si>
    <t>Győrzámoly Község Önkormányzata</t>
  </si>
  <si>
    <t xml:space="preserve">   </t>
  </si>
  <si>
    <t>Győrzámolyi Polgármesteri Hivatal</t>
  </si>
  <si>
    <t>Győrzámolyi Tündérrózsa Óvoda és Bölcsőde</t>
  </si>
  <si>
    <t xml:space="preserve">Győrzámolyi Tündérrózsa Óvoda és Bölcsőde </t>
  </si>
  <si>
    <t xml:space="preserve">  </t>
  </si>
  <si>
    <r>
      <t xml:space="preserve">Beruházási kiadások beruházásonként----------------------------------------------- </t>
    </r>
    <r>
      <rPr>
        <sz val="8"/>
        <rFont val="Times New Roman CE"/>
        <family val="0"/>
      </rPr>
      <t>Településrendezési terv felülvizsgálata</t>
    </r>
  </si>
  <si>
    <t>Összesen (1+4+7+9+10+11+12+13)</t>
  </si>
  <si>
    <t xml:space="preserve">   Egyéb belső finanszírozási bevételek-államháztartáson belüli megelőlegezések</t>
  </si>
  <si>
    <t>Települési önkományzatok egyes köznevelési feladatainak támogatása</t>
  </si>
  <si>
    <t>Települési önkományzatok szociális, gyermekjóléti és gyermekétkeztetési feladatainak támogatása</t>
  </si>
  <si>
    <t>Települési önkormányzatok kulturális feladatainak támogatása</t>
  </si>
  <si>
    <t>2016. évi előirányzat</t>
  </si>
  <si>
    <t>Felhasználás 2015. XII. 31-ig</t>
  </si>
  <si>
    <t>2016. utáni szükséglet</t>
  </si>
  <si>
    <t>Új építési telkek beszerzése, kialakítása</t>
  </si>
  <si>
    <t>Közvilágítás bővítése</t>
  </si>
  <si>
    <t>Gyermekétkeztetés feltételeit javító pályázat önrészre</t>
  </si>
  <si>
    <t xml:space="preserve">Számítástechnikai eszközbeszerzés a Hivatalba </t>
  </si>
  <si>
    <t>Villanyzsámoly beszerzés a Konyhára</t>
  </si>
  <si>
    <t>2016. évi eredeti előirányzat</t>
  </si>
  <si>
    <t>2016. előtti kifizetés</t>
  </si>
  <si>
    <t>2018. után</t>
  </si>
  <si>
    <t>Felújítási kiadások felújításonként------------------------------------------------------------</t>
  </si>
  <si>
    <t>Rövid lejáratú hitel törlesztés</t>
  </si>
  <si>
    <t>2016. évi általános működés és ágazati feladatok támogatásának alakulása jogcímenként</t>
  </si>
  <si>
    <t>2016. évi támogatás összesen</t>
  </si>
  <si>
    <t>2014. évi tény</t>
  </si>
  <si>
    <t>2015. évi várható</t>
  </si>
  <si>
    <t>Módosított előirányzat</t>
  </si>
  <si>
    <t>Módosított előírányzat</t>
  </si>
  <si>
    <t xml:space="preserve"> </t>
  </si>
  <si>
    <t>2016. eredeti ei.</t>
  </si>
  <si>
    <t>2016. módosított ei.</t>
  </si>
  <si>
    <t>I</t>
  </si>
  <si>
    <t>2016. évi támogatás  módosított  előirányzata</t>
  </si>
  <si>
    <t>Működési célú költségvetési támogatások és kiegészítő támogatások</t>
  </si>
  <si>
    <t>Csinód telephely megvásárlása tanuszoda céljára</t>
  </si>
  <si>
    <t>2016. évben céljelleggel juttatott támogatásokról</t>
  </si>
  <si>
    <t>Támogatott szervezet neve</t>
  </si>
  <si>
    <t>Támogatás célja</t>
  </si>
  <si>
    <t>Győrzámolyi Sportegyesület</t>
  </si>
  <si>
    <t>működési támogatás</t>
  </si>
  <si>
    <t>Győrzámolyi Kézilabda Club</t>
  </si>
  <si>
    <t>Szigetközi Junior Kendo Klub</t>
  </si>
  <si>
    <t>Győrzámolyi Polgárőr Egyesület</t>
  </si>
  <si>
    <t>Győrzámolyi Önkéntes Tűzoltó Egyesület</t>
  </si>
  <si>
    <t>29.</t>
  </si>
  <si>
    <t>30.</t>
  </si>
  <si>
    <t>31.</t>
  </si>
  <si>
    <t>32.</t>
  </si>
  <si>
    <t>33.</t>
  </si>
  <si>
    <t>Nem kötelező!</t>
  </si>
  <si>
    <t xml:space="preserve">Tornacsarnok energetikai korszerűsítése </t>
  </si>
  <si>
    <t>Falumúzeum és Tűzoltószertár építészeti felújításának előkészítése</t>
  </si>
  <si>
    <t>Németh Imre utca aszfaltozása</t>
  </si>
  <si>
    <t>Járda felújítás és csapadékvíz elvezetés a Rákóczi utcában</t>
  </si>
  <si>
    <t>2016. év utáni szükséglet</t>
  </si>
  <si>
    <t>Felújítás  megnevezése</t>
  </si>
  <si>
    <t>Felújítási kiadások előirányzata felújításonként</t>
  </si>
  <si>
    <t>Közfoglalkoztatás keretében történő tárgyi eszköz beszerzés</t>
  </si>
  <si>
    <t>Szent István u. 11. szám alatti óvoda, bölcsőde, egészségház felújításának előkészítése - TOP-os pályázatok</t>
  </si>
  <si>
    <t>Óvodai kapacitásbővítés előkészítése - Szent István u. 11.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</si>
  <si>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</si>
  <si>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</si>
  <si>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</si>
  <si>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</si>
  <si>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</si>
  <si>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</si>
  <si>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</si>
  <si>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</si>
  <si>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</si>
  <si>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</si>
  <si>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</si>
  <si>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</si>
  <si>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</si>
  <si>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</si>
  <si>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</si>
  <si>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csak törvényi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</si>
  <si>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</si>
  <si>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</si>
  <si>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</si>
  <si>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</si>
  <si>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Talajterhelési díj</t>
  </si>
  <si>
    <t>Pótlék, bírság</t>
  </si>
  <si>
    <t>Támogatás összege</t>
  </si>
  <si>
    <t>Hármashatár Alapítvány</t>
  </si>
  <si>
    <t>Győrzámolyi Római Katolikus Plébánia</t>
  </si>
  <si>
    <t>Támogatás összege Módosított ei.</t>
  </si>
  <si>
    <t>Teljesítés</t>
  </si>
  <si>
    <t>Teljesítés %-a</t>
  </si>
  <si>
    <t>9.1. melléklet a 8/2017. (V. 25.) önkormányzati rendelethez</t>
  </si>
  <si>
    <t>9.1.2. melléklet a 8/2017. (V. 25.) önkormányzati rendelethez</t>
  </si>
  <si>
    <t>9.3. melléklet a 8/2017. (V. 25.) önkormányzati rendelethez</t>
  </si>
  <si>
    <t>9.3.3. melléklet a 8/2017. (V. 25.) önkormányzati rendelethez</t>
  </si>
  <si>
    <t>9.3.2. melléklet a 8/2017. (V. 25.) önkormányzati rendelethez</t>
  </si>
  <si>
    <t>9.2.3. melléklet a 8/2017. (V. 25.) önkormányzati rendelethez</t>
  </si>
  <si>
    <t>9.2.2. melléklet a 8/2017. (V. 25.) önkormányzati rendelethez</t>
  </si>
  <si>
    <t>9.2.1. melléklet a 8/2017. (V. 25.) önkormányzati rendelethez</t>
  </si>
  <si>
    <t>9.2. melléklet a 8/2017. (V. 25.) önkormányzati rendelethez</t>
  </si>
  <si>
    <t>9.1.3. melléklet a 8/2017. (V. 25.) önkormányzati rendelethez</t>
  </si>
  <si>
    <t>9.1.1. melléklet a 8/2017. (V. 25.) önkormányzati rendelethez</t>
  </si>
  <si>
    <t>9.3.1. melléklet a 8/2017. (V. 25.) önkormányzati rendelethez</t>
  </si>
  <si>
    <t>J</t>
  </si>
  <si>
    <t>K</t>
  </si>
  <si>
    <t>2.1. melléklet a 8/2017. (V. 25.) önkormányzati rendelethez</t>
  </si>
  <si>
    <t>2.2. melléklet a 8/2017. (V. 25.) önkormányzati rendelethez</t>
  </si>
  <si>
    <t>2017. évi támogatás  teljeítése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</si>
  <si>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</si>
  <si>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</si>
  <si>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</si>
  <si>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</si>
  <si>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</si>
  <si>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</si>
  <si>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</si>
  <si>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</si>
  <si>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</si>
  <si>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</si>
  <si>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</si>
  <si>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</si>
  <si>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</si>
  <si>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</si>
  <si>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</si>
  <si>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</si>
  <si>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</si>
  <si>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</si>
  <si>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</si>
  <si>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</si>
  <si>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</si>
  <si>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</si>
  <si>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</si>
  <si>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</si>
  <si>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</si>
  <si>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</si>
  <si>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</si>
  <si>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</si>
  <si>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</si>
  <si>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</si>
  <si>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</si>
  <si>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</si>
  <si>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</si>
  <si>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</si>
  <si>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</si>
  <si>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</si>
  <si>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</si>
  <si>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</si>
  <si>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</si>
  <si>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</si>
  <si>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</si>
  <si>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</si>
  <si>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</si>
  <si>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</si>
  <si>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</si>
  <si>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</si>
  <si>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</si>
  <si>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</si>
  <si>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</si>
  <si>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</si>
  <si>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</si>
  <si>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</si>
  <si>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</si>
  <si>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</si>
  <si>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</si>
  <si>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</si>
  <si>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</si>
  <si>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</si>
  <si>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</si>
  <si>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</si>
  <si>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</si>
  <si>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</si>
  <si>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</si>
  <si>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</si>
  <si>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</si>
  <si>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</si>
  <si>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</si>
  <si>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</si>
  <si>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</si>
  <si>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</si>
  <si>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</si>
  <si>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</si>
  <si>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</si>
  <si>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</si>
  <si>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</si>
  <si>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</si>
  <si>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</si>
  <si>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</si>
  <si>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</si>
  <si>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</si>
  <si>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</si>
  <si>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</si>
  <si>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</si>
  <si>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</si>
  <si>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</si>
  <si>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</si>
  <si>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</si>
  <si>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</si>
  <si>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</si>
  <si>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</si>
  <si>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</si>
  <si>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</si>
  <si>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</si>
  <si>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</si>
  <si>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</si>
  <si>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</si>
  <si>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</si>
  <si>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</si>
  <si>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</si>
  <si>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</si>
  <si>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</si>
  <si>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</si>
  <si>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</si>
  <si>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</si>
  <si>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</si>
  <si>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</si>
  <si>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</si>
  <si>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</si>
  <si>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</si>
  <si>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</si>
  <si>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</si>
  <si>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</si>
  <si>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</si>
  <si>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</si>
  <si>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</si>
  <si>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</si>
  <si>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</si>
  <si>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</si>
  <si>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</si>
  <si>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</si>
  <si>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</si>
  <si>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</si>
  <si>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</si>
  <si>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</si>
  <si>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</si>
  <si>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</si>
  <si>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</si>
  <si>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</si>
  <si>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</si>
  <si>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</si>
  <si>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</si>
  <si>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</si>
  <si>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</si>
  <si>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</si>
  <si>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</si>
  <si>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</si>
  <si>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</si>
  <si>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</si>
  <si>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</si>
  <si>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</si>
  <si>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</si>
  <si>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</si>
  <si>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</si>
  <si>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</si>
  <si>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</si>
  <si>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</si>
  <si>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</si>
  <si>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VAGYONKIMUTATÁS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függő követelésekről és kötelezettségekről, a biztos (jövedelmi)  követelésekről                                                                                                                                                                    2015.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</si>
  <si>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</si>
  <si>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</si>
  <si>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</si>
  <si>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</si>
  <si>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</si>
  <si>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</si>
  <si>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</si>
  <si>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</si>
  <si>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</si>
  <si>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</si>
  <si>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</si>
  <si>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</si>
  <si>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</si>
  <si>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</si>
  <si>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</si>
  <si>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</si>
  <si>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</si>
  <si>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</si>
  <si>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8. melléklet a 8/2017. (V. 25.) önkormányzati rendelethez</t>
  </si>
  <si>
    <t>L</t>
  </si>
  <si>
    <t>M</t>
  </si>
  <si>
    <t>3. melléklet a 8/2017. (V. 25.) önkormányzati rendelethez</t>
  </si>
  <si>
    <t>2017. évi támogatás  teljeítés %-a</t>
  </si>
  <si>
    <t>Záró pénzkészlet 2016. december 31-én                          ebből:</t>
  </si>
  <si>
    <t>Pénzkészlet 2016.  január 1-jén                                       ebből:</t>
  </si>
  <si>
    <t>Adatszolgáltatás 
az elismert tartozásállományról</t>
  </si>
  <si>
    <t>Költségvetési szerv neve:</t>
  </si>
  <si>
    <t>Költségvetési szerv számlaszáma:</t>
  </si>
  <si>
    <t>11737007-15366667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</si>
  <si>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</si>
  <si>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</si>
  <si>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</si>
  <si>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</si>
  <si>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</si>
  <si>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</si>
  <si>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</si>
  <si>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</si>
  <si>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</si>
  <si>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</si>
  <si>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</si>
  <si>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</si>
  <si>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</si>
  <si>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Győrzámoly, 2016. december hó 31. nap</t>
  </si>
  <si>
    <t>Éves eredeti kiadási előirányzat: 556 683 ezer Ft</t>
  </si>
  <si>
    <t>11. melléklet a 8/2017 (V. 25.) önkormányzati rendelethez</t>
  </si>
  <si>
    <t>I=(B-D-G)</t>
  </si>
  <si>
    <t>L=(D+G+J+K)</t>
  </si>
  <si>
    <t>2016. évi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</si>
</sst>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.0%"/>
    <numFmt numFmtId="174" formatCode="00"/>
    <numFmt numFmtId="175" formatCode="#,###__;\-#,###__"/>
    <numFmt numFmtId="176" formatCode="#,###\ _F_t;\-#,###\ _F_t"/>
    <numFmt numFmtId="177" formatCode="#,###__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 CE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 CE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medium"/>
      <bottom style="medium"/>
      <diagonal style="thin"/>
    </border>
    <border>
      <left/>
      <right/>
      <top style="hair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77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 locked="0"/>
    </xf>
    <xf numFmtId="164" fontId="16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19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5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6" fillId="0" borderId="22" xfId="0" applyNumberFormat="1" applyFont="1" applyFill="1" applyBorder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vertical="center" wrapText="1"/>
      <protection locked="0"/>
    </xf>
    <xf numFmtId="164" fontId="16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7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8" fillId="0" borderId="40" xfId="0" applyFont="1" applyFill="1" applyBorder="1" applyAlignment="1" applyProtection="1">
      <alignment horizontal="left" vertical="center" wrapText="1"/>
      <protection locked="0"/>
    </xf>
    <xf numFmtId="0" fontId="18" fillId="0" borderId="41" xfId="0" applyFont="1" applyFill="1" applyBorder="1" applyAlignment="1" applyProtection="1">
      <alignment horizontal="left" vertical="center" wrapText="1"/>
      <protection locked="0"/>
    </xf>
    <xf numFmtId="0" fontId="18" fillId="0" borderId="42" xfId="0" applyFont="1" applyFill="1" applyBorder="1" applyAlignment="1" applyProtection="1">
      <alignment horizontal="left" vertical="center" wrapText="1"/>
      <protection locked="0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44" xfId="58" applyNumberFormat="1" applyFont="1" applyFill="1" applyBorder="1" applyAlignment="1" applyProtection="1">
      <alignment horizontal="left" vertical="center"/>
      <protection/>
    </xf>
    <xf numFmtId="0" fontId="16" fillId="0" borderId="31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45" xfId="58" applyFont="1" applyFill="1" applyBorder="1" applyAlignment="1" applyProtection="1">
      <alignment horizontal="left" vertical="center" wrapText="1" indent="6"/>
      <protection/>
    </xf>
    <xf numFmtId="0" fontId="7" fillId="0" borderId="46" xfId="58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1" fillId="0" borderId="52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4" fillId="0" borderId="53" xfId="0" applyNumberFormat="1" applyFont="1" applyFill="1" applyBorder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center" vertical="center" wrapText="1"/>
      <protection/>
    </xf>
    <xf numFmtId="164" fontId="14" fillId="0" borderId="43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6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30" xfId="0" applyFont="1" applyBorder="1" applyAlignment="1" applyProtection="1">
      <alignment horizontal="left" vertical="center" wrapText="1" indent="1"/>
      <protection/>
    </xf>
    <xf numFmtId="164" fontId="14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9" xfId="0" applyNumberFormat="1" applyFont="1" applyBorder="1" applyAlignment="1" applyProtection="1">
      <alignment horizontal="right" vertical="center" wrapText="1" indent="1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vertical="center" wrapText="1"/>
      <protection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61" xfId="58" applyFont="1" applyFill="1" applyBorder="1" applyAlignment="1" applyProtection="1">
      <alignment horizontal="right" vertical="center" wrapText="1" indent="1"/>
      <protection locked="0"/>
    </xf>
    <xf numFmtId="164" fontId="16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17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18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8" xfId="58" applyFont="1" applyFill="1" applyBorder="1" applyAlignment="1" applyProtection="1">
      <alignment horizontal="center" vertical="center" wrapText="1"/>
      <protection/>
    </xf>
    <xf numFmtId="0" fontId="14" fillId="0" borderId="48" xfId="58" applyFont="1" applyFill="1" applyBorder="1" applyAlignment="1" applyProtection="1">
      <alignment horizontal="center" vertical="center" wrapTex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7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58" applyFont="1" applyFill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46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30" xfId="0" applyFont="1" applyBorder="1" applyAlignment="1" applyProtection="1">
      <alignment vertical="center" wrapTex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4" fillId="0" borderId="30" xfId="58" applyFont="1" applyFill="1" applyBorder="1" applyAlignment="1" applyProtection="1">
      <alignment horizontal="left" vertical="center" wrapText="1" indent="1"/>
      <protection/>
    </xf>
    <xf numFmtId="0" fontId="14" fillId="0" borderId="31" xfId="58" applyFont="1" applyFill="1" applyBorder="1" applyAlignment="1" applyProtection="1">
      <alignment vertical="center" wrapText="1"/>
      <protection/>
    </xf>
    <xf numFmtId="164" fontId="14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45" xfId="58" applyFont="1" applyFill="1" applyBorder="1" applyAlignment="1" applyProtection="1">
      <alignment horizontal="left" vertical="center" wrapText="1" indent="7"/>
      <protection/>
    </xf>
    <xf numFmtId="164" fontId="19" fillId="0" borderId="29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164" fontId="14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46" xfId="0" applyNumberFormat="1" applyFont="1" applyBorder="1" applyAlignment="1" applyProtection="1">
      <alignment horizontal="right" vertical="center" wrapText="1" indent="1"/>
      <protection/>
    </xf>
    <xf numFmtId="164" fontId="19" fillId="0" borderId="46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54" xfId="0" applyNumberFormat="1" applyFont="1" applyFill="1" applyBorder="1" applyAlignment="1" applyProtection="1">
      <alignment horizontal="center" vertical="center" wrapText="1"/>
      <protection/>
    </xf>
    <xf numFmtId="164" fontId="16" fillId="0" borderId="52" xfId="0" applyNumberFormat="1" applyFont="1" applyFill="1" applyBorder="1" applyAlignment="1" applyProtection="1">
      <alignment vertical="center" wrapText="1"/>
      <protection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164" fontId="16" fillId="0" borderId="69" xfId="0" applyNumberFormat="1" applyFont="1" applyFill="1" applyBorder="1" applyAlignment="1" applyProtection="1">
      <alignment vertical="center" wrapText="1"/>
      <protection locked="0"/>
    </xf>
    <xf numFmtId="164" fontId="16" fillId="0" borderId="70" xfId="0" applyNumberFormat="1" applyFont="1" applyFill="1" applyBorder="1" applyAlignment="1" applyProtection="1">
      <alignment vertical="center" wrapText="1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 indent="1"/>
      <protection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31" xfId="58" applyFont="1" applyFill="1" applyBorder="1" applyAlignment="1" applyProtection="1">
      <alignment horizontal="left" vertical="center" wrapText="1" inden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right" vertical="center" wrapText="1" indent="1"/>
      <protection/>
    </xf>
    <xf numFmtId="0" fontId="7" fillId="0" borderId="47" xfId="0" applyFont="1" applyFill="1" applyBorder="1" applyAlignment="1" applyProtection="1">
      <alignment horizontal="right" vertical="center" wrapText="1" indent="1"/>
      <protection/>
    </xf>
    <xf numFmtId="0" fontId="7" fillId="0" borderId="26" xfId="0" applyFont="1" applyFill="1" applyBorder="1" applyAlignment="1" applyProtection="1">
      <alignment horizontal="right" vertical="center" wrapText="1" indent="1"/>
      <protection/>
    </xf>
    <xf numFmtId="0" fontId="14" fillId="0" borderId="16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Fill="1" applyBorder="1" applyAlignment="1" applyProtection="1">
      <alignment vertical="center" wrapTex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30" xfId="58" applyFont="1" applyFill="1" applyBorder="1" applyAlignment="1" applyProtection="1">
      <alignment horizontal="center" vertical="center" wrapText="1"/>
      <protection/>
    </xf>
    <xf numFmtId="0" fontId="14" fillId="0" borderId="3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3" fontId="16" fillId="0" borderId="58" xfId="0" applyNumberFormat="1" applyFont="1" applyBorder="1" applyAlignment="1" applyProtection="1">
      <alignment horizontal="right" vertical="center" indent="1"/>
      <protection locked="0"/>
    </xf>
    <xf numFmtId="0" fontId="16" fillId="0" borderId="17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5" xfId="0" applyNumberFormat="1" applyFont="1" applyBorder="1" applyAlignment="1" applyProtection="1">
      <alignment horizontal="right" vertical="center" indent="1"/>
      <protection locked="0"/>
    </xf>
    <xf numFmtId="3" fontId="16" fillId="0" borderId="25" xfId="0" applyNumberFormat="1" applyFont="1" applyFill="1" applyBorder="1" applyAlignment="1" applyProtection="1">
      <alignment horizontal="right" vertical="center" indent="1"/>
      <protection locked="0"/>
    </xf>
    <xf numFmtId="0" fontId="16" fillId="0" borderId="19" xfId="0" applyFont="1" applyBorder="1" applyAlignment="1" applyProtection="1">
      <alignment horizontal="right" vertical="center" indent="1"/>
      <protection/>
    </xf>
    <xf numFmtId="0" fontId="16" fillId="0" borderId="15" xfId="0" applyFont="1" applyBorder="1" applyAlignment="1" applyProtection="1">
      <alignment horizontal="left" vertical="center" indent="1"/>
      <protection locked="0"/>
    </xf>
    <xf numFmtId="3" fontId="16" fillId="0" borderId="27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75" fillId="0" borderId="11" xfId="0" applyNumberFormat="1" applyFont="1" applyFill="1" applyBorder="1" applyAlignment="1" applyProtection="1">
      <alignment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 applyProtection="1">
      <alignment horizontal="left" vertical="center" wrapText="1" indent="1"/>
      <protection/>
    </xf>
    <xf numFmtId="164" fontId="16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1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 applyProtection="1">
      <alignment vertical="center" wrapText="1"/>
      <protection locked="0"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16" fillId="0" borderId="74" xfId="0" applyFont="1" applyBorder="1" applyAlignment="1" applyProtection="1">
      <alignment horizontal="left" vertical="center" indent="1"/>
      <protection locked="0"/>
    </xf>
    <xf numFmtId="0" fontId="16" fillId="0" borderId="59" xfId="0" applyFont="1" applyBorder="1" applyAlignment="1" applyProtection="1">
      <alignment horizontal="left" vertical="center" indent="1"/>
      <protection locked="0"/>
    </xf>
    <xf numFmtId="0" fontId="16" fillId="0" borderId="72" xfId="0" applyFont="1" applyBorder="1" applyAlignment="1" applyProtection="1">
      <alignment horizontal="left" vertical="center" indent="1"/>
      <protection locked="0"/>
    </xf>
    <xf numFmtId="164" fontId="0" fillId="34" borderId="46" xfId="0" applyNumberFormat="1" applyFont="1" applyFill="1" applyBorder="1" applyAlignment="1" applyProtection="1">
      <alignment horizontal="left" vertical="center" wrapText="1" indent="2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vertical="center"/>
      <protection/>
    </xf>
    <xf numFmtId="173" fontId="14" fillId="0" borderId="29" xfId="58" applyNumberFormat="1" applyFont="1" applyFill="1" applyBorder="1" applyAlignment="1" applyProtection="1">
      <alignment horizontal="right" vertical="center" wrapText="1" indent="1"/>
      <protection/>
    </xf>
    <xf numFmtId="173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3" fontId="14" fillId="0" borderId="32" xfId="0" applyNumberFormat="1" applyFont="1" applyFill="1" applyBorder="1" applyAlignment="1" applyProtection="1">
      <alignment horizontal="right" vertical="center" wrapText="1" indent="1"/>
      <protection/>
    </xf>
    <xf numFmtId="173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3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73" fontId="14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1" xfId="0" applyNumberFormat="1" applyFont="1" applyFill="1" applyBorder="1" applyAlignment="1" applyProtection="1">
      <alignment horizontal="center" vertical="center" wrapText="1"/>
      <protection/>
    </xf>
    <xf numFmtId="164" fontId="2" fillId="0" borderId="59" xfId="0" applyNumberFormat="1" applyFont="1" applyFill="1" applyBorder="1" applyAlignment="1" applyProtection="1">
      <alignment vertical="center" wrapText="1"/>
      <protection locked="0"/>
    </xf>
    <xf numFmtId="164" fontId="2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59" xfId="0" applyNumberFormat="1" applyFont="1" applyFill="1" applyBorder="1" applyAlignment="1" applyProtection="1">
      <alignment vertical="center" wrapText="1"/>
      <protection locked="0"/>
    </xf>
    <xf numFmtId="164" fontId="16" fillId="0" borderId="72" xfId="0" applyNumberFormat="1" applyFont="1" applyFill="1" applyBorder="1" applyAlignment="1" applyProtection="1">
      <alignment vertical="center" wrapText="1"/>
      <protection locked="0"/>
    </xf>
    <xf numFmtId="173" fontId="14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164" fontId="14" fillId="0" borderId="52" xfId="0" applyNumberFormat="1" applyFont="1" applyFill="1" applyBorder="1" applyAlignment="1" applyProtection="1">
      <alignment horizontal="center" vertical="center" wrapText="1"/>
      <protection/>
    </xf>
    <xf numFmtId="164" fontId="16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3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60" applyFill="1" applyProtection="1">
      <alignment/>
      <protection/>
    </xf>
    <xf numFmtId="0" fontId="25" fillId="0" borderId="0" xfId="60" applyFont="1" applyFill="1" applyProtection="1">
      <alignment/>
      <protection/>
    </xf>
    <xf numFmtId="0" fontId="15" fillId="0" borderId="28" xfId="59" applyFont="1" applyFill="1" applyBorder="1" applyAlignment="1" applyProtection="1">
      <alignment horizontal="center" vertical="center" textRotation="90"/>
      <protection/>
    </xf>
    <xf numFmtId="0" fontId="28" fillId="0" borderId="21" xfId="60" applyFont="1" applyFill="1" applyBorder="1" applyAlignment="1" applyProtection="1">
      <alignment horizontal="center" vertical="center" wrapText="1"/>
      <protection/>
    </xf>
    <xf numFmtId="0" fontId="28" fillId="0" borderId="45" xfId="60" applyFont="1" applyFill="1" applyBorder="1" applyAlignment="1" applyProtection="1">
      <alignment horizontal="center" vertical="center" wrapText="1"/>
      <protection/>
    </xf>
    <xf numFmtId="0" fontId="28" fillId="0" borderId="39" xfId="60" applyFont="1" applyFill="1" applyBorder="1" applyAlignment="1" applyProtection="1">
      <alignment horizontal="center" vertical="center" wrapText="1"/>
      <protection/>
    </xf>
    <xf numFmtId="0" fontId="19" fillId="0" borderId="20" xfId="60" applyFont="1" applyFill="1" applyBorder="1" applyAlignment="1" applyProtection="1">
      <alignment vertical="center" wrapText="1"/>
      <protection/>
    </xf>
    <xf numFmtId="174" fontId="16" fillId="0" borderId="13" xfId="59" applyNumberFormat="1" applyFont="1" applyFill="1" applyBorder="1" applyAlignment="1" applyProtection="1">
      <alignment horizontal="center" vertical="center"/>
      <protection/>
    </xf>
    <xf numFmtId="175" fontId="19" fillId="0" borderId="13" xfId="60" applyNumberFormat="1" applyFont="1" applyFill="1" applyBorder="1" applyAlignment="1" applyProtection="1">
      <alignment horizontal="right" vertical="center" wrapText="1"/>
      <protection locked="0"/>
    </xf>
    <xf numFmtId="175" fontId="19" fillId="0" borderId="58" xfId="60" applyNumberFormat="1" applyFont="1" applyFill="1" applyBorder="1" applyAlignment="1" applyProtection="1">
      <alignment horizontal="right" vertical="center" wrapText="1"/>
      <protection locked="0"/>
    </xf>
    <xf numFmtId="0" fontId="19" fillId="0" borderId="17" xfId="60" applyFont="1" applyFill="1" applyBorder="1" applyAlignment="1" applyProtection="1">
      <alignment vertical="center" wrapText="1"/>
      <protection/>
    </xf>
    <xf numFmtId="174" fontId="16" fillId="0" borderId="11" xfId="59" applyNumberFormat="1" applyFont="1" applyFill="1" applyBorder="1" applyAlignment="1" applyProtection="1">
      <alignment horizontal="center" vertical="center"/>
      <protection/>
    </xf>
    <xf numFmtId="175" fontId="19" fillId="0" borderId="11" xfId="60" applyNumberFormat="1" applyFont="1" applyFill="1" applyBorder="1" applyAlignment="1" applyProtection="1">
      <alignment horizontal="right" vertical="center" wrapText="1"/>
      <protection/>
    </xf>
    <xf numFmtId="175" fontId="19" fillId="0" borderId="25" xfId="60" applyNumberFormat="1" applyFont="1" applyFill="1" applyBorder="1" applyAlignment="1" applyProtection="1">
      <alignment horizontal="right" vertical="center" wrapText="1"/>
      <protection/>
    </xf>
    <xf numFmtId="0" fontId="29" fillId="0" borderId="17" xfId="60" applyFont="1" applyFill="1" applyBorder="1" applyAlignment="1" applyProtection="1">
      <alignment horizontal="left" vertical="center" wrapText="1" indent="1"/>
      <protection/>
    </xf>
    <xf numFmtId="175" fontId="28" fillId="0" borderId="11" xfId="60" applyNumberFormat="1" applyFont="1" applyFill="1" applyBorder="1" applyAlignment="1" applyProtection="1">
      <alignment horizontal="right" vertical="center" wrapText="1"/>
      <protection locked="0"/>
    </xf>
    <xf numFmtId="175" fontId="28" fillId="0" borderId="25" xfId="60" applyNumberFormat="1" applyFont="1" applyFill="1" applyBorder="1" applyAlignment="1" applyProtection="1">
      <alignment horizontal="right" vertical="center" wrapText="1"/>
      <protection locked="0"/>
    </xf>
    <xf numFmtId="175" fontId="18" fillId="0" borderId="11" xfId="60" applyNumberFormat="1" applyFont="1" applyFill="1" applyBorder="1" applyAlignment="1" applyProtection="1">
      <alignment horizontal="right" vertical="center" wrapText="1"/>
      <protection locked="0"/>
    </xf>
    <xf numFmtId="175" fontId="18" fillId="0" borderId="25" xfId="60" applyNumberFormat="1" applyFont="1" applyFill="1" applyBorder="1" applyAlignment="1" applyProtection="1">
      <alignment horizontal="right" vertical="center" wrapText="1"/>
      <protection locked="0"/>
    </xf>
    <xf numFmtId="175" fontId="18" fillId="0" borderId="11" xfId="60" applyNumberFormat="1" applyFont="1" applyFill="1" applyBorder="1" applyAlignment="1" applyProtection="1">
      <alignment horizontal="right" vertical="center" wrapText="1"/>
      <protection/>
    </xf>
    <xf numFmtId="175" fontId="18" fillId="0" borderId="25" xfId="60" applyNumberFormat="1" applyFont="1" applyFill="1" applyBorder="1" applyAlignment="1" applyProtection="1">
      <alignment horizontal="right" vertical="center" wrapText="1"/>
      <protection/>
    </xf>
    <xf numFmtId="0" fontId="19" fillId="0" borderId="21" xfId="60" applyFont="1" applyFill="1" applyBorder="1" applyAlignment="1" applyProtection="1">
      <alignment vertical="center" wrapText="1"/>
      <protection/>
    </xf>
    <xf numFmtId="174" fontId="16" fillId="0" borderId="45" xfId="59" applyNumberFormat="1" applyFont="1" applyFill="1" applyBorder="1" applyAlignment="1" applyProtection="1">
      <alignment horizontal="center" vertical="center"/>
      <protection/>
    </xf>
    <xf numFmtId="175" fontId="19" fillId="0" borderId="45" xfId="60" applyNumberFormat="1" applyFont="1" applyFill="1" applyBorder="1" applyAlignment="1" applyProtection="1">
      <alignment horizontal="right" vertical="center" wrapText="1"/>
      <protection/>
    </xf>
    <xf numFmtId="175" fontId="19" fillId="0" borderId="39" xfId="60" applyNumberFormat="1" applyFont="1" applyFill="1" applyBorder="1" applyAlignment="1" applyProtection="1">
      <alignment horizontal="right" vertical="center" wrapText="1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59" applyFill="1" applyAlignment="1" applyProtection="1">
      <alignment vertical="center" wrapText="1"/>
      <protection/>
    </xf>
    <xf numFmtId="0" fontId="13" fillId="0" borderId="0" xfId="59" applyFont="1" applyFill="1" applyAlignment="1" applyProtection="1">
      <alignment horizontal="center" vertical="center"/>
      <protection/>
    </xf>
    <xf numFmtId="0" fontId="0" fillId="0" borderId="0" xfId="59" applyFill="1" applyAlignment="1" applyProtection="1">
      <alignment horizontal="center" vertical="center"/>
      <protection/>
    </xf>
    <xf numFmtId="49" fontId="14" fillId="0" borderId="21" xfId="59" applyNumberFormat="1" applyFont="1" applyFill="1" applyBorder="1" applyAlignment="1" applyProtection="1">
      <alignment horizontal="center" vertical="center" wrapText="1"/>
      <protection/>
    </xf>
    <xf numFmtId="49" fontId="14" fillId="0" borderId="45" xfId="59" applyNumberFormat="1" applyFont="1" applyFill="1" applyBorder="1" applyAlignment="1" applyProtection="1">
      <alignment horizontal="center" vertical="center"/>
      <protection/>
    </xf>
    <xf numFmtId="49" fontId="14" fillId="0" borderId="39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74" fontId="16" fillId="0" borderId="12" xfId="59" applyNumberFormat="1" applyFont="1" applyFill="1" applyBorder="1" applyAlignment="1" applyProtection="1">
      <alignment horizontal="center" vertical="center"/>
      <protection/>
    </xf>
    <xf numFmtId="176" fontId="16" fillId="0" borderId="38" xfId="59" applyNumberFormat="1" applyFont="1" applyFill="1" applyBorder="1" applyAlignment="1" applyProtection="1">
      <alignment vertical="center"/>
      <protection locked="0"/>
    </xf>
    <xf numFmtId="176" fontId="16" fillId="0" borderId="25" xfId="59" applyNumberFormat="1" applyFont="1" applyFill="1" applyBorder="1" applyAlignment="1" applyProtection="1">
      <alignment vertical="center"/>
      <protection locked="0"/>
    </xf>
    <xf numFmtId="176" fontId="14" fillId="0" borderId="25" xfId="59" applyNumberFormat="1" applyFont="1" applyFill="1" applyBorder="1" applyAlignment="1" applyProtection="1">
      <alignment vertical="center"/>
      <protection/>
    </xf>
    <xf numFmtId="176" fontId="14" fillId="0" borderId="25" xfId="59" applyNumberFormat="1" applyFont="1" applyFill="1" applyBorder="1" applyAlignment="1" applyProtection="1">
      <alignment vertical="center"/>
      <protection locked="0"/>
    </xf>
    <xf numFmtId="0" fontId="0" fillId="0" borderId="0" xfId="59" applyFont="1" applyFill="1" applyAlignment="1" applyProtection="1">
      <alignment vertical="center"/>
      <protection/>
    </xf>
    <xf numFmtId="0" fontId="14" fillId="0" borderId="21" xfId="59" applyFont="1" applyFill="1" applyBorder="1" applyAlignment="1" applyProtection="1">
      <alignment horizontal="left" vertical="center" wrapText="1"/>
      <protection/>
    </xf>
    <xf numFmtId="176" fontId="14" fillId="0" borderId="39" xfId="59" applyNumberFormat="1" applyFont="1" applyFill="1" applyBorder="1" applyAlignment="1" applyProtection="1">
      <alignment vertical="center"/>
      <protection/>
    </xf>
    <xf numFmtId="0" fontId="18" fillId="0" borderId="0" xfId="60" applyFont="1" applyFill="1" applyProtection="1">
      <alignment/>
      <protection/>
    </xf>
    <xf numFmtId="0" fontId="24" fillId="0" borderId="0" xfId="60" applyFont="1" applyFill="1" applyProtection="1">
      <alignment/>
      <protection/>
    </xf>
    <xf numFmtId="3" fontId="24" fillId="0" borderId="0" xfId="60" applyNumberFormat="1" applyFont="1" applyFill="1" applyProtection="1">
      <alignment/>
      <protection/>
    </xf>
    <xf numFmtId="0" fontId="24" fillId="0" borderId="0" xfId="60" applyFont="1" applyFill="1" applyAlignment="1" applyProtection="1">
      <alignment/>
      <protection/>
    </xf>
    <xf numFmtId="0" fontId="24" fillId="0" borderId="0" xfId="60" applyFill="1">
      <alignment/>
      <protection/>
    </xf>
    <xf numFmtId="0" fontId="17" fillId="0" borderId="24" xfId="60" applyFont="1" applyFill="1" applyBorder="1" applyAlignment="1">
      <alignment horizontal="center" vertical="center"/>
      <protection/>
    </xf>
    <xf numFmtId="0" fontId="17" fillId="0" borderId="28" xfId="60" applyFont="1" applyFill="1" applyBorder="1" applyAlignment="1">
      <alignment horizontal="center" vertical="center" wrapText="1"/>
      <protection/>
    </xf>
    <xf numFmtId="0" fontId="17" fillId="0" borderId="48" xfId="60" applyFont="1" applyFill="1" applyBorder="1" applyAlignment="1">
      <alignment horizontal="center" vertical="center" wrapText="1"/>
      <protection/>
    </xf>
    <xf numFmtId="0" fontId="17" fillId="0" borderId="22" xfId="60" applyFont="1" applyFill="1" applyBorder="1" applyAlignment="1">
      <alignment horizontal="center" vertical="center"/>
      <protection/>
    </xf>
    <xf numFmtId="0" fontId="17" fillId="0" borderId="23" xfId="60" applyFont="1" applyFill="1" applyBorder="1" applyAlignment="1">
      <alignment horizontal="center" vertical="center" wrapText="1"/>
      <protection/>
    </xf>
    <xf numFmtId="0" fontId="17" fillId="0" borderId="29" xfId="60" applyFont="1" applyFill="1" applyBorder="1" applyAlignment="1">
      <alignment horizontal="center" vertical="center" wrapText="1"/>
      <protection/>
    </xf>
    <xf numFmtId="0" fontId="18" fillId="0" borderId="17" xfId="60" applyFont="1" applyFill="1" applyBorder="1" applyProtection="1">
      <alignment/>
      <protection locked="0"/>
    </xf>
    <xf numFmtId="0" fontId="18" fillId="0" borderId="12" xfId="60" applyFont="1" applyFill="1" applyBorder="1" applyAlignment="1">
      <alignment horizontal="right" indent="1"/>
      <protection/>
    </xf>
    <xf numFmtId="3" fontId="18" fillId="0" borderId="12" xfId="60" applyNumberFormat="1" applyFont="1" applyFill="1" applyBorder="1" applyProtection="1">
      <alignment/>
      <protection locked="0"/>
    </xf>
    <xf numFmtId="3" fontId="18" fillId="0" borderId="38" xfId="60" applyNumberFormat="1" applyFont="1" applyFill="1" applyBorder="1" applyProtection="1">
      <alignment/>
      <protection locked="0"/>
    </xf>
    <xf numFmtId="0" fontId="18" fillId="0" borderId="11" xfId="60" applyFont="1" applyFill="1" applyBorder="1" applyAlignment="1">
      <alignment horizontal="right" indent="1"/>
      <protection/>
    </xf>
    <xf numFmtId="3" fontId="18" fillId="0" borderId="11" xfId="60" applyNumberFormat="1" applyFont="1" applyFill="1" applyBorder="1" applyProtection="1">
      <alignment/>
      <protection locked="0"/>
    </xf>
    <xf numFmtId="3" fontId="18" fillId="0" borderId="25" xfId="60" applyNumberFormat="1" applyFont="1" applyFill="1" applyBorder="1" applyProtection="1">
      <alignment/>
      <protection locked="0"/>
    </xf>
    <xf numFmtId="0" fontId="18" fillId="0" borderId="19" xfId="60" applyFont="1" applyFill="1" applyBorder="1" applyProtection="1">
      <alignment/>
      <protection locked="0"/>
    </xf>
    <xf numFmtId="0" fontId="18" fillId="0" borderId="15" xfId="60" applyFont="1" applyFill="1" applyBorder="1" applyAlignment="1">
      <alignment horizontal="right" indent="1"/>
      <protection/>
    </xf>
    <xf numFmtId="3" fontId="18" fillId="0" borderId="15" xfId="60" applyNumberFormat="1" applyFont="1" applyFill="1" applyBorder="1" applyProtection="1">
      <alignment/>
      <protection locked="0"/>
    </xf>
    <xf numFmtId="3" fontId="18" fillId="0" borderId="27" xfId="60" applyNumberFormat="1" applyFont="1" applyFill="1" applyBorder="1" applyProtection="1">
      <alignment/>
      <protection locked="0"/>
    </xf>
    <xf numFmtId="0" fontId="19" fillId="0" borderId="22" xfId="60" applyFont="1" applyFill="1" applyBorder="1" applyProtection="1">
      <alignment/>
      <protection locked="0"/>
    </xf>
    <xf numFmtId="0" fontId="18" fillId="0" borderId="23" xfId="60" applyFont="1" applyFill="1" applyBorder="1" applyAlignment="1">
      <alignment horizontal="right" indent="1"/>
      <protection/>
    </xf>
    <xf numFmtId="3" fontId="18" fillId="0" borderId="23" xfId="60" applyNumberFormat="1" applyFont="1" applyFill="1" applyBorder="1" applyProtection="1">
      <alignment/>
      <protection locked="0"/>
    </xf>
    <xf numFmtId="176" fontId="14" fillId="0" borderId="29" xfId="59" applyNumberFormat="1" applyFont="1" applyFill="1" applyBorder="1" applyAlignment="1" applyProtection="1">
      <alignment vertical="center"/>
      <protection/>
    </xf>
    <xf numFmtId="0" fontId="18" fillId="0" borderId="18" xfId="60" applyFont="1" applyFill="1" applyBorder="1" applyProtection="1">
      <alignment/>
      <protection locked="0"/>
    </xf>
    <xf numFmtId="3" fontId="18" fillId="0" borderId="77" xfId="60" applyNumberFormat="1" applyFont="1" applyFill="1" applyBorder="1">
      <alignment/>
      <protection/>
    </xf>
    <xf numFmtId="0" fontId="31" fillId="0" borderId="0" xfId="60" applyFont="1" applyFill="1">
      <alignment/>
      <protection/>
    </xf>
    <xf numFmtId="0" fontId="23" fillId="0" borderId="24" xfId="60" applyFont="1" applyFill="1" applyBorder="1" applyAlignment="1">
      <alignment horizontal="center" vertical="center"/>
      <protection/>
    </xf>
    <xf numFmtId="0" fontId="23" fillId="0" borderId="28" xfId="60" applyFont="1" applyFill="1" applyBorder="1" applyAlignment="1">
      <alignment horizontal="center" vertical="center" wrapText="1"/>
      <protection/>
    </xf>
    <xf numFmtId="0" fontId="23" fillId="0" borderId="48" xfId="60" applyFont="1" applyFill="1" applyBorder="1" applyAlignment="1">
      <alignment horizontal="center" vertical="center" wrapText="1"/>
      <protection/>
    </xf>
    <xf numFmtId="0" fontId="23" fillId="0" borderId="22" xfId="60" applyFont="1" applyFill="1" applyBorder="1" applyAlignment="1">
      <alignment horizontal="center" vertical="center"/>
      <protection/>
    </xf>
    <xf numFmtId="0" fontId="23" fillId="0" borderId="23" xfId="60" applyFont="1" applyFill="1" applyBorder="1" applyAlignment="1">
      <alignment horizontal="center" vertical="center" wrapText="1"/>
      <protection/>
    </xf>
    <xf numFmtId="0" fontId="23" fillId="0" borderId="29" xfId="60" applyFont="1" applyFill="1" applyBorder="1" applyAlignment="1">
      <alignment horizontal="center" vertical="center" wrapText="1"/>
      <protection/>
    </xf>
    <xf numFmtId="0" fontId="18" fillId="0" borderId="17" xfId="60" applyFont="1" applyFill="1" applyBorder="1" applyAlignment="1" applyProtection="1">
      <alignment horizontal="left" indent="1"/>
      <protection locked="0"/>
    </xf>
    <xf numFmtId="0" fontId="18" fillId="0" borderId="19" xfId="60" applyFont="1" applyFill="1" applyBorder="1" applyAlignment="1" applyProtection="1">
      <alignment horizontal="left" indent="1"/>
      <protection locked="0"/>
    </xf>
    <xf numFmtId="0" fontId="18" fillId="0" borderId="18" xfId="60" applyFont="1" applyFill="1" applyBorder="1" applyAlignment="1" applyProtection="1">
      <alignment horizontal="left" indent="1"/>
      <protection locked="0"/>
    </xf>
    <xf numFmtId="0" fontId="19" fillId="0" borderId="43" xfId="60" applyNumberFormat="1" applyFont="1" applyFill="1" applyBorder="1">
      <alignment/>
      <protection/>
    </xf>
    <xf numFmtId="0" fontId="18" fillId="0" borderId="21" xfId="60" applyFont="1" applyFill="1" applyBorder="1" applyAlignment="1" applyProtection="1">
      <alignment horizontal="left" indent="1"/>
      <protection locked="0"/>
    </xf>
    <xf numFmtId="0" fontId="18" fillId="0" borderId="45" xfId="60" applyFont="1" applyFill="1" applyBorder="1" applyAlignment="1">
      <alignment horizontal="right" indent="1"/>
      <protection/>
    </xf>
    <xf numFmtId="3" fontId="18" fillId="0" borderId="45" xfId="60" applyNumberFormat="1" applyFont="1" applyFill="1" applyBorder="1" applyProtection="1">
      <alignment/>
      <protection locked="0"/>
    </xf>
    <xf numFmtId="3" fontId="18" fillId="0" borderId="39" xfId="60" applyNumberFormat="1" applyFont="1" applyFill="1" applyBorder="1" applyProtection="1">
      <alignment/>
      <protection locked="0"/>
    </xf>
    <xf numFmtId="0" fontId="3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177" fontId="7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5"/>
    </xf>
    <xf numFmtId="177" fontId="13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177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7" fontId="7" fillId="0" borderId="58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center" vertical="center"/>
    </xf>
    <xf numFmtId="0" fontId="33" fillId="0" borderId="45" xfId="0" applyFont="1" applyFill="1" applyBorder="1" applyAlignment="1">
      <alignment horizontal="left" vertical="center" indent="5"/>
    </xf>
    <xf numFmtId="177" fontId="13" fillId="0" borderId="39" xfId="0" applyNumberFormat="1" applyFont="1" applyFill="1" applyBorder="1" applyAlignment="1" applyProtection="1">
      <alignment horizontal="right" vertical="center"/>
      <protection locked="0"/>
    </xf>
    <xf numFmtId="173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3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48" xfId="0" applyFont="1" applyFill="1" applyBorder="1" applyAlignment="1" applyProtection="1">
      <alignment horizontal="center" vertical="center" wrapText="1"/>
      <protection/>
    </xf>
    <xf numFmtId="173" fontId="18" fillId="0" borderId="63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9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4" fillId="0" borderId="38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4" fillId="0" borderId="25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164" fontId="14" fillId="0" borderId="27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78" xfId="0" applyFill="1" applyBorder="1" applyAlignment="1" applyProtection="1">
      <alignment/>
      <protection/>
    </xf>
    <xf numFmtId="0" fontId="5" fillId="0" borderId="78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52" xfId="0" applyNumberFormat="1" applyFont="1" applyFill="1" applyBorder="1" applyAlignment="1" applyProtection="1">
      <alignment horizontal="center" vertical="center" wrapText="1"/>
      <protection/>
    </xf>
    <xf numFmtId="173" fontId="16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73" fontId="14" fillId="0" borderId="46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Border="1" applyAlignment="1">
      <alignment/>
    </xf>
    <xf numFmtId="176" fontId="14" fillId="0" borderId="0" xfId="59" applyNumberFormat="1" applyFont="1" applyFill="1" applyBorder="1" applyAlignment="1" applyProtection="1">
      <alignment vertical="center"/>
      <protection/>
    </xf>
    <xf numFmtId="0" fontId="24" fillId="0" borderId="0" xfId="60" applyFill="1" applyBorder="1">
      <alignment/>
      <protection/>
    </xf>
    <xf numFmtId="3" fontId="18" fillId="0" borderId="0" xfId="60" applyNumberFormat="1" applyFont="1" applyFill="1" applyBorder="1">
      <alignment/>
      <protection/>
    </xf>
    <xf numFmtId="0" fontId="30" fillId="0" borderId="0" xfId="60" applyFont="1" applyFill="1" applyBorder="1">
      <alignment/>
      <protection/>
    </xf>
    <xf numFmtId="0" fontId="31" fillId="0" borderId="0" xfId="60" applyFont="1" applyFill="1" applyBorder="1">
      <alignment/>
      <protection/>
    </xf>
    <xf numFmtId="0" fontId="18" fillId="0" borderId="0" xfId="60" applyFont="1" applyFill="1" applyBorder="1">
      <alignment/>
      <protection/>
    </xf>
    <xf numFmtId="0" fontId="24" fillId="0" borderId="0" xfId="60" applyFont="1" applyFill="1" applyBorder="1">
      <alignment/>
      <protection/>
    </xf>
    <xf numFmtId="3" fontId="24" fillId="0" borderId="0" xfId="60" applyNumberFormat="1" applyFont="1" applyFill="1" applyBorder="1" applyAlignment="1">
      <alignment horizontal="center"/>
      <protection/>
    </xf>
    <xf numFmtId="0" fontId="24" fillId="0" borderId="0" xfId="60" applyFont="1" applyFill="1" applyBorder="1" applyAlignment="1">
      <alignment/>
      <protection/>
    </xf>
    <xf numFmtId="0" fontId="5" fillId="0" borderId="44" xfId="0" applyFont="1" applyFill="1" applyBorder="1" applyAlignment="1" applyProtection="1">
      <alignment horizontal="right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5" fillId="0" borderId="44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6" fillId="0" borderId="61" xfId="0" applyNumberFormat="1" applyFont="1" applyFill="1" applyBorder="1" applyAlignment="1" applyProtection="1">
      <alignment horizontal="center" vertical="center" wrapText="1"/>
      <protection/>
    </xf>
    <xf numFmtId="164" fontId="5" fillId="0" borderId="44" xfId="0" applyNumberFormat="1" applyFont="1" applyFill="1" applyBorder="1" applyAlignment="1" applyProtection="1">
      <alignment horizontal="right" vertical="center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83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 quotePrefix="1">
      <alignment horizontal="right" vertical="center"/>
      <protection/>
    </xf>
    <xf numFmtId="0" fontId="7" fillId="0" borderId="61" xfId="0" applyFont="1" applyFill="1" applyBorder="1" applyAlignment="1" applyProtection="1" quotePrefix="1">
      <alignment horizontal="right" vertical="center"/>
      <protection/>
    </xf>
    <xf numFmtId="0" fontId="7" fillId="0" borderId="65" xfId="0" applyFont="1" applyFill="1" applyBorder="1" applyAlignment="1" applyProtection="1" quotePrefix="1">
      <alignment horizontal="right" vertical="center"/>
      <protection/>
    </xf>
    <xf numFmtId="49" fontId="7" fillId="0" borderId="71" xfId="0" applyNumberFormat="1" applyFont="1" applyFill="1" applyBorder="1" applyAlignment="1" applyProtection="1">
      <alignment horizontal="right" vertical="center"/>
      <protection/>
    </xf>
    <xf numFmtId="49" fontId="7" fillId="0" borderId="44" xfId="0" applyNumberFormat="1" applyFont="1" applyFill="1" applyBorder="1" applyAlignment="1" applyProtection="1">
      <alignment horizontal="right" vertical="center"/>
      <protection/>
    </xf>
    <xf numFmtId="49" fontId="7" fillId="0" borderId="68" xfId="0" applyNumberFormat="1" applyFont="1" applyFill="1" applyBorder="1" applyAlignment="1" applyProtection="1">
      <alignment horizontal="right" vertical="center"/>
      <protection/>
    </xf>
    <xf numFmtId="0" fontId="22" fillId="0" borderId="44" xfId="0" applyFont="1" applyBorder="1" applyAlignment="1" applyProtection="1">
      <alignment horizontal="right" vertical="top"/>
      <protection locked="0"/>
    </xf>
    <xf numFmtId="0" fontId="5" fillId="0" borderId="53" xfId="0" applyFont="1" applyFill="1" applyBorder="1" applyAlignment="1" applyProtection="1">
      <alignment horizontal="right"/>
      <protection/>
    </xf>
    <xf numFmtId="0" fontId="5" fillId="0" borderId="54" xfId="0" applyFont="1" applyFill="1" applyBorder="1" applyAlignment="1" applyProtection="1">
      <alignment horizontal="right"/>
      <protection/>
    </xf>
    <xf numFmtId="0" fontId="5" fillId="0" borderId="46" xfId="0" applyFont="1" applyFill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 vertical="top"/>
      <protection locked="0"/>
    </xf>
    <xf numFmtId="0" fontId="5" fillId="0" borderId="61" xfId="0" applyFont="1" applyFill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 vertical="top"/>
      <protection/>
    </xf>
    <xf numFmtId="49" fontId="7" fillId="0" borderId="84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49" fontId="7" fillId="0" borderId="6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7" fillId="0" borderId="84" xfId="0" applyNumberFormat="1" applyFont="1" applyFill="1" applyBorder="1" applyAlignment="1" applyProtection="1">
      <alignment horizontal="right" vertical="center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7" fillId="0" borderId="65" xfId="0" applyNumberFormat="1" applyFont="1" applyFill="1" applyBorder="1" applyAlignment="1" applyProtection="1">
      <alignment horizontal="right" vertical="center" indent="1"/>
      <protection/>
    </xf>
    <xf numFmtId="49" fontId="7" fillId="0" borderId="71" xfId="0" applyNumberFormat="1" applyFont="1" applyFill="1" applyBorder="1" applyAlignment="1" applyProtection="1">
      <alignment horizontal="right" vertical="center" indent="1"/>
      <protection/>
    </xf>
    <xf numFmtId="49" fontId="7" fillId="0" borderId="44" xfId="0" applyNumberFormat="1" applyFont="1" applyFill="1" applyBorder="1" applyAlignment="1" applyProtection="1">
      <alignment horizontal="right" vertical="center" indent="1"/>
      <protection/>
    </xf>
    <xf numFmtId="49" fontId="7" fillId="0" borderId="68" xfId="0" applyNumberFormat="1" applyFont="1" applyFill="1" applyBorder="1" applyAlignment="1" applyProtection="1">
      <alignment horizontal="right" vertical="center" indent="1"/>
      <protection/>
    </xf>
    <xf numFmtId="164" fontId="8" fillId="0" borderId="60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5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16" fillId="0" borderId="61" xfId="0" applyFont="1" applyFill="1" applyBorder="1" applyAlignment="1">
      <alignment horizontal="justify" vertical="center" wrapText="1"/>
    </xf>
    <xf numFmtId="164" fontId="5" fillId="0" borderId="4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8" fillId="0" borderId="60" xfId="0" applyFont="1" applyFill="1" applyBorder="1" applyAlignment="1">
      <alignment horizontal="center" textRotation="180"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15" fillId="0" borderId="44" xfId="0" applyFont="1" applyBorder="1" applyAlignment="1" applyProtection="1">
      <alignment horizontal="right"/>
      <protection/>
    </xf>
    <xf numFmtId="0" fontId="6" fillId="0" borderId="0" xfId="0" applyFont="1" applyAlignment="1">
      <alignment horizontal="center" vertical="center" wrapText="1"/>
    </xf>
    <xf numFmtId="0" fontId="12" fillId="0" borderId="0" xfId="60" applyFont="1" applyFill="1" applyAlignment="1" applyProtection="1">
      <alignment horizontal="center" vertical="center" wrapText="1"/>
      <protection/>
    </xf>
    <xf numFmtId="0" fontId="12" fillId="0" borderId="0" xfId="60" applyFont="1" applyFill="1" applyAlignment="1" applyProtection="1">
      <alignment horizontal="center" vertical="center"/>
      <protection/>
    </xf>
    <xf numFmtId="0" fontId="26" fillId="0" borderId="0" xfId="60" applyFont="1" applyFill="1" applyBorder="1" applyAlignment="1" applyProtection="1">
      <alignment horizontal="right"/>
      <protection/>
    </xf>
    <xf numFmtId="0" fontId="27" fillId="0" borderId="24" xfId="60" applyFont="1" applyFill="1" applyBorder="1" applyAlignment="1" applyProtection="1">
      <alignment horizontal="center" vertical="center" wrapText="1"/>
      <protection/>
    </xf>
    <xf numFmtId="0" fontId="27" fillId="0" borderId="16" xfId="60" applyFont="1" applyFill="1" applyBorder="1" applyAlignment="1" applyProtection="1">
      <alignment horizontal="center" vertical="center" wrapText="1"/>
      <protection/>
    </xf>
    <xf numFmtId="0" fontId="27" fillId="0" borderId="18" xfId="60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horizontal="center" vertical="center" textRotation="90"/>
      <protection/>
    </xf>
    <xf numFmtId="0" fontId="15" fillId="0" borderId="10" xfId="59" applyFont="1" applyFill="1" applyBorder="1" applyAlignment="1" applyProtection="1">
      <alignment horizontal="center" vertical="center" textRotation="90"/>
      <protection/>
    </xf>
    <xf numFmtId="0" fontId="15" fillId="0" borderId="12" xfId="59" applyFont="1" applyFill="1" applyBorder="1" applyAlignment="1" applyProtection="1">
      <alignment horizontal="center" vertical="center" textRotation="90"/>
      <protection/>
    </xf>
    <xf numFmtId="0" fontId="26" fillId="0" borderId="13" xfId="60" applyFont="1" applyFill="1" applyBorder="1" applyAlignment="1" applyProtection="1">
      <alignment horizontal="center" vertical="center" wrapText="1"/>
      <protection/>
    </xf>
    <xf numFmtId="0" fontId="26" fillId="0" borderId="11" xfId="60" applyFont="1" applyFill="1" applyBorder="1" applyAlignment="1" applyProtection="1">
      <alignment horizontal="center" vertical="center" wrapText="1"/>
      <protection/>
    </xf>
    <xf numFmtId="0" fontId="26" fillId="0" borderId="48" xfId="60" applyFont="1" applyFill="1" applyBorder="1" applyAlignment="1" applyProtection="1">
      <alignment horizontal="center" vertical="center" wrapText="1"/>
      <protection/>
    </xf>
    <xf numFmtId="0" fontId="26" fillId="0" borderId="38" xfId="60" applyFont="1" applyFill="1" applyBorder="1" applyAlignment="1" applyProtection="1">
      <alignment horizontal="center" vertical="center" wrapText="1"/>
      <protection/>
    </xf>
    <xf numFmtId="0" fontId="26" fillId="0" borderId="11" xfId="60" applyFont="1" applyFill="1" applyBorder="1" applyAlignment="1" applyProtection="1">
      <alignment horizontal="center" wrapText="1"/>
      <protection/>
    </xf>
    <xf numFmtId="0" fontId="26" fillId="0" borderId="25" xfId="60" applyFont="1" applyFill="1" applyBorder="1" applyAlignment="1" applyProtection="1">
      <alignment horizontal="center" wrapText="1"/>
      <protection/>
    </xf>
    <xf numFmtId="0" fontId="24" fillId="0" borderId="0" xfId="60" applyFont="1" applyFill="1" applyAlignment="1" applyProtection="1">
      <alignment horizontal="center"/>
      <protection/>
    </xf>
    <xf numFmtId="0" fontId="3" fillId="0" borderId="0" xfId="59" applyFont="1" applyFill="1" applyAlignment="1" applyProtection="1">
      <alignment horizontal="center" vertical="center" wrapText="1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0" fontId="15" fillId="0" borderId="0" xfId="59" applyFont="1" applyFill="1" applyBorder="1" applyAlignment="1" applyProtection="1">
      <alignment horizontal="right" vertical="center"/>
      <protection/>
    </xf>
    <xf numFmtId="0" fontId="6" fillId="0" borderId="20" xfId="59" applyFont="1" applyFill="1" applyBorder="1" applyAlignment="1" applyProtection="1">
      <alignment horizontal="center" vertical="center" wrapText="1"/>
      <protection/>
    </xf>
    <xf numFmtId="0" fontId="6" fillId="0" borderId="17" xfId="59" applyFont="1" applyFill="1" applyBorder="1" applyAlignment="1" applyProtection="1">
      <alignment horizontal="center" vertical="center" wrapText="1"/>
      <protection/>
    </xf>
    <xf numFmtId="0" fontId="15" fillId="0" borderId="13" xfId="59" applyFont="1" applyFill="1" applyBorder="1" applyAlignment="1" applyProtection="1">
      <alignment horizontal="center" vertical="center" textRotation="90"/>
      <protection/>
    </xf>
    <xf numFmtId="0" fontId="15" fillId="0" borderId="11" xfId="59" applyFont="1" applyFill="1" applyBorder="1" applyAlignment="1" applyProtection="1">
      <alignment horizontal="center" vertical="center" textRotation="90"/>
      <protection/>
    </xf>
    <xf numFmtId="0" fontId="5" fillId="0" borderId="58" xfId="59" applyFont="1" applyFill="1" applyBorder="1" applyAlignment="1" applyProtection="1">
      <alignment horizontal="center" vertical="center" wrapText="1"/>
      <protection/>
    </xf>
    <xf numFmtId="0" fontId="5" fillId="0" borderId="25" xfId="59" applyFont="1" applyFill="1" applyBorder="1" applyAlignment="1" applyProtection="1">
      <alignment horizontal="center" vertical="center"/>
      <protection/>
    </xf>
    <xf numFmtId="0" fontId="12" fillId="0" borderId="0" xfId="60" applyFont="1" applyFill="1" applyBorder="1" applyAlignment="1">
      <alignment horizontal="center" vertical="center" wrapText="1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left"/>
      <protection/>
    </xf>
    <xf numFmtId="3" fontId="24" fillId="0" borderId="0" xfId="60" applyNumberFormat="1" applyFont="1" applyFill="1" applyBorder="1" applyAlignment="1">
      <alignment horizontal="center"/>
      <protection/>
    </xf>
    <xf numFmtId="0" fontId="17" fillId="0" borderId="53" xfId="60" applyFont="1" applyFill="1" applyBorder="1" applyAlignment="1">
      <alignment horizontal="left"/>
      <protection/>
    </xf>
    <xf numFmtId="0" fontId="17" fillId="0" borderId="52" xfId="60" applyFont="1" applyFill="1" applyBorder="1" applyAlignment="1">
      <alignment horizontal="left"/>
      <protection/>
    </xf>
    <xf numFmtId="0" fontId="12" fillId="0" borderId="0" xfId="60" applyFont="1" applyFill="1" applyAlignment="1">
      <alignment horizontal="center" vertical="center" wrapText="1"/>
      <protection/>
    </xf>
    <xf numFmtId="0" fontId="12" fillId="0" borderId="0" xfId="60" applyFont="1" applyFill="1" applyAlignment="1">
      <alignment horizontal="center" wrapText="1"/>
      <protection/>
    </xf>
    <xf numFmtId="0" fontId="12" fillId="0" borderId="0" xfId="60" applyFont="1" applyFill="1" applyAlignment="1">
      <alignment horizontal="center"/>
      <protection/>
    </xf>
    <xf numFmtId="0" fontId="17" fillId="0" borderId="53" xfId="60" applyFont="1" applyFill="1" applyBorder="1" applyAlignment="1">
      <alignment horizontal="left" indent="1"/>
      <protection/>
    </xf>
    <xf numFmtId="0" fontId="17" fillId="0" borderId="52" xfId="60" applyFont="1" applyFill="1" applyBorder="1" applyAlignment="1">
      <alignment horizontal="left" indent="1"/>
      <protection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73" fontId="14" fillId="0" borderId="80" xfId="58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73" fontId="1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8" xfId="58" applyFont="1" applyFill="1" applyBorder="1" applyAlignment="1" applyProtection="1">
      <alignment horizontal="left" vertical="center" wrapText="1" indent="1"/>
      <protection/>
    </xf>
    <xf numFmtId="164" fontId="17" fillId="0" borderId="48" xfId="0" applyNumberFormat="1" applyFont="1" applyBorder="1" applyAlignment="1" applyProtection="1" quotePrefix="1">
      <alignment horizontal="right" vertical="center" wrapText="1" indent="1"/>
      <protection/>
    </xf>
    <xf numFmtId="173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173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73" fontId="14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58" applyNumberFormat="1" applyFont="1" applyFill="1" applyBorder="1" applyAlignment="1" applyProtection="1">
      <alignment horizontal="right" vertical="center" wrapText="1" indent="1"/>
      <protection/>
    </xf>
    <xf numFmtId="173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Fill="1" applyAlignment="1" applyProtection="1">
      <alignment vertical="center" wrapText="1"/>
      <protection/>
    </xf>
    <xf numFmtId="173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3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6" fontId="14" fillId="0" borderId="29" xfId="59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4"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5705475</xdr:colOff>
      <xdr:row>9</xdr:row>
      <xdr:rowOff>114300</xdr:rowOff>
    </xdr:from>
    <xdr:ext cx="371475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6429375" y="1905000"/>
          <a:ext cx="37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zma.rozsa\AppData\Local\Microsoft\Windows\INetCache\Content.Outlook\3G7802N5\K&#246;lts&#233;gvet&#233;si%20rendelet%20mell&#233;klet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rvathne.szilvia\AppData\Local\Microsoft\Windows\Temporary%20Internet%20Files\Content.Outlook\0JYD5NHB\M&#225;solat%20eredetije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 "/>
      <sheetName val="4.sz.mell."/>
      <sheetName val="5.sz.mell."/>
      <sheetName val="6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  <sheetName val="7.sz.mell."/>
    </sheetNames>
    <sheetDataSet>
      <sheetData sheetId="9">
        <row r="3">
          <cell r="D3" t="str">
            <v>Felhasználás 2015. XII. 31-ig</v>
          </cell>
          <cell r="E3" t="str">
            <v>2016. évi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9"/>
  <sheetViews>
    <sheetView zoomScale="130" zoomScaleNormal="130" zoomScaleSheetLayoutView="100" workbookViewId="0" topLeftCell="A74">
      <selection activeCell="H109" sqref="H109"/>
    </sheetView>
  </sheetViews>
  <sheetFormatPr defaultColWidth="9.00390625" defaultRowHeight="12.75"/>
  <cols>
    <col min="1" max="1" width="9.50390625" style="237" customWidth="1"/>
    <col min="2" max="2" width="76.125" style="237" customWidth="1"/>
    <col min="3" max="3" width="12.50390625" style="238" customWidth="1"/>
    <col min="4" max="4" width="14.50390625" style="268" customWidth="1"/>
    <col min="5" max="5" width="10.375" style="268" customWidth="1"/>
    <col min="6" max="6" width="9.375" style="268" customWidth="1"/>
    <col min="7" max="7" width="10.875" style="268" customWidth="1"/>
    <col min="8" max="16384" width="9.375" style="268" customWidth="1"/>
  </cols>
  <sheetData>
    <row r="1" spans="1:3" ht="15.75" customHeight="1">
      <c r="A1" s="657" t="s">
        <v>484</v>
      </c>
      <c r="B1" s="657"/>
      <c r="C1" s="657"/>
    </row>
    <row r="2" spans="1:7" ht="15.75" customHeight="1" thickBot="1">
      <c r="A2" s="656" t="s">
        <v>101</v>
      </c>
      <c r="B2" s="656"/>
      <c r="C2" s="660" t="s">
        <v>143</v>
      </c>
      <c r="D2" s="660"/>
      <c r="E2" s="660"/>
      <c r="F2" s="660"/>
      <c r="G2" s="660"/>
    </row>
    <row r="3" spans="1:7" ht="37.5" customHeight="1" thickBot="1">
      <c r="A3" s="22" t="s">
        <v>63</v>
      </c>
      <c r="B3" s="23" t="s">
        <v>10</v>
      </c>
      <c r="C3" s="36" t="s">
        <v>465</v>
      </c>
      <c r="D3" s="36" t="s">
        <v>482</v>
      </c>
      <c r="E3" s="36" t="s">
        <v>482</v>
      </c>
      <c r="F3" s="36" t="s">
        <v>542</v>
      </c>
      <c r="G3" s="36" t="s">
        <v>543</v>
      </c>
    </row>
    <row r="4" spans="1:7" s="269" customFormat="1" ht="12" customHeight="1" thickBot="1">
      <c r="A4" s="263" t="s">
        <v>407</v>
      </c>
      <c r="B4" s="264" t="s">
        <v>408</v>
      </c>
      <c r="C4" s="265" t="s">
        <v>409</v>
      </c>
      <c r="D4" s="265" t="s">
        <v>411</v>
      </c>
      <c r="E4" s="265" t="s">
        <v>410</v>
      </c>
      <c r="F4" s="265" t="s">
        <v>412</v>
      </c>
      <c r="G4" s="265" t="s">
        <v>413</v>
      </c>
    </row>
    <row r="5" spans="1:7" s="270" customFormat="1" ht="12" customHeight="1" thickBot="1">
      <c r="A5" s="19" t="s">
        <v>11</v>
      </c>
      <c r="B5" s="20" t="s">
        <v>163</v>
      </c>
      <c r="C5" s="160">
        <f>+C6+C7+C8+C9+C10+C11</f>
        <v>172408</v>
      </c>
      <c r="D5" s="160">
        <f>+D6+D7+D8+D9+D10+D11</f>
        <v>175583</v>
      </c>
      <c r="E5" s="160">
        <f>+E6+E7+E8+E9+E10+E11</f>
        <v>176589</v>
      </c>
      <c r="F5" s="160">
        <f>+F6+F7+F8+F9+F10+F11</f>
        <v>176589</v>
      </c>
      <c r="G5" s="459">
        <f>F5/C5</f>
        <v>1.024250614820658</v>
      </c>
    </row>
    <row r="6" spans="1:7" s="270" customFormat="1" ht="12" customHeight="1">
      <c r="A6" s="14" t="s">
        <v>78</v>
      </c>
      <c r="B6" s="271" t="s">
        <v>164</v>
      </c>
      <c r="C6" s="163">
        <v>51698</v>
      </c>
      <c r="D6" s="163">
        <v>51699</v>
      </c>
      <c r="E6" s="163">
        <v>51699</v>
      </c>
      <c r="F6" s="163">
        <v>51699</v>
      </c>
      <c r="G6" s="460">
        <f>F6/C6</f>
        <v>1.0000193431080506</v>
      </c>
    </row>
    <row r="7" spans="1:7" s="270" customFormat="1" ht="12" customHeight="1">
      <c r="A7" s="13" t="s">
        <v>79</v>
      </c>
      <c r="B7" s="272" t="s">
        <v>165</v>
      </c>
      <c r="C7" s="162">
        <v>69757</v>
      </c>
      <c r="D7" s="162">
        <v>69757</v>
      </c>
      <c r="E7" s="162">
        <v>70078</v>
      </c>
      <c r="F7" s="162">
        <v>70078</v>
      </c>
      <c r="G7" s="460">
        <f>F7/C7</f>
        <v>1.0046016887194116</v>
      </c>
    </row>
    <row r="8" spans="1:7" s="270" customFormat="1" ht="12" customHeight="1">
      <c r="A8" s="13" t="s">
        <v>80</v>
      </c>
      <c r="B8" s="272" t="s">
        <v>166</v>
      </c>
      <c r="C8" s="162">
        <v>47869</v>
      </c>
      <c r="D8" s="162">
        <v>49583</v>
      </c>
      <c r="E8" s="162">
        <v>50159</v>
      </c>
      <c r="F8" s="162">
        <v>50159</v>
      </c>
      <c r="G8" s="460">
        <f>F8/C8</f>
        <v>1.0478388936472456</v>
      </c>
    </row>
    <row r="9" spans="1:7" s="270" customFormat="1" ht="12" customHeight="1">
      <c r="A9" s="13" t="s">
        <v>81</v>
      </c>
      <c r="B9" s="272" t="s">
        <v>167</v>
      </c>
      <c r="C9" s="162">
        <v>3084</v>
      </c>
      <c r="D9" s="162">
        <v>3084</v>
      </c>
      <c r="E9" s="162">
        <v>3084</v>
      </c>
      <c r="F9" s="162">
        <v>3084</v>
      </c>
      <c r="G9" s="460">
        <f>F9/C9</f>
        <v>1</v>
      </c>
    </row>
    <row r="10" spans="1:7" s="270" customFormat="1" ht="12" customHeight="1">
      <c r="A10" s="13" t="s">
        <v>98</v>
      </c>
      <c r="B10" s="156" t="s">
        <v>349</v>
      </c>
      <c r="C10" s="162"/>
      <c r="D10" s="162">
        <v>1460</v>
      </c>
      <c r="E10" s="162">
        <v>1569</v>
      </c>
      <c r="F10" s="162">
        <v>1569</v>
      </c>
      <c r="G10" s="162"/>
    </row>
    <row r="11" spans="1:7" s="270" customFormat="1" ht="12" customHeight="1" thickBot="1">
      <c r="A11" s="15" t="s">
        <v>82</v>
      </c>
      <c r="B11" s="157" t="s">
        <v>350</v>
      </c>
      <c r="C11" s="162"/>
      <c r="D11" s="162"/>
      <c r="E11" s="162"/>
      <c r="F11" s="162"/>
      <c r="G11" s="162"/>
    </row>
    <row r="12" spans="1:7" s="270" customFormat="1" ht="12" customHeight="1" thickBot="1">
      <c r="A12" s="19" t="s">
        <v>12</v>
      </c>
      <c r="B12" s="155" t="s">
        <v>168</v>
      </c>
      <c r="C12" s="160">
        <f>+C13+C14+C15+C16+C17</f>
        <v>10708</v>
      </c>
      <c r="D12" s="160">
        <f>+D13+D14+D15+D16+D17</f>
        <v>11220</v>
      </c>
      <c r="E12" s="160">
        <f>+E13+E14+E15+E16+E17</f>
        <v>17121</v>
      </c>
      <c r="F12" s="160">
        <f>+F13+F14+F15+F16+F17</f>
        <v>17121</v>
      </c>
      <c r="G12" s="459">
        <f>F12/C12</f>
        <v>1.5988980201718341</v>
      </c>
    </row>
    <row r="13" spans="1:7" s="270" customFormat="1" ht="12" customHeight="1">
      <c r="A13" s="14" t="s">
        <v>84</v>
      </c>
      <c r="B13" s="271" t="s">
        <v>169</v>
      </c>
      <c r="C13" s="163"/>
      <c r="D13" s="163"/>
      <c r="E13" s="163"/>
      <c r="F13" s="163"/>
      <c r="G13" s="163"/>
    </row>
    <row r="14" spans="1:7" s="270" customFormat="1" ht="12" customHeight="1">
      <c r="A14" s="13" t="s">
        <v>85</v>
      </c>
      <c r="B14" s="272" t="s">
        <v>170</v>
      </c>
      <c r="C14" s="162"/>
      <c r="D14" s="162"/>
      <c r="E14" s="162"/>
      <c r="F14" s="162"/>
      <c r="G14" s="162"/>
    </row>
    <row r="15" spans="1:7" s="270" customFormat="1" ht="12" customHeight="1">
      <c r="A15" s="13" t="s">
        <v>86</v>
      </c>
      <c r="B15" s="272" t="s">
        <v>339</v>
      </c>
      <c r="C15" s="162"/>
      <c r="D15" s="162"/>
      <c r="E15" s="162"/>
      <c r="F15" s="162"/>
      <c r="G15" s="162"/>
    </row>
    <row r="16" spans="1:7" s="270" customFormat="1" ht="12" customHeight="1">
      <c r="A16" s="13" t="s">
        <v>87</v>
      </c>
      <c r="B16" s="272" t="s">
        <v>340</v>
      </c>
      <c r="C16" s="162"/>
      <c r="D16" s="162"/>
      <c r="E16" s="162"/>
      <c r="F16" s="162"/>
      <c r="G16" s="162"/>
    </row>
    <row r="17" spans="1:7" s="270" customFormat="1" ht="12" customHeight="1">
      <c r="A17" s="13" t="s">
        <v>88</v>
      </c>
      <c r="B17" s="272" t="s">
        <v>171</v>
      </c>
      <c r="C17" s="162">
        <v>10708</v>
      </c>
      <c r="D17" s="162">
        <v>11220</v>
      </c>
      <c r="E17" s="162">
        <v>17121</v>
      </c>
      <c r="F17" s="162">
        <v>17121</v>
      </c>
      <c r="G17" s="460">
        <f>F17/C17</f>
        <v>1.5988980201718341</v>
      </c>
    </row>
    <row r="18" spans="1:7" s="270" customFormat="1" ht="12" customHeight="1" thickBot="1">
      <c r="A18" s="15" t="s">
        <v>94</v>
      </c>
      <c r="B18" s="157" t="s">
        <v>172</v>
      </c>
      <c r="C18" s="164"/>
      <c r="D18" s="164"/>
      <c r="E18" s="164">
        <v>2700</v>
      </c>
      <c r="F18" s="164">
        <v>2700</v>
      </c>
      <c r="G18" s="164"/>
    </row>
    <row r="19" spans="1:7" s="270" customFormat="1" ht="12" customHeight="1" thickBot="1">
      <c r="A19" s="19" t="s">
        <v>13</v>
      </c>
      <c r="B19" s="20" t="s">
        <v>173</v>
      </c>
      <c r="C19" s="160">
        <f>+C20+C21+C22+C23+C24</f>
        <v>0</v>
      </c>
      <c r="D19" s="160">
        <f>+D20+D21+D22+D23+D24</f>
        <v>28443</v>
      </c>
      <c r="E19" s="160">
        <f>+E20+E21+E22+E23+E24</f>
        <v>35679</v>
      </c>
      <c r="F19" s="160">
        <f>+F20+F21+F22+F23+F24</f>
        <v>35678</v>
      </c>
      <c r="G19" s="160">
        <f>+G20+G21+G22+G23+G24</f>
        <v>0</v>
      </c>
    </row>
    <row r="20" spans="1:7" s="270" customFormat="1" ht="12" customHeight="1">
      <c r="A20" s="14" t="s">
        <v>67</v>
      </c>
      <c r="B20" s="271" t="s">
        <v>174</v>
      </c>
      <c r="C20" s="163"/>
      <c r="D20" s="163">
        <v>28443</v>
      </c>
      <c r="E20" s="163">
        <v>32379</v>
      </c>
      <c r="F20" s="163">
        <v>32378</v>
      </c>
      <c r="G20" s="163"/>
    </row>
    <row r="21" spans="1:7" s="270" customFormat="1" ht="12" customHeight="1">
      <c r="A21" s="13" t="s">
        <v>68</v>
      </c>
      <c r="B21" s="272" t="s">
        <v>175</v>
      </c>
      <c r="C21" s="162"/>
      <c r="D21" s="162"/>
      <c r="E21" s="162"/>
      <c r="F21" s="162"/>
      <c r="G21" s="162"/>
    </row>
    <row r="22" spans="1:7" s="270" customFormat="1" ht="12" customHeight="1">
      <c r="A22" s="13" t="s">
        <v>69</v>
      </c>
      <c r="B22" s="272" t="s">
        <v>341</v>
      </c>
      <c r="C22" s="162"/>
      <c r="D22" s="162"/>
      <c r="E22" s="162"/>
      <c r="F22" s="162"/>
      <c r="G22" s="162"/>
    </row>
    <row r="23" spans="1:7" s="270" customFormat="1" ht="12" customHeight="1">
      <c r="A23" s="13" t="s">
        <v>70</v>
      </c>
      <c r="B23" s="272" t="s">
        <v>342</v>
      </c>
      <c r="C23" s="162"/>
      <c r="D23" s="162"/>
      <c r="E23" s="162"/>
      <c r="F23" s="162"/>
      <c r="G23" s="162"/>
    </row>
    <row r="24" spans="1:7" s="270" customFormat="1" ht="12" customHeight="1">
      <c r="A24" s="13" t="s">
        <v>110</v>
      </c>
      <c r="B24" s="272" t="s">
        <v>176</v>
      </c>
      <c r="C24" s="162"/>
      <c r="D24" s="162"/>
      <c r="E24" s="162">
        <v>3300</v>
      </c>
      <c r="F24" s="162">
        <v>3300</v>
      </c>
      <c r="G24" s="162"/>
    </row>
    <row r="25" spans="1:7" s="270" customFormat="1" ht="12" customHeight="1" thickBot="1">
      <c r="A25" s="15" t="s">
        <v>111</v>
      </c>
      <c r="B25" s="273" t="s">
        <v>177</v>
      </c>
      <c r="C25" s="164"/>
      <c r="D25" s="164"/>
      <c r="E25" s="164">
        <v>3300</v>
      </c>
      <c r="F25" s="164">
        <v>3300</v>
      </c>
      <c r="G25" s="164"/>
    </row>
    <row r="26" spans="1:7" s="270" customFormat="1" ht="12" customHeight="1" thickBot="1">
      <c r="A26" s="19" t="s">
        <v>112</v>
      </c>
      <c r="B26" s="20" t="s">
        <v>178</v>
      </c>
      <c r="C26" s="166">
        <f>+C27+C31+C32+C33</f>
        <v>49079</v>
      </c>
      <c r="D26" s="166">
        <f>+D27+D31+D32+D33</f>
        <v>49079</v>
      </c>
      <c r="E26" s="166">
        <f>+E27+E31+E32+E33</f>
        <v>51653</v>
      </c>
      <c r="F26" s="166">
        <f>+F27+F31+F32+F33</f>
        <v>46852</v>
      </c>
      <c r="G26" s="459">
        <f>F26/C26</f>
        <v>0.9546241773467267</v>
      </c>
    </row>
    <row r="27" spans="1:7" s="270" customFormat="1" ht="12" customHeight="1">
      <c r="A27" s="14" t="s">
        <v>179</v>
      </c>
      <c r="B27" s="271" t="s">
        <v>356</v>
      </c>
      <c r="C27" s="266">
        <f>+C28+C29+C30</f>
        <v>41000</v>
      </c>
      <c r="D27" s="266">
        <f>+D28+D29+D30</f>
        <v>41000</v>
      </c>
      <c r="E27" s="266">
        <f>+E28+E29+E30</f>
        <v>41708</v>
      </c>
      <c r="F27" s="266">
        <f>+F28+F29+F30</f>
        <v>37929</v>
      </c>
      <c r="G27" s="460">
        <f>F27/C27</f>
        <v>0.9250975609756098</v>
      </c>
    </row>
    <row r="28" spans="1:7" s="270" customFormat="1" ht="12" customHeight="1">
      <c r="A28" s="13" t="s">
        <v>180</v>
      </c>
      <c r="B28" s="272" t="s">
        <v>185</v>
      </c>
      <c r="C28" s="162">
        <v>6000</v>
      </c>
      <c r="D28" s="162">
        <v>6000</v>
      </c>
      <c r="E28" s="162">
        <v>7155</v>
      </c>
      <c r="F28" s="162">
        <v>6555</v>
      </c>
      <c r="G28" s="460">
        <f>F28/C28</f>
        <v>1.0925</v>
      </c>
    </row>
    <row r="29" spans="1:7" s="270" customFormat="1" ht="12" customHeight="1">
      <c r="A29" s="13" t="s">
        <v>181</v>
      </c>
      <c r="B29" s="272" t="s">
        <v>186</v>
      </c>
      <c r="C29" s="162"/>
      <c r="D29" s="162"/>
      <c r="E29" s="162"/>
      <c r="F29" s="162"/>
      <c r="G29" s="162"/>
    </row>
    <row r="30" spans="1:7" s="270" customFormat="1" ht="12" customHeight="1">
      <c r="A30" s="13" t="s">
        <v>354</v>
      </c>
      <c r="B30" s="334" t="s">
        <v>355</v>
      </c>
      <c r="C30" s="162">
        <v>35000</v>
      </c>
      <c r="D30" s="162">
        <v>35000</v>
      </c>
      <c r="E30" s="162">
        <v>34553</v>
      </c>
      <c r="F30" s="162">
        <v>31374</v>
      </c>
      <c r="G30" s="460">
        <f>F30/C30</f>
        <v>0.8964</v>
      </c>
    </row>
    <row r="31" spans="1:7" s="270" customFormat="1" ht="12" customHeight="1">
      <c r="A31" s="13" t="s">
        <v>182</v>
      </c>
      <c r="B31" s="272" t="s">
        <v>187</v>
      </c>
      <c r="C31" s="162">
        <v>7500</v>
      </c>
      <c r="D31" s="162">
        <v>7500</v>
      </c>
      <c r="E31" s="162">
        <v>8858</v>
      </c>
      <c r="F31" s="162">
        <v>8384</v>
      </c>
      <c r="G31" s="460">
        <f>F31/C31</f>
        <v>1.1178666666666666</v>
      </c>
    </row>
    <row r="32" spans="1:7" s="270" customFormat="1" ht="12" customHeight="1">
      <c r="A32" s="13" t="s">
        <v>183</v>
      </c>
      <c r="B32" s="272" t="s">
        <v>188</v>
      </c>
      <c r="C32" s="162">
        <v>200</v>
      </c>
      <c r="D32" s="162">
        <v>200</v>
      </c>
      <c r="E32" s="162">
        <v>24</v>
      </c>
      <c r="F32" s="162">
        <v>5</v>
      </c>
      <c r="G32" s="460">
        <f>F32/C32</f>
        <v>0.025</v>
      </c>
    </row>
    <row r="33" spans="1:7" s="270" customFormat="1" ht="12" customHeight="1" thickBot="1">
      <c r="A33" s="15" t="s">
        <v>184</v>
      </c>
      <c r="B33" s="273" t="s">
        <v>189</v>
      </c>
      <c r="C33" s="164">
        <v>379</v>
      </c>
      <c r="D33" s="164">
        <v>379</v>
      </c>
      <c r="E33" s="164">
        <v>1063</v>
      </c>
      <c r="F33" s="164">
        <v>534</v>
      </c>
      <c r="G33" s="460">
        <f>F33/C33</f>
        <v>1.4089709762532983</v>
      </c>
    </row>
    <row r="34" spans="1:7" s="270" customFormat="1" ht="12" customHeight="1" thickBot="1">
      <c r="A34" s="19" t="s">
        <v>15</v>
      </c>
      <c r="B34" s="20" t="s">
        <v>351</v>
      </c>
      <c r="C34" s="160">
        <f>SUM(C35:C45)</f>
        <v>52734</v>
      </c>
      <c r="D34" s="160">
        <f>SUM(D35:D45)</f>
        <v>59821</v>
      </c>
      <c r="E34" s="160">
        <f>SUM(E35:E45)</f>
        <v>73843</v>
      </c>
      <c r="F34" s="160">
        <f>SUM(F35:F45)</f>
        <v>73207</v>
      </c>
      <c r="G34" s="459">
        <f>F34/C34</f>
        <v>1.3882315014980848</v>
      </c>
    </row>
    <row r="35" spans="1:7" s="270" customFormat="1" ht="12" customHeight="1">
      <c r="A35" s="14" t="s">
        <v>71</v>
      </c>
      <c r="B35" s="271" t="s">
        <v>192</v>
      </c>
      <c r="C35" s="163"/>
      <c r="D35" s="163"/>
      <c r="E35" s="163"/>
      <c r="F35" s="163"/>
      <c r="G35" s="163"/>
    </row>
    <row r="36" spans="1:7" s="270" customFormat="1" ht="12" customHeight="1">
      <c r="A36" s="13" t="s">
        <v>72</v>
      </c>
      <c r="B36" s="272" t="s">
        <v>193</v>
      </c>
      <c r="C36" s="162">
        <v>4902</v>
      </c>
      <c r="D36" s="162">
        <v>4940</v>
      </c>
      <c r="E36" s="162">
        <v>5511</v>
      </c>
      <c r="F36" s="162">
        <v>5123</v>
      </c>
      <c r="G36" s="460">
        <f>F36/C36</f>
        <v>1.0450836393308853</v>
      </c>
    </row>
    <row r="37" spans="1:7" s="270" customFormat="1" ht="12" customHeight="1">
      <c r="A37" s="13" t="s">
        <v>73</v>
      </c>
      <c r="B37" s="272" t="s">
        <v>194</v>
      </c>
      <c r="C37" s="162">
        <v>2712</v>
      </c>
      <c r="D37" s="162">
        <v>2712</v>
      </c>
      <c r="E37" s="162">
        <v>3443</v>
      </c>
      <c r="F37" s="162">
        <v>3430</v>
      </c>
      <c r="G37" s="460">
        <f>F37/C37</f>
        <v>1.2647492625368733</v>
      </c>
    </row>
    <row r="38" spans="1:7" s="270" customFormat="1" ht="12" customHeight="1">
      <c r="A38" s="13" t="s">
        <v>114</v>
      </c>
      <c r="B38" s="272" t="s">
        <v>195</v>
      </c>
      <c r="C38" s="162">
        <v>326</v>
      </c>
      <c r="D38" s="162">
        <v>326</v>
      </c>
      <c r="E38" s="162">
        <v>348</v>
      </c>
      <c r="F38" s="162">
        <v>348</v>
      </c>
      <c r="G38" s="460">
        <f>F38/C38</f>
        <v>1.0674846625766872</v>
      </c>
    </row>
    <row r="39" spans="1:7" s="270" customFormat="1" ht="12" customHeight="1">
      <c r="A39" s="13" t="s">
        <v>115</v>
      </c>
      <c r="B39" s="272" t="s">
        <v>196</v>
      </c>
      <c r="C39" s="162">
        <v>13771</v>
      </c>
      <c r="D39" s="162">
        <v>13771</v>
      </c>
      <c r="E39" s="162">
        <v>16324</v>
      </c>
      <c r="F39" s="162">
        <v>16321</v>
      </c>
      <c r="G39" s="460">
        <f>F39/C39</f>
        <v>1.1851717377096798</v>
      </c>
    </row>
    <row r="40" spans="1:7" s="270" customFormat="1" ht="12" customHeight="1">
      <c r="A40" s="13" t="s">
        <v>116</v>
      </c>
      <c r="B40" s="272" t="s">
        <v>197</v>
      </c>
      <c r="C40" s="162">
        <v>30723</v>
      </c>
      <c r="D40" s="162">
        <v>37662</v>
      </c>
      <c r="E40" s="162">
        <v>46042</v>
      </c>
      <c r="F40" s="162">
        <v>45924</v>
      </c>
      <c r="G40" s="460">
        <f>F40/C40</f>
        <v>1.4947759007909385</v>
      </c>
    </row>
    <row r="41" spans="1:7" s="270" customFormat="1" ht="12" customHeight="1">
      <c r="A41" s="13" t="s">
        <v>117</v>
      </c>
      <c r="B41" s="272" t="s">
        <v>198</v>
      </c>
      <c r="C41" s="162"/>
      <c r="D41" s="162"/>
      <c r="E41" s="162">
        <v>1350</v>
      </c>
      <c r="F41" s="162">
        <v>1350</v>
      </c>
      <c r="G41" s="162"/>
    </row>
    <row r="42" spans="1:7" s="270" customFormat="1" ht="12" customHeight="1">
      <c r="A42" s="13" t="s">
        <v>118</v>
      </c>
      <c r="B42" s="272" t="s">
        <v>199</v>
      </c>
      <c r="C42" s="162">
        <v>300</v>
      </c>
      <c r="D42" s="162">
        <v>300</v>
      </c>
      <c r="E42" s="162">
        <v>300</v>
      </c>
      <c r="F42" s="162">
        <v>186</v>
      </c>
      <c r="G42" s="460">
        <f>F42/C42</f>
        <v>0.62</v>
      </c>
    </row>
    <row r="43" spans="1:7" s="270" customFormat="1" ht="12" customHeight="1">
      <c r="A43" s="13" t="s">
        <v>190</v>
      </c>
      <c r="B43" s="272" t="s">
        <v>200</v>
      </c>
      <c r="C43" s="165"/>
      <c r="D43" s="165"/>
      <c r="E43" s="165"/>
      <c r="F43" s="165"/>
      <c r="G43" s="165"/>
    </row>
    <row r="44" spans="1:7" s="270" customFormat="1" ht="12" customHeight="1">
      <c r="A44" s="15" t="s">
        <v>191</v>
      </c>
      <c r="B44" s="273" t="s">
        <v>353</v>
      </c>
      <c r="C44" s="257"/>
      <c r="D44" s="257">
        <v>110</v>
      </c>
      <c r="E44" s="257">
        <v>110</v>
      </c>
      <c r="F44" s="257">
        <v>110</v>
      </c>
      <c r="G44" s="257"/>
    </row>
    <row r="45" spans="1:7" s="270" customFormat="1" ht="12" customHeight="1" thickBot="1">
      <c r="A45" s="15" t="s">
        <v>352</v>
      </c>
      <c r="B45" s="157" t="s">
        <v>201</v>
      </c>
      <c r="C45" s="257"/>
      <c r="D45" s="257"/>
      <c r="E45" s="257">
        <v>415</v>
      </c>
      <c r="F45" s="257">
        <v>415</v>
      </c>
      <c r="G45" s="257"/>
    </row>
    <row r="46" spans="1:7" s="270" customFormat="1" ht="12" customHeight="1" thickBot="1">
      <c r="A46" s="19" t="s">
        <v>16</v>
      </c>
      <c r="B46" s="20" t="s">
        <v>202</v>
      </c>
      <c r="C46" s="160">
        <f>SUM(C47:C51)</f>
        <v>92756</v>
      </c>
      <c r="D46" s="160">
        <f>SUM(D47:D51)</f>
        <v>118948</v>
      </c>
      <c r="E46" s="160">
        <f>SUM(E47:E51)</f>
        <v>145318</v>
      </c>
      <c r="F46" s="160">
        <f>SUM(F47:F51)</f>
        <v>145318</v>
      </c>
      <c r="G46" s="459">
        <f>F46/C46</f>
        <v>1.5666695415929968</v>
      </c>
    </row>
    <row r="47" spans="1:7" s="270" customFormat="1" ht="12" customHeight="1">
      <c r="A47" s="14" t="s">
        <v>74</v>
      </c>
      <c r="B47" s="271" t="s">
        <v>206</v>
      </c>
      <c r="C47" s="315"/>
      <c r="D47" s="315"/>
      <c r="E47" s="315"/>
      <c r="F47" s="315"/>
      <c r="G47" s="315"/>
    </row>
    <row r="48" spans="1:7" s="270" customFormat="1" ht="12" customHeight="1">
      <c r="A48" s="13" t="s">
        <v>75</v>
      </c>
      <c r="B48" s="272" t="s">
        <v>207</v>
      </c>
      <c r="C48" s="165">
        <v>92756</v>
      </c>
      <c r="D48" s="165">
        <v>118948</v>
      </c>
      <c r="E48" s="165">
        <v>145318</v>
      </c>
      <c r="F48" s="165">
        <v>145318</v>
      </c>
      <c r="G48" s="460">
        <f>F48/C48</f>
        <v>1.5666695415929968</v>
      </c>
    </row>
    <row r="49" spans="1:7" s="270" customFormat="1" ht="12" customHeight="1">
      <c r="A49" s="13" t="s">
        <v>203</v>
      </c>
      <c r="B49" s="272" t="s">
        <v>208</v>
      </c>
      <c r="C49" s="165"/>
      <c r="D49" s="165"/>
      <c r="E49" s="165"/>
      <c r="F49" s="165"/>
      <c r="G49" s="165"/>
    </row>
    <row r="50" spans="1:7" s="270" customFormat="1" ht="12" customHeight="1">
      <c r="A50" s="13" t="s">
        <v>204</v>
      </c>
      <c r="B50" s="272" t="s">
        <v>209</v>
      </c>
      <c r="C50" s="165"/>
      <c r="D50" s="165"/>
      <c r="E50" s="165"/>
      <c r="F50" s="165"/>
      <c r="G50" s="165"/>
    </row>
    <row r="51" spans="1:7" s="270" customFormat="1" ht="12" customHeight="1" thickBot="1">
      <c r="A51" s="15" t="s">
        <v>205</v>
      </c>
      <c r="B51" s="157" t="s">
        <v>210</v>
      </c>
      <c r="C51" s="257"/>
      <c r="D51" s="257"/>
      <c r="E51" s="257"/>
      <c r="F51" s="257"/>
      <c r="G51" s="257"/>
    </row>
    <row r="52" spans="1:7" s="270" customFormat="1" ht="12" customHeight="1" thickBot="1">
      <c r="A52" s="19" t="s">
        <v>119</v>
      </c>
      <c r="B52" s="20" t="s">
        <v>211</v>
      </c>
      <c r="C52" s="160">
        <f>SUM(C53:C55)</f>
        <v>1851</v>
      </c>
      <c r="D52" s="160">
        <f>SUM(D53:D55)</f>
        <v>1960</v>
      </c>
      <c r="E52" s="160">
        <f>SUM(E53:E55)</f>
        <v>1961</v>
      </c>
      <c r="F52" s="160">
        <f>SUM(F53:F55)</f>
        <v>1961</v>
      </c>
      <c r="G52" s="459">
        <f>F52/C52</f>
        <v>1.0594273365748244</v>
      </c>
    </row>
    <row r="53" spans="1:7" s="270" customFormat="1" ht="12" customHeight="1">
      <c r="A53" s="14" t="s">
        <v>76</v>
      </c>
      <c r="B53" s="271" t="s">
        <v>212</v>
      </c>
      <c r="C53" s="163"/>
      <c r="D53" s="163"/>
      <c r="E53" s="163"/>
      <c r="F53" s="163"/>
      <c r="G53" s="163"/>
    </row>
    <row r="54" spans="1:7" s="270" customFormat="1" ht="12" customHeight="1">
      <c r="A54" s="13" t="s">
        <v>77</v>
      </c>
      <c r="B54" s="272" t="s">
        <v>343</v>
      </c>
      <c r="C54" s="162">
        <v>200</v>
      </c>
      <c r="D54" s="162">
        <v>200</v>
      </c>
      <c r="E54" s="162">
        <v>200</v>
      </c>
      <c r="F54" s="162">
        <v>200</v>
      </c>
      <c r="G54" s="460">
        <f>F54/C54</f>
        <v>1</v>
      </c>
    </row>
    <row r="55" spans="1:7" s="270" customFormat="1" ht="12" customHeight="1">
      <c r="A55" s="13" t="s">
        <v>215</v>
      </c>
      <c r="B55" s="272" t="s">
        <v>213</v>
      </c>
      <c r="C55" s="162">
        <v>1651</v>
      </c>
      <c r="D55" s="162">
        <v>1760</v>
      </c>
      <c r="E55" s="162">
        <v>1761</v>
      </c>
      <c r="F55" s="162">
        <v>1761</v>
      </c>
      <c r="G55" s="460">
        <f>F55/C55</f>
        <v>1.066626287098728</v>
      </c>
    </row>
    <row r="56" spans="1:7" s="270" customFormat="1" ht="12" customHeight="1" thickBot="1">
      <c r="A56" s="15" t="s">
        <v>216</v>
      </c>
      <c r="B56" s="157" t="s">
        <v>214</v>
      </c>
      <c r="C56" s="164"/>
      <c r="D56" s="164"/>
      <c r="E56" s="164"/>
      <c r="F56" s="164"/>
      <c r="G56" s="164"/>
    </row>
    <row r="57" spans="1:7" s="270" customFormat="1" ht="12" customHeight="1" thickBot="1">
      <c r="A57" s="19" t="s">
        <v>18</v>
      </c>
      <c r="B57" s="155" t="s">
        <v>217</v>
      </c>
      <c r="C57" s="160">
        <f>SUM(C58:C60)</f>
        <v>5580</v>
      </c>
      <c r="D57" s="160">
        <f>SUM(D58:D60)</f>
        <v>5580</v>
      </c>
      <c r="E57" s="160">
        <f>SUM(E58:E60)</f>
        <v>7726</v>
      </c>
      <c r="F57" s="160">
        <f>SUM(F58:F60)</f>
        <v>4146</v>
      </c>
      <c r="G57" s="459">
        <f>F57/C57</f>
        <v>0.7430107526881721</v>
      </c>
    </row>
    <row r="58" spans="1:7" s="270" customFormat="1" ht="12" customHeight="1">
      <c r="A58" s="14" t="s">
        <v>120</v>
      </c>
      <c r="B58" s="271" t="s">
        <v>219</v>
      </c>
      <c r="C58" s="165"/>
      <c r="D58" s="165"/>
      <c r="E58" s="165"/>
      <c r="F58" s="165"/>
      <c r="G58" s="165"/>
    </row>
    <row r="59" spans="1:7" s="270" customFormat="1" ht="12" customHeight="1">
      <c r="A59" s="13" t="s">
        <v>121</v>
      </c>
      <c r="B59" s="272" t="s">
        <v>344</v>
      </c>
      <c r="C59" s="165"/>
      <c r="D59" s="165"/>
      <c r="E59" s="165"/>
      <c r="F59" s="165"/>
      <c r="G59" s="165"/>
    </row>
    <row r="60" spans="1:7" s="270" customFormat="1" ht="12" customHeight="1">
      <c r="A60" s="13" t="s">
        <v>144</v>
      </c>
      <c r="B60" s="272" t="s">
        <v>220</v>
      </c>
      <c r="C60" s="165">
        <v>5580</v>
      </c>
      <c r="D60" s="165">
        <v>5580</v>
      </c>
      <c r="E60" s="165">
        <v>7726</v>
      </c>
      <c r="F60" s="165">
        <v>4146</v>
      </c>
      <c r="G60" s="460">
        <f>F60/C60</f>
        <v>0.7430107526881721</v>
      </c>
    </row>
    <row r="61" spans="1:7" s="270" customFormat="1" ht="12" customHeight="1" thickBot="1">
      <c r="A61" s="15" t="s">
        <v>218</v>
      </c>
      <c r="B61" s="157" t="s">
        <v>221</v>
      </c>
      <c r="C61" s="165"/>
      <c r="D61" s="165"/>
      <c r="E61" s="165"/>
      <c r="F61" s="165"/>
      <c r="G61" s="165"/>
    </row>
    <row r="62" spans="1:7" s="270" customFormat="1" ht="12" customHeight="1" thickBot="1">
      <c r="A62" s="341" t="s">
        <v>396</v>
      </c>
      <c r="B62" s="20" t="s">
        <v>222</v>
      </c>
      <c r="C62" s="166">
        <f>+C5+C12+C19+C26+C34+C46+C52+C57</f>
        <v>385116</v>
      </c>
      <c r="D62" s="166">
        <f>+D5+D12+D19+D26+D34+D46+D52+D57</f>
        <v>450634</v>
      </c>
      <c r="E62" s="166">
        <f>+E5+E12+E19+E26+E34+E46+E52+E57</f>
        <v>509890</v>
      </c>
      <c r="F62" s="166">
        <f>+F5+F12+F19+F26+F34+F46+F52+F57</f>
        <v>500872</v>
      </c>
      <c r="G62" s="459">
        <f>F62/C62</f>
        <v>1.3005743723968881</v>
      </c>
    </row>
    <row r="63" spans="1:7" s="270" customFormat="1" ht="12" customHeight="1" thickBot="1">
      <c r="A63" s="318" t="s">
        <v>223</v>
      </c>
      <c r="B63" s="155" t="s">
        <v>224</v>
      </c>
      <c r="C63" s="160">
        <f>SUM(C64:C66)</f>
        <v>51921</v>
      </c>
      <c r="D63" s="160">
        <f>SUM(D64:D66)</f>
        <v>45000</v>
      </c>
      <c r="E63" s="160">
        <f>SUM(E64:E66)</f>
        <v>45000</v>
      </c>
      <c r="F63" s="160">
        <f>SUM(F64:F66)</f>
        <v>5929</v>
      </c>
      <c r="G63" s="459">
        <f>F63/C63</f>
        <v>0.11419271585678242</v>
      </c>
    </row>
    <row r="64" spans="1:7" s="270" customFormat="1" ht="12" customHeight="1">
      <c r="A64" s="14" t="s">
        <v>255</v>
      </c>
      <c r="B64" s="271" t="s">
        <v>225</v>
      </c>
      <c r="C64" s="165"/>
      <c r="D64" s="165"/>
      <c r="E64" s="165"/>
      <c r="F64" s="165"/>
      <c r="G64" s="165"/>
    </row>
    <row r="65" spans="1:7" s="270" customFormat="1" ht="12" customHeight="1">
      <c r="A65" s="13" t="s">
        <v>264</v>
      </c>
      <c r="B65" s="272" t="s">
        <v>226</v>
      </c>
      <c r="C65" s="165"/>
      <c r="D65" s="165"/>
      <c r="E65" s="165"/>
      <c r="F65" s="165"/>
      <c r="G65" s="165"/>
    </row>
    <row r="66" spans="1:7" s="270" customFormat="1" ht="12" customHeight="1" thickBot="1">
      <c r="A66" s="15" t="s">
        <v>265</v>
      </c>
      <c r="B66" s="335" t="s">
        <v>381</v>
      </c>
      <c r="C66" s="165">
        <v>51921</v>
      </c>
      <c r="D66" s="165">
        <v>45000</v>
      </c>
      <c r="E66" s="165">
        <v>45000</v>
      </c>
      <c r="F66" s="165">
        <v>5929</v>
      </c>
      <c r="G66" s="460">
        <f>F66/C66</f>
        <v>0.11419271585678242</v>
      </c>
    </row>
    <row r="67" spans="1:7" s="270" customFormat="1" ht="12" customHeight="1" thickBot="1">
      <c r="A67" s="318" t="s">
        <v>228</v>
      </c>
      <c r="B67" s="155" t="s">
        <v>229</v>
      </c>
      <c r="C67" s="160">
        <f>SUM(C68:C71)</f>
        <v>0</v>
      </c>
      <c r="D67" s="160">
        <f>SUM(D68:D71)</f>
        <v>0</v>
      </c>
      <c r="E67" s="160">
        <f>SUM(E68:E71)</f>
        <v>0</v>
      </c>
      <c r="F67" s="160">
        <f>SUM(F68:F71)</f>
        <v>0</v>
      </c>
      <c r="G67" s="160">
        <f>SUM(G68:G71)</f>
        <v>0</v>
      </c>
    </row>
    <row r="68" spans="1:7" s="270" customFormat="1" ht="12" customHeight="1">
      <c r="A68" s="14" t="s">
        <v>99</v>
      </c>
      <c r="B68" s="271" t="s">
        <v>230</v>
      </c>
      <c r="C68" s="165"/>
      <c r="D68" s="165"/>
      <c r="E68" s="165"/>
      <c r="F68" s="165"/>
      <c r="G68" s="165"/>
    </row>
    <row r="69" spans="1:7" s="270" customFormat="1" ht="12" customHeight="1">
      <c r="A69" s="13" t="s">
        <v>100</v>
      </c>
      <c r="B69" s="272" t="s">
        <v>231</v>
      </c>
      <c r="C69" s="165"/>
      <c r="D69" s="165"/>
      <c r="E69" s="165"/>
      <c r="F69" s="165"/>
      <c r="G69" s="165"/>
    </row>
    <row r="70" spans="1:7" s="270" customFormat="1" ht="12" customHeight="1">
      <c r="A70" s="13" t="s">
        <v>256</v>
      </c>
      <c r="B70" s="272" t="s">
        <v>232</v>
      </c>
      <c r="C70" s="165"/>
      <c r="D70" s="165"/>
      <c r="E70" s="165"/>
      <c r="F70" s="165"/>
      <c r="G70" s="165"/>
    </row>
    <row r="71" spans="1:7" s="270" customFormat="1" ht="12" customHeight="1" thickBot="1">
      <c r="A71" s="15" t="s">
        <v>257</v>
      </c>
      <c r="B71" s="157" t="s">
        <v>233</v>
      </c>
      <c r="C71" s="165"/>
      <c r="D71" s="165"/>
      <c r="E71" s="165"/>
      <c r="F71" s="165"/>
      <c r="G71" s="165"/>
    </row>
    <row r="72" spans="1:7" s="270" customFormat="1" ht="12" customHeight="1" thickBot="1">
      <c r="A72" s="318" t="s">
        <v>234</v>
      </c>
      <c r="B72" s="155" t="s">
        <v>235</v>
      </c>
      <c r="C72" s="160">
        <f>SUM(C73:C74)</f>
        <v>119646</v>
      </c>
      <c r="D72" s="160">
        <f>SUM(D73:D74)</f>
        <v>119719</v>
      </c>
      <c r="E72" s="160">
        <f>SUM(E73:E74)</f>
        <v>119719</v>
      </c>
      <c r="F72" s="160">
        <f>SUM(F73:F74)</f>
        <v>119719</v>
      </c>
      <c r="G72" s="459">
        <f>F72/C72</f>
        <v>1.000610133226351</v>
      </c>
    </row>
    <row r="73" spans="1:7" s="270" customFormat="1" ht="12" customHeight="1">
      <c r="A73" s="14" t="s">
        <v>258</v>
      </c>
      <c r="B73" s="271" t="s">
        <v>236</v>
      </c>
      <c r="C73" s="165">
        <v>119646</v>
      </c>
      <c r="D73" s="165">
        <v>119719</v>
      </c>
      <c r="E73" s="165">
        <v>119719</v>
      </c>
      <c r="F73" s="165">
        <v>119719</v>
      </c>
      <c r="G73" s="460">
        <f>F73/C73</f>
        <v>1.000610133226351</v>
      </c>
    </row>
    <row r="74" spans="1:7" s="270" customFormat="1" ht="12" customHeight="1" thickBot="1">
      <c r="A74" s="15" t="s">
        <v>259</v>
      </c>
      <c r="B74" s="157" t="s">
        <v>237</v>
      </c>
      <c r="C74" s="165"/>
      <c r="D74" s="165"/>
      <c r="E74" s="165"/>
      <c r="F74" s="165"/>
      <c r="G74" s="165"/>
    </row>
    <row r="75" spans="1:7" s="270" customFormat="1" ht="12" customHeight="1" thickBot="1">
      <c r="A75" s="318" t="s">
        <v>238</v>
      </c>
      <c r="B75" s="155" t="s">
        <v>239</v>
      </c>
      <c r="C75" s="160">
        <f>SUM(C76:C78)</f>
        <v>0</v>
      </c>
      <c r="D75" s="160">
        <f>SUM(D76:D78)</f>
        <v>0</v>
      </c>
      <c r="E75" s="160">
        <f>SUM(E76:E78)</f>
        <v>6737</v>
      </c>
      <c r="F75" s="160">
        <f>SUM(F76:F78)</f>
        <v>296737</v>
      </c>
      <c r="G75" s="160">
        <f>SUM(G76:G78)</f>
        <v>0</v>
      </c>
    </row>
    <row r="76" spans="1:7" s="270" customFormat="1" ht="12" customHeight="1">
      <c r="A76" s="14" t="s">
        <v>260</v>
      </c>
      <c r="B76" s="271" t="s">
        <v>240</v>
      </c>
      <c r="C76" s="165"/>
      <c r="D76" s="165"/>
      <c r="E76" s="165">
        <v>6737</v>
      </c>
      <c r="F76" s="165">
        <v>6737</v>
      </c>
      <c r="G76" s="165"/>
    </row>
    <row r="77" spans="1:7" s="270" customFormat="1" ht="12" customHeight="1">
      <c r="A77" s="13" t="s">
        <v>261</v>
      </c>
      <c r="B77" s="272" t="s">
        <v>241</v>
      </c>
      <c r="C77" s="165"/>
      <c r="D77" s="165"/>
      <c r="E77" s="165"/>
      <c r="F77" s="165"/>
      <c r="G77" s="165"/>
    </row>
    <row r="78" spans="1:7" s="270" customFormat="1" ht="12" customHeight="1" thickBot="1">
      <c r="A78" s="15" t="s">
        <v>262</v>
      </c>
      <c r="B78" s="157" t="s">
        <v>242</v>
      </c>
      <c r="C78" s="165"/>
      <c r="D78" s="165"/>
      <c r="E78" s="165"/>
      <c r="F78" s="165">
        <v>290000</v>
      </c>
      <c r="G78" s="165"/>
    </row>
    <row r="79" spans="1:7" s="270" customFormat="1" ht="12" customHeight="1" thickBot="1">
      <c r="A79" s="318" t="s">
        <v>243</v>
      </c>
      <c r="B79" s="155" t="s">
        <v>263</v>
      </c>
      <c r="C79" s="160">
        <f>SUM(C80:C83)</f>
        <v>0</v>
      </c>
      <c r="D79" s="160">
        <f>SUM(D80:D83)</f>
        <v>0</v>
      </c>
      <c r="E79" s="160">
        <f>SUM(E80:E83)</f>
        <v>0</v>
      </c>
      <c r="F79" s="160">
        <f>SUM(F80:F83)</f>
        <v>0</v>
      </c>
      <c r="G79" s="160">
        <f>SUM(G80:G83)</f>
        <v>0</v>
      </c>
    </row>
    <row r="80" spans="1:7" s="270" customFormat="1" ht="12" customHeight="1">
      <c r="A80" s="275" t="s">
        <v>244</v>
      </c>
      <c r="B80" s="271" t="s">
        <v>245</v>
      </c>
      <c r="C80" s="165"/>
      <c r="D80" s="165"/>
      <c r="E80" s="165"/>
      <c r="F80" s="165"/>
      <c r="G80" s="165"/>
    </row>
    <row r="81" spans="1:7" s="270" customFormat="1" ht="12" customHeight="1">
      <c r="A81" s="276" t="s">
        <v>246</v>
      </c>
      <c r="B81" s="272" t="s">
        <v>247</v>
      </c>
      <c r="C81" s="165"/>
      <c r="D81" s="165"/>
      <c r="E81" s="165"/>
      <c r="F81" s="165"/>
      <c r="G81" s="165"/>
    </row>
    <row r="82" spans="1:7" s="270" customFormat="1" ht="12" customHeight="1">
      <c r="A82" s="276" t="s">
        <v>248</v>
      </c>
      <c r="B82" s="272" t="s">
        <v>249</v>
      </c>
      <c r="C82" s="165"/>
      <c r="D82" s="165"/>
      <c r="E82" s="165"/>
      <c r="F82" s="165"/>
      <c r="G82" s="165"/>
    </row>
    <row r="83" spans="1:7" s="270" customFormat="1" ht="12" customHeight="1" thickBot="1">
      <c r="A83" s="277" t="s">
        <v>250</v>
      </c>
      <c r="B83" s="157" t="s">
        <v>251</v>
      </c>
      <c r="C83" s="165"/>
      <c r="D83" s="165"/>
      <c r="E83" s="165"/>
      <c r="F83" s="165"/>
      <c r="G83" s="165"/>
    </row>
    <row r="84" spans="1:7" s="270" customFormat="1" ht="12" customHeight="1" thickBot="1">
      <c r="A84" s="318" t="s">
        <v>252</v>
      </c>
      <c r="B84" s="155" t="s">
        <v>395</v>
      </c>
      <c r="C84" s="316"/>
      <c r="D84" s="316"/>
      <c r="E84" s="316"/>
      <c r="F84" s="316"/>
      <c r="G84" s="316"/>
    </row>
    <row r="85" spans="1:7" s="270" customFormat="1" ht="13.5" customHeight="1" thickBot="1">
      <c r="A85" s="318" t="s">
        <v>254</v>
      </c>
      <c r="B85" s="155" t="s">
        <v>253</v>
      </c>
      <c r="C85" s="316"/>
      <c r="D85" s="316"/>
      <c r="E85" s="316"/>
      <c r="F85" s="316"/>
      <c r="G85" s="316"/>
    </row>
    <row r="86" spans="1:7" s="270" customFormat="1" ht="15.75" customHeight="1" thickBot="1">
      <c r="A86" s="318" t="s">
        <v>266</v>
      </c>
      <c r="B86" s="278" t="s">
        <v>398</v>
      </c>
      <c r="C86" s="166">
        <f>+C63+C67+C72+C75+C79+C85+C84</f>
        <v>171567</v>
      </c>
      <c r="D86" s="166">
        <f>+D63+D67+D72+D75+D79+D85+D84</f>
        <v>164719</v>
      </c>
      <c r="E86" s="166">
        <f>+E63+E67+E72+E75+E79+E85+E84</f>
        <v>171456</v>
      </c>
      <c r="F86" s="166">
        <f>+F63+F67+F72+F75+F79+F85+F84</f>
        <v>422385</v>
      </c>
      <c r="G86" s="459">
        <f>F86/C86</f>
        <v>2.461924495969505</v>
      </c>
    </row>
    <row r="87" spans="1:7" s="270" customFormat="1" ht="16.5" customHeight="1" thickBot="1">
      <c r="A87" s="319" t="s">
        <v>397</v>
      </c>
      <c r="B87" s="279" t="s">
        <v>399</v>
      </c>
      <c r="C87" s="166">
        <f>+C62+C86</f>
        <v>556683</v>
      </c>
      <c r="D87" s="166">
        <f>+D62+D86</f>
        <v>615353</v>
      </c>
      <c r="E87" s="166">
        <f>+E62+E86</f>
        <v>681346</v>
      </c>
      <c r="F87" s="166">
        <f>+F62+F86</f>
        <v>923257</v>
      </c>
      <c r="G87" s="459">
        <f>F87/C87</f>
        <v>1.6584968464997134</v>
      </c>
    </row>
    <row r="88" spans="1:3" s="270" customFormat="1" ht="83.25" customHeight="1">
      <c r="A88" s="4"/>
      <c r="B88" s="5"/>
      <c r="C88" s="167"/>
    </row>
    <row r="89" spans="1:5" ht="16.5" customHeight="1">
      <c r="A89" s="657" t="s">
        <v>39</v>
      </c>
      <c r="B89" s="657"/>
      <c r="C89" s="657"/>
      <c r="D89" s="657"/>
      <c r="E89" s="657"/>
    </row>
    <row r="90" spans="1:7" s="280" customFormat="1" ht="16.5" customHeight="1" thickBot="1">
      <c r="A90" s="658" t="s">
        <v>102</v>
      </c>
      <c r="B90" s="658"/>
      <c r="C90" s="654" t="s">
        <v>143</v>
      </c>
      <c r="D90" s="654"/>
      <c r="E90" s="654"/>
      <c r="F90" s="654"/>
      <c r="G90" s="654"/>
    </row>
    <row r="91" spans="1:7" ht="37.5" customHeight="1" thickBot="1">
      <c r="A91" s="22" t="s">
        <v>63</v>
      </c>
      <c r="B91" s="23" t="s">
        <v>40</v>
      </c>
      <c r="C91" s="36" t="str">
        <f>+C3</f>
        <v>2016. évi előirányzat</v>
      </c>
      <c r="D91" s="36" t="str">
        <f>+D3</f>
        <v>Módosított előirányzat</v>
      </c>
      <c r="E91" s="36" t="str">
        <f>+E3</f>
        <v>Módosított előirányzat</v>
      </c>
      <c r="F91" s="36" t="str">
        <f>+F3</f>
        <v>Teljesítés</v>
      </c>
      <c r="G91" s="36" t="str">
        <f>+G3</f>
        <v>Teljesítés %-a</v>
      </c>
    </row>
    <row r="92" spans="1:7" s="269" customFormat="1" ht="12" customHeight="1" thickBot="1">
      <c r="A92" s="31" t="s">
        <v>407</v>
      </c>
      <c r="B92" s="32" t="s">
        <v>408</v>
      </c>
      <c r="C92" s="33" t="s">
        <v>409</v>
      </c>
      <c r="D92" s="33" t="s">
        <v>411</v>
      </c>
      <c r="E92" s="33" t="s">
        <v>410</v>
      </c>
      <c r="F92" s="33" t="s">
        <v>412</v>
      </c>
      <c r="G92" s="33" t="s">
        <v>413</v>
      </c>
    </row>
    <row r="93" spans="1:7" ht="12" customHeight="1" thickBot="1">
      <c r="A93" s="21" t="s">
        <v>11</v>
      </c>
      <c r="B93" s="30" t="s">
        <v>357</v>
      </c>
      <c r="C93" s="159">
        <f>C94+C95+C96+C97+C98+C111</f>
        <v>291478</v>
      </c>
      <c r="D93" s="159">
        <f>D94+D95+D96+D97+D98+D111</f>
        <v>317560</v>
      </c>
      <c r="E93" s="159">
        <f>E94+E95+E96+E97+E98+E111</f>
        <v>379916</v>
      </c>
      <c r="F93" s="159">
        <f>F94+F95+F96+F97+F98+F111</f>
        <v>275314</v>
      </c>
      <c r="G93" s="459">
        <f aca="true" t="shared" si="0" ref="G93:G99">F93/C93</f>
        <v>0.9445446997715093</v>
      </c>
    </row>
    <row r="94" spans="1:7" ht="12" customHeight="1">
      <c r="A94" s="16" t="s">
        <v>78</v>
      </c>
      <c r="B94" s="9" t="s">
        <v>41</v>
      </c>
      <c r="C94" s="161">
        <v>123936</v>
      </c>
      <c r="D94" s="161">
        <v>126745</v>
      </c>
      <c r="E94" s="161">
        <v>128156</v>
      </c>
      <c r="F94" s="161">
        <v>120557</v>
      </c>
      <c r="G94" s="460">
        <f t="shared" si="0"/>
        <v>0.9727359282210173</v>
      </c>
    </row>
    <row r="95" spans="1:7" ht="12" customHeight="1">
      <c r="A95" s="13" t="s">
        <v>79</v>
      </c>
      <c r="B95" s="7" t="s">
        <v>122</v>
      </c>
      <c r="C95" s="162">
        <v>32730</v>
      </c>
      <c r="D95" s="162">
        <v>33428</v>
      </c>
      <c r="E95" s="162">
        <v>33713</v>
      </c>
      <c r="F95" s="162">
        <v>31786</v>
      </c>
      <c r="G95" s="460">
        <f t="shared" si="0"/>
        <v>0.9711579590589673</v>
      </c>
    </row>
    <row r="96" spans="1:7" ht="12" customHeight="1">
      <c r="A96" s="13" t="s">
        <v>80</v>
      </c>
      <c r="B96" s="7" t="s">
        <v>97</v>
      </c>
      <c r="C96" s="164">
        <v>117047</v>
      </c>
      <c r="D96" s="164">
        <v>117145</v>
      </c>
      <c r="E96" s="164">
        <v>135332</v>
      </c>
      <c r="F96" s="164">
        <v>115011</v>
      </c>
      <c r="G96" s="460">
        <f t="shared" si="0"/>
        <v>0.9826052782215691</v>
      </c>
    </row>
    <row r="97" spans="1:7" ht="12" customHeight="1">
      <c r="A97" s="13" t="s">
        <v>81</v>
      </c>
      <c r="B97" s="10" t="s">
        <v>123</v>
      </c>
      <c r="C97" s="164">
        <v>4256</v>
      </c>
      <c r="D97" s="164">
        <v>4256</v>
      </c>
      <c r="E97" s="164">
        <v>4448</v>
      </c>
      <c r="F97" s="164">
        <v>3242</v>
      </c>
      <c r="G97" s="460">
        <f t="shared" si="0"/>
        <v>0.7617481203007519</v>
      </c>
    </row>
    <row r="98" spans="1:7" ht="12" customHeight="1">
      <c r="A98" s="13" t="s">
        <v>89</v>
      </c>
      <c r="B98" s="18" t="s">
        <v>124</v>
      </c>
      <c r="C98" s="164">
        <v>2989</v>
      </c>
      <c r="D98" s="164">
        <f>D99+D105+D110</f>
        <v>4410</v>
      </c>
      <c r="E98" s="164">
        <f>E99+E105+E110</f>
        <v>5260</v>
      </c>
      <c r="F98" s="164">
        <f>F99+F105+F110</f>
        <v>4718</v>
      </c>
      <c r="G98" s="460">
        <f t="shared" si="0"/>
        <v>1.5784543325526932</v>
      </c>
    </row>
    <row r="99" spans="1:7" ht="12" customHeight="1">
      <c r="A99" s="13" t="s">
        <v>82</v>
      </c>
      <c r="B99" s="7" t="s">
        <v>362</v>
      </c>
      <c r="C99" s="164">
        <v>10</v>
      </c>
      <c r="D99" s="164">
        <v>1431</v>
      </c>
      <c r="E99" s="164">
        <v>1431</v>
      </c>
      <c r="F99" s="164">
        <v>1431</v>
      </c>
      <c r="G99" s="460">
        <f t="shared" si="0"/>
        <v>143.1</v>
      </c>
    </row>
    <row r="100" spans="1:7" ht="12" customHeight="1">
      <c r="A100" s="13" t="s">
        <v>83</v>
      </c>
      <c r="B100" s="96" t="s">
        <v>361</v>
      </c>
      <c r="C100" s="164"/>
      <c r="D100" s="164"/>
      <c r="E100" s="164"/>
      <c r="F100" s="164"/>
      <c r="G100" s="164"/>
    </row>
    <row r="101" spans="1:7" ht="12" customHeight="1">
      <c r="A101" s="13" t="s">
        <v>90</v>
      </c>
      <c r="B101" s="96" t="s">
        <v>360</v>
      </c>
      <c r="C101" s="164"/>
      <c r="D101" s="164"/>
      <c r="E101" s="164"/>
      <c r="F101" s="164"/>
      <c r="G101" s="164"/>
    </row>
    <row r="102" spans="1:7" ht="12" customHeight="1">
      <c r="A102" s="13" t="s">
        <v>91</v>
      </c>
      <c r="B102" s="94" t="s">
        <v>269</v>
      </c>
      <c r="C102" s="164"/>
      <c r="D102" s="164"/>
      <c r="E102" s="164"/>
      <c r="F102" s="164"/>
      <c r="G102" s="164"/>
    </row>
    <row r="103" spans="1:7" ht="12" customHeight="1">
      <c r="A103" s="13" t="s">
        <v>92</v>
      </c>
      <c r="B103" s="95" t="s">
        <v>270</v>
      </c>
      <c r="C103" s="164"/>
      <c r="D103" s="164"/>
      <c r="E103" s="164"/>
      <c r="F103" s="164"/>
      <c r="G103" s="164"/>
    </row>
    <row r="104" spans="1:7" ht="12" customHeight="1">
      <c r="A104" s="13" t="s">
        <v>93</v>
      </c>
      <c r="B104" s="95" t="s">
        <v>271</v>
      </c>
      <c r="C104" s="164"/>
      <c r="D104" s="164"/>
      <c r="E104" s="164"/>
      <c r="F104" s="164"/>
      <c r="G104" s="164"/>
    </row>
    <row r="105" spans="1:7" ht="12" customHeight="1">
      <c r="A105" s="13" t="s">
        <v>95</v>
      </c>
      <c r="B105" s="94" t="s">
        <v>272</v>
      </c>
      <c r="C105" s="164">
        <v>442</v>
      </c>
      <c r="D105" s="164">
        <v>442</v>
      </c>
      <c r="E105" s="164">
        <v>388</v>
      </c>
      <c r="F105" s="164">
        <v>125</v>
      </c>
      <c r="G105" s="460">
        <f>F105/C105</f>
        <v>0.2828054298642534</v>
      </c>
    </row>
    <row r="106" spans="1:7" ht="12" customHeight="1">
      <c r="A106" s="13" t="s">
        <v>125</v>
      </c>
      <c r="B106" s="94" t="s">
        <v>273</v>
      </c>
      <c r="C106" s="164"/>
      <c r="D106" s="164"/>
      <c r="E106" s="164"/>
      <c r="F106" s="164"/>
      <c r="G106" s="164"/>
    </row>
    <row r="107" spans="1:7" ht="12" customHeight="1">
      <c r="A107" s="13" t="s">
        <v>267</v>
      </c>
      <c r="B107" s="95" t="s">
        <v>274</v>
      </c>
      <c r="C107" s="164"/>
      <c r="D107" s="164"/>
      <c r="E107" s="164"/>
      <c r="F107" s="164"/>
      <c r="G107" s="164"/>
    </row>
    <row r="108" spans="1:7" ht="12" customHeight="1">
      <c r="A108" s="12" t="s">
        <v>268</v>
      </c>
      <c r="B108" s="96" t="s">
        <v>275</v>
      </c>
      <c r="C108" s="164"/>
      <c r="D108" s="164"/>
      <c r="E108" s="164"/>
      <c r="F108" s="164"/>
      <c r="G108" s="164"/>
    </row>
    <row r="109" spans="1:7" ht="12" customHeight="1">
      <c r="A109" s="13" t="s">
        <v>358</v>
      </c>
      <c r="B109" s="96" t="s">
        <v>276</v>
      </c>
      <c r="C109" s="164"/>
      <c r="D109" s="164"/>
      <c r="E109" s="164"/>
      <c r="F109" s="164"/>
      <c r="G109" s="164"/>
    </row>
    <row r="110" spans="1:7" ht="12" customHeight="1">
      <c r="A110" s="15" t="s">
        <v>359</v>
      </c>
      <c r="B110" s="96" t="s">
        <v>277</v>
      </c>
      <c r="C110" s="164">
        <v>2537</v>
      </c>
      <c r="D110" s="164">
        <v>2537</v>
      </c>
      <c r="E110" s="164">
        <v>3441</v>
      </c>
      <c r="F110" s="164">
        <v>3162</v>
      </c>
      <c r="G110" s="460">
        <f aca="true" t="shared" si="1" ref="G110:G115">F110/C110</f>
        <v>1.246353961371699</v>
      </c>
    </row>
    <row r="111" spans="1:7" ht="12" customHeight="1">
      <c r="A111" s="13" t="s">
        <v>363</v>
      </c>
      <c r="B111" s="10" t="s">
        <v>42</v>
      </c>
      <c r="C111" s="162">
        <v>10520</v>
      </c>
      <c r="D111" s="162">
        <f>D112+D113</f>
        <v>31576</v>
      </c>
      <c r="E111" s="162">
        <f>E112+E113</f>
        <v>73007</v>
      </c>
      <c r="F111" s="162">
        <f>F112+F113</f>
        <v>0</v>
      </c>
      <c r="G111" s="460"/>
    </row>
    <row r="112" spans="1:7" ht="12" customHeight="1">
      <c r="A112" s="13" t="s">
        <v>364</v>
      </c>
      <c r="B112" s="7" t="s">
        <v>366</v>
      </c>
      <c r="C112" s="162">
        <v>8000</v>
      </c>
      <c r="D112" s="162">
        <v>650</v>
      </c>
      <c r="E112" s="162">
        <v>34269</v>
      </c>
      <c r="F112" s="162"/>
      <c r="G112" s="460"/>
    </row>
    <row r="113" spans="1:7" ht="12" customHeight="1" thickBot="1">
      <c r="A113" s="17" t="s">
        <v>365</v>
      </c>
      <c r="B113" s="339" t="s">
        <v>367</v>
      </c>
      <c r="C113" s="168">
        <v>2520</v>
      </c>
      <c r="D113" s="168">
        <v>30926</v>
      </c>
      <c r="E113" s="168">
        <v>38738</v>
      </c>
      <c r="F113" s="168"/>
      <c r="G113" s="460"/>
    </row>
    <row r="114" spans="1:7" ht="12" customHeight="1" thickBot="1">
      <c r="A114" s="336" t="s">
        <v>12</v>
      </c>
      <c r="B114" s="337" t="s">
        <v>278</v>
      </c>
      <c r="C114" s="338">
        <f>+C115+C117+C119</f>
        <v>259355</v>
      </c>
      <c r="D114" s="338">
        <f>+D115+D117+D119</f>
        <v>286014</v>
      </c>
      <c r="E114" s="338">
        <f>+E115+E117+E119</f>
        <v>289651</v>
      </c>
      <c r="F114" s="338">
        <f>+F115+F117+F119</f>
        <v>229262</v>
      </c>
      <c r="G114" s="459">
        <f t="shared" si="1"/>
        <v>0.8839698482774575</v>
      </c>
    </row>
    <row r="115" spans="1:7" ht="12" customHeight="1">
      <c r="A115" s="14" t="s">
        <v>84</v>
      </c>
      <c r="B115" s="7" t="s">
        <v>142</v>
      </c>
      <c r="C115" s="163">
        <v>230256</v>
      </c>
      <c r="D115" s="163">
        <v>256915</v>
      </c>
      <c r="E115" s="163">
        <v>258356</v>
      </c>
      <c r="F115" s="163">
        <v>222916</v>
      </c>
      <c r="G115" s="460">
        <f t="shared" si="1"/>
        <v>0.9681224376346328</v>
      </c>
    </row>
    <row r="116" spans="1:7" ht="12" customHeight="1">
      <c r="A116" s="14" t="s">
        <v>85</v>
      </c>
      <c r="B116" s="11" t="s">
        <v>282</v>
      </c>
      <c r="C116" s="163"/>
      <c r="D116" s="163"/>
      <c r="E116" s="163"/>
      <c r="F116" s="163"/>
      <c r="G116" s="163"/>
    </row>
    <row r="117" spans="1:7" ht="12" customHeight="1">
      <c r="A117" s="14" t="s">
        <v>86</v>
      </c>
      <c r="B117" s="11" t="s">
        <v>126</v>
      </c>
      <c r="C117" s="162">
        <v>29099</v>
      </c>
      <c r="D117" s="162">
        <v>29099</v>
      </c>
      <c r="E117" s="162">
        <v>31295</v>
      </c>
      <c r="F117" s="162">
        <v>6346</v>
      </c>
      <c r="G117" s="460">
        <f>F117/C117</f>
        <v>0.2180830956390254</v>
      </c>
    </row>
    <row r="118" spans="1:7" ht="12" customHeight="1">
      <c r="A118" s="14" t="s">
        <v>87</v>
      </c>
      <c r="B118" s="11" t="s">
        <v>283</v>
      </c>
      <c r="C118" s="135"/>
      <c r="D118" s="135"/>
      <c r="E118" s="135"/>
      <c r="F118" s="135"/>
      <c r="G118" s="135"/>
    </row>
    <row r="119" spans="1:7" ht="12" customHeight="1">
      <c r="A119" s="14" t="s">
        <v>88</v>
      </c>
      <c r="B119" s="157" t="s">
        <v>145</v>
      </c>
      <c r="C119" s="135"/>
      <c r="D119" s="135"/>
      <c r="E119" s="135"/>
      <c r="F119" s="135"/>
      <c r="G119" s="135"/>
    </row>
    <row r="120" spans="1:7" ht="12" customHeight="1">
      <c r="A120" s="14" t="s">
        <v>94</v>
      </c>
      <c r="B120" s="156" t="s">
        <v>345</v>
      </c>
      <c r="C120" s="135"/>
      <c r="D120" s="135"/>
      <c r="E120" s="135"/>
      <c r="F120" s="135"/>
      <c r="G120" s="135"/>
    </row>
    <row r="121" spans="1:7" ht="12" customHeight="1">
      <c r="A121" s="14" t="s">
        <v>96</v>
      </c>
      <c r="B121" s="267" t="s">
        <v>288</v>
      </c>
      <c r="C121" s="135"/>
      <c r="D121" s="135"/>
      <c r="E121" s="135"/>
      <c r="F121" s="135"/>
      <c r="G121" s="135"/>
    </row>
    <row r="122" spans="1:7" ht="15.75">
      <c r="A122" s="14" t="s">
        <v>127</v>
      </c>
      <c r="B122" s="95" t="s">
        <v>271</v>
      </c>
      <c r="C122" s="135"/>
      <c r="D122" s="135"/>
      <c r="E122" s="135"/>
      <c r="F122" s="135"/>
      <c r="G122" s="135"/>
    </row>
    <row r="123" spans="1:7" ht="12" customHeight="1">
      <c r="A123" s="14" t="s">
        <v>128</v>
      </c>
      <c r="B123" s="95" t="s">
        <v>287</v>
      </c>
      <c r="C123" s="135"/>
      <c r="D123" s="135"/>
      <c r="E123" s="135"/>
      <c r="F123" s="135"/>
      <c r="G123" s="135"/>
    </row>
    <row r="124" spans="1:7" ht="12" customHeight="1">
      <c r="A124" s="14" t="s">
        <v>129</v>
      </c>
      <c r="B124" s="95" t="s">
        <v>286</v>
      </c>
      <c r="C124" s="135"/>
      <c r="D124" s="135"/>
      <c r="E124" s="135"/>
      <c r="F124" s="135"/>
      <c r="G124" s="135"/>
    </row>
    <row r="125" spans="1:7" ht="12" customHeight="1">
      <c r="A125" s="14" t="s">
        <v>279</v>
      </c>
      <c r="B125" s="95" t="s">
        <v>274</v>
      </c>
      <c r="C125" s="135"/>
      <c r="D125" s="135"/>
      <c r="E125" s="135"/>
      <c r="F125" s="135"/>
      <c r="G125" s="135"/>
    </row>
    <row r="126" spans="1:7" ht="12" customHeight="1">
      <c r="A126" s="14" t="s">
        <v>280</v>
      </c>
      <c r="B126" s="95" t="s">
        <v>285</v>
      </c>
      <c r="C126" s="135"/>
      <c r="D126" s="135"/>
      <c r="E126" s="135"/>
      <c r="F126" s="135"/>
      <c r="G126" s="135"/>
    </row>
    <row r="127" spans="1:7" ht="16.5" thickBot="1">
      <c r="A127" s="12" t="s">
        <v>281</v>
      </c>
      <c r="B127" s="95" t="s">
        <v>284</v>
      </c>
      <c r="C127" s="137"/>
      <c r="D127" s="137"/>
      <c r="E127" s="137"/>
      <c r="F127" s="137"/>
      <c r="G127" s="137"/>
    </row>
    <row r="128" spans="1:7" ht="12" customHeight="1" thickBot="1">
      <c r="A128" s="19" t="s">
        <v>13</v>
      </c>
      <c r="B128" s="90" t="s">
        <v>368</v>
      </c>
      <c r="C128" s="160">
        <f>+C93+C114</f>
        <v>550833</v>
      </c>
      <c r="D128" s="160">
        <f>+D93+D114</f>
        <v>603574</v>
      </c>
      <c r="E128" s="160">
        <f>+E93+E114</f>
        <v>669567</v>
      </c>
      <c r="F128" s="160">
        <f>+F93+F114</f>
        <v>504576</v>
      </c>
      <c r="G128" s="459">
        <f>F128/C128</f>
        <v>0.9160235497873221</v>
      </c>
    </row>
    <row r="129" spans="1:7" ht="12" customHeight="1" thickBot="1">
      <c r="A129" s="19" t="s">
        <v>14</v>
      </c>
      <c r="B129" s="90" t="s">
        <v>369</v>
      </c>
      <c r="C129" s="160">
        <f>+C130+C131+C132</f>
        <v>0</v>
      </c>
      <c r="D129" s="160">
        <f>+D130+D131+D132</f>
        <v>5929</v>
      </c>
      <c r="E129" s="160">
        <f>+E130+E131+E132</f>
        <v>5929</v>
      </c>
      <c r="F129" s="160">
        <f>+F130+F131+F132</f>
        <v>5929</v>
      </c>
      <c r="G129" s="160">
        <f>+G130+G131+G132</f>
        <v>0</v>
      </c>
    </row>
    <row r="130" spans="1:7" ht="12" customHeight="1">
      <c r="A130" s="14" t="s">
        <v>179</v>
      </c>
      <c r="B130" s="11" t="s">
        <v>376</v>
      </c>
      <c r="C130" s="135"/>
      <c r="D130" s="135"/>
      <c r="E130" s="135"/>
      <c r="F130" s="135"/>
      <c r="G130" s="135"/>
    </row>
    <row r="131" spans="1:7" ht="12" customHeight="1">
      <c r="A131" s="14" t="s">
        <v>182</v>
      </c>
      <c r="B131" s="11" t="s">
        <v>377</v>
      </c>
      <c r="C131" s="135"/>
      <c r="D131" s="135"/>
      <c r="E131" s="135"/>
      <c r="F131" s="135"/>
      <c r="G131" s="135"/>
    </row>
    <row r="132" spans="1:7" ht="12" customHeight="1" thickBot="1">
      <c r="A132" s="12" t="s">
        <v>183</v>
      </c>
      <c r="B132" s="11" t="s">
        <v>378</v>
      </c>
      <c r="C132" s="135"/>
      <c r="D132" s="135">
        <v>5929</v>
      </c>
      <c r="E132" s="135">
        <v>5929</v>
      </c>
      <c r="F132" s="135">
        <v>5929</v>
      </c>
      <c r="G132" s="135"/>
    </row>
    <row r="133" spans="1:7" ht="12" customHeight="1" thickBot="1">
      <c r="A133" s="19" t="s">
        <v>15</v>
      </c>
      <c r="B133" s="90" t="s">
        <v>370</v>
      </c>
      <c r="C133" s="160">
        <f>SUM(C134:C139)</f>
        <v>0</v>
      </c>
      <c r="D133" s="160">
        <f>SUM(D134:D139)</f>
        <v>0</v>
      </c>
      <c r="E133" s="160">
        <f>SUM(E134:E139)</f>
        <v>0</v>
      </c>
      <c r="F133" s="160">
        <f>SUM(F134:F139)</f>
        <v>0</v>
      </c>
      <c r="G133" s="160">
        <f>SUM(G134:G139)</f>
        <v>0</v>
      </c>
    </row>
    <row r="134" spans="1:7" ht="12" customHeight="1">
      <c r="A134" s="14" t="s">
        <v>71</v>
      </c>
      <c r="B134" s="8" t="s">
        <v>379</v>
      </c>
      <c r="C134" s="135"/>
      <c r="D134" s="135"/>
      <c r="E134" s="135"/>
      <c r="F134" s="135"/>
      <c r="G134" s="135"/>
    </row>
    <row r="135" spans="1:7" ht="12" customHeight="1">
      <c r="A135" s="14" t="s">
        <v>72</v>
      </c>
      <c r="B135" s="8" t="s">
        <v>371</v>
      </c>
      <c r="C135" s="135"/>
      <c r="D135" s="135"/>
      <c r="E135" s="135"/>
      <c r="F135" s="135"/>
      <c r="G135" s="135"/>
    </row>
    <row r="136" spans="1:7" ht="12" customHeight="1">
      <c r="A136" s="14" t="s">
        <v>73</v>
      </c>
      <c r="B136" s="8" t="s">
        <v>372</v>
      </c>
      <c r="C136" s="135"/>
      <c r="D136" s="135"/>
      <c r="E136" s="135"/>
      <c r="F136" s="135"/>
      <c r="G136" s="135"/>
    </row>
    <row r="137" spans="1:7" ht="12" customHeight="1">
      <c r="A137" s="14" t="s">
        <v>114</v>
      </c>
      <c r="B137" s="8" t="s">
        <v>373</v>
      </c>
      <c r="C137" s="135"/>
      <c r="D137" s="135"/>
      <c r="E137" s="135"/>
      <c r="F137" s="135"/>
      <c r="G137" s="135"/>
    </row>
    <row r="138" spans="1:7" ht="12" customHeight="1">
      <c r="A138" s="14" t="s">
        <v>115</v>
      </c>
      <c r="B138" s="8" t="s">
        <v>374</v>
      </c>
      <c r="C138" s="135"/>
      <c r="D138" s="135"/>
      <c r="E138" s="135"/>
      <c r="F138" s="135"/>
      <c r="G138" s="135"/>
    </row>
    <row r="139" spans="1:7" ht="12" customHeight="1" thickBot="1">
      <c r="A139" s="12" t="s">
        <v>116</v>
      </c>
      <c r="B139" s="8" t="s">
        <v>375</v>
      </c>
      <c r="C139" s="135"/>
      <c r="D139" s="135"/>
      <c r="E139" s="135"/>
      <c r="F139" s="135"/>
      <c r="G139" s="135"/>
    </row>
    <row r="140" spans="1:7" ht="12" customHeight="1" thickBot="1">
      <c r="A140" s="19" t="s">
        <v>16</v>
      </c>
      <c r="B140" s="90" t="s">
        <v>383</v>
      </c>
      <c r="C140" s="166">
        <f>+C141+C142+C143+C144</f>
        <v>5850</v>
      </c>
      <c r="D140" s="166">
        <f>+D141+D142+D143+D144</f>
        <v>5850</v>
      </c>
      <c r="E140" s="166">
        <f>+E141+E142+E143+E144</f>
        <v>5850</v>
      </c>
      <c r="F140" s="166">
        <f>+F141+F142+F143+F144</f>
        <v>295850</v>
      </c>
      <c r="G140" s="459">
        <f>F140/C140</f>
        <v>50.572649572649574</v>
      </c>
    </row>
    <row r="141" spans="1:7" ht="12" customHeight="1">
      <c r="A141" s="14" t="s">
        <v>74</v>
      </c>
      <c r="B141" s="8" t="s">
        <v>289</v>
      </c>
      <c r="C141" s="135"/>
      <c r="D141" s="135"/>
      <c r="E141" s="135"/>
      <c r="F141" s="135"/>
      <c r="G141" s="135"/>
    </row>
    <row r="142" spans="1:7" ht="12" customHeight="1">
      <c r="A142" s="14" t="s">
        <v>75</v>
      </c>
      <c r="B142" s="8" t="s">
        <v>290</v>
      </c>
      <c r="C142" s="135">
        <v>5850</v>
      </c>
      <c r="D142" s="135">
        <v>5850</v>
      </c>
      <c r="E142" s="135">
        <v>5850</v>
      </c>
      <c r="F142" s="135">
        <v>5850</v>
      </c>
      <c r="G142" s="460">
        <f>F142/C142</f>
        <v>1</v>
      </c>
    </row>
    <row r="143" spans="1:7" ht="12" customHeight="1">
      <c r="A143" s="14" t="s">
        <v>203</v>
      </c>
      <c r="B143" s="8" t="s">
        <v>384</v>
      </c>
      <c r="C143" s="135"/>
      <c r="D143" s="135"/>
      <c r="E143" s="135"/>
      <c r="F143" s="135">
        <v>290000</v>
      </c>
      <c r="G143" s="135"/>
    </row>
    <row r="144" spans="1:7" ht="12" customHeight="1" thickBot="1">
      <c r="A144" s="12" t="s">
        <v>204</v>
      </c>
      <c r="B144" s="6" t="s">
        <v>309</v>
      </c>
      <c r="C144" s="135"/>
      <c r="D144" s="135"/>
      <c r="E144" s="135"/>
      <c r="F144" s="135"/>
      <c r="G144" s="135"/>
    </row>
    <row r="145" spans="1:7" ht="12" customHeight="1" thickBot="1">
      <c r="A145" s="19" t="s">
        <v>17</v>
      </c>
      <c r="B145" s="90" t="s">
        <v>385</v>
      </c>
      <c r="C145" s="169">
        <f>SUM(C146:C150)</f>
        <v>0</v>
      </c>
      <c r="D145" s="169">
        <f>SUM(D146:D150)</f>
        <v>0</v>
      </c>
      <c r="E145" s="169">
        <f>SUM(E146:E150)</f>
        <v>0</v>
      </c>
      <c r="F145" s="169">
        <f>SUM(F146:F150)</f>
        <v>0</v>
      </c>
      <c r="G145" s="169">
        <f>SUM(G146:G150)</f>
        <v>0</v>
      </c>
    </row>
    <row r="146" spans="1:7" ht="12" customHeight="1">
      <c r="A146" s="14" t="s">
        <v>76</v>
      </c>
      <c r="B146" s="8" t="s">
        <v>380</v>
      </c>
      <c r="C146" s="135"/>
      <c r="D146" s="135"/>
      <c r="E146" s="135"/>
      <c r="F146" s="135"/>
      <c r="G146" s="135"/>
    </row>
    <row r="147" spans="1:7" ht="12" customHeight="1">
      <c r="A147" s="14" t="s">
        <v>77</v>
      </c>
      <c r="B147" s="8" t="s">
        <v>387</v>
      </c>
      <c r="C147" s="135"/>
      <c r="D147" s="135"/>
      <c r="E147" s="135"/>
      <c r="F147" s="135"/>
      <c r="G147" s="135"/>
    </row>
    <row r="148" spans="1:7" ht="12" customHeight="1">
      <c r="A148" s="14" t="s">
        <v>215</v>
      </c>
      <c r="B148" s="8" t="s">
        <v>382</v>
      </c>
      <c r="C148" s="135"/>
      <c r="D148" s="135"/>
      <c r="E148" s="135"/>
      <c r="F148" s="135"/>
      <c r="G148" s="135"/>
    </row>
    <row r="149" spans="1:7" ht="12" customHeight="1">
      <c r="A149" s="14" t="s">
        <v>216</v>
      </c>
      <c r="B149" s="8" t="s">
        <v>388</v>
      </c>
      <c r="C149" s="135"/>
      <c r="D149" s="135"/>
      <c r="E149" s="135"/>
      <c r="F149" s="135"/>
      <c r="G149" s="135"/>
    </row>
    <row r="150" spans="1:7" ht="12" customHeight="1" thickBot="1">
      <c r="A150" s="14" t="s">
        <v>386</v>
      </c>
      <c r="B150" s="8" t="s">
        <v>389</v>
      </c>
      <c r="C150" s="135"/>
      <c r="D150" s="135"/>
      <c r="E150" s="135"/>
      <c r="F150" s="135"/>
      <c r="G150" s="135"/>
    </row>
    <row r="151" spans="1:7" ht="12" customHeight="1" thickBot="1">
      <c r="A151" s="19" t="s">
        <v>18</v>
      </c>
      <c r="B151" s="90" t="s">
        <v>390</v>
      </c>
      <c r="C151" s="340"/>
      <c r="D151" s="340"/>
      <c r="E151" s="340"/>
      <c r="F151" s="340"/>
      <c r="G151" s="340"/>
    </row>
    <row r="152" spans="1:7" ht="12" customHeight="1" thickBot="1">
      <c r="A152" s="19" t="s">
        <v>19</v>
      </c>
      <c r="B152" s="90" t="s">
        <v>391</v>
      </c>
      <c r="C152" s="340"/>
      <c r="D152" s="340"/>
      <c r="E152" s="340"/>
      <c r="F152" s="340"/>
      <c r="G152" s="340"/>
    </row>
    <row r="153" spans="1:9" ht="15" customHeight="1" thickBot="1">
      <c r="A153" s="19" t="s">
        <v>20</v>
      </c>
      <c r="B153" s="90" t="s">
        <v>393</v>
      </c>
      <c r="C153" s="281">
        <f>+C129+C133+C140+C145+C151+C152</f>
        <v>5850</v>
      </c>
      <c r="D153" s="281">
        <f>+D129+D133+D140+D145+D151+D152</f>
        <v>11779</v>
      </c>
      <c r="E153" s="281">
        <f>+E129+E133+E140+E145+E151+E152</f>
        <v>11779</v>
      </c>
      <c r="F153" s="281">
        <f>+F129+F133+F140+F145+F151+F152</f>
        <v>301779</v>
      </c>
      <c r="G153" s="459">
        <f>F153/C153</f>
        <v>51.58615384615385</v>
      </c>
      <c r="H153" s="282"/>
      <c r="I153" s="282"/>
    </row>
    <row r="154" spans="1:7" s="270" customFormat="1" ht="12.75" customHeight="1" thickBot="1">
      <c r="A154" s="158" t="s">
        <v>21</v>
      </c>
      <c r="B154" s="236" t="s">
        <v>392</v>
      </c>
      <c r="C154" s="281">
        <f>+C128+C153</f>
        <v>556683</v>
      </c>
      <c r="D154" s="281">
        <f>+D128+D153</f>
        <v>615353</v>
      </c>
      <c r="E154" s="281">
        <f>+E128+E153</f>
        <v>681346</v>
      </c>
      <c r="F154" s="281">
        <f>+F128+F153</f>
        <v>806355</v>
      </c>
      <c r="G154" s="459">
        <f>F154/C154</f>
        <v>1.4484994152866173</v>
      </c>
    </row>
    <row r="155" ht="7.5" customHeight="1"/>
    <row r="156" spans="1:3" ht="15.75">
      <c r="A156" s="659" t="s">
        <v>291</v>
      </c>
      <c r="B156" s="659"/>
      <c r="C156" s="659"/>
    </row>
    <row r="157" spans="1:6" ht="15" customHeight="1" thickBot="1">
      <c r="A157" s="656" t="s">
        <v>103</v>
      </c>
      <c r="B157" s="656"/>
      <c r="C157" s="655" t="s">
        <v>143</v>
      </c>
      <c r="D157" s="655"/>
      <c r="E157" s="655"/>
      <c r="F157" s="655"/>
    </row>
    <row r="158" spans="1:6" ht="13.5" customHeight="1" thickBot="1">
      <c r="A158" s="19">
        <v>1</v>
      </c>
      <c r="B158" s="29" t="s">
        <v>394</v>
      </c>
      <c r="C158" s="160">
        <f>+C62-C128</f>
        <v>-165717</v>
      </c>
      <c r="D158" s="160">
        <f>+D62-D128</f>
        <v>-152940</v>
      </c>
      <c r="E158" s="160">
        <f>+E62-E128</f>
        <v>-159677</v>
      </c>
      <c r="F158" s="160">
        <f>+F62-F128</f>
        <v>-3704</v>
      </c>
    </row>
    <row r="159" spans="1:6" ht="27.75" customHeight="1" thickBot="1">
      <c r="A159" s="19" t="s">
        <v>12</v>
      </c>
      <c r="B159" s="29" t="s">
        <v>400</v>
      </c>
      <c r="C159" s="160">
        <f>+C86-C153</f>
        <v>165717</v>
      </c>
      <c r="D159" s="160">
        <f>+D86-D153</f>
        <v>152940</v>
      </c>
      <c r="E159" s="160">
        <f>+E86-E153</f>
        <v>159677</v>
      </c>
      <c r="F159" s="160">
        <f>+F86-F153</f>
        <v>120606</v>
      </c>
    </row>
  </sheetData>
  <sheetProtection/>
  <mergeCells count="9">
    <mergeCell ref="C90:G90"/>
    <mergeCell ref="C157:F157"/>
    <mergeCell ref="A157:B157"/>
    <mergeCell ref="A89:E89"/>
    <mergeCell ref="A1:C1"/>
    <mergeCell ref="A2:B2"/>
    <mergeCell ref="A90:B90"/>
    <mergeCell ref="A156:C156"/>
    <mergeCell ref="C2:G2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97" r:id="rId2"/>
  <headerFooter alignWithMargins="0">
    <oddHeader>&amp;C&amp;"Times New Roman CE,Félkövér"&amp;12
Győrzámoly Község Önkormányzat
2016. ÉVI KÖLTSÉGVETÉSÉNEK ÖSSZEVONT MÉRLEGE&amp;R&amp;"Times New Roman CE,Félkövér dőlt"&amp;11 1.1. melléklet a 8/2017. (V. 25.) önkormányzati rendelethez
</oddHeader>
  </headerFooter>
  <rowBreaks count="1" manualBreakCount="1">
    <brk id="88" max="2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8"/>
  <sheetViews>
    <sheetView zoomScaleSheetLayoutView="85" workbookViewId="0" topLeftCell="A70">
      <selection activeCell="E147" sqref="E147"/>
    </sheetView>
  </sheetViews>
  <sheetFormatPr defaultColWidth="9.00390625" defaultRowHeight="12.75"/>
  <cols>
    <col min="1" max="1" width="19.50390625" style="244" customWidth="1"/>
    <col min="2" max="2" width="72.00390625" style="245" customWidth="1"/>
    <col min="3" max="3" width="18.875" style="246" customWidth="1"/>
    <col min="4" max="4" width="15.50390625" style="3" customWidth="1"/>
    <col min="5" max="5" width="13.625" style="3" customWidth="1"/>
    <col min="6" max="6" width="12.875" style="3" customWidth="1"/>
    <col min="7" max="7" width="11.875" style="3" customWidth="1"/>
    <col min="8" max="16384" width="9.375" style="3" customWidth="1"/>
  </cols>
  <sheetData>
    <row r="1" spans="1:7" s="2" customFormat="1" ht="16.5" customHeight="1" thickBot="1">
      <c r="A1" s="109"/>
      <c r="B1" s="684" t="s">
        <v>554</v>
      </c>
      <c r="C1" s="684"/>
      <c r="D1" s="684"/>
      <c r="E1" s="684"/>
      <c r="F1" s="684"/>
      <c r="G1" s="684"/>
    </row>
    <row r="2" spans="1:7" s="78" customFormat="1" ht="21" customHeight="1">
      <c r="A2" s="261" t="s">
        <v>56</v>
      </c>
      <c r="B2" s="215" t="s">
        <v>453</v>
      </c>
      <c r="C2" s="674" t="s">
        <v>46</v>
      </c>
      <c r="D2" s="675"/>
      <c r="E2" s="675"/>
      <c r="F2" s="675"/>
      <c r="G2" s="676"/>
    </row>
    <row r="3" spans="1:7" s="78" customFormat="1" ht="16.5" thickBot="1">
      <c r="A3" s="112" t="s">
        <v>135</v>
      </c>
      <c r="B3" s="216" t="s">
        <v>346</v>
      </c>
      <c r="C3" s="677" t="s">
        <v>53</v>
      </c>
      <c r="D3" s="678"/>
      <c r="E3" s="678"/>
      <c r="F3" s="678"/>
      <c r="G3" s="679"/>
    </row>
    <row r="4" spans="1:7" s="79" customFormat="1" ht="15.75" customHeight="1" thickBot="1">
      <c r="A4" s="113"/>
      <c r="B4" s="113"/>
      <c r="C4" s="685" t="s">
        <v>47</v>
      </c>
      <c r="D4" s="685"/>
      <c r="E4" s="685"/>
      <c r="F4" s="685"/>
      <c r="G4" s="685"/>
    </row>
    <row r="5" spans="1:7" ht="24.75" thickBot="1">
      <c r="A5" s="262" t="s">
        <v>137</v>
      </c>
      <c r="B5" s="114" t="s">
        <v>48</v>
      </c>
      <c r="C5" s="115" t="s">
        <v>49</v>
      </c>
      <c r="D5" s="217" t="s">
        <v>482</v>
      </c>
      <c r="E5" s="217" t="s">
        <v>482</v>
      </c>
      <c r="F5" s="217" t="s">
        <v>542</v>
      </c>
      <c r="G5" s="217" t="s">
        <v>543</v>
      </c>
    </row>
    <row r="6" spans="1:7" s="59" customFormat="1" ht="12.75" customHeight="1" thickBot="1">
      <c r="A6" s="105" t="s">
        <v>407</v>
      </c>
      <c r="B6" s="106" t="s">
        <v>408</v>
      </c>
      <c r="C6" s="107" t="s">
        <v>409</v>
      </c>
      <c r="D6" s="107" t="s">
        <v>411</v>
      </c>
      <c r="E6" s="107" t="s">
        <v>410</v>
      </c>
      <c r="F6" s="107" t="s">
        <v>412</v>
      </c>
      <c r="G6" s="107" t="s">
        <v>413</v>
      </c>
    </row>
    <row r="7" spans="1:7" s="59" customFormat="1" ht="15.75" customHeight="1" thickBot="1">
      <c r="A7" s="669" t="s">
        <v>50</v>
      </c>
      <c r="B7" s="670"/>
      <c r="C7" s="670"/>
      <c r="D7" s="670"/>
      <c r="E7" s="670"/>
      <c r="F7" s="670"/>
      <c r="G7" s="670"/>
    </row>
    <row r="8" spans="1:7" s="59" customFormat="1" ht="12" customHeight="1" thickBot="1">
      <c r="A8" s="31" t="s">
        <v>11</v>
      </c>
      <c r="B8" s="20" t="s">
        <v>163</v>
      </c>
      <c r="C8" s="160">
        <f>+C9+C10+C11+C12+C13+C14</f>
        <v>161510</v>
      </c>
      <c r="D8" s="160">
        <f>+D9+D10+D11+D12+D13+D14</f>
        <v>163341</v>
      </c>
      <c r="E8" s="160">
        <f>+E9+E10+E11+E12+E13+E14</f>
        <v>158142</v>
      </c>
      <c r="F8" s="160">
        <f>+F9+F10+F11+F12+F13+F14</f>
        <v>158142</v>
      </c>
      <c r="G8" s="475">
        <f>F8/C8</f>
        <v>0.9791468020556002</v>
      </c>
    </row>
    <row r="9" spans="1:7" s="80" customFormat="1" ht="12" customHeight="1">
      <c r="A9" s="288" t="s">
        <v>78</v>
      </c>
      <c r="B9" s="271" t="s">
        <v>164</v>
      </c>
      <c r="C9" s="163">
        <v>51698</v>
      </c>
      <c r="D9" s="163">
        <v>51699</v>
      </c>
      <c r="E9" s="163">
        <v>51699</v>
      </c>
      <c r="F9" s="163">
        <v>51699</v>
      </c>
      <c r="G9" s="472">
        <f>F9/C9</f>
        <v>1.0000193431080506</v>
      </c>
    </row>
    <row r="10" spans="1:7" s="81" customFormat="1" ht="12" customHeight="1">
      <c r="A10" s="289" t="s">
        <v>79</v>
      </c>
      <c r="B10" s="272" t="s">
        <v>165</v>
      </c>
      <c r="C10" s="162">
        <v>69757</v>
      </c>
      <c r="D10" s="162">
        <v>69757</v>
      </c>
      <c r="E10" s="162">
        <v>70078</v>
      </c>
      <c r="F10" s="162">
        <v>70078</v>
      </c>
      <c r="G10" s="469">
        <f>F10/C10</f>
        <v>1.0046016887194116</v>
      </c>
    </row>
    <row r="11" spans="1:7" s="81" customFormat="1" ht="12" customHeight="1">
      <c r="A11" s="289" t="s">
        <v>80</v>
      </c>
      <c r="B11" s="272" t="s">
        <v>166</v>
      </c>
      <c r="C11" s="162">
        <v>36971</v>
      </c>
      <c r="D11" s="162">
        <v>37341</v>
      </c>
      <c r="E11" s="162">
        <v>31934</v>
      </c>
      <c r="F11" s="162">
        <v>31934</v>
      </c>
      <c r="G11" s="469">
        <f>F11/C11</f>
        <v>0.8637580806578129</v>
      </c>
    </row>
    <row r="12" spans="1:7" s="81" customFormat="1" ht="12" customHeight="1">
      <c r="A12" s="289" t="s">
        <v>81</v>
      </c>
      <c r="B12" s="272" t="s">
        <v>167</v>
      </c>
      <c r="C12" s="162">
        <v>3084</v>
      </c>
      <c r="D12" s="162">
        <v>3084</v>
      </c>
      <c r="E12" s="162">
        <v>3084</v>
      </c>
      <c r="F12" s="162">
        <v>3084</v>
      </c>
      <c r="G12" s="469">
        <f>F12/C12</f>
        <v>1</v>
      </c>
    </row>
    <row r="13" spans="1:7" s="81" customFormat="1" ht="12" customHeight="1">
      <c r="A13" s="289" t="s">
        <v>98</v>
      </c>
      <c r="B13" s="272" t="s">
        <v>415</v>
      </c>
      <c r="C13" s="162"/>
      <c r="D13" s="162">
        <v>1460</v>
      </c>
      <c r="E13" s="162">
        <v>1347</v>
      </c>
      <c r="F13" s="162">
        <v>1347</v>
      </c>
      <c r="G13" s="469"/>
    </row>
    <row r="14" spans="1:7" s="80" customFormat="1" ht="12" customHeight="1" thickBot="1">
      <c r="A14" s="290" t="s">
        <v>82</v>
      </c>
      <c r="B14" s="273" t="s">
        <v>350</v>
      </c>
      <c r="C14" s="162"/>
      <c r="D14" s="162"/>
      <c r="E14" s="162"/>
      <c r="F14" s="162"/>
      <c r="G14" s="164"/>
    </row>
    <row r="15" spans="1:7" s="80" customFormat="1" ht="12" customHeight="1" thickBot="1">
      <c r="A15" s="31" t="s">
        <v>12</v>
      </c>
      <c r="B15" s="155" t="s">
        <v>168</v>
      </c>
      <c r="C15" s="160">
        <f>+C16+C17+C18+C19+C20</f>
        <v>10708</v>
      </c>
      <c r="D15" s="160">
        <f>+D16+D17+D18+D19+D20</f>
        <v>10708</v>
      </c>
      <c r="E15" s="160">
        <f>+E16+E17+E18+E19+E20</f>
        <v>16609</v>
      </c>
      <c r="F15" s="160">
        <f>+F16+F17+F18+F19+F20</f>
        <v>16609</v>
      </c>
      <c r="G15" s="475">
        <f>F15/C15</f>
        <v>1.5510833022039596</v>
      </c>
    </row>
    <row r="16" spans="1:7" s="80" customFormat="1" ht="12" customHeight="1">
      <c r="A16" s="288" t="s">
        <v>84</v>
      </c>
      <c r="B16" s="271" t="s">
        <v>169</v>
      </c>
      <c r="C16" s="163"/>
      <c r="D16" s="163"/>
      <c r="E16" s="163"/>
      <c r="F16" s="163"/>
      <c r="G16" s="163"/>
    </row>
    <row r="17" spans="1:7" s="80" customFormat="1" ht="12" customHeight="1">
      <c r="A17" s="289" t="s">
        <v>85</v>
      </c>
      <c r="B17" s="272" t="s">
        <v>170</v>
      </c>
      <c r="C17" s="162"/>
      <c r="D17" s="162"/>
      <c r="E17" s="162"/>
      <c r="F17" s="162"/>
      <c r="G17" s="162"/>
    </row>
    <row r="18" spans="1:7" s="80" customFormat="1" ht="12" customHeight="1">
      <c r="A18" s="289" t="s">
        <v>86</v>
      </c>
      <c r="B18" s="272" t="s">
        <v>339</v>
      </c>
      <c r="C18" s="162"/>
      <c r="D18" s="162"/>
      <c r="E18" s="162"/>
      <c r="F18" s="162"/>
      <c r="G18" s="162"/>
    </row>
    <row r="19" spans="1:7" s="80" customFormat="1" ht="12" customHeight="1">
      <c r="A19" s="289" t="s">
        <v>87</v>
      </c>
      <c r="B19" s="272" t="s">
        <v>340</v>
      </c>
      <c r="C19" s="162"/>
      <c r="D19" s="162"/>
      <c r="E19" s="162"/>
      <c r="F19" s="162"/>
      <c r="G19" s="162"/>
    </row>
    <row r="20" spans="1:7" s="80" customFormat="1" ht="12" customHeight="1">
      <c r="A20" s="289" t="s">
        <v>88</v>
      </c>
      <c r="B20" s="272" t="s">
        <v>171</v>
      </c>
      <c r="C20" s="162">
        <v>10708</v>
      </c>
      <c r="D20" s="162">
        <v>10708</v>
      </c>
      <c r="E20" s="162">
        <v>16609</v>
      </c>
      <c r="F20" s="162">
        <v>16609</v>
      </c>
      <c r="G20" s="469">
        <f>F20/C20</f>
        <v>1.5510833022039596</v>
      </c>
    </row>
    <row r="21" spans="1:7" s="81" customFormat="1" ht="12" customHeight="1" thickBot="1">
      <c r="A21" s="290" t="s">
        <v>94</v>
      </c>
      <c r="B21" s="273" t="s">
        <v>172</v>
      </c>
      <c r="C21" s="164"/>
      <c r="D21" s="164"/>
      <c r="E21" s="164">
        <v>2700</v>
      </c>
      <c r="F21" s="164">
        <v>2700</v>
      </c>
      <c r="G21" s="164"/>
    </row>
    <row r="22" spans="1:7" s="81" customFormat="1" ht="12" customHeight="1" thickBot="1">
      <c r="A22" s="31" t="s">
        <v>13</v>
      </c>
      <c r="B22" s="20" t="s">
        <v>173</v>
      </c>
      <c r="C22" s="160">
        <f>+C23+C24+C25+C26+C27</f>
        <v>0</v>
      </c>
      <c r="D22" s="160">
        <f>+D23+D24+D25+D26+D27</f>
        <v>28443</v>
      </c>
      <c r="E22" s="160">
        <f>+E23+E24+E25+E26+E27</f>
        <v>35679</v>
      </c>
      <c r="F22" s="160">
        <f>+F23+F24+F25+F26+F27</f>
        <v>35678</v>
      </c>
      <c r="G22" s="160"/>
    </row>
    <row r="23" spans="1:7" s="81" customFormat="1" ht="12" customHeight="1">
      <c r="A23" s="288" t="s">
        <v>67</v>
      </c>
      <c r="B23" s="271" t="s">
        <v>174</v>
      </c>
      <c r="C23" s="163"/>
      <c r="D23" s="163">
        <v>28443</v>
      </c>
      <c r="E23" s="163">
        <v>32379</v>
      </c>
      <c r="F23" s="163">
        <v>32378</v>
      </c>
      <c r="G23" s="163"/>
    </row>
    <row r="24" spans="1:7" s="80" customFormat="1" ht="12" customHeight="1">
      <c r="A24" s="289" t="s">
        <v>68</v>
      </c>
      <c r="B24" s="272" t="s">
        <v>175</v>
      </c>
      <c r="C24" s="162"/>
      <c r="D24" s="162"/>
      <c r="E24" s="162"/>
      <c r="F24" s="162"/>
      <c r="G24" s="162"/>
    </row>
    <row r="25" spans="1:7" s="81" customFormat="1" ht="12" customHeight="1">
      <c r="A25" s="289" t="s">
        <v>69</v>
      </c>
      <c r="B25" s="272" t="s">
        <v>341</v>
      </c>
      <c r="C25" s="162"/>
      <c r="D25" s="162"/>
      <c r="E25" s="162"/>
      <c r="F25" s="162"/>
      <c r="G25" s="162"/>
    </row>
    <row r="26" spans="1:7" s="81" customFormat="1" ht="12" customHeight="1">
      <c r="A26" s="289" t="s">
        <v>70</v>
      </c>
      <c r="B26" s="272" t="s">
        <v>342</v>
      </c>
      <c r="C26" s="162"/>
      <c r="D26" s="162"/>
      <c r="E26" s="162"/>
      <c r="F26" s="162"/>
      <c r="G26" s="162"/>
    </row>
    <row r="27" spans="1:7" s="81" customFormat="1" ht="12" customHeight="1">
      <c r="A27" s="289" t="s">
        <v>110</v>
      </c>
      <c r="B27" s="272" t="s">
        <v>176</v>
      </c>
      <c r="C27" s="162"/>
      <c r="D27" s="162"/>
      <c r="E27" s="162">
        <v>3300</v>
      </c>
      <c r="F27" s="162">
        <v>3300</v>
      </c>
      <c r="G27" s="162"/>
    </row>
    <row r="28" spans="1:7" s="81" customFormat="1" ht="12" customHeight="1" thickBot="1">
      <c r="A28" s="290" t="s">
        <v>111</v>
      </c>
      <c r="B28" s="273" t="s">
        <v>177</v>
      </c>
      <c r="C28" s="164"/>
      <c r="D28" s="164"/>
      <c r="E28" s="164">
        <v>3300</v>
      </c>
      <c r="F28" s="164">
        <v>3300</v>
      </c>
      <c r="G28" s="164"/>
    </row>
    <row r="29" spans="1:7" s="81" customFormat="1" ht="12" customHeight="1" thickBot="1">
      <c r="A29" s="31" t="s">
        <v>112</v>
      </c>
      <c r="B29" s="20" t="s">
        <v>178</v>
      </c>
      <c r="C29" s="166">
        <f>+C30+C34+C35+C36</f>
        <v>43074</v>
      </c>
      <c r="D29" s="166">
        <f>+D30+D34+D35+D36</f>
        <v>43074</v>
      </c>
      <c r="E29" s="166">
        <f>+E30+E34+E35+E36</f>
        <v>51566</v>
      </c>
      <c r="F29" s="166">
        <f>+F30+F34+F35+F36</f>
        <v>46765</v>
      </c>
      <c r="G29" s="475">
        <f>F29/C29</f>
        <v>1.0856897432325765</v>
      </c>
    </row>
    <row r="30" spans="1:7" s="81" customFormat="1" ht="12" customHeight="1">
      <c r="A30" s="288" t="s">
        <v>179</v>
      </c>
      <c r="B30" s="271" t="s">
        <v>416</v>
      </c>
      <c r="C30" s="266">
        <f>+C31+C32+C33</f>
        <v>35074</v>
      </c>
      <c r="D30" s="266">
        <f>+D31+D32+D33</f>
        <v>35074</v>
      </c>
      <c r="E30" s="266">
        <f>+E31+E32+E33</f>
        <v>41708</v>
      </c>
      <c r="F30" s="266">
        <f>+F31+F32+F33</f>
        <v>37929</v>
      </c>
      <c r="G30" s="469">
        <f>F30/C30</f>
        <v>1.0813993271369104</v>
      </c>
    </row>
    <row r="31" spans="1:7" s="81" customFormat="1" ht="12" customHeight="1">
      <c r="A31" s="289" t="s">
        <v>180</v>
      </c>
      <c r="B31" s="272" t="s">
        <v>185</v>
      </c>
      <c r="C31" s="162">
        <v>6000</v>
      </c>
      <c r="D31" s="162">
        <v>6000</v>
      </c>
      <c r="E31" s="162">
        <v>7155</v>
      </c>
      <c r="F31" s="162">
        <v>6555</v>
      </c>
      <c r="G31" s="469">
        <f>F31/C31</f>
        <v>1.0925</v>
      </c>
    </row>
    <row r="32" spans="1:7" s="81" customFormat="1" ht="12" customHeight="1">
      <c r="A32" s="289" t="s">
        <v>181</v>
      </c>
      <c r="B32" s="272" t="s">
        <v>186</v>
      </c>
      <c r="C32" s="162"/>
      <c r="D32" s="162"/>
      <c r="E32" s="162"/>
      <c r="F32" s="162"/>
      <c r="G32" s="162"/>
    </row>
    <row r="33" spans="1:7" s="81" customFormat="1" ht="12" customHeight="1">
      <c r="A33" s="289" t="s">
        <v>354</v>
      </c>
      <c r="B33" s="334" t="s">
        <v>355</v>
      </c>
      <c r="C33" s="162">
        <v>29074</v>
      </c>
      <c r="D33" s="162">
        <v>29074</v>
      </c>
      <c r="E33" s="162">
        <v>34553</v>
      </c>
      <c r="F33" s="162">
        <v>31374</v>
      </c>
      <c r="G33" s="469">
        <f>F33/C33</f>
        <v>1.0791084818050491</v>
      </c>
    </row>
    <row r="34" spans="1:7" s="81" customFormat="1" ht="12" customHeight="1">
      <c r="A34" s="289" t="s">
        <v>182</v>
      </c>
      <c r="B34" s="272" t="s">
        <v>187</v>
      </c>
      <c r="C34" s="162">
        <v>7500</v>
      </c>
      <c r="D34" s="162">
        <v>7500</v>
      </c>
      <c r="E34" s="162">
        <v>8858</v>
      </c>
      <c r="F34" s="162">
        <v>8384</v>
      </c>
      <c r="G34" s="469">
        <f>F34/C34</f>
        <v>1.1178666666666666</v>
      </c>
    </row>
    <row r="35" spans="1:7" s="81" customFormat="1" ht="12" customHeight="1">
      <c r="A35" s="289" t="s">
        <v>183</v>
      </c>
      <c r="B35" s="272" t="s">
        <v>188</v>
      </c>
      <c r="C35" s="162">
        <v>200</v>
      </c>
      <c r="D35" s="162">
        <v>200</v>
      </c>
      <c r="E35" s="162">
        <v>24</v>
      </c>
      <c r="F35" s="162">
        <v>5</v>
      </c>
      <c r="G35" s="469">
        <f>F35/C35</f>
        <v>0.025</v>
      </c>
    </row>
    <row r="36" spans="1:7" s="81" customFormat="1" ht="12" customHeight="1" thickBot="1">
      <c r="A36" s="290" t="s">
        <v>184</v>
      </c>
      <c r="B36" s="273" t="s">
        <v>189</v>
      </c>
      <c r="C36" s="164">
        <v>300</v>
      </c>
      <c r="D36" s="164">
        <v>300</v>
      </c>
      <c r="E36" s="164">
        <v>976</v>
      </c>
      <c r="F36" s="164">
        <v>447</v>
      </c>
      <c r="G36" s="469">
        <f>F36/C36</f>
        <v>1.49</v>
      </c>
    </row>
    <row r="37" spans="1:7" s="81" customFormat="1" ht="12" customHeight="1" thickBot="1">
      <c r="A37" s="31" t="s">
        <v>15</v>
      </c>
      <c r="B37" s="20" t="s">
        <v>351</v>
      </c>
      <c r="C37" s="160">
        <f>SUM(C38:C48)</f>
        <v>33933</v>
      </c>
      <c r="D37" s="160">
        <f>SUM(D38:D48)</f>
        <v>40982</v>
      </c>
      <c r="E37" s="160">
        <f>SUM(E38:E48)</f>
        <v>51403</v>
      </c>
      <c r="F37" s="160">
        <f>SUM(F38:F48)</f>
        <v>50784</v>
      </c>
      <c r="G37" s="475">
        <f>F37/C37</f>
        <v>1.496596233754752</v>
      </c>
    </row>
    <row r="38" spans="1:7" s="81" customFormat="1" ht="12" customHeight="1">
      <c r="A38" s="288" t="s">
        <v>71</v>
      </c>
      <c r="B38" s="271" t="s">
        <v>192</v>
      </c>
      <c r="C38" s="163"/>
      <c r="D38" s="163"/>
      <c r="E38" s="163"/>
      <c r="F38" s="163"/>
      <c r="G38" s="163"/>
    </row>
    <row r="39" spans="1:7" s="81" customFormat="1" ht="12" customHeight="1">
      <c r="A39" s="289" t="s">
        <v>72</v>
      </c>
      <c r="B39" s="272" t="s">
        <v>193</v>
      </c>
      <c r="C39" s="162">
        <v>4062</v>
      </c>
      <c r="D39" s="162">
        <v>4062</v>
      </c>
      <c r="E39" s="162">
        <v>4630</v>
      </c>
      <c r="F39" s="162">
        <v>4252</v>
      </c>
      <c r="G39" s="469">
        <f>F39/C39</f>
        <v>1.0467749876907928</v>
      </c>
    </row>
    <row r="40" spans="1:7" s="81" customFormat="1" ht="12" customHeight="1">
      <c r="A40" s="289" t="s">
        <v>73</v>
      </c>
      <c r="B40" s="272" t="s">
        <v>194</v>
      </c>
      <c r="C40" s="162">
        <v>2712</v>
      </c>
      <c r="D40" s="162">
        <v>2712</v>
      </c>
      <c r="E40" s="162">
        <v>3335</v>
      </c>
      <c r="F40" s="162">
        <v>3322</v>
      </c>
      <c r="G40" s="469">
        <f>F40/C40</f>
        <v>1.2249262536873156</v>
      </c>
    </row>
    <row r="41" spans="1:7" s="81" customFormat="1" ht="12" customHeight="1">
      <c r="A41" s="289" t="s">
        <v>114</v>
      </c>
      <c r="B41" s="272" t="s">
        <v>195</v>
      </c>
      <c r="C41" s="162">
        <v>326</v>
      </c>
      <c r="D41" s="162">
        <v>326</v>
      </c>
      <c r="E41" s="162">
        <v>348</v>
      </c>
      <c r="F41" s="162">
        <v>348</v>
      </c>
      <c r="G41" s="469">
        <f>F41/C41</f>
        <v>1.0674846625766872</v>
      </c>
    </row>
    <row r="42" spans="1:7" s="81" customFormat="1" ht="12" customHeight="1">
      <c r="A42" s="289" t="s">
        <v>115</v>
      </c>
      <c r="B42" s="272" t="s">
        <v>196</v>
      </c>
      <c r="C42" s="162"/>
      <c r="D42" s="162"/>
      <c r="E42" s="162"/>
      <c r="F42" s="162"/>
      <c r="G42" s="162"/>
    </row>
    <row r="43" spans="1:7" s="81" customFormat="1" ht="12" customHeight="1">
      <c r="A43" s="289" t="s">
        <v>116</v>
      </c>
      <c r="B43" s="272" t="s">
        <v>197</v>
      </c>
      <c r="C43" s="162">
        <v>26833</v>
      </c>
      <c r="D43" s="162">
        <v>33772</v>
      </c>
      <c r="E43" s="162">
        <v>41316</v>
      </c>
      <c r="F43" s="162">
        <v>41202</v>
      </c>
      <c r="G43" s="469">
        <f>F43/C43</f>
        <v>1.5354973353706258</v>
      </c>
    </row>
    <row r="44" spans="1:7" s="81" customFormat="1" ht="12" customHeight="1">
      <c r="A44" s="289" t="s">
        <v>117</v>
      </c>
      <c r="B44" s="272" t="s">
        <v>198</v>
      </c>
      <c r="C44" s="162"/>
      <c r="D44" s="162"/>
      <c r="E44" s="162">
        <v>1350</v>
      </c>
      <c r="F44" s="162">
        <v>1350</v>
      </c>
      <c r="G44" s="162"/>
    </row>
    <row r="45" spans="1:7" s="81" customFormat="1" ht="12" customHeight="1">
      <c r="A45" s="289" t="s">
        <v>118</v>
      </c>
      <c r="B45" s="272" t="s">
        <v>199</v>
      </c>
      <c r="C45" s="162"/>
      <c r="D45" s="162"/>
      <c r="E45" s="162">
        <v>300</v>
      </c>
      <c r="F45" s="162">
        <v>186</v>
      </c>
      <c r="G45" s="162"/>
    </row>
    <row r="46" spans="1:7" s="81" customFormat="1" ht="12" customHeight="1">
      <c r="A46" s="289" t="s">
        <v>190</v>
      </c>
      <c r="B46" s="272" t="s">
        <v>200</v>
      </c>
      <c r="C46" s="165"/>
      <c r="D46" s="165"/>
      <c r="E46" s="165"/>
      <c r="F46" s="165"/>
      <c r="G46" s="165"/>
    </row>
    <row r="47" spans="1:7" s="81" customFormat="1" ht="12" customHeight="1">
      <c r="A47" s="290" t="s">
        <v>191</v>
      </c>
      <c r="B47" s="273" t="s">
        <v>353</v>
      </c>
      <c r="C47" s="257"/>
      <c r="D47" s="257">
        <v>110</v>
      </c>
      <c r="E47" s="257">
        <v>110</v>
      </c>
      <c r="F47" s="257">
        <v>110</v>
      </c>
      <c r="G47" s="469"/>
    </row>
    <row r="48" spans="1:7" s="81" customFormat="1" ht="12" customHeight="1" thickBot="1">
      <c r="A48" s="290" t="s">
        <v>352</v>
      </c>
      <c r="B48" s="273" t="s">
        <v>201</v>
      </c>
      <c r="C48" s="257"/>
      <c r="D48" s="257"/>
      <c r="E48" s="257">
        <v>14</v>
      </c>
      <c r="F48" s="257">
        <v>14</v>
      </c>
      <c r="G48" s="471"/>
    </row>
    <row r="49" spans="1:7" s="81" customFormat="1" ht="12" customHeight="1" thickBot="1">
      <c r="A49" s="31" t="s">
        <v>16</v>
      </c>
      <c r="B49" s="20" t="s">
        <v>202</v>
      </c>
      <c r="C49" s="160">
        <f>SUM(C50:C54)</f>
        <v>92756</v>
      </c>
      <c r="D49" s="160">
        <f>SUM(D50:D54)</f>
        <v>118948</v>
      </c>
      <c r="E49" s="160">
        <f>SUM(E50:E54)</f>
        <v>145318</v>
      </c>
      <c r="F49" s="160">
        <f>SUM(F50:F54)</f>
        <v>145318</v>
      </c>
      <c r="G49" s="766">
        <f>F49/C49</f>
        <v>1.5666695415929968</v>
      </c>
    </row>
    <row r="50" spans="1:7" s="81" customFormat="1" ht="12" customHeight="1">
      <c r="A50" s="288" t="s">
        <v>74</v>
      </c>
      <c r="B50" s="271" t="s">
        <v>206</v>
      </c>
      <c r="C50" s="315"/>
      <c r="D50" s="315"/>
      <c r="E50" s="315"/>
      <c r="F50" s="315"/>
      <c r="G50" s="315"/>
    </row>
    <row r="51" spans="1:7" s="81" customFormat="1" ht="12" customHeight="1">
      <c r="A51" s="289" t="s">
        <v>75</v>
      </c>
      <c r="B51" s="272" t="s">
        <v>207</v>
      </c>
      <c r="C51" s="165">
        <v>92756</v>
      </c>
      <c r="D51" s="165">
        <v>118948</v>
      </c>
      <c r="E51" s="165">
        <v>145318</v>
      </c>
      <c r="F51" s="165">
        <v>145318</v>
      </c>
      <c r="G51" s="469">
        <f>F51/C51</f>
        <v>1.5666695415929968</v>
      </c>
    </row>
    <row r="52" spans="1:7" s="81" customFormat="1" ht="12" customHeight="1">
      <c r="A52" s="289" t="s">
        <v>203</v>
      </c>
      <c r="B52" s="272" t="s">
        <v>208</v>
      </c>
      <c r="C52" s="165"/>
      <c r="D52" s="165"/>
      <c r="E52" s="165"/>
      <c r="F52" s="165"/>
      <c r="G52" s="165"/>
    </row>
    <row r="53" spans="1:7" s="81" customFormat="1" ht="12" customHeight="1">
      <c r="A53" s="289" t="s">
        <v>204</v>
      </c>
      <c r="B53" s="272" t="s">
        <v>209</v>
      </c>
      <c r="C53" s="165"/>
      <c r="D53" s="165"/>
      <c r="E53" s="165"/>
      <c r="F53" s="165"/>
      <c r="G53" s="165"/>
    </row>
    <row r="54" spans="1:7" s="81" customFormat="1" ht="12" customHeight="1" thickBot="1">
      <c r="A54" s="290" t="s">
        <v>205</v>
      </c>
      <c r="B54" s="273" t="s">
        <v>210</v>
      </c>
      <c r="C54" s="257"/>
      <c r="D54" s="257"/>
      <c r="E54" s="257"/>
      <c r="F54" s="257"/>
      <c r="G54" s="257"/>
    </row>
    <row r="55" spans="1:7" s="81" customFormat="1" ht="12" customHeight="1" thickBot="1">
      <c r="A55" s="31" t="s">
        <v>119</v>
      </c>
      <c r="B55" s="20" t="s">
        <v>211</v>
      </c>
      <c r="C55" s="160">
        <f>SUM(C56:C58)</f>
        <v>1851</v>
      </c>
      <c r="D55" s="160">
        <f>SUM(D56:D58)</f>
        <v>1960</v>
      </c>
      <c r="E55" s="160">
        <f>SUM(E56:E58)</f>
        <v>1961</v>
      </c>
      <c r="F55" s="160">
        <f>SUM(F56:F58)</f>
        <v>1961</v>
      </c>
      <c r="G55" s="475">
        <f>F55/C55</f>
        <v>1.0594273365748244</v>
      </c>
    </row>
    <row r="56" spans="1:7" s="81" customFormat="1" ht="12" customHeight="1">
      <c r="A56" s="288" t="s">
        <v>76</v>
      </c>
      <c r="B56" s="271" t="s">
        <v>212</v>
      </c>
      <c r="C56" s="163"/>
      <c r="D56" s="163"/>
      <c r="E56" s="163"/>
      <c r="F56" s="163"/>
      <c r="G56" s="163"/>
    </row>
    <row r="57" spans="1:7" s="81" customFormat="1" ht="12" customHeight="1">
      <c r="A57" s="289" t="s">
        <v>77</v>
      </c>
      <c r="B57" s="272" t="s">
        <v>343</v>
      </c>
      <c r="C57" s="162">
        <v>200</v>
      </c>
      <c r="D57" s="162">
        <v>200</v>
      </c>
      <c r="E57" s="162">
        <v>200</v>
      </c>
      <c r="F57" s="162">
        <v>200</v>
      </c>
      <c r="G57" s="469">
        <f>F57/C57</f>
        <v>1</v>
      </c>
    </row>
    <row r="58" spans="1:7" s="81" customFormat="1" ht="12" customHeight="1">
      <c r="A58" s="289" t="s">
        <v>215</v>
      </c>
      <c r="B58" s="272" t="s">
        <v>213</v>
      </c>
      <c r="C58" s="162">
        <v>1651</v>
      </c>
      <c r="D58" s="162">
        <v>1760</v>
      </c>
      <c r="E58" s="162">
        <v>1761</v>
      </c>
      <c r="F58" s="162">
        <v>1761</v>
      </c>
      <c r="G58" s="469">
        <f>F58/C58</f>
        <v>1.066626287098728</v>
      </c>
    </row>
    <row r="59" spans="1:7" s="81" customFormat="1" ht="12" customHeight="1" thickBot="1">
      <c r="A59" s="290" t="s">
        <v>216</v>
      </c>
      <c r="B59" s="273" t="s">
        <v>214</v>
      </c>
      <c r="C59" s="164"/>
      <c r="D59" s="164"/>
      <c r="E59" s="164"/>
      <c r="F59" s="164"/>
      <c r="G59" s="164"/>
    </row>
    <row r="60" spans="1:7" s="81" customFormat="1" ht="12" customHeight="1" thickBot="1">
      <c r="A60" s="31" t="s">
        <v>18</v>
      </c>
      <c r="B60" s="155" t="s">
        <v>217</v>
      </c>
      <c r="C60" s="160">
        <f>SUM(C61:C63)</f>
        <v>5580</v>
      </c>
      <c r="D60" s="160">
        <f>SUM(D61:D63)</f>
        <v>5580</v>
      </c>
      <c r="E60" s="160">
        <f>SUM(E61:E63)</f>
        <v>7726</v>
      </c>
      <c r="F60" s="160">
        <f>SUM(F61:F63)</f>
        <v>4146</v>
      </c>
      <c r="G60" s="475">
        <f>F60/C60</f>
        <v>0.7430107526881721</v>
      </c>
    </row>
    <row r="61" spans="1:7" s="81" customFormat="1" ht="12" customHeight="1">
      <c r="A61" s="288" t="s">
        <v>120</v>
      </c>
      <c r="B61" s="271" t="s">
        <v>219</v>
      </c>
      <c r="C61" s="165"/>
      <c r="D61" s="165"/>
      <c r="E61" s="165"/>
      <c r="F61" s="165"/>
      <c r="G61" s="315"/>
    </row>
    <row r="62" spans="1:7" s="81" customFormat="1" ht="12" customHeight="1">
      <c r="A62" s="289" t="s">
        <v>121</v>
      </c>
      <c r="B62" s="272" t="s">
        <v>344</v>
      </c>
      <c r="C62" s="165"/>
      <c r="D62" s="165"/>
      <c r="E62" s="165"/>
      <c r="F62" s="165"/>
      <c r="G62" s="165"/>
    </row>
    <row r="63" spans="1:7" s="81" customFormat="1" ht="12" customHeight="1">
      <c r="A63" s="289" t="s">
        <v>144</v>
      </c>
      <c r="B63" s="272" t="s">
        <v>220</v>
      </c>
      <c r="C63" s="165">
        <v>5580</v>
      </c>
      <c r="D63" s="165">
        <v>5580</v>
      </c>
      <c r="E63" s="165">
        <v>7726</v>
      </c>
      <c r="F63" s="165">
        <v>4146</v>
      </c>
      <c r="G63" s="469">
        <f>F63/C63</f>
        <v>0.7430107526881721</v>
      </c>
    </row>
    <row r="64" spans="1:7" s="81" customFormat="1" ht="12" customHeight="1" thickBot="1">
      <c r="A64" s="290" t="s">
        <v>218</v>
      </c>
      <c r="B64" s="273" t="s">
        <v>221</v>
      </c>
      <c r="C64" s="165"/>
      <c r="D64" s="165"/>
      <c r="E64" s="165"/>
      <c r="F64" s="257"/>
      <c r="G64" s="257"/>
    </row>
    <row r="65" spans="1:7" s="81" customFormat="1" ht="12" customHeight="1" thickBot="1">
      <c r="A65" s="31" t="s">
        <v>19</v>
      </c>
      <c r="B65" s="20" t="s">
        <v>222</v>
      </c>
      <c r="C65" s="166">
        <f>+C8+C15+C22+C29+C37+C49+C55+C60</f>
        <v>349412</v>
      </c>
      <c r="D65" s="166">
        <f>+D8+D15+D22+D29+D37+D49+D55+D60</f>
        <v>413036</v>
      </c>
      <c r="E65" s="166">
        <f>+E8+E15+E22+E29+E37+E49+E55+E60</f>
        <v>468404</v>
      </c>
      <c r="F65" s="768">
        <f>+F8+F15+F22+F29+F37+F49+F55+F60</f>
        <v>459403</v>
      </c>
      <c r="G65" s="760">
        <f>F65/C65</f>
        <v>1.314788845260037</v>
      </c>
    </row>
    <row r="66" spans="1:7" s="81" customFormat="1" ht="12" customHeight="1" thickBot="1">
      <c r="A66" s="291" t="s">
        <v>313</v>
      </c>
      <c r="B66" s="155" t="s">
        <v>224</v>
      </c>
      <c r="C66" s="160">
        <f>SUM(C67:C69)</f>
        <v>51921</v>
      </c>
      <c r="D66" s="160">
        <f>SUM(D67:D69)</f>
        <v>45000</v>
      </c>
      <c r="E66" s="160">
        <f>SUM(E67:E69)</f>
        <v>45000</v>
      </c>
      <c r="F66" s="338">
        <f>SUM(F67:F69)</f>
        <v>5929</v>
      </c>
      <c r="G66" s="475">
        <f>F66/C66</f>
        <v>0.11419271585678242</v>
      </c>
    </row>
    <row r="67" spans="1:7" s="81" customFormat="1" ht="12" customHeight="1">
      <c r="A67" s="288" t="s">
        <v>255</v>
      </c>
      <c r="B67" s="271" t="s">
        <v>225</v>
      </c>
      <c r="C67" s="165"/>
      <c r="D67" s="165"/>
      <c r="E67" s="165"/>
      <c r="F67" s="165"/>
      <c r="G67" s="315"/>
    </row>
    <row r="68" spans="1:7" s="81" customFormat="1" ht="12" customHeight="1">
      <c r="A68" s="289" t="s">
        <v>264</v>
      </c>
      <c r="B68" s="272" t="s">
        <v>226</v>
      </c>
      <c r="C68" s="165"/>
      <c r="D68" s="165"/>
      <c r="E68" s="165"/>
      <c r="F68" s="165"/>
      <c r="G68" s="165"/>
    </row>
    <row r="69" spans="1:7" s="81" customFormat="1" ht="12" customHeight="1" thickBot="1">
      <c r="A69" s="290" t="s">
        <v>265</v>
      </c>
      <c r="B69" s="274" t="s">
        <v>227</v>
      </c>
      <c r="C69" s="165">
        <v>51921</v>
      </c>
      <c r="D69" s="165">
        <v>45000</v>
      </c>
      <c r="E69" s="165">
        <v>45000</v>
      </c>
      <c r="F69" s="165">
        <v>5929</v>
      </c>
      <c r="G69" s="469">
        <f>F69/C69</f>
        <v>0.11419271585678242</v>
      </c>
    </row>
    <row r="70" spans="1:7" s="81" customFormat="1" ht="12" customHeight="1" thickBot="1">
      <c r="A70" s="291" t="s">
        <v>228</v>
      </c>
      <c r="B70" s="155" t="s">
        <v>229</v>
      </c>
      <c r="C70" s="160">
        <f>SUM(C71:C74)</f>
        <v>0</v>
      </c>
      <c r="D70" s="160">
        <f>SUM(D71:D74)</f>
        <v>0</v>
      </c>
      <c r="E70" s="160">
        <f>SUM(E71:E74)</f>
        <v>0</v>
      </c>
      <c r="F70" s="160">
        <f>SUM(F71:F74)</f>
        <v>0</v>
      </c>
      <c r="G70" s="160">
        <f>SUM(G71:G74)</f>
        <v>0</v>
      </c>
    </row>
    <row r="71" spans="1:7" s="81" customFormat="1" ht="12" customHeight="1">
      <c r="A71" s="288" t="s">
        <v>99</v>
      </c>
      <c r="B71" s="271" t="s">
        <v>230</v>
      </c>
      <c r="C71" s="165"/>
      <c r="D71" s="165"/>
      <c r="E71" s="165"/>
      <c r="F71" s="165"/>
      <c r="G71" s="165"/>
    </row>
    <row r="72" spans="1:7" s="81" customFormat="1" ht="12" customHeight="1">
      <c r="A72" s="289" t="s">
        <v>100</v>
      </c>
      <c r="B72" s="272" t="s">
        <v>231</v>
      </c>
      <c r="C72" s="165"/>
      <c r="D72" s="165"/>
      <c r="E72" s="165"/>
      <c r="F72" s="165"/>
      <c r="G72" s="165"/>
    </row>
    <row r="73" spans="1:7" s="81" customFormat="1" ht="12" customHeight="1">
      <c r="A73" s="289" t="s">
        <v>256</v>
      </c>
      <c r="B73" s="272" t="s">
        <v>232</v>
      </c>
      <c r="C73" s="165"/>
      <c r="D73" s="165"/>
      <c r="E73" s="165"/>
      <c r="F73" s="165"/>
      <c r="G73" s="165"/>
    </row>
    <row r="74" spans="1:7" s="81" customFormat="1" ht="12" customHeight="1" thickBot="1">
      <c r="A74" s="290" t="s">
        <v>257</v>
      </c>
      <c r="B74" s="273" t="s">
        <v>233</v>
      </c>
      <c r="C74" s="165"/>
      <c r="D74" s="165"/>
      <c r="E74" s="165"/>
      <c r="F74" s="165"/>
      <c r="G74" s="257"/>
    </row>
    <row r="75" spans="1:7" s="81" customFormat="1" ht="12" customHeight="1" thickBot="1">
      <c r="A75" s="291" t="s">
        <v>234</v>
      </c>
      <c r="B75" s="155" t="s">
        <v>235</v>
      </c>
      <c r="C75" s="160">
        <f>SUM(C76:C77)</f>
        <v>114948</v>
      </c>
      <c r="D75" s="160">
        <f>SUM(D76:D77)</f>
        <v>115021</v>
      </c>
      <c r="E75" s="160">
        <f>SUM(E76:E77)</f>
        <v>113683</v>
      </c>
      <c r="F75" s="160">
        <f>SUM(F76:F77)</f>
        <v>116139</v>
      </c>
      <c r="G75" s="475">
        <f>F75/C75</f>
        <v>1.010361206806556</v>
      </c>
    </row>
    <row r="76" spans="1:7" s="81" customFormat="1" ht="12" customHeight="1">
      <c r="A76" s="288" t="s">
        <v>258</v>
      </c>
      <c r="B76" s="271" t="s">
        <v>236</v>
      </c>
      <c r="C76" s="165">
        <v>114948</v>
      </c>
      <c r="D76" s="165">
        <v>115021</v>
      </c>
      <c r="E76" s="165">
        <v>113683</v>
      </c>
      <c r="F76" s="165">
        <v>116139</v>
      </c>
      <c r="G76" s="472">
        <f>F76/C76</f>
        <v>1.010361206806556</v>
      </c>
    </row>
    <row r="77" spans="1:7" s="81" customFormat="1" ht="12" customHeight="1" thickBot="1">
      <c r="A77" s="290" t="s">
        <v>259</v>
      </c>
      <c r="B77" s="273" t="s">
        <v>237</v>
      </c>
      <c r="C77" s="165"/>
      <c r="D77" s="165"/>
      <c r="E77" s="165"/>
      <c r="F77" s="165"/>
      <c r="G77" s="165"/>
    </row>
    <row r="78" spans="1:7" s="80" customFormat="1" ht="12" customHeight="1" thickBot="1">
      <c r="A78" s="291" t="s">
        <v>238</v>
      </c>
      <c r="B78" s="155" t="s">
        <v>239</v>
      </c>
      <c r="C78" s="160">
        <f>SUM(C79:C81)</f>
        <v>0</v>
      </c>
      <c r="D78" s="160">
        <f>SUM(D79:D81)</f>
        <v>0</v>
      </c>
      <c r="E78" s="160">
        <f>SUM(E79:E81)</f>
        <v>6737</v>
      </c>
      <c r="F78" s="160">
        <f>SUM(F79:F81)</f>
        <v>296737</v>
      </c>
      <c r="G78" s="160">
        <f>SUM(G79:G81)</f>
        <v>0</v>
      </c>
    </row>
    <row r="79" spans="1:7" s="81" customFormat="1" ht="12" customHeight="1">
      <c r="A79" s="288" t="s">
        <v>260</v>
      </c>
      <c r="B79" s="271" t="s">
        <v>240</v>
      </c>
      <c r="C79" s="165"/>
      <c r="D79" s="165"/>
      <c r="E79" s="165">
        <v>6737</v>
      </c>
      <c r="F79" s="165">
        <v>6737</v>
      </c>
      <c r="G79" s="165"/>
    </row>
    <row r="80" spans="1:7" s="81" customFormat="1" ht="12" customHeight="1">
      <c r="A80" s="289" t="s">
        <v>261</v>
      </c>
      <c r="B80" s="272" t="s">
        <v>241</v>
      </c>
      <c r="C80" s="165"/>
      <c r="D80" s="165"/>
      <c r="E80" s="165"/>
      <c r="F80" s="165"/>
      <c r="G80" s="165"/>
    </row>
    <row r="81" spans="1:7" s="81" customFormat="1" ht="12" customHeight="1" thickBot="1">
      <c r="A81" s="290" t="s">
        <v>262</v>
      </c>
      <c r="B81" s="273" t="s">
        <v>242</v>
      </c>
      <c r="C81" s="165"/>
      <c r="D81" s="165"/>
      <c r="E81" s="165"/>
      <c r="F81" s="165">
        <v>290000</v>
      </c>
      <c r="G81" s="165"/>
    </row>
    <row r="82" spans="1:7" s="81" customFormat="1" ht="12" customHeight="1" thickBot="1">
      <c r="A82" s="291" t="s">
        <v>243</v>
      </c>
      <c r="B82" s="155" t="s">
        <v>263</v>
      </c>
      <c r="C82" s="160">
        <f>SUM(C83:C86)</f>
        <v>0</v>
      </c>
      <c r="D82" s="160">
        <f>SUM(D83:D86)</f>
        <v>0</v>
      </c>
      <c r="E82" s="160">
        <f>SUM(E83:E86)</f>
        <v>0</v>
      </c>
      <c r="F82" s="160">
        <f>SUM(F83:F86)</f>
        <v>0</v>
      </c>
      <c r="G82" s="160">
        <f>SUM(G83:G86)</f>
        <v>0</v>
      </c>
    </row>
    <row r="83" spans="1:7" s="81" customFormat="1" ht="12" customHeight="1">
      <c r="A83" s="292" t="s">
        <v>244</v>
      </c>
      <c r="B83" s="271" t="s">
        <v>245</v>
      </c>
      <c r="C83" s="165"/>
      <c r="D83" s="165"/>
      <c r="E83" s="165"/>
      <c r="F83" s="165"/>
      <c r="G83" s="165"/>
    </row>
    <row r="84" spans="1:7" s="81" customFormat="1" ht="12" customHeight="1">
      <c r="A84" s="293" t="s">
        <v>246</v>
      </c>
      <c r="B84" s="272" t="s">
        <v>247</v>
      </c>
      <c r="C84" s="165"/>
      <c r="D84" s="165"/>
      <c r="E84" s="165"/>
      <c r="F84" s="165"/>
      <c r="G84" s="165"/>
    </row>
    <row r="85" spans="1:7" s="81" customFormat="1" ht="12" customHeight="1">
      <c r="A85" s="293" t="s">
        <v>248</v>
      </c>
      <c r="B85" s="272" t="s">
        <v>249</v>
      </c>
      <c r="C85" s="165"/>
      <c r="D85" s="165"/>
      <c r="E85" s="165"/>
      <c r="F85" s="165"/>
      <c r="G85" s="165"/>
    </row>
    <row r="86" spans="1:7" s="80" customFormat="1" ht="12" customHeight="1" thickBot="1">
      <c r="A86" s="294" t="s">
        <v>250</v>
      </c>
      <c r="B86" s="273" t="s">
        <v>251</v>
      </c>
      <c r="C86" s="165"/>
      <c r="D86" s="165"/>
      <c r="E86" s="165"/>
      <c r="F86" s="165"/>
      <c r="G86" s="165"/>
    </row>
    <row r="87" spans="1:7" s="80" customFormat="1" ht="12" customHeight="1" thickBot="1">
      <c r="A87" s="291" t="s">
        <v>252</v>
      </c>
      <c r="B87" s="155" t="s">
        <v>395</v>
      </c>
      <c r="C87" s="316"/>
      <c r="D87" s="316"/>
      <c r="E87" s="316"/>
      <c r="F87" s="316"/>
      <c r="G87" s="316"/>
    </row>
    <row r="88" spans="1:7" s="80" customFormat="1" ht="12" customHeight="1" thickBot="1">
      <c r="A88" s="291" t="s">
        <v>417</v>
      </c>
      <c r="B88" s="155" t="s">
        <v>253</v>
      </c>
      <c r="C88" s="316"/>
      <c r="D88" s="316"/>
      <c r="E88" s="316"/>
      <c r="F88" s="316"/>
      <c r="G88" s="316"/>
    </row>
    <row r="89" spans="1:7" s="80" customFormat="1" ht="12" customHeight="1" thickBot="1">
      <c r="A89" s="291" t="s">
        <v>418</v>
      </c>
      <c r="B89" s="278" t="s">
        <v>398</v>
      </c>
      <c r="C89" s="166">
        <f>+C66+C70+C75+C78+C82+C88+C87</f>
        <v>166869</v>
      </c>
      <c r="D89" s="166">
        <f>+D66+D70+D75+D78+D82+D88+D87</f>
        <v>160021</v>
      </c>
      <c r="E89" s="166">
        <f>+E66+E70+E75+E78+E82+E88+E87</f>
        <v>165420</v>
      </c>
      <c r="F89" s="166">
        <f>+F66+F70+F75+F78+F82+F88+F87</f>
        <v>418805</v>
      </c>
      <c r="G89" s="475">
        <f>F89/C89</f>
        <v>2.509783123288328</v>
      </c>
    </row>
    <row r="90" spans="1:7" s="80" customFormat="1" ht="12" customHeight="1" thickBot="1">
      <c r="A90" s="295" t="s">
        <v>419</v>
      </c>
      <c r="B90" s="279" t="s">
        <v>420</v>
      </c>
      <c r="C90" s="166">
        <f>+C65+C89</f>
        <v>516281</v>
      </c>
      <c r="D90" s="166">
        <f>+D65+D89</f>
        <v>573057</v>
      </c>
      <c r="E90" s="166">
        <f>+E65+E89</f>
        <v>633824</v>
      </c>
      <c r="F90" s="166">
        <f>+F65+F89</f>
        <v>878208</v>
      </c>
      <c r="G90" s="475">
        <f>F90/C90</f>
        <v>1.701027153817398</v>
      </c>
    </row>
    <row r="91" spans="1:5" s="81" customFormat="1" ht="15" customHeight="1" thickBot="1">
      <c r="A91" s="122"/>
      <c r="B91" s="123"/>
      <c r="C91" s="223"/>
      <c r="D91" s="223"/>
      <c r="E91" s="223"/>
    </row>
    <row r="92" spans="1:7" s="59" customFormat="1" ht="16.5" customHeight="1" thickBot="1">
      <c r="A92" s="671" t="s">
        <v>51</v>
      </c>
      <c r="B92" s="672"/>
      <c r="C92" s="672"/>
      <c r="D92" s="672"/>
      <c r="E92" s="672"/>
      <c r="F92" s="672"/>
      <c r="G92" s="673"/>
    </row>
    <row r="93" spans="1:7" s="82" customFormat="1" ht="12" customHeight="1" thickBot="1">
      <c r="A93" s="383" t="s">
        <v>11</v>
      </c>
      <c r="B93" s="384" t="s">
        <v>424</v>
      </c>
      <c r="C93" s="385">
        <f>+C94+C95+C96+C97+C98+C111</f>
        <v>119192</v>
      </c>
      <c r="D93" s="385">
        <f>+D94+D95+D96+D97+D98+D111+D99</f>
        <v>142412</v>
      </c>
      <c r="E93" s="385">
        <f>+E94+E95+E96+E97+E98+E111+E99</f>
        <v>202847</v>
      </c>
      <c r="F93" s="385">
        <f>+F94+F95+F96+F97+F98+F111+F99</f>
        <v>115722</v>
      </c>
      <c r="G93" s="475">
        <f aca="true" t="shared" si="0" ref="G93:G98">F93/C93</f>
        <v>0.9708873078730116</v>
      </c>
    </row>
    <row r="94" spans="1:7" ht="12" customHeight="1">
      <c r="A94" s="296" t="s">
        <v>78</v>
      </c>
      <c r="B94" s="9" t="s">
        <v>41</v>
      </c>
      <c r="C94" s="161">
        <v>26609</v>
      </c>
      <c r="D94" s="161">
        <v>27192</v>
      </c>
      <c r="E94" s="161">
        <v>27993</v>
      </c>
      <c r="F94" s="161">
        <v>24492</v>
      </c>
      <c r="G94" s="472">
        <f t="shared" si="0"/>
        <v>0.9204404524784847</v>
      </c>
    </row>
    <row r="95" spans="1:7" ht="12" customHeight="1">
      <c r="A95" s="289" t="s">
        <v>79</v>
      </c>
      <c r="B95" s="7" t="s">
        <v>122</v>
      </c>
      <c r="C95" s="162">
        <v>6313</v>
      </c>
      <c r="D95" s="162">
        <v>6473</v>
      </c>
      <c r="E95" s="162">
        <v>6610</v>
      </c>
      <c r="F95" s="162">
        <v>5684</v>
      </c>
      <c r="G95" s="469">
        <f t="shared" si="0"/>
        <v>0.9003643275780137</v>
      </c>
    </row>
    <row r="96" spans="1:7" ht="12" customHeight="1">
      <c r="A96" s="289" t="s">
        <v>80</v>
      </c>
      <c r="B96" s="7" t="s">
        <v>97</v>
      </c>
      <c r="C96" s="164">
        <v>70805</v>
      </c>
      <c r="D96" s="164">
        <v>70805</v>
      </c>
      <c r="E96" s="164">
        <v>88679</v>
      </c>
      <c r="F96" s="164">
        <v>80473</v>
      </c>
      <c r="G96" s="469">
        <f t="shared" si="0"/>
        <v>1.1365440293764564</v>
      </c>
    </row>
    <row r="97" spans="1:7" ht="12" customHeight="1">
      <c r="A97" s="289" t="s">
        <v>81</v>
      </c>
      <c r="B97" s="10" t="s">
        <v>123</v>
      </c>
      <c r="C97" s="164">
        <v>4256</v>
      </c>
      <c r="D97" s="164">
        <v>4256</v>
      </c>
      <c r="E97" s="164">
        <v>4448</v>
      </c>
      <c r="F97" s="164">
        <v>3242</v>
      </c>
      <c r="G97" s="469">
        <f t="shared" si="0"/>
        <v>0.7617481203007519</v>
      </c>
    </row>
    <row r="98" spans="1:7" ht="12" customHeight="1">
      <c r="A98" s="289" t="s">
        <v>89</v>
      </c>
      <c r="B98" s="18" t="s">
        <v>124</v>
      </c>
      <c r="C98" s="164">
        <v>689</v>
      </c>
      <c r="D98" s="164">
        <f>D100+D105+D110</f>
        <v>2110</v>
      </c>
      <c r="E98" s="164">
        <f>E100+E105+E110</f>
        <v>2110</v>
      </c>
      <c r="F98" s="164">
        <f>F100+F105+F110</f>
        <v>1831</v>
      </c>
      <c r="G98" s="469">
        <f t="shared" si="0"/>
        <v>2.6574746008708274</v>
      </c>
    </row>
    <row r="99" spans="1:7" ht="12" customHeight="1">
      <c r="A99" s="289" t="s">
        <v>82</v>
      </c>
      <c r="B99" s="7" t="s">
        <v>421</v>
      </c>
      <c r="C99" s="164"/>
      <c r="D99" s="164"/>
      <c r="E99" s="164"/>
      <c r="F99" s="164"/>
      <c r="G99" s="164"/>
    </row>
    <row r="100" spans="1:7" ht="12" customHeight="1">
      <c r="A100" s="289" t="s">
        <v>83</v>
      </c>
      <c r="B100" s="94" t="s">
        <v>361</v>
      </c>
      <c r="C100" s="164">
        <v>10</v>
      </c>
      <c r="D100" s="164">
        <v>1431</v>
      </c>
      <c r="E100" s="164">
        <v>1431</v>
      </c>
      <c r="F100" s="164">
        <v>1431</v>
      </c>
      <c r="G100" s="469">
        <f>F100/C100</f>
        <v>143.1</v>
      </c>
    </row>
    <row r="101" spans="1:7" ht="12" customHeight="1">
      <c r="A101" s="289" t="s">
        <v>90</v>
      </c>
      <c r="B101" s="94" t="s">
        <v>360</v>
      </c>
      <c r="C101" s="164"/>
      <c r="D101" s="164"/>
      <c r="E101" s="164"/>
      <c r="F101" s="164"/>
      <c r="G101" s="164"/>
    </row>
    <row r="102" spans="1:7" ht="12" customHeight="1">
      <c r="A102" s="289" t="s">
        <v>91</v>
      </c>
      <c r="B102" s="94" t="s">
        <v>269</v>
      </c>
      <c r="C102" s="164"/>
      <c r="D102" s="164"/>
      <c r="E102" s="164"/>
      <c r="F102" s="164"/>
      <c r="G102" s="164"/>
    </row>
    <row r="103" spans="1:7" ht="12" customHeight="1">
      <c r="A103" s="289" t="s">
        <v>92</v>
      </c>
      <c r="B103" s="95" t="s">
        <v>270</v>
      </c>
      <c r="C103" s="164"/>
      <c r="D103" s="164"/>
      <c r="E103" s="164"/>
      <c r="F103" s="164"/>
      <c r="G103" s="164"/>
    </row>
    <row r="104" spans="1:7" ht="12" customHeight="1">
      <c r="A104" s="289" t="s">
        <v>93</v>
      </c>
      <c r="B104" s="95" t="s">
        <v>271</v>
      </c>
      <c r="C104" s="164"/>
      <c r="D104" s="164"/>
      <c r="E104" s="164"/>
      <c r="F104" s="164"/>
      <c r="G104" s="164"/>
    </row>
    <row r="105" spans="1:7" ht="12" customHeight="1">
      <c r="A105" s="289" t="s">
        <v>95</v>
      </c>
      <c r="B105" s="94" t="s">
        <v>272</v>
      </c>
      <c r="C105" s="164">
        <v>442</v>
      </c>
      <c r="D105" s="164">
        <v>442</v>
      </c>
      <c r="E105" s="164">
        <v>388</v>
      </c>
      <c r="F105" s="164">
        <v>125</v>
      </c>
      <c r="G105" s="469">
        <f>F105/C105</f>
        <v>0.2828054298642534</v>
      </c>
    </row>
    <row r="106" spans="1:7" ht="12" customHeight="1">
      <c r="A106" s="289" t="s">
        <v>125</v>
      </c>
      <c r="B106" s="94" t="s">
        <v>273</v>
      </c>
      <c r="C106" s="164"/>
      <c r="D106" s="164"/>
      <c r="E106" s="164"/>
      <c r="F106" s="164"/>
      <c r="G106" s="164"/>
    </row>
    <row r="107" spans="1:7" ht="12" customHeight="1">
      <c r="A107" s="289" t="s">
        <v>267</v>
      </c>
      <c r="B107" s="95" t="s">
        <v>274</v>
      </c>
      <c r="C107" s="164"/>
      <c r="D107" s="164"/>
      <c r="E107" s="164"/>
      <c r="F107" s="164"/>
      <c r="G107" s="164"/>
    </row>
    <row r="108" spans="1:7" ht="12" customHeight="1">
      <c r="A108" s="297" t="s">
        <v>268</v>
      </c>
      <c r="B108" s="96" t="s">
        <v>275</v>
      </c>
      <c r="C108" s="164"/>
      <c r="D108" s="164"/>
      <c r="E108" s="164"/>
      <c r="F108" s="164"/>
      <c r="G108" s="164"/>
    </row>
    <row r="109" spans="1:7" ht="12" customHeight="1">
      <c r="A109" s="289" t="s">
        <v>358</v>
      </c>
      <c r="B109" s="96" t="s">
        <v>276</v>
      </c>
      <c r="C109" s="164"/>
      <c r="D109" s="164"/>
      <c r="E109" s="164"/>
      <c r="F109" s="164"/>
      <c r="G109" s="164"/>
    </row>
    <row r="110" spans="1:7" ht="12" customHeight="1">
      <c r="A110" s="289" t="s">
        <v>359</v>
      </c>
      <c r="B110" s="95" t="s">
        <v>277</v>
      </c>
      <c r="C110" s="162">
        <v>237</v>
      </c>
      <c r="D110" s="162">
        <v>237</v>
      </c>
      <c r="E110" s="162">
        <v>291</v>
      </c>
      <c r="F110" s="162">
        <v>275</v>
      </c>
      <c r="G110" s="469">
        <f aca="true" t="shared" si="1" ref="G110:G115">F110/C110</f>
        <v>1.160337552742616</v>
      </c>
    </row>
    <row r="111" spans="1:7" ht="12" customHeight="1">
      <c r="A111" s="289" t="s">
        <v>363</v>
      </c>
      <c r="B111" s="10" t="s">
        <v>42</v>
      </c>
      <c r="C111" s="162">
        <v>10520</v>
      </c>
      <c r="D111" s="162">
        <f>D112+D113</f>
        <v>31576</v>
      </c>
      <c r="E111" s="162">
        <f>E112+E113</f>
        <v>73007</v>
      </c>
      <c r="F111" s="162">
        <f>F112+F113</f>
        <v>0</v>
      </c>
      <c r="G111" s="469"/>
    </row>
    <row r="112" spans="1:7" ht="12" customHeight="1">
      <c r="A112" s="290" t="s">
        <v>364</v>
      </c>
      <c r="B112" s="7" t="s">
        <v>422</v>
      </c>
      <c r="C112" s="164">
        <v>8000</v>
      </c>
      <c r="D112" s="164">
        <v>650</v>
      </c>
      <c r="E112" s="164">
        <v>34269</v>
      </c>
      <c r="F112" s="164"/>
      <c r="G112" s="469"/>
    </row>
    <row r="113" spans="1:7" ht="12" customHeight="1" thickBot="1">
      <c r="A113" s="290" t="s">
        <v>365</v>
      </c>
      <c r="B113" s="96" t="s">
        <v>423</v>
      </c>
      <c r="C113" s="164">
        <v>2520</v>
      </c>
      <c r="D113" s="164">
        <v>30926</v>
      </c>
      <c r="E113" s="164">
        <v>38738</v>
      </c>
      <c r="F113" s="164"/>
      <c r="G113" s="471"/>
    </row>
    <row r="114" spans="1:7" ht="12" customHeight="1" thickBot="1">
      <c r="A114" s="31" t="s">
        <v>12</v>
      </c>
      <c r="B114" s="29" t="s">
        <v>278</v>
      </c>
      <c r="C114" s="160">
        <f>+C115+C117+C119</f>
        <v>258443</v>
      </c>
      <c r="D114" s="160">
        <f>+D115+D117+D119</f>
        <v>285102</v>
      </c>
      <c r="E114" s="160">
        <f>+E115+E117+E119</f>
        <v>288771</v>
      </c>
      <c r="F114" s="160">
        <f>+F115+F117+F119</f>
        <v>229262</v>
      </c>
      <c r="G114" s="760">
        <f t="shared" si="1"/>
        <v>0.8870892227686569</v>
      </c>
    </row>
    <row r="115" spans="1:7" ht="12" customHeight="1">
      <c r="A115" s="288" t="s">
        <v>84</v>
      </c>
      <c r="B115" s="8" t="s">
        <v>142</v>
      </c>
      <c r="C115" s="163">
        <v>229344</v>
      </c>
      <c r="D115" s="163">
        <v>256003</v>
      </c>
      <c r="E115" s="163">
        <v>257476</v>
      </c>
      <c r="F115" s="163">
        <v>222916</v>
      </c>
      <c r="G115" s="472">
        <f t="shared" si="1"/>
        <v>0.9719722338495884</v>
      </c>
    </row>
    <row r="116" spans="1:7" ht="12" customHeight="1">
      <c r="A116" s="288" t="s">
        <v>85</v>
      </c>
      <c r="B116" s="11" t="s">
        <v>282</v>
      </c>
      <c r="C116" s="163"/>
      <c r="D116" s="163"/>
      <c r="E116" s="163"/>
      <c r="F116" s="163"/>
      <c r="G116" s="163"/>
    </row>
    <row r="117" spans="1:7" ht="12" customHeight="1">
      <c r="A117" s="288" t="s">
        <v>86</v>
      </c>
      <c r="B117" s="11" t="s">
        <v>126</v>
      </c>
      <c r="C117" s="162">
        <v>29099</v>
      </c>
      <c r="D117" s="162">
        <v>29099</v>
      </c>
      <c r="E117" s="162">
        <v>31295</v>
      </c>
      <c r="F117" s="162">
        <v>6346</v>
      </c>
      <c r="G117" s="469">
        <f>F117/C117</f>
        <v>0.2180830956390254</v>
      </c>
    </row>
    <row r="118" spans="1:7" ht="12" customHeight="1">
      <c r="A118" s="288" t="s">
        <v>87</v>
      </c>
      <c r="B118" s="11" t="s">
        <v>283</v>
      </c>
      <c r="C118" s="135"/>
      <c r="D118" s="135"/>
      <c r="E118" s="135"/>
      <c r="F118" s="135"/>
      <c r="G118" s="135"/>
    </row>
    <row r="119" spans="1:7" ht="12" customHeight="1">
      <c r="A119" s="288" t="s">
        <v>88</v>
      </c>
      <c r="B119" s="157" t="s">
        <v>145</v>
      </c>
      <c r="C119" s="135"/>
      <c r="D119" s="135"/>
      <c r="E119" s="135"/>
      <c r="F119" s="135"/>
      <c r="G119" s="135"/>
    </row>
    <row r="120" spans="1:7" ht="12" customHeight="1">
      <c r="A120" s="288" t="s">
        <v>94</v>
      </c>
      <c r="B120" s="156" t="s">
        <v>345</v>
      </c>
      <c r="C120" s="135"/>
      <c r="D120" s="135"/>
      <c r="E120" s="135"/>
      <c r="F120" s="135"/>
      <c r="G120" s="135"/>
    </row>
    <row r="121" spans="1:7" ht="12" customHeight="1">
      <c r="A121" s="288" t="s">
        <v>96</v>
      </c>
      <c r="B121" s="267" t="s">
        <v>288</v>
      </c>
      <c r="C121" s="135"/>
      <c r="D121" s="135"/>
      <c r="E121" s="135"/>
      <c r="F121" s="135"/>
      <c r="G121" s="135"/>
    </row>
    <row r="122" spans="1:7" ht="12" customHeight="1">
      <c r="A122" s="288" t="s">
        <v>127</v>
      </c>
      <c r="B122" s="95" t="s">
        <v>271</v>
      </c>
      <c r="C122" s="135"/>
      <c r="D122" s="135"/>
      <c r="E122" s="135"/>
      <c r="F122" s="135"/>
      <c r="G122" s="135"/>
    </row>
    <row r="123" spans="1:7" ht="12" customHeight="1">
      <c r="A123" s="288" t="s">
        <v>128</v>
      </c>
      <c r="B123" s="95" t="s">
        <v>287</v>
      </c>
      <c r="C123" s="135"/>
      <c r="D123" s="135"/>
      <c r="E123" s="135"/>
      <c r="F123" s="135"/>
      <c r="G123" s="135"/>
    </row>
    <row r="124" spans="1:7" ht="12" customHeight="1">
      <c r="A124" s="288" t="s">
        <v>129</v>
      </c>
      <c r="B124" s="95" t="s">
        <v>286</v>
      </c>
      <c r="C124" s="135"/>
      <c r="D124" s="135"/>
      <c r="E124" s="135"/>
      <c r="F124" s="135"/>
      <c r="G124" s="135"/>
    </row>
    <row r="125" spans="1:7" ht="12" customHeight="1">
      <c r="A125" s="288" t="s">
        <v>279</v>
      </c>
      <c r="B125" s="95" t="s">
        <v>274</v>
      </c>
      <c r="C125" s="135"/>
      <c r="D125" s="135"/>
      <c r="E125" s="135"/>
      <c r="F125" s="135"/>
      <c r="G125" s="135"/>
    </row>
    <row r="126" spans="1:7" ht="12" customHeight="1">
      <c r="A126" s="288" t="s">
        <v>280</v>
      </c>
      <c r="B126" s="95" t="s">
        <v>285</v>
      </c>
      <c r="C126" s="135"/>
      <c r="D126" s="135"/>
      <c r="E126" s="135"/>
      <c r="F126" s="135"/>
      <c r="G126" s="135"/>
    </row>
    <row r="127" spans="1:7" ht="12" customHeight="1" thickBot="1">
      <c r="A127" s="297" t="s">
        <v>281</v>
      </c>
      <c r="B127" s="95" t="s">
        <v>284</v>
      </c>
      <c r="C127" s="137"/>
      <c r="D127" s="137"/>
      <c r="E127" s="137"/>
      <c r="F127" s="137"/>
      <c r="G127" s="137"/>
    </row>
    <row r="128" spans="1:7" ht="12" customHeight="1" thickBot="1">
      <c r="A128" s="31" t="s">
        <v>13</v>
      </c>
      <c r="B128" s="90" t="s">
        <v>368</v>
      </c>
      <c r="C128" s="160">
        <f>+C93+C114</f>
        <v>377635</v>
      </c>
      <c r="D128" s="160">
        <f>+D93+D114</f>
        <v>427514</v>
      </c>
      <c r="E128" s="160">
        <f>+E93+E114</f>
        <v>491618</v>
      </c>
      <c r="F128" s="160">
        <f>+F93+F114</f>
        <v>344984</v>
      </c>
      <c r="G128" s="475">
        <f>F128/C128</f>
        <v>0.913538204880374</v>
      </c>
    </row>
    <row r="129" spans="1:7" ht="12" customHeight="1" thickBot="1">
      <c r="A129" s="31" t="s">
        <v>14</v>
      </c>
      <c r="B129" s="90" t="s">
        <v>369</v>
      </c>
      <c r="C129" s="160">
        <f>+C130+C131+C132</f>
        <v>0</v>
      </c>
      <c r="D129" s="160">
        <f>+D130+D131+D132</f>
        <v>5929</v>
      </c>
      <c r="E129" s="160">
        <f>+E130+E131+E132</f>
        <v>5929</v>
      </c>
      <c r="F129" s="160">
        <f>+F130+F131+F132</f>
        <v>5929</v>
      </c>
      <c r="G129" s="160"/>
    </row>
    <row r="130" spans="1:7" s="82" customFormat="1" ht="12" customHeight="1">
      <c r="A130" s="288" t="s">
        <v>179</v>
      </c>
      <c r="B130" s="8" t="s">
        <v>427</v>
      </c>
      <c r="C130" s="135"/>
      <c r="D130" s="135"/>
      <c r="E130" s="135"/>
      <c r="F130" s="135"/>
      <c r="G130" s="135"/>
    </row>
    <row r="131" spans="1:7" ht="12" customHeight="1">
      <c r="A131" s="288" t="s">
        <v>182</v>
      </c>
      <c r="B131" s="8" t="s">
        <v>377</v>
      </c>
      <c r="C131" s="135"/>
      <c r="D131" s="135"/>
      <c r="E131" s="135"/>
      <c r="F131" s="135"/>
      <c r="G131" s="135"/>
    </row>
    <row r="132" spans="1:7" ht="12" customHeight="1" thickBot="1">
      <c r="A132" s="297" t="s">
        <v>183</v>
      </c>
      <c r="B132" s="6" t="s">
        <v>426</v>
      </c>
      <c r="C132" s="135"/>
      <c r="D132" s="135">
        <v>5929</v>
      </c>
      <c r="E132" s="135">
        <v>5929</v>
      </c>
      <c r="F132" s="135">
        <v>5929</v>
      </c>
      <c r="G132" s="470"/>
    </row>
    <row r="133" spans="1:7" ht="12" customHeight="1" thickBot="1">
      <c r="A133" s="31" t="s">
        <v>15</v>
      </c>
      <c r="B133" s="90" t="s">
        <v>370</v>
      </c>
      <c r="C133" s="160">
        <f>+C134+C135+C136+C137+C138+C139</f>
        <v>0</v>
      </c>
      <c r="D133" s="160">
        <f>+D134+D135+D136+D137+D138+D139</f>
        <v>0</v>
      </c>
      <c r="E133" s="160">
        <f>+E134+E135+E136+E137+E138+E139</f>
        <v>0</v>
      </c>
      <c r="F133" s="160">
        <f>+F134+F135+F136+F137+F138+F139</f>
        <v>0</v>
      </c>
      <c r="G133" s="160">
        <f>+G134+G135+G136+G137+G138+G139</f>
        <v>0</v>
      </c>
    </row>
    <row r="134" spans="1:7" ht="12" customHeight="1">
      <c r="A134" s="288" t="s">
        <v>71</v>
      </c>
      <c r="B134" s="8" t="s">
        <v>379</v>
      </c>
      <c r="C134" s="135"/>
      <c r="D134" s="135"/>
      <c r="E134" s="135"/>
      <c r="F134" s="135"/>
      <c r="G134" s="135"/>
    </row>
    <row r="135" spans="1:7" ht="12" customHeight="1">
      <c r="A135" s="288" t="s">
        <v>72</v>
      </c>
      <c r="B135" s="8" t="s">
        <v>371</v>
      </c>
      <c r="C135" s="135"/>
      <c r="D135" s="135"/>
      <c r="E135" s="135"/>
      <c r="F135" s="135"/>
      <c r="G135" s="135"/>
    </row>
    <row r="136" spans="1:7" ht="12" customHeight="1">
      <c r="A136" s="288" t="s">
        <v>73</v>
      </c>
      <c r="B136" s="8" t="s">
        <v>372</v>
      </c>
      <c r="C136" s="135"/>
      <c r="D136" s="135"/>
      <c r="E136" s="135"/>
      <c r="F136" s="135"/>
      <c r="G136" s="135"/>
    </row>
    <row r="137" spans="1:7" ht="12" customHeight="1">
      <c r="A137" s="288" t="s">
        <v>114</v>
      </c>
      <c r="B137" s="8" t="s">
        <v>425</v>
      </c>
      <c r="C137" s="135"/>
      <c r="D137" s="135"/>
      <c r="E137" s="135"/>
      <c r="F137" s="135"/>
      <c r="G137" s="135"/>
    </row>
    <row r="138" spans="1:7" ht="12" customHeight="1">
      <c r="A138" s="288" t="s">
        <v>115</v>
      </c>
      <c r="B138" s="8" t="s">
        <v>374</v>
      </c>
      <c r="C138" s="135"/>
      <c r="D138" s="135"/>
      <c r="E138" s="135"/>
      <c r="F138" s="135"/>
      <c r="G138" s="135"/>
    </row>
    <row r="139" spans="1:7" s="82" customFormat="1" ht="12" customHeight="1" thickBot="1">
      <c r="A139" s="297" t="s">
        <v>116</v>
      </c>
      <c r="B139" s="6" t="s">
        <v>375</v>
      </c>
      <c r="C139" s="135"/>
      <c r="D139" s="135"/>
      <c r="E139" s="135"/>
      <c r="F139" s="135"/>
      <c r="G139" s="137"/>
    </row>
    <row r="140" spans="1:10" ht="12" customHeight="1" thickBot="1">
      <c r="A140" s="31" t="s">
        <v>16</v>
      </c>
      <c r="B140" s="90" t="s">
        <v>442</v>
      </c>
      <c r="C140" s="166">
        <f>+C141+C142+C144+C145+C143</f>
        <v>138646</v>
      </c>
      <c r="D140" s="166">
        <f>+D141+D142+D144+D145+D143</f>
        <v>139614</v>
      </c>
      <c r="E140" s="166">
        <f>+E141+E142+E144+E145+E143</f>
        <v>136277</v>
      </c>
      <c r="F140" s="166">
        <f>+F141+F142+F144+F145+F143</f>
        <v>410398</v>
      </c>
      <c r="G140" s="474">
        <f>F140/C140</f>
        <v>2.9600421216623634</v>
      </c>
      <c r="J140" s="133"/>
    </row>
    <row r="141" spans="1:7" ht="12.75">
      <c r="A141" s="288" t="s">
        <v>74</v>
      </c>
      <c r="B141" s="8" t="s">
        <v>289</v>
      </c>
      <c r="C141" s="135"/>
      <c r="D141" s="135"/>
      <c r="E141" s="135"/>
      <c r="F141" s="135"/>
      <c r="G141" s="136"/>
    </row>
    <row r="142" spans="1:7" ht="12" customHeight="1">
      <c r="A142" s="288" t="s">
        <v>75</v>
      </c>
      <c r="B142" s="8" t="s">
        <v>290</v>
      </c>
      <c r="C142" s="135">
        <v>5850</v>
      </c>
      <c r="D142" s="135">
        <v>5850</v>
      </c>
      <c r="E142" s="135">
        <v>5850</v>
      </c>
      <c r="F142" s="135">
        <v>5850</v>
      </c>
      <c r="G142" s="470">
        <f>F142/C142</f>
        <v>1</v>
      </c>
    </row>
    <row r="143" spans="1:7" s="82" customFormat="1" ht="12" customHeight="1">
      <c r="A143" s="288" t="s">
        <v>203</v>
      </c>
      <c r="B143" s="8" t="s">
        <v>441</v>
      </c>
      <c r="C143" s="135">
        <v>132796</v>
      </c>
      <c r="D143" s="135">
        <v>133764</v>
      </c>
      <c r="E143" s="135">
        <v>130427</v>
      </c>
      <c r="F143" s="135">
        <v>114548</v>
      </c>
      <c r="G143" s="470">
        <f>F143/C143</f>
        <v>0.8625862224765806</v>
      </c>
    </row>
    <row r="144" spans="1:7" s="82" customFormat="1" ht="12" customHeight="1">
      <c r="A144" s="288" t="s">
        <v>204</v>
      </c>
      <c r="B144" s="8" t="s">
        <v>384</v>
      </c>
      <c r="C144" s="135"/>
      <c r="D144" s="135"/>
      <c r="E144" s="135"/>
      <c r="F144" s="135">
        <v>290000</v>
      </c>
      <c r="G144" s="135"/>
    </row>
    <row r="145" spans="1:7" s="82" customFormat="1" ht="12" customHeight="1" thickBot="1">
      <c r="A145" s="297" t="s">
        <v>205</v>
      </c>
      <c r="B145" s="6" t="s">
        <v>309</v>
      </c>
      <c r="C145" s="135"/>
      <c r="D145" s="135"/>
      <c r="E145" s="135"/>
      <c r="F145" s="135"/>
      <c r="G145" s="135"/>
    </row>
    <row r="146" spans="1:7" s="82" customFormat="1" ht="12" customHeight="1" thickBot="1">
      <c r="A146" s="31" t="s">
        <v>17</v>
      </c>
      <c r="B146" s="90" t="s">
        <v>385</v>
      </c>
      <c r="C146" s="169">
        <f>+C147+C148+C149+C150+C151</f>
        <v>0</v>
      </c>
      <c r="D146" s="169">
        <f>+D147+D148+D149+D150+D151</f>
        <v>0</v>
      </c>
      <c r="E146" s="169">
        <f>+E147+E148+E149+E150+E151</f>
        <v>0</v>
      </c>
      <c r="F146" s="169">
        <f>+F147+F148+F149+F150+F151</f>
        <v>0</v>
      </c>
      <c r="G146" s="169">
        <f>+G147+G148+G149+G150+G151</f>
        <v>0</v>
      </c>
    </row>
    <row r="147" spans="1:7" s="82" customFormat="1" ht="12" customHeight="1">
      <c r="A147" s="288" t="s">
        <v>76</v>
      </c>
      <c r="B147" s="8" t="s">
        <v>380</v>
      </c>
      <c r="C147" s="135"/>
      <c r="D147" s="135"/>
      <c r="E147" s="135"/>
      <c r="F147" s="135"/>
      <c r="G147" s="135"/>
    </row>
    <row r="148" spans="1:7" s="82" customFormat="1" ht="12" customHeight="1">
      <c r="A148" s="288" t="s">
        <v>77</v>
      </c>
      <c r="B148" s="8" t="s">
        <v>387</v>
      </c>
      <c r="C148" s="135"/>
      <c r="D148" s="135"/>
      <c r="E148" s="135"/>
      <c r="F148" s="135"/>
      <c r="G148" s="135"/>
    </row>
    <row r="149" spans="1:7" s="82" customFormat="1" ht="12" customHeight="1">
      <c r="A149" s="288" t="s">
        <v>215</v>
      </c>
      <c r="B149" s="8" t="s">
        <v>382</v>
      </c>
      <c r="C149" s="135"/>
      <c r="D149" s="135"/>
      <c r="E149" s="135"/>
      <c r="F149" s="135"/>
      <c r="G149" s="135"/>
    </row>
    <row r="150" spans="1:7" ht="12.75" customHeight="1">
      <c r="A150" s="288" t="s">
        <v>216</v>
      </c>
      <c r="B150" s="8" t="s">
        <v>428</v>
      </c>
      <c r="C150" s="135"/>
      <c r="D150" s="135"/>
      <c r="E150" s="135"/>
      <c r="F150" s="135"/>
      <c r="G150" s="135"/>
    </row>
    <row r="151" spans="1:7" ht="12.75" customHeight="1" thickBot="1">
      <c r="A151" s="297" t="s">
        <v>386</v>
      </c>
      <c r="B151" s="6" t="s">
        <v>389</v>
      </c>
      <c r="C151" s="137"/>
      <c r="D151" s="137"/>
      <c r="E151" s="137"/>
      <c r="F151" s="137"/>
      <c r="G151" s="137"/>
    </row>
    <row r="152" spans="1:7" ht="12.75" customHeight="1" thickBot="1">
      <c r="A152" s="343" t="s">
        <v>18</v>
      </c>
      <c r="B152" s="90" t="s">
        <v>390</v>
      </c>
      <c r="C152" s="169"/>
      <c r="D152" s="169"/>
      <c r="E152" s="169"/>
      <c r="F152" s="169"/>
      <c r="G152" s="169"/>
    </row>
    <row r="153" spans="1:7" ht="12" customHeight="1" thickBot="1">
      <c r="A153" s="343" t="s">
        <v>19</v>
      </c>
      <c r="B153" s="90" t="s">
        <v>391</v>
      </c>
      <c r="C153" s="169"/>
      <c r="D153" s="169"/>
      <c r="E153" s="169"/>
      <c r="F153" s="169"/>
      <c r="G153" s="169"/>
    </row>
    <row r="154" spans="1:7" ht="15" customHeight="1" thickBot="1">
      <c r="A154" s="31" t="s">
        <v>20</v>
      </c>
      <c r="B154" s="90" t="s">
        <v>393</v>
      </c>
      <c r="C154" s="281">
        <f>+C129+C133+C140+C146+C152+C153</f>
        <v>138646</v>
      </c>
      <c r="D154" s="281">
        <f>+D129+D133+D140+D146+D152+D153</f>
        <v>145543</v>
      </c>
      <c r="E154" s="281">
        <f>+E129+E133+E140+E146+E152+E153</f>
        <v>142206</v>
      </c>
      <c r="F154" s="281">
        <f>+F129+F133+F140+F146+F152+F153</f>
        <v>416327</v>
      </c>
      <c r="G154" s="475">
        <f>F154/C154</f>
        <v>3.0028057066197364</v>
      </c>
    </row>
    <row r="155" spans="1:7" ht="13.5" thickBot="1">
      <c r="A155" s="299" t="s">
        <v>21</v>
      </c>
      <c r="B155" s="236" t="s">
        <v>392</v>
      </c>
      <c r="C155" s="281">
        <f>+C128+C154</f>
        <v>516281</v>
      </c>
      <c r="D155" s="281">
        <f>+D128+D154</f>
        <v>573057</v>
      </c>
      <c r="E155" s="281">
        <f>+E128+E154</f>
        <v>633824</v>
      </c>
      <c r="F155" s="281">
        <f>+F128+F154</f>
        <v>761311</v>
      </c>
      <c r="G155" s="475">
        <f>F155/C155</f>
        <v>1.4746058832302564</v>
      </c>
    </row>
    <row r="156" spans="1:5" ht="15" customHeight="1" thickBot="1">
      <c r="A156" s="241"/>
      <c r="B156" s="242"/>
      <c r="C156" s="243"/>
      <c r="D156" s="243"/>
      <c r="E156" s="243"/>
    </row>
    <row r="157" spans="1:6" ht="14.25" customHeight="1" thickBot="1">
      <c r="A157" s="131" t="s">
        <v>429</v>
      </c>
      <c r="B157" s="132"/>
      <c r="C157" s="88">
        <v>7</v>
      </c>
      <c r="D157" s="88">
        <v>7</v>
      </c>
      <c r="E157" s="88">
        <v>7</v>
      </c>
      <c r="F157" s="88">
        <v>7</v>
      </c>
    </row>
    <row r="158" spans="1:6" ht="13.5" thickBot="1">
      <c r="A158" s="131" t="s">
        <v>138</v>
      </c>
      <c r="B158" s="132"/>
      <c r="C158" s="88">
        <v>8</v>
      </c>
      <c r="D158" s="88">
        <v>8</v>
      </c>
      <c r="E158" s="88">
        <v>7</v>
      </c>
      <c r="F158" s="88">
        <v>7</v>
      </c>
    </row>
  </sheetData>
  <sheetProtection formatCells="0"/>
  <mergeCells count="6">
    <mergeCell ref="A7:G7"/>
    <mergeCell ref="A92:G92"/>
    <mergeCell ref="B1:G1"/>
    <mergeCell ref="C2:G2"/>
    <mergeCell ref="C3:G3"/>
    <mergeCell ref="C4:G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SheetLayoutView="85" workbookViewId="0" topLeftCell="A73">
      <selection activeCell="C145" sqref="C145"/>
    </sheetView>
  </sheetViews>
  <sheetFormatPr defaultColWidth="9.00390625" defaultRowHeight="12.75"/>
  <cols>
    <col min="1" max="1" width="19.50390625" style="244" customWidth="1"/>
    <col min="2" max="2" width="72.00390625" style="245" customWidth="1"/>
    <col min="3" max="3" width="25.00390625" style="246" customWidth="1"/>
    <col min="4" max="4" width="15.50390625" style="3" customWidth="1"/>
    <col min="5" max="5" width="12.625" style="3" customWidth="1"/>
    <col min="6" max="6" width="14.625" style="3" customWidth="1"/>
    <col min="7" max="7" width="11.625" style="3" customWidth="1"/>
    <col min="8" max="16384" width="9.375" style="3" customWidth="1"/>
  </cols>
  <sheetData>
    <row r="1" spans="1:7" s="2" customFormat="1" ht="16.5" customHeight="1" thickBot="1">
      <c r="A1" s="109"/>
      <c r="B1" s="680" t="s">
        <v>545</v>
      </c>
      <c r="C1" s="680"/>
      <c r="D1" s="680"/>
      <c r="E1" s="680"/>
      <c r="F1" s="680"/>
      <c r="G1" s="680"/>
    </row>
    <row r="2" spans="1:7" s="78" customFormat="1" ht="21" customHeight="1">
      <c r="A2" s="261" t="s">
        <v>56</v>
      </c>
      <c r="B2" s="215" t="s">
        <v>453</v>
      </c>
      <c r="C2" s="674" t="s">
        <v>46</v>
      </c>
      <c r="D2" s="675"/>
      <c r="E2" s="675"/>
      <c r="F2" s="675"/>
      <c r="G2" s="676"/>
    </row>
    <row r="3" spans="1:7" s="78" customFormat="1" ht="16.5" thickBot="1">
      <c r="A3" s="112" t="s">
        <v>135</v>
      </c>
      <c r="B3" s="216" t="s">
        <v>347</v>
      </c>
      <c r="C3" s="677" t="s">
        <v>54</v>
      </c>
      <c r="D3" s="678"/>
      <c r="E3" s="678"/>
      <c r="F3" s="678"/>
      <c r="G3" s="679"/>
    </row>
    <row r="4" spans="1:7" s="79" customFormat="1" ht="15.75" customHeight="1" thickBot="1">
      <c r="A4" s="113"/>
      <c r="B4" s="113"/>
      <c r="C4" s="685" t="s">
        <v>47</v>
      </c>
      <c r="D4" s="685"/>
      <c r="E4" s="685"/>
      <c r="F4" s="685"/>
      <c r="G4" s="685"/>
    </row>
    <row r="5" spans="1:7" ht="24.75" thickBot="1">
      <c r="A5" s="262" t="s">
        <v>137</v>
      </c>
      <c r="B5" s="114" t="s">
        <v>48</v>
      </c>
      <c r="C5" s="217" t="s">
        <v>49</v>
      </c>
      <c r="D5" s="217" t="s">
        <v>482</v>
      </c>
      <c r="E5" s="217" t="s">
        <v>482</v>
      </c>
      <c r="F5" s="115" t="s">
        <v>542</v>
      </c>
      <c r="G5" s="115" t="s">
        <v>543</v>
      </c>
    </row>
    <row r="6" spans="1:7" s="59" customFormat="1" ht="12.75" customHeight="1" thickBot="1">
      <c r="A6" s="105" t="s">
        <v>407</v>
      </c>
      <c r="B6" s="106" t="s">
        <v>408</v>
      </c>
      <c r="C6" s="107" t="s">
        <v>409</v>
      </c>
      <c r="D6" s="107" t="s">
        <v>411</v>
      </c>
      <c r="E6" s="107" t="s">
        <v>410</v>
      </c>
      <c r="F6" s="107" t="s">
        <v>412</v>
      </c>
      <c r="G6" s="107" t="s">
        <v>413</v>
      </c>
    </row>
    <row r="7" spans="1:7" s="59" customFormat="1" ht="15.75" customHeight="1" thickBot="1">
      <c r="A7" s="116"/>
      <c r="B7" s="117" t="s">
        <v>50</v>
      </c>
      <c r="C7" s="218"/>
      <c r="D7" s="218"/>
      <c r="E7" s="218"/>
      <c r="F7" s="218"/>
      <c r="G7" s="218"/>
    </row>
    <row r="8" spans="1:7" s="59" customFormat="1" ht="12" customHeight="1" thickBot="1">
      <c r="A8" s="31" t="s">
        <v>11</v>
      </c>
      <c r="B8" s="20" t="s">
        <v>163</v>
      </c>
      <c r="C8" s="160">
        <f>+C9+C10+C11+C12+C13+C14</f>
        <v>10898</v>
      </c>
      <c r="D8" s="160">
        <f>+D9+D10+D11+D12+D13+D14</f>
        <v>12242</v>
      </c>
      <c r="E8" s="160">
        <f>+E9+E10+E11+E12+E13+E14</f>
        <v>18447</v>
      </c>
      <c r="F8" s="160">
        <f>+F9+F10+F11+F12+F13+F14</f>
        <v>18447</v>
      </c>
      <c r="G8" s="475">
        <f>F8/C8</f>
        <v>1.6926959075059644</v>
      </c>
    </row>
    <row r="9" spans="1:7" s="80" customFormat="1" ht="12" customHeight="1">
      <c r="A9" s="288" t="s">
        <v>78</v>
      </c>
      <c r="B9" s="271" t="s">
        <v>164</v>
      </c>
      <c r="C9" s="163"/>
      <c r="D9" s="163"/>
      <c r="E9" s="163"/>
      <c r="F9" s="163"/>
      <c r="G9" s="163"/>
    </row>
    <row r="10" spans="1:7" s="81" customFormat="1" ht="12" customHeight="1">
      <c r="A10" s="289" t="s">
        <v>79</v>
      </c>
      <c r="B10" s="272" t="s">
        <v>165</v>
      </c>
      <c r="C10" s="162"/>
      <c r="D10" s="162"/>
      <c r="E10" s="162"/>
      <c r="F10" s="162"/>
      <c r="G10" s="162"/>
    </row>
    <row r="11" spans="1:7" s="81" customFormat="1" ht="12" customHeight="1">
      <c r="A11" s="289" t="s">
        <v>80</v>
      </c>
      <c r="B11" s="272" t="s">
        <v>166</v>
      </c>
      <c r="C11" s="162">
        <v>10898</v>
      </c>
      <c r="D11" s="162">
        <v>12242</v>
      </c>
      <c r="E11" s="162">
        <v>18225</v>
      </c>
      <c r="F11" s="162">
        <v>18225</v>
      </c>
      <c r="G11" s="462">
        <f>F11/C11</f>
        <v>1.6723251972839053</v>
      </c>
    </row>
    <row r="12" spans="1:7" s="81" customFormat="1" ht="12" customHeight="1">
      <c r="A12" s="289" t="s">
        <v>81</v>
      </c>
      <c r="B12" s="272" t="s">
        <v>167</v>
      </c>
      <c r="C12" s="162"/>
      <c r="D12" s="162"/>
      <c r="E12" s="162"/>
      <c r="F12" s="162"/>
      <c r="G12" s="162"/>
    </row>
    <row r="13" spans="1:7" s="81" customFormat="1" ht="12" customHeight="1">
      <c r="A13" s="289" t="s">
        <v>98</v>
      </c>
      <c r="B13" s="272" t="s">
        <v>415</v>
      </c>
      <c r="C13" s="162"/>
      <c r="D13" s="162"/>
      <c r="E13" s="162">
        <v>222</v>
      </c>
      <c r="F13" s="162">
        <v>222</v>
      </c>
      <c r="G13" s="162"/>
    </row>
    <row r="14" spans="1:7" s="80" customFormat="1" ht="12" customHeight="1" thickBot="1">
      <c r="A14" s="290" t="s">
        <v>82</v>
      </c>
      <c r="B14" s="273" t="s">
        <v>350</v>
      </c>
      <c r="C14" s="162"/>
      <c r="D14" s="162"/>
      <c r="E14" s="162"/>
      <c r="F14" s="162"/>
      <c r="G14" s="162"/>
    </row>
    <row r="15" spans="1:7" s="80" customFormat="1" ht="12" customHeight="1" thickBot="1">
      <c r="A15" s="31" t="s">
        <v>12</v>
      </c>
      <c r="B15" s="155" t="s">
        <v>168</v>
      </c>
      <c r="C15" s="160">
        <f>+C16+C17+C18+C19+C20</f>
        <v>0</v>
      </c>
      <c r="D15" s="160">
        <f>+D16+D17+D18+D19+D20</f>
        <v>0</v>
      </c>
      <c r="E15" s="160">
        <f>+E16+E17+E18+E19+E20</f>
        <v>0</v>
      </c>
      <c r="F15" s="160">
        <f>+F16+F17+F18+F19+F20</f>
        <v>0</v>
      </c>
      <c r="G15" s="160">
        <f>+G16+G17+G18+G19+G20</f>
        <v>0</v>
      </c>
    </row>
    <row r="16" spans="1:7" s="80" customFormat="1" ht="12" customHeight="1">
      <c r="A16" s="288" t="s">
        <v>84</v>
      </c>
      <c r="B16" s="271" t="s">
        <v>169</v>
      </c>
      <c r="C16" s="163"/>
      <c r="D16" s="163"/>
      <c r="E16" s="163"/>
      <c r="F16" s="163"/>
      <c r="G16" s="163"/>
    </row>
    <row r="17" spans="1:7" s="80" customFormat="1" ht="12" customHeight="1">
      <c r="A17" s="289" t="s">
        <v>85</v>
      </c>
      <c r="B17" s="272" t="s">
        <v>170</v>
      </c>
      <c r="C17" s="162"/>
      <c r="D17" s="162"/>
      <c r="E17" s="162"/>
      <c r="F17" s="162"/>
      <c r="G17" s="162"/>
    </row>
    <row r="18" spans="1:7" s="80" customFormat="1" ht="12" customHeight="1">
      <c r="A18" s="289" t="s">
        <v>86</v>
      </c>
      <c r="B18" s="272" t="s">
        <v>339</v>
      </c>
      <c r="C18" s="162"/>
      <c r="D18" s="162"/>
      <c r="E18" s="162"/>
      <c r="F18" s="162"/>
      <c r="G18" s="162"/>
    </row>
    <row r="19" spans="1:7" s="80" customFormat="1" ht="12" customHeight="1">
      <c r="A19" s="289" t="s">
        <v>87</v>
      </c>
      <c r="B19" s="272" t="s">
        <v>340</v>
      </c>
      <c r="C19" s="162"/>
      <c r="D19" s="162"/>
      <c r="E19" s="162"/>
      <c r="F19" s="162"/>
      <c r="G19" s="162"/>
    </row>
    <row r="20" spans="1:7" s="80" customFormat="1" ht="12" customHeight="1">
      <c r="A20" s="289" t="s">
        <v>88</v>
      </c>
      <c r="B20" s="272" t="s">
        <v>171</v>
      </c>
      <c r="C20" s="162"/>
      <c r="D20" s="162"/>
      <c r="E20" s="162"/>
      <c r="F20" s="162"/>
      <c r="G20" s="162"/>
    </row>
    <row r="21" spans="1:7" s="81" customFormat="1" ht="12" customHeight="1" thickBot="1">
      <c r="A21" s="290" t="s">
        <v>94</v>
      </c>
      <c r="B21" s="273" t="s">
        <v>172</v>
      </c>
      <c r="C21" s="164"/>
      <c r="D21" s="164"/>
      <c r="E21" s="164"/>
      <c r="F21" s="164"/>
      <c r="G21" s="164"/>
    </row>
    <row r="22" spans="1:7" s="81" customFormat="1" ht="12" customHeight="1" thickBot="1">
      <c r="A22" s="31" t="s">
        <v>13</v>
      </c>
      <c r="B22" s="20" t="s">
        <v>173</v>
      </c>
      <c r="C22" s="160">
        <f>+C23+C24+C25+C26+C27</f>
        <v>0</v>
      </c>
      <c r="D22" s="160">
        <f>+D23+D24+D25+D26+D27</f>
        <v>0</v>
      </c>
      <c r="E22" s="160">
        <f>+E23+E24+E25+E26+E27</f>
        <v>0</v>
      </c>
      <c r="F22" s="160">
        <f>+F23+F24+F25+F26+F27</f>
        <v>0</v>
      </c>
      <c r="G22" s="160">
        <f>+G23+G24+G25+G26+G27</f>
        <v>0</v>
      </c>
    </row>
    <row r="23" spans="1:7" s="81" customFormat="1" ht="12" customHeight="1">
      <c r="A23" s="288" t="s">
        <v>67</v>
      </c>
      <c r="B23" s="271" t="s">
        <v>174</v>
      </c>
      <c r="C23" s="163"/>
      <c r="D23" s="163"/>
      <c r="E23" s="163"/>
      <c r="F23" s="163"/>
      <c r="G23" s="163"/>
    </row>
    <row r="24" spans="1:7" s="80" customFormat="1" ht="12" customHeight="1">
      <c r="A24" s="289" t="s">
        <v>68</v>
      </c>
      <c r="B24" s="272" t="s">
        <v>175</v>
      </c>
      <c r="C24" s="162"/>
      <c r="D24" s="162"/>
      <c r="E24" s="162"/>
      <c r="F24" s="162"/>
      <c r="G24" s="162"/>
    </row>
    <row r="25" spans="1:7" s="81" customFormat="1" ht="12" customHeight="1">
      <c r="A25" s="289" t="s">
        <v>69</v>
      </c>
      <c r="B25" s="272" t="s">
        <v>341</v>
      </c>
      <c r="C25" s="162"/>
      <c r="D25" s="162"/>
      <c r="E25" s="162"/>
      <c r="F25" s="162"/>
      <c r="G25" s="162"/>
    </row>
    <row r="26" spans="1:7" s="81" customFormat="1" ht="12" customHeight="1">
      <c r="A26" s="289" t="s">
        <v>70</v>
      </c>
      <c r="B26" s="272" t="s">
        <v>342</v>
      </c>
      <c r="C26" s="162"/>
      <c r="D26" s="162"/>
      <c r="E26" s="162"/>
      <c r="F26" s="162"/>
      <c r="G26" s="162"/>
    </row>
    <row r="27" spans="1:7" s="81" customFormat="1" ht="12" customHeight="1">
      <c r="A27" s="289" t="s">
        <v>110</v>
      </c>
      <c r="B27" s="272" t="s">
        <v>176</v>
      </c>
      <c r="C27" s="162"/>
      <c r="D27" s="162"/>
      <c r="E27" s="162"/>
      <c r="F27" s="162"/>
      <c r="G27" s="162"/>
    </row>
    <row r="28" spans="1:7" s="81" customFormat="1" ht="12" customHeight="1" thickBot="1">
      <c r="A28" s="290" t="s">
        <v>111</v>
      </c>
      <c r="B28" s="273" t="s">
        <v>177</v>
      </c>
      <c r="C28" s="164"/>
      <c r="D28" s="164"/>
      <c r="E28" s="164"/>
      <c r="F28" s="164"/>
      <c r="G28" s="164"/>
    </row>
    <row r="29" spans="1:7" s="81" customFormat="1" ht="12" customHeight="1" thickBot="1">
      <c r="A29" s="31" t="s">
        <v>112</v>
      </c>
      <c r="B29" s="20" t="s">
        <v>178</v>
      </c>
      <c r="C29" s="166">
        <f>+C30+C34+C35+C36</f>
        <v>5926</v>
      </c>
      <c r="D29" s="166">
        <f>+D30+D34+D35+D36</f>
        <v>5926</v>
      </c>
      <c r="E29" s="166">
        <f>+E30+E34+E35+E36</f>
        <v>0</v>
      </c>
      <c r="F29" s="166">
        <f>+F30+F34+F35+F36</f>
        <v>0</v>
      </c>
      <c r="G29" s="166">
        <f>+G30+G34+G35+G36</f>
        <v>0</v>
      </c>
    </row>
    <row r="30" spans="1:7" s="81" customFormat="1" ht="12" customHeight="1">
      <c r="A30" s="288" t="s">
        <v>179</v>
      </c>
      <c r="B30" s="271" t="s">
        <v>416</v>
      </c>
      <c r="C30" s="266">
        <f>+C31+C32+C33</f>
        <v>5926</v>
      </c>
      <c r="D30" s="266">
        <f>+D31+D32+D33</f>
        <v>5926</v>
      </c>
      <c r="E30" s="266"/>
      <c r="F30" s="266"/>
      <c r="G30" s="266"/>
    </row>
    <row r="31" spans="1:7" s="81" customFormat="1" ht="12" customHeight="1">
      <c r="A31" s="289" t="s">
        <v>180</v>
      </c>
      <c r="B31" s="272" t="s">
        <v>185</v>
      </c>
      <c r="C31" s="162"/>
      <c r="D31" s="162"/>
      <c r="E31" s="162"/>
      <c r="F31" s="162"/>
      <c r="G31" s="162"/>
    </row>
    <row r="32" spans="1:7" s="81" customFormat="1" ht="12" customHeight="1">
      <c r="A32" s="289" t="s">
        <v>181</v>
      </c>
      <c r="B32" s="272" t="s">
        <v>186</v>
      </c>
      <c r="C32" s="162"/>
      <c r="D32" s="162"/>
      <c r="E32" s="162"/>
      <c r="F32" s="162"/>
      <c r="G32" s="162"/>
    </row>
    <row r="33" spans="1:7" s="81" customFormat="1" ht="12" customHeight="1">
      <c r="A33" s="289" t="s">
        <v>354</v>
      </c>
      <c r="B33" s="334" t="s">
        <v>355</v>
      </c>
      <c r="C33" s="162">
        <v>5926</v>
      </c>
      <c r="D33" s="162">
        <v>5926</v>
      </c>
      <c r="E33" s="162"/>
      <c r="F33" s="162"/>
      <c r="G33" s="162"/>
    </row>
    <row r="34" spans="1:7" s="81" customFormat="1" ht="12" customHeight="1">
      <c r="A34" s="289" t="s">
        <v>182</v>
      </c>
      <c r="B34" s="272" t="s">
        <v>187</v>
      </c>
      <c r="C34" s="162"/>
      <c r="D34" s="162"/>
      <c r="E34" s="162"/>
      <c r="F34" s="162"/>
      <c r="G34" s="162"/>
    </row>
    <row r="35" spans="1:7" s="81" customFormat="1" ht="12" customHeight="1">
      <c r="A35" s="289" t="s">
        <v>183</v>
      </c>
      <c r="B35" s="272" t="s">
        <v>188</v>
      </c>
      <c r="C35" s="162"/>
      <c r="D35" s="162"/>
      <c r="E35" s="162"/>
      <c r="F35" s="162"/>
      <c r="G35" s="162"/>
    </row>
    <row r="36" spans="1:7" s="81" customFormat="1" ht="12" customHeight="1" thickBot="1">
      <c r="A36" s="290" t="s">
        <v>184</v>
      </c>
      <c r="B36" s="273" t="s">
        <v>189</v>
      </c>
      <c r="C36" s="164"/>
      <c r="D36" s="164"/>
      <c r="E36" s="164"/>
      <c r="F36" s="164"/>
      <c r="G36" s="164"/>
    </row>
    <row r="37" spans="1:7" s="81" customFormat="1" ht="12" customHeight="1" thickBot="1">
      <c r="A37" s="31" t="s">
        <v>15</v>
      </c>
      <c r="B37" s="20" t="s">
        <v>351</v>
      </c>
      <c r="C37" s="160">
        <f>SUM(C38:C48)</f>
        <v>300</v>
      </c>
      <c r="D37" s="160">
        <f>SUM(D38:D48)</f>
        <v>300</v>
      </c>
      <c r="E37" s="160">
        <f>SUM(E38:E48)</f>
        <v>0</v>
      </c>
      <c r="F37" s="160">
        <f>SUM(F38:F48)</f>
        <v>0</v>
      </c>
      <c r="G37" s="160">
        <f>SUM(G38:G48)</f>
        <v>0</v>
      </c>
    </row>
    <row r="38" spans="1:7" s="81" customFormat="1" ht="12" customHeight="1">
      <c r="A38" s="288" t="s">
        <v>71</v>
      </c>
      <c r="B38" s="271" t="s">
        <v>192</v>
      </c>
      <c r="C38" s="163"/>
      <c r="D38" s="163"/>
      <c r="E38" s="163"/>
      <c r="F38" s="163"/>
      <c r="G38" s="163"/>
    </row>
    <row r="39" spans="1:7" s="81" customFormat="1" ht="12" customHeight="1">
      <c r="A39" s="289" t="s">
        <v>72</v>
      </c>
      <c r="B39" s="272" t="s">
        <v>193</v>
      </c>
      <c r="C39" s="162"/>
      <c r="D39" s="162"/>
      <c r="E39" s="162"/>
      <c r="F39" s="162"/>
      <c r="G39" s="162"/>
    </row>
    <row r="40" spans="1:7" s="81" customFormat="1" ht="12" customHeight="1">
      <c r="A40" s="289" t="s">
        <v>73</v>
      </c>
      <c r="B40" s="272" t="s">
        <v>194</v>
      </c>
      <c r="C40" s="162"/>
      <c r="D40" s="162"/>
      <c r="E40" s="162"/>
      <c r="F40" s="162"/>
      <c r="G40" s="162"/>
    </row>
    <row r="41" spans="1:7" s="81" customFormat="1" ht="12" customHeight="1">
      <c r="A41" s="289" t="s">
        <v>114</v>
      </c>
      <c r="B41" s="272" t="s">
        <v>195</v>
      </c>
      <c r="C41" s="162"/>
      <c r="D41" s="162"/>
      <c r="E41" s="162"/>
      <c r="F41" s="162"/>
      <c r="G41" s="162"/>
    </row>
    <row r="42" spans="1:7" s="81" customFormat="1" ht="12" customHeight="1">
      <c r="A42" s="289" t="s">
        <v>115</v>
      </c>
      <c r="B42" s="272" t="s">
        <v>196</v>
      </c>
      <c r="C42" s="162"/>
      <c r="D42" s="162"/>
      <c r="E42" s="162"/>
      <c r="F42" s="162"/>
      <c r="G42" s="162"/>
    </row>
    <row r="43" spans="1:7" s="81" customFormat="1" ht="12" customHeight="1">
      <c r="A43" s="289" t="s">
        <v>116</v>
      </c>
      <c r="B43" s="272" t="s">
        <v>197</v>
      </c>
      <c r="C43" s="162"/>
      <c r="D43" s="162"/>
      <c r="E43" s="162"/>
      <c r="F43" s="162"/>
      <c r="G43" s="162"/>
    </row>
    <row r="44" spans="1:7" s="81" customFormat="1" ht="12" customHeight="1">
      <c r="A44" s="289" t="s">
        <v>117</v>
      </c>
      <c r="B44" s="272" t="s">
        <v>198</v>
      </c>
      <c r="C44" s="162"/>
      <c r="D44" s="162"/>
      <c r="E44" s="162"/>
      <c r="F44" s="162"/>
      <c r="G44" s="162"/>
    </row>
    <row r="45" spans="1:7" s="81" customFormat="1" ht="12" customHeight="1">
      <c r="A45" s="289" t="s">
        <v>118</v>
      </c>
      <c r="B45" s="272" t="s">
        <v>199</v>
      </c>
      <c r="C45" s="162">
        <v>300</v>
      </c>
      <c r="D45" s="162">
        <v>300</v>
      </c>
      <c r="E45" s="162"/>
      <c r="F45" s="162"/>
      <c r="G45" s="162"/>
    </row>
    <row r="46" spans="1:7" s="81" customFormat="1" ht="12" customHeight="1">
      <c r="A46" s="289" t="s">
        <v>190</v>
      </c>
      <c r="B46" s="272" t="s">
        <v>200</v>
      </c>
      <c r="C46" s="165"/>
      <c r="D46" s="165"/>
      <c r="E46" s="165"/>
      <c r="F46" s="165"/>
      <c r="G46" s="165"/>
    </row>
    <row r="47" spans="1:7" s="81" customFormat="1" ht="12" customHeight="1">
      <c r="A47" s="290" t="s">
        <v>191</v>
      </c>
      <c r="B47" s="273" t="s">
        <v>353</v>
      </c>
      <c r="C47" s="257"/>
      <c r="D47" s="257"/>
      <c r="E47" s="257"/>
      <c r="F47" s="257"/>
      <c r="G47" s="257"/>
    </row>
    <row r="48" spans="1:7" s="81" customFormat="1" ht="12" customHeight="1" thickBot="1">
      <c r="A48" s="290" t="s">
        <v>352</v>
      </c>
      <c r="B48" s="273" t="s">
        <v>201</v>
      </c>
      <c r="C48" s="257"/>
      <c r="D48" s="257"/>
      <c r="E48" s="257"/>
      <c r="F48" s="257"/>
      <c r="G48" s="257"/>
    </row>
    <row r="49" spans="1:7" s="81" customFormat="1" ht="12" customHeight="1" thickBot="1">
      <c r="A49" s="31" t="s">
        <v>16</v>
      </c>
      <c r="B49" s="20" t="s">
        <v>202</v>
      </c>
      <c r="C49" s="160">
        <f>SUM(C50:C54)</f>
        <v>0</v>
      </c>
      <c r="D49" s="160">
        <f>SUM(D50:D54)</f>
        <v>0</v>
      </c>
      <c r="E49" s="160">
        <f>SUM(E50:E54)</f>
        <v>0</v>
      </c>
      <c r="F49" s="160">
        <f>SUM(F50:F54)</f>
        <v>0</v>
      </c>
      <c r="G49" s="160">
        <f>SUM(G50:G54)</f>
        <v>0</v>
      </c>
    </row>
    <row r="50" spans="1:7" s="81" customFormat="1" ht="12" customHeight="1">
      <c r="A50" s="288" t="s">
        <v>74</v>
      </c>
      <c r="B50" s="271" t="s">
        <v>206</v>
      </c>
      <c r="C50" s="315"/>
      <c r="D50" s="315"/>
      <c r="E50" s="315"/>
      <c r="F50" s="315"/>
      <c r="G50" s="315"/>
    </row>
    <row r="51" spans="1:7" s="81" customFormat="1" ht="12" customHeight="1">
      <c r="A51" s="289" t="s">
        <v>75</v>
      </c>
      <c r="B51" s="272" t="s">
        <v>207</v>
      </c>
      <c r="C51" s="165"/>
      <c r="D51" s="165"/>
      <c r="E51" s="165"/>
      <c r="F51" s="165"/>
      <c r="G51" s="165"/>
    </row>
    <row r="52" spans="1:7" s="81" customFormat="1" ht="12" customHeight="1">
      <c r="A52" s="289" t="s">
        <v>203</v>
      </c>
      <c r="B52" s="272" t="s">
        <v>208</v>
      </c>
      <c r="C52" s="165"/>
      <c r="D52" s="165"/>
      <c r="E52" s="165"/>
      <c r="F52" s="165"/>
      <c r="G52" s="165"/>
    </row>
    <row r="53" spans="1:7" s="81" customFormat="1" ht="12" customHeight="1">
      <c r="A53" s="289" t="s">
        <v>204</v>
      </c>
      <c r="B53" s="272" t="s">
        <v>209</v>
      </c>
      <c r="C53" s="165"/>
      <c r="D53" s="165"/>
      <c r="E53" s="165"/>
      <c r="F53" s="165"/>
      <c r="G53" s="165"/>
    </row>
    <row r="54" spans="1:7" s="81" customFormat="1" ht="12" customHeight="1" thickBot="1">
      <c r="A54" s="290" t="s">
        <v>205</v>
      </c>
      <c r="B54" s="273" t="s">
        <v>210</v>
      </c>
      <c r="C54" s="257"/>
      <c r="D54" s="257"/>
      <c r="E54" s="257"/>
      <c r="F54" s="257"/>
      <c r="G54" s="257"/>
    </row>
    <row r="55" spans="1:7" s="81" customFormat="1" ht="12" customHeight="1" thickBot="1">
      <c r="A55" s="31" t="s">
        <v>119</v>
      </c>
      <c r="B55" s="20" t="s">
        <v>211</v>
      </c>
      <c r="C55" s="160">
        <f>SUM(C56:C58)</f>
        <v>0</v>
      </c>
      <c r="D55" s="160">
        <f>SUM(D56:D58)</f>
        <v>0</v>
      </c>
      <c r="E55" s="160">
        <f>SUM(E56:E58)</f>
        <v>0</v>
      </c>
      <c r="F55" s="160">
        <f>SUM(F56:F58)</f>
        <v>0</v>
      </c>
      <c r="G55" s="160">
        <f>SUM(G56:G58)</f>
        <v>0</v>
      </c>
    </row>
    <row r="56" spans="1:7" s="81" customFormat="1" ht="12" customHeight="1">
      <c r="A56" s="288" t="s">
        <v>76</v>
      </c>
      <c r="B56" s="271" t="s">
        <v>212</v>
      </c>
      <c r="C56" s="163"/>
      <c r="D56" s="163"/>
      <c r="E56" s="163"/>
      <c r="F56" s="163"/>
      <c r="G56" s="163"/>
    </row>
    <row r="57" spans="1:7" s="81" customFormat="1" ht="12" customHeight="1">
      <c r="A57" s="289" t="s">
        <v>77</v>
      </c>
      <c r="B57" s="272" t="s">
        <v>343</v>
      </c>
      <c r="C57" s="162"/>
      <c r="D57" s="162"/>
      <c r="E57" s="162"/>
      <c r="F57" s="162"/>
      <c r="G57" s="162"/>
    </row>
    <row r="58" spans="1:7" s="81" customFormat="1" ht="12" customHeight="1">
      <c r="A58" s="289" t="s">
        <v>215</v>
      </c>
      <c r="B58" s="272" t="s">
        <v>213</v>
      </c>
      <c r="C58" s="162"/>
      <c r="D58" s="162"/>
      <c r="E58" s="162"/>
      <c r="F58" s="162"/>
      <c r="G58" s="162"/>
    </row>
    <row r="59" spans="1:7" s="81" customFormat="1" ht="12" customHeight="1" thickBot="1">
      <c r="A59" s="290" t="s">
        <v>216</v>
      </c>
      <c r="B59" s="273" t="s">
        <v>214</v>
      </c>
      <c r="C59" s="164"/>
      <c r="D59" s="164"/>
      <c r="E59" s="164"/>
      <c r="F59" s="164"/>
      <c r="G59" s="164"/>
    </row>
    <row r="60" spans="1:7" s="81" customFormat="1" ht="12" customHeight="1" thickBot="1">
      <c r="A60" s="31" t="s">
        <v>18</v>
      </c>
      <c r="B60" s="155" t="s">
        <v>217</v>
      </c>
      <c r="C60" s="160">
        <f>SUM(C61:C63)</f>
        <v>0</v>
      </c>
      <c r="D60" s="160">
        <f>SUM(D61:D63)</f>
        <v>0</v>
      </c>
      <c r="E60" s="160">
        <f>SUM(E61:E63)</f>
        <v>0</v>
      </c>
      <c r="F60" s="160">
        <f>SUM(F61:F63)</f>
        <v>0</v>
      </c>
      <c r="G60" s="160">
        <f>SUM(G61:G63)</f>
        <v>0</v>
      </c>
    </row>
    <row r="61" spans="1:7" s="81" customFormat="1" ht="12" customHeight="1">
      <c r="A61" s="288" t="s">
        <v>120</v>
      </c>
      <c r="B61" s="271" t="s">
        <v>219</v>
      </c>
      <c r="C61" s="165"/>
      <c r="D61" s="165"/>
      <c r="E61" s="165"/>
      <c r="F61" s="165"/>
      <c r="G61" s="165"/>
    </row>
    <row r="62" spans="1:7" s="81" customFormat="1" ht="12" customHeight="1">
      <c r="A62" s="289" t="s">
        <v>121</v>
      </c>
      <c r="B62" s="272" t="s">
        <v>344</v>
      </c>
      <c r="C62" s="165"/>
      <c r="D62" s="165"/>
      <c r="E62" s="165"/>
      <c r="F62" s="165"/>
      <c r="G62" s="165"/>
    </row>
    <row r="63" spans="1:7" s="81" customFormat="1" ht="12" customHeight="1">
      <c r="A63" s="289" t="s">
        <v>144</v>
      </c>
      <c r="B63" s="272" t="s">
        <v>220</v>
      </c>
      <c r="C63" s="165"/>
      <c r="D63" s="165"/>
      <c r="E63" s="165"/>
      <c r="F63" s="165"/>
      <c r="G63" s="165"/>
    </row>
    <row r="64" spans="1:7" s="81" customFormat="1" ht="12" customHeight="1" thickBot="1">
      <c r="A64" s="290" t="s">
        <v>218</v>
      </c>
      <c r="B64" s="273" t="s">
        <v>221</v>
      </c>
      <c r="C64" s="165"/>
      <c r="D64" s="165"/>
      <c r="E64" s="165"/>
      <c r="F64" s="165"/>
      <c r="G64" s="257"/>
    </row>
    <row r="65" spans="1:7" s="81" customFormat="1" ht="12" customHeight="1" thickBot="1">
      <c r="A65" s="31" t="s">
        <v>19</v>
      </c>
      <c r="B65" s="20" t="s">
        <v>222</v>
      </c>
      <c r="C65" s="166">
        <f>+C8+C15+C22+C29+C37+C49+C55+C60</f>
        <v>17124</v>
      </c>
      <c r="D65" s="166">
        <f>+D8+D15+D22+D29+D37+D49+D55+D60</f>
        <v>18468</v>
      </c>
      <c r="E65" s="166">
        <f>+E8+E15+E22+E29+E37+E49+E55+E60</f>
        <v>18447</v>
      </c>
      <c r="F65" s="166">
        <f>+F8+F15+F22+F29+F37+F49+F55+F60</f>
        <v>18447</v>
      </c>
      <c r="G65" s="475">
        <f>F65/C65</f>
        <v>1.077259985984583</v>
      </c>
    </row>
    <row r="66" spans="1:7" s="81" customFormat="1" ht="12" customHeight="1" thickBot="1">
      <c r="A66" s="291" t="s">
        <v>313</v>
      </c>
      <c r="B66" s="155" t="s">
        <v>224</v>
      </c>
      <c r="C66" s="160">
        <f>SUM(C67:C69)</f>
        <v>0</v>
      </c>
      <c r="D66" s="160">
        <f>SUM(D67:D69)</f>
        <v>0</v>
      </c>
      <c r="E66" s="160">
        <f>SUM(E67:E69)</f>
        <v>0</v>
      </c>
      <c r="F66" s="160">
        <f>SUM(F67:F69)</f>
        <v>0</v>
      </c>
      <c r="G66" s="160">
        <f>SUM(G67:G69)</f>
        <v>0</v>
      </c>
    </row>
    <row r="67" spans="1:7" s="81" customFormat="1" ht="12" customHeight="1">
      <c r="A67" s="288" t="s">
        <v>255</v>
      </c>
      <c r="B67" s="271" t="s">
        <v>225</v>
      </c>
      <c r="C67" s="165"/>
      <c r="D67" s="165"/>
      <c r="E67" s="165"/>
      <c r="F67" s="165"/>
      <c r="G67" s="165"/>
    </row>
    <row r="68" spans="1:7" s="81" customFormat="1" ht="12" customHeight="1">
      <c r="A68" s="289" t="s">
        <v>264</v>
      </c>
      <c r="B68" s="272" t="s">
        <v>226</v>
      </c>
      <c r="C68" s="165"/>
      <c r="D68" s="165"/>
      <c r="E68" s="165"/>
      <c r="F68" s="165"/>
      <c r="G68" s="165"/>
    </row>
    <row r="69" spans="1:7" s="81" customFormat="1" ht="12" customHeight="1" thickBot="1">
      <c r="A69" s="290" t="s">
        <v>265</v>
      </c>
      <c r="B69" s="274" t="s">
        <v>227</v>
      </c>
      <c r="C69" s="165"/>
      <c r="D69" s="165"/>
      <c r="E69" s="165"/>
      <c r="F69" s="165"/>
      <c r="G69" s="165"/>
    </row>
    <row r="70" spans="1:7" s="81" customFormat="1" ht="12" customHeight="1" thickBot="1">
      <c r="A70" s="291" t="s">
        <v>228</v>
      </c>
      <c r="B70" s="155" t="s">
        <v>229</v>
      </c>
      <c r="C70" s="160">
        <f>SUM(C71:C74)</f>
        <v>0</v>
      </c>
      <c r="D70" s="160">
        <f>SUM(D71:D74)</f>
        <v>0</v>
      </c>
      <c r="E70" s="160">
        <f>SUM(E71:E74)</f>
        <v>0</v>
      </c>
      <c r="F70" s="160">
        <f>SUM(F71:F74)</f>
        <v>0</v>
      </c>
      <c r="G70" s="160">
        <f>SUM(G71:G74)</f>
        <v>0</v>
      </c>
    </row>
    <row r="71" spans="1:7" s="81" customFormat="1" ht="12" customHeight="1">
      <c r="A71" s="288" t="s">
        <v>99</v>
      </c>
      <c r="B71" s="271" t="s">
        <v>230</v>
      </c>
      <c r="C71" s="165"/>
      <c r="D71" s="165"/>
      <c r="E71" s="165"/>
      <c r="F71" s="165"/>
      <c r="G71" s="165"/>
    </row>
    <row r="72" spans="1:7" s="81" customFormat="1" ht="12" customHeight="1">
      <c r="A72" s="289" t="s">
        <v>100</v>
      </c>
      <c r="B72" s="272" t="s">
        <v>231</v>
      </c>
      <c r="C72" s="165"/>
      <c r="D72" s="165"/>
      <c r="E72" s="165"/>
      <c r="F72" s="165"/>
      <c r="G72" s="165"/>
    </row>
    <row r="73" spans="1:7" s="81" customFormat="1" ht="12" customHeight="1">
      <c r="A73" s="289" t="s">
        <v>256</v>
      </c>
      <c r="B73" s="272" t="s">
        <v>232</v>
      </c>
      <c r="C73" s="165"/>
      <c r="D73" s="165"/>
      <c r="E73" s="165"/>
      <c r="F73" s="165"/>
      <c r="G73" s="165"/>
    </row>
    <row r="74" spans="1:7" s="81" customFormat="1" ht="12" customHeight="1" thickBot="1">
      <c r="A74" s="290" t="s">
        <v>257</v>
      </c>
      <c r="B74" s="273" t="s">
        <v>233</v>
      </c>
      <c r="C74" s="165"/>
      <c r="D74" s="165"/>
      <c r="E74" s="165"/>
      <c r="F74" s="165"/>
      <c r="G74" s="257"/>
    </row>
    <row r="75" spans="1:7" s="81" customFormat="1" ht="12" customHeight="1" thickBot="1">
      <c r="A75" s="291" t="s">
        <v>234</v>
      </c>
      <c r="B75" s="155" t="s">
        <v>235</v>
      </c>
      <c r="C75" s="160">
        <f>SUM(C76:C77)</f>
        <v>4698</v>
      </c>
      <c r="D75" s="160">
        <f>SUM(D76:D77)</f>
        <v>4698</v>
      </c>
      <c r="E75" s="160">
        <f>SUM(E76:E77)</f>
        <v>6036</v>
      </c>
      <c r="F75" s="160">
        <f>SUM(F76:F77)</f>
        <v>3580</v>
      </c>
      <c r="G75" s="475">
        <f>F75/C75</f>
        <v>0.7620263942103023</v>
      </c>
    </row>
    <row r="76" spans="1:7" s="81" customFormat="1" ht="12" customHeight="1">
      <c r="A76" s="288" t="s">
        <v>258</v>
      </c>
      <c r="B76" s="271" t="s">
        <v>236</v>
      </c>
      <c r="C76" s="165">
        <v>4698</v>
      </c>
      <c r="D76" s="165">
        <v>4698</v>
      </c>
      <c r="E76" s="165">
        <v>6036</v>
      </c>
      <c r="F76" s="165">
        <v>3580</v>
      </c>
      <c r="G76" s="460">
        <f>F76/C76</f>
        <v>0.7620263942103023</v>
      </c>
    </row>
    <row r="77" spans="1:7" s="81" customFormat="1" ht="12" customHeight="1" thickBot="1">
      <c r="A77" s="290" t="s">
        <v>259</v>
      </c>
      <c r="B77" s="273" t="s">
        <v>237</v>
      </c>
      <c r="C77" s="165"/>
      <c r="D77" s="165"/>
      <c r="E77" s="165"/>
      <c r="F77" s="165"/>
      <c r="G77" s="165"/>
    </row>
    <row r="78" spans="1:7" s="80" customFormat="1" ht="12" customHeight="1" thickBot="1">
      <c r="A78" s="291" t="s">
        <v>238</v>
      </c>
      <c r="B78" s="155" t="s">
        <v>239</v>
      </c>
      <c r="C78" s="160">
        <f>SUM(C79:C81)</f>
        <v>0</v>
      </c>
      <c r="D78" s="160">
        <f>SUM(D79:D81)</f>
        <v>0</v>
      </c>
      <c r="E78" s="160">
        <f>SUM(E79:E81)</f>
        <v>0</v>
      </c>
      <c r="F78" s="160">
        <f>SUM(F79:F81)</f>
        <v>0</v>
      </c>
      <c r="G78" s="160">
        <f>SUM(G79:G81)</f>
        <v>0</v>
      </c>
    </row>
    <row r="79" spans="1:7" s="81" customFormat="1" ht="12" customHeight="1">
      <c r="A79" s="288" t="s">
        <v>260</v>
      </c>
      <c r="B79" s="271" t="s">
        <v>240</v>
      </c>
      <c r="C79" s="165"/>
      <c r="D79" s="165"/>
      <c r="E79" s="165"/>
      <c r="F79" s="165"/>
      <c r="G79" s="165"/>
    </row>
    <row r="80" spans="1:7" s="81" customFormat="1" ht="12" customHeight="1">
      <c r="A80" s="289" t="s">
        <v>261</v>
      </c>
      <c r="B80" s="272" t="s">
        <v>241</v>
      </c>
      <c r="C80" s="165"/>
      <c r="D80" s="165"/>
      <c r="E80" s="165"/>
      <c r="F80" s="165"/>
      <c r="G80" s="165"/>
    </row>
    <row r="81" spans="1:7" s="81" customFormat="1" ht="12" customHeight="1" thickBot="1">
      <c r="A81" s="290" t="s">
        <v>262</v>
      </c>
      <c r="B81" s="273" t="s">
        <v>242</v>
      </c>
      <c r="C81" s="165"/>
      <c r="D81" s="165"/>
      <c r="E81" s="165"/>
      <c r="F81" s="165"/>
      <c r="G81" s="165"/>
    </row>
    <row r="82" spans="1:7" s="81" customFormat="1" ht="12" customHeight="1" thickBot="1">
      <c r="A82" s="291" t="s">
        <v>243</v>
      </c>
      <c r="B82" s="155" t="s">
        <v>263</v>
      </c>
      <c r="C82" s="160">
        <f>SUM(C83:C86)</f>
        <v>0</v>
      </c>
      <c r="D82" s="160">
        <f>SUM(D83:D86)</f>
        <v>0</v>
      </c>
      <c r="E82" s="160">
        <f>SUM(E83:E86)</f>
        <v>0</v>
      </c>
      <c r="F82" s="160">
        <f>SUM(F83:F86)</f>
        <v>0</v>
      </c>
      <c r="G82" s="160">
        <f>SUM(G83:G86)</f>
        <v>0</v>
      </c>
    </row>
    <row r="83" spans="1:7" s="81" customFormat="1" ht="12" customHeight="1">
      <c r="A83" s="292" t="s">
        <v>244</v>
      </c>
      <c r="B83" s="271" t="s">
        <v>245</v>
      </c>
      <c r="C83" s="165"/>
      <c r="D83" s="165"/>
      <c r="E83" s="165"/>
      <c r="F83" s="165"/>
      <c r="G83" s="165"/>
    </row>
    <row r="84" spans="1:7" s="81" customFormat="1" ht="12" customHeight="1">
      <c r="A84" s="293" t="s">
        <v>246</v>
      </c>
      <c r="B84" s="272" t="s">
        <v>247</v>
      </c>
      <c r="C84" s="165"/>
      <c r="D84" s="165"/>
      <c r="E84" s="165"/>
      <c r="F84" s="165"/>
      <c r="G84" s="165"/>
    </row>
    <row r="85" spans="1:7" s="81" customFormat="1" ht="12" customHeight="1">
      <c r="A85" s="293" t="s">
        <v>248</v>
      </c>
      <c r="B85" s="272" t="s">
        <v>249</v>
      </c>
      <c r="C85" s="165"/>
      <c r="D85" s="165"/>
      <c r="E85" s="165"/>
      <c r="F85" s="165"/>
      <c r="G85" s="165"/>
    </row>
    <row r="86" spans="1:7" s="80" customFormat="1" ht="12" customHeight="1" thickBot="1">
      <c r="A86" s="294" t="s">
        <v>250</v>
      </c>
      <c r="B86" s="273" t="s">
        <v>251</v>
      </c>
      <c r="C86" s="165"/>
      <c r="D86" s="165"/>
      <c r="E86" s="165"/>
      <c r="F86" s="165"/>
      <c r="G86" s="165"/>
    </row>
    <row r="87" spans="1:7" s="80" customFormat="1" ht="12" customHeight="1" thickBot="1">
      <c r="A87" s="291" t="s">
        <v>252</v>
      </c>
      <c r="B87" s="155" t="s">
        <v>395</v>
      </c>
      <c r="C87" s="316"/>
      <c r="D87" s="316"/>
      <c r="E87" s="316"/>
      <c r="F87" s="316"/>
      <c r="G87" s="316"/>
    </row>
    <row r="88" spans="1:7" s="80" customFormat="1" ht="12" customHeight="1" thickBot="1">
      <c r="A88" s="291" t="s">
        <v>417</v>
      </c>
      <c r="B88" s="155" t="s">
        <v>253</v>
      </c>
      <c r="C88" s="316"/>
      <c r="D88" s="316"/>
      <c r="E88" s="316"/>
      <c r="F88" s="316"/>
      <c r="G88" s="316"/>
    </row>
    <row r="89" spans="1:7" s="80" customFormat="1" ht="12" customHeight="1" thickBot="1">
      <c r="A89" s="291" t="s">
        <v>418</v>
      </c>
      <c r="B89" s="278" t="s">
        <v>398</v>
      </c>
      <c r="C89" s="166">
        <f>+C66+C70+C75+C78+C82+C88+C87</f>
        <v>4698</v>
      </c>
      <c r="D89" s="166">
        <f>+D66+D70+D75+D78+D82+D88+D87</f>
        <v>4698</v>
      </c>
      <c r="E89" s="166">
        <f>+E66+E70+E75+E78+E82+E88+E87</f>
        <v>6036</v>
      </c>
      <c r="F89" s="166">
        <f>+F66+F70+F75+F78+F82+F88+F87</f>
        <v>3580</v>
      </c>
      <c r="G89" s="475">
        <f>F89/C89</f>
        <v>0.7620263942103023</v>
      </c>
    </row>
    <row r="90" spans="1:7" s="80" customFormat="1" ht="12" customHeight="1" thickBot="1">
      <c r="A90" s="295" t="s">
        <v>419</v>
      </c>
      <c r="B90" s="279" t="s">
        <v>420</v>
      </c>
      <c r="C90" s="166">
        <f>+C65+C89</f>
        <v>21822</v>
      </c>
      <c r="D90" s="166">
        <f>+D65+D89</f>
        <v>23166</v>
      </c>
      <c r="E90" s="166">
        <f>+E65+E89</f>
        <v>24483</v>
      </c>
      <c r="F90" s="166">
        <f>+F65+F89</f>
        <v>22027</v>
      </c>
      <c r="G90" s="475">
        <f>F90/C90</f>
        <v>1.009394189350197</v>
      </c>
    </row>
    <row r="91" spans="1:3" s="81" customFormat="1" ht="15" customHeight="1" thickBot="1">
      <c r="A91" s="122"/>
      <c r="B91" s="123"/>
      <c r="C91" s="223"/>
    </row>
    <row r="92" spans="1:7" s="59" customFormat="1" ht="16.5" customHeight="1" thickBot="1">
      <c r="A92" s="126"/>
      <c r="B92" s="127" t="s">
        <v>51</v>
      </c>
      <c r="C92" s="225"/>
      <c r="D92" s="225"/>
      <c r="E92" s="225"/>
      <c r="F92" s="225"/>
      <c r="G92" s="225"/>
    </row>
    <row r="93" spans="1:7" s="82" customFormat="1" ht="12" customHeight="1" thickBot="1">
      <c r="A93" s="263" t="s">
        <v>11</v>
      </c>
      <c r="B93" s="30" t="s">
        <v>424</v>
      </c>
      <c r="C93" s="159">
        <f>+C94+C95+C96+C97+C98+C111</f>
        <v>2300</v>
      </c>
      <c r="D93" s="159">
        <f>+D94+D95+D96+D97+D98+D111</f>
        <v>2300</v>
      </c>
      <c r="E93" s="159">
        <f>+E94+E95+E96+E97+E98+E111</f>
        <v>3150</v>
      </c>
      <c r="F93" s="159">
        <f>+F94+F95+F96+F97+F98+F111</f>
        <v>2887</v>
      </c>
      <c r="G93" s="767">
        <f>F93/C93</f>
        <v>1.2552173913043478</v>
      </c>
    </row>
    <row r="94" spans="1:7" ht="12" customHeight="1">
      <c r="A94" s="296" t="s">
        <v>78</v>
      </c>
      <c r="B94" s="9" t="s">
        <v>41</v>
      </c>
      <c r="C94" s="161"/>
      <c r="D94" s="161"/>
      <c r="E94" s="161"/>
      <c r="F94" s="161"/>
      <c r="G94" s="161"/>
    </row>
    <row r="95" spans="1:7" ht="12" customHeight="1">
      <c r="A95" s="289" t="s">
        <v>79</v>
      </c>
      <c r="B95" s="7" t="s">
        <v>122</v>
      </c>
      <c r="C95" s="162"/>
      <c r="D95" s="162"/>
      <c r="E95" s="162"/>
      <c r="F95" s="162"/>
      <c r="G95" s="162"/>
    </row>
    <row r="96" spans="1:7" ht="12" customHeight="1">
      <c r="A96" s="289" t="s">
        <v>80</v>
      </c>
      <c r="B96" s="7" t="s">
        <v>97</v>
      </c>
      <c r="C96" s="164"/>
      <c r="D96" s="164"/>
      <c r="E96" s="164"/>
      <c r="F96" s="164"/>
      <c r="G96" s="164"/>
    </row>
    <row r="97" spans="1:7" ht="12" customHeight="1">
      <c r="A97" s="289" t="s">
        <v>81</v>
      </c>
      <c r="B97" s="10" t="s">
        <v>123</v>
      </c>
      <c r="C97" s="164"/>
      <c r="D97" s="164"/>
      <c r="E97" s="164"/>
      <c r="F97" s="164"/>
      <c r="G97" s="164"/>
    </row>
    <row r="98" spans="1:7" ht="12" customHeight="1">
      <c r="A98" s="289" t="s">
        <v>89</v>
      </c>
      <c r="B98" s="18" t="s">
        <v>124</v>
      </c>
      <c r="C98" s="164">
        <v>2300</v>
      </c>
      <c r="D98" s="164">
        <v>2300</v>
      </c>
      <c r="E98" s="164">
        <v>3150</v>
      </c>
      <c r="F98" s="164">
        <v>2887</v>
      </c>
      <c r="G98" s="462">
        <f>F98/C98</f>
        <v>1.2552173913043478</v>
      </c>
    </row>
    <row r="99" spans="1:7" ht="12" customHeight="1">
      <c r="A99" s="289" t="s">
        <v>82</v>
      </c>
      <c r="B99" s="7" t="s">
        <v>421</v>
      </c>
      <c r="C99" s="164"/>
      <c r="D99" s="164"/>
      <c r="E99" s="164"/>
      <c r="F99" s="164"/>
      <c r="G99" s="164"/>
    </row>
    <row r="100" spans="1:7" ht="12" customHeight="1">
      <c r="A100" s="289" t="s">
        <v>83</v>
      </c>
      <c r="B100" s="94" t="s">
        <v>361</v>
      </c>
      <c r="C100" s="164"/>
      <c r="D100" s="164"/>
      <c r="E100" s="164"/>
      <c r="F100" s="164"/>
      <c r="G100" s="164"/>
    </row>
    <row r="101" spans="1:7" ht="12" customHeight="1">
      <c r="A101" s="289" t="s">
        <v>90</v>
      </c>
      <c r="B101" s="94" t="s">
        <v>360</v>
      </c>
      <c r="C101" s="164"/>
      <c r="D101" s="164"/>
      <c r="E101" s="164"/>
      <c r="F101" s="164"/>
      <c r="G101" s="164"/>
    </row>
    <row r="102" spans="1:7" ht="12" customHeight="1">
      <c r="A102" s="289" t="s">
        <v>91</v>
      </c>
      <c r="B102" s="94" t="s">
        <v>269</v>
      </c>
      <c r="C102" s="164"/>
      <c r="D102" s="164"/>
      <c r="E102" s="164"/>
      <c r="F102" s="164"/>
      <c r="G102" s="164"/>
    </row>
    <row r="103" spans="1:7" ht="12" customHeight="1">
      <c r="A103" s="289" t="s">
        <v>92</v>
      </c>
      <c r="B103" s="95" t="s">
        <v>270</v>
      </c>
      <c r="C103" s="164"/>
      <c r="D103" s="164"/>
      <c r="E103" s="164"/>
      <c r="F103" s="164"/>
      <c r="G103" s="164"/>
    </row>
    <row r="104" spans="1:7" ht="12" customHeight="1">
      <c r="A104" s="289" t="s">
        <v>93</v>
      </c>
      <c r="B104" s="95" t="s">
        <v>271</v>
      </c>
      <c r="C104" s="164"/>
      <c r="D104" s="164"/>
      <c r="E104" s="164"/>
      <c r="F104" s="164"/>
      <c r="G104" s="164"/>
    </row>
    <row r="105" spans="1:7" ht="12" customHeight="1">
      <c r="A105" s="289" t="s">
        <v>95</v>
      </c>
      <c r="B105" s="94" t="s">
        <v>272</v>
      </c>
      <c r="C105" s="164"/>
      <c r="D105" s="164"/>
      <c r="E105" s="164"/>
      <c r="F105" s="164"/>
      <c r="G105" s="164"/>
    </row>
    <row r="106" spans="1:7" ht="12" customHeight="1">
      <c r="A106" s="289" t="s">
        <v>125</v>
      </c>
      <c r="B106" s="94" t="s">
        <v>273</v>
      </c>
      <c r="C106" s="164"/>
      <c r="D106" s="164"/>
      <c r="E106" s="164"/>
      <c r="F106" s="164"/>
      <c r="G106" s="164"/>
    </row>
    <row r="107" spans="1:7" ht="12" customHeight="1">
      <c r="A107" s="289" t="s">
        <v>267</v>
      </c>
      <c r="B107" s="95" t="s">
        <v>274</v>
      </c>
      <c r="C107" s="164"/>
      <c r="D107" s="164"/>
      <c r="E107" s="164"/>
      <c r="F107" s="164"/>
      <c r="G107" s="164"/>
    </row>
    <row r="108" spans="1:7" ht="12" customHeight="1">
      <c r="A108" s="297" t="s">
        <v>268</v>
      </c>
      <c r="B108" s="96" t="s">
        <v>275</v>
      </c>
      <c r="C108" s="164"/>
      <c r="D108" s="164"/>
      <c r="E108" s="164"/>
      <c r="F108" s="164"/>
      <c r="G108" s="164"/>
    </row>
    <row r="109" spans="1:7" ht="12" customHeight="1">
      <c r="A109" s="289" t="s">
        <v>358</v>
      </c>
      <c r="B109" s="96" t="s">
        <v>276</v>
      </c>
      <c r="C109" s="164"/>
      <c r="D109" s="164"/>
      <c r="E109" s="164"/>
      <c r="F109" s="164"/>
      <c r="G109" s="164"/>
    </row>
    <row r="110" spans="1:7" ht="12" customHeight="1">
      <c r="A110" s="289" t="s">
        <v>359</v>
      </c>
      <c r="B110" s="95" t="s">
        <v>277</v>
      </c>
      <c r="C110" s="162">
        <v>2300</v>
      </c>
      <c r="D110" s="162">
        <v>2300</v>
      </c>
      <c r="E110" s="162">
        <v>3150</v>
      </c>
      <c r="F110" s="162">
        <v>2887</v>
      </c>
      <c r="G110" s="462">
        <f>F110/C110</f>
        <v>1.2552173913043478</v>
      </c>
    </row>
    <row r="111" spans="1:7" ht="12" customHeight="1">
      <c r="A111" s="289" t="s">
        <v>363</v>
      </c>
      <c r="B111" s="10" t="s">
        <v>42</v>
      </c>
      <c r="C111" s="162"/>
      <c r="D111" s="162"/>
      <c r="E111" s="162"/>
      <c r="F111" s="162"/>
      <c r="G111" s="162"/>
    </row>
    <row r="112" spans="1:7" ht="12" customHeight="1">
      <c r="A112" s="290" t="s">
        <v>364</v>
      </c>
      <c r="B112" s="7" t="s">
        <v>422</v>
      </c>
      <c r="C112" s="164"/>
      <c r="D112" s="164"/>
      <c r="E112" s="164"/>
      <c r="F112" s="164"/>
      <c r="G112" s="164"/>
    </row>
    <row r="113" spans="1:7" ht="12" customHeight="1" thickBot="1">
      <c r="A113" s="298" t="s">
        <v>365</v>
      </c>
      <c r="B113" s="97" t="s">
        <v>423</v>
      </c>
      <c r="C113" s="168"/>
      <c r="D113" s="168"/>
      <c r="E113" s="168"/>
      <c r="F113" s="168"/>
      <c r="G113" s="168"/>
    </row>
    <row r="114" spans="1:7" ht="12" customHeight="1" thickBot="1">
      <c r="A114" s="31" t="s">
        <v>12</v>
      </c>
      <c r="B114" s="29" t="s">
        <v>278</v>
      </c>
      <c r="C114" s="160">
        <f>+C115+C117+C119</f>
        <v>0</v>
      </c>
      <c r="D114" s="160">
        <f>+D115+D117+D119</f>
        <v>0</v>
      </c>
      <c r="E114" s="160">
        <f>+E115+E117+E119</f>
        <v>0</v>
      </c>
      <c r="F114" s="160">
        <f>+F115+F117+F119</f>
        <v>0</v>
      </c>
      <c r="G114" s="160">
        <f>+G115+G117+G119</f>
        <v>0</v>
      </c>
    </row>
    <row r="115" spans="1:7" ht="12" customHeight="1">
      <c r="A115" s="288" t="s">
        <v>84</v>
      </c>
      <c r="B115" s="7" t="s">
        <v>142</v>
      </c>
      <c r="C115" s="163"/>
      <c r="D115" s="163"/>
      <c r="E115" s="163"/>
      <c r="F115" s="163"/>
      <c r="G115" s="163"/>
    </row>
    <row r="116" spans="1:7" ht="12" customHeight="1">
      <c r="A116" s="288" t="s">
        <v>85</v>
      </c>
      <c r="B116" s="11" t="s">
        <v>282</v>
      </c>
      <c r="C116" s="163"/>
      <c r="D116" s="163"/>
      <c r="E116" s="163"/>
      <c r="F116" s="163"/>
      <c r="G116" s="163"/>
    </row>
    <row r="117" spans="1:7" ht="12" customHeight="1">
      <c r="A117" s="288" t="s">
        <v>86</v>
      </c>
      <c r="B117" s="11" t="s">
        <v>126</v>
      </c>
      <c r="C117" s="162"/>
      <c r="D117" s="162"/>
      <c r="E117" s="162"/>
      <c r="F117" s="162"/>
      <c r="G117" s="162"/>
    </row>
    <row r="118" spans="1:7" ht="12" customHeight="1">
      <c r="A118" s="288" t="s">
        <v>87</v>
      </c>
      <c r="B118" s="11" t="s">
        <v>283</v>
      </c>
      <c r="C118" s="135"/>
      <c r="D118" s="135"/>
      <c r="E118" s="135"/>
      <c r="F118" s="135"/>
      <c r="G118" s="135"/>
    </row>
    <row r="119" spans="1:7" ht="12" customHeight="1">
      <c r="A119" s="288" t="s">
        <v>88</v>
      </c>
      <c r="B119" s="157" t="s">
        <v>145</v>
      </c>
      <c r="C119" s="135"/>
      <c r="D119" s="135"/>
      <c r="E119" s="135"/>
      <c r="F119" s="135"/>
      <c r="G119" s="135"/>
    </row>
    <row r="120" spans="1:7" ht="12" customHeight="1">
      <c r="A120" s="288" t="s">
        <v>94</v>
      </c>
      <c r="B120" s="156" t="s">
        <v>345</v>
      </c>
      <c r="C120" s="135"/>
      <c r="D120" s="135"/>
      <c r="E120" s="135"/>
      <c r="F120" s="135"/>
      <c r="G120" s="135"/>
    </row>
    <row r="121" spans="1:7" ht="12" customHeight="1">
      <c r="A121" s="288" t="s">
        <v>96</v>
      </c>
      <c r="B121" s="267" t="s">
        <v>288</v>
      </c>
      <c r="C121" s="135"/>
      <c r="D121" s="135"/>
      <c r="E121" s="135"/>
      <c r="F121" s="135"/>
      <c r="G121" s="135"/>
    </row>
    <row r="122" spans="1:7" ht="12" customHeight="1">
      <c r="A122" s="288" t="s">
        <v>127</v>
      </c>
      <c r="B122" s="95" t="s">
        <v>271</v>
      </c>
      <c r="C122" s="135"/>
      <c r="D122" s="135"/>
      <c r="E122" s="135"/>
      <c r="F122" s="135"/>
      <c r="G122" s="135"/>
    </row>
    <row r="123" spans="1:7" ht="12" customHeight="1">
      <c r="A123" s="288" t="s">
        <v>128</v>
      </c>
      <c r="B123" s="95" t="s">
        <v>287</v>
      </c>
      <c r="C123" s="135"/>
      <c r="D123" s="135"/>
      <c r="E123" s="135"/>
      <c r="F123" s="135"/>
      <c r="G123" s="135"/>
    </row>
    <row r="124" spans="1:7" ht="12" customHeight="1">
      <c r="A124" s="288" t="s">
        <v>129</v>
      </c>
      <c r="B124" s="95" t="s">
        <v>286</v>
      </c>
      <c r="C124" s="135"/>
      <c r="D124" s="135"/>
      <c r="E124" s="135"/>
      <c r="F124" s="135"/>
      <c r="G124" s="135"/>
    </row>
    <row r="125" spans="1:7" ht="12" customHeight="1">
      <c r="A125" s="288" t="s">
        <v>279</v>
      </c>
      <c r="B125" s="95" t="s">
        <v>274</v>
      </c>
      <c r="C125" s="135"/>
      <c r="D125" s="135"/>
      <c r="E125" s="135"/>
      <c r="F125" s="135"/>
      <c r="G125" s="135"/>
    </row>
    <row r="126" spans="1:7" ht="12" customHeight="1">
      <c r="A126" s="288" t="s">
        <v>280</v>
      </c>
      <c r="B126" s="95" t="s">
        <v>285</v>
      </c>
      <c r="C126" s="135"/>
      <c r="D126" s="135"/>
      <c r="E126" s="135"/>
      <c r="F126" s="135"/>
      <c r="G126" s="135"/>
    </row>
    <row r="127" spans="1:7" ht="12" customHeight="1" thickBot="1">
      <c r="A127" s="297" t="s">
        <v>281</v>
      </c>
      <c r="B127" s="95" t="s">
        <v>284</v>
      </c>
      <c r="C127" s="137"/>
      <c r="D127" s="137"/>
      <c r="E127" s="137"/>
      <c r="F127" s="137"/>
      <c r="G127" s="137"/>
    </row>
    <row r="128" spans="1:7" ht="12" customHeight="1" thickBot="1">
      <c r="A128" s="31" t="s">
        <v>13</v>
      </c>
      <c r="B128" s="90" t="s">
        <v>368</v>
      </c>
      <c r="C128" s="160">
        <f>+C93+C114</f>
        <v>2300</v>
      </c>
      <c r="D128" s="160">
        <f>+D93+D114</f>
        <v>2300</v>
      </c>
      <c r="E128" s="160">
        <f>+E93+E114</f>
        <v>3150</v>
      </c>
      <c r="F128" s="160">
        <f>+F93+F114</f>
        <v>2887</v>
      </c>
      <c r="G128" s="475">
        <f>F128/C128</f>
        <v>1.2552173913043478</v>
      </c>
    </row>
    <row r="129" spans="1:7" ht="12" customHeight="1" thickBot="1">
      <c r="A129" s="31" t="s">
        <v>14</v>
      </c>
      <c r="B129" s="90" t="s">
        <v>369</v>
      </c>
      <c r="C129" s="160">
        <f>+C130+C131+C132</f>
        <v>0</v>
      </c>
      <c r="D129" s="160">
        <f>+D130+D131+D132</f>
        <v>0</v>
      </c>
      <c r="E129" s="160">
        <f>+E130+E131+E132</f>
        <v>0</v>
      </c>
      <c r="F129" s="160">
        <f>+F130+F131+F132</f>
        <v>0</v>
      </c>
      <c r="G129" s="160">
        <f>+G130+G131+G132</f>
        <v>0</v>
      </c>
    </row>
    <row r="130" spans="1:7" s="82" customFormat="1" ht="12" customHeight="1">
      <c r="A130" s="288" t="s">
        <v>179</v>
      </c>
      <c r="B130" s="8" t="s">
        <v>427</v>
      </c>
      <c r="C130" s="135"/>
      <c r="D130" s="135"/>
      <c r="E130" s="135"/>
      <c r="F130" s="135"/>
      <c r="G130" s="135"/>
    </row>
    <row r="131" spans="1:7" ht="12" customHeight="1">
      <c r="A131" s="288" t="s">
        <v>182</v>
      </c>
      <c r="B131" s="8" t="s">
        <v>377</v>
      </c>
      <c r="C131" s="135"/>
      <c r="D131" s="135"/>
      <c r="E131" s="135"/>
      <c r="F131" s="135"/>
      <c r="G131" s="135"/>
    </row>
    <row r="132" spans="1:7" ht="12" customHeight="1" thickBot="1">
      <c r="A132" s="297" t="s">
        <v>183</v>
      </c>
      <c r="B132" s="6" t="s">
        <v>426</v>
      </c>
      <c r="C132" s="135"/>
      <c r="D132" s="135"/>
      <c r="E132" s="135"/>
      <c r="F132" s="135"/>
      <c r="G132" s="135"/>
    </row>
    <row r="133" spans="1:7" ht="12" customHeight="1" thickBot="1">
      <c r="A133" s="31" t="s">
        <v>15</v>
      </c>
      <c r="B133" s="90" t="s">
        <v>370</v>
      </c>
      <c r="C133" s="160">
        <f>+C134+C135+C136+C137+C138+C139</f>
        <v>0</v>
      </c>
      <c r="D133" s="160">
        <f>+D134+D135+D136+D137+D138+D139</f>
        <v>0</v>
      </c>
      <c r="E133" s="160">
        <f>+E134+E135+E136+E137+E138+E139</f>
        <v>0</v>
      </c>
      <c r="F133" s="160">
        <f>+F134+F135+F136+F137+F138+F139</f>
        <v>0</v>
      </c>
      <c r="G133" s="160">
        <f>+G134+G135+G136+G137+G138+G139</f>
        <v>0</v>
      </c>
    </row>
    <row r="134" spans="1:7" ht="12" customHeight="1">
      <c r="A134" s="288" t="s">
        <v>71</v>
      </c>
      <c r="B134" s="8" t="s">
        <v>379</v>
      </c>
      <c r="C134" s="135"/>
      <c r="D134" s="135"/>
      <c r="E134" s="135"/>
      <c r="F134" s="135"/>
      <c r="G134" s="135"/>
    </row>
    <row r="135" spans="1:7" ht="12" customHeight="1">
      <c r="A135" s="288" t="s">
        <v>72</v>
      </c>
      <c r="B135" s="8" t="s">
        <v>371</v>
      </c>
      <c r="C135" s="135"/>
      <c r="D135" s="135"/>
      <c r="E135" s="135"/>
      <c r="F135" s="135"/>
      <c r="G135" s="135"/>
    </row>
    <row r="136" spans="1:7" ht="12" customHeight="1">
      <c r="A136" s="288" t="s">
        <v>73</v>
      </c>
      <c r="B136" s="8" t="s">
        <v>372</v>
      </c>
      <c r="C136" s="135"/>
      <c r="D136" s="135"/>
      <c r="E136" s="135"/>
      <c r="F136" s="135"/>
      <c r="G136" s="135"/>
    </row>
    <row r="137" spans="1:7" ht="12" customHeight="1">
      <c r="A137" s="288" t="s">
        <v>114</v>
      </c>
      <c r="B137" s="8" t="s">
        <v>425</v>
      </c>
      <c r="C137" s="135"/>
      <c r="D137" s="135"/>
      <c r="E137" s="135"/>
      <c r="F137" s="135"/>
      <c r="G137" s="135"/>
    </row>
    <row r="138" spans="1:7" ht="12" customHeight="1">
      <c r="A138" s="288" t="s">
        <v>115</v>
      </c>
      <c r="B138" s="8" t="s">
        <v>374</v>
      </c>
      <c r="C138" s="135"/>
      <c r="D138" s="135"/>
      <c r="E138" s="135"/>
      <c r="F138" s="135"/>
      <c r="G138" s="135"/>
    </row>
    <row r="139" spans="1:7" s="82" customFormat="1" ht="12" customHeight="1" thickBot="1">
      <c r="A139" s="297" t="s">
        <v>116</v>
      </c>
      <c r="B139" s="6" t="s">
        <v>375</v>
      </c>
      <c r="C139" s="135"/>
      <c r="D139" s="135"/>
      <c r="E139" s="135"/>
      <c r="F139" s="135"/>
      <c r="G139" s="137"/>
    </row>
    <row r="140" spans="1:11" ht="12" customHeight="1" thickBot="1">
      <c r="A140" s="31" t="s">
        <v>16</v>
      </c>
      <c r="B140" s="90" t="s">
        <v>442</v>
      </c>
      <c r="C140" s="166">
        <f>+C141+C142+C144+C145+C143</f>
        <v>19522</v>
      </c>
      <c r="D140" s="166">
        <f>+D141+D142+D144+D145+D143</f>
        <v>20866</v>
      </c>
      <c r="E140" s="166">
        <f>+E141+E142+E144+E145+E143</f>
        <v>21333</v>
      </c>
      <c r="F140" s="166">
        <f>+F141+F142+F144+F145+F143</f>
        <v>19140</v>
      </c>
      <c r="G140" s="475">
        <f>F140/C140</f>
        <v>0.9804323327527917</v>
      </c>
      <c r="K140" s="133"/>
    </row>
    <row r="141" spans="1:7" ht="12.75">
      <c r="A141" s="288" t="s">
        <v>74</v>
      </c>
      <c r="B141" s="8" t="s">
        <v>289</v>
      </c>
      <c r="C141" s="135"/>
      <c r="D141" s="135"/>
      <c r="E141" s="135"/>
      <c r="F141" s="135"/>
      <c r="G141" s="136"/>
    </row>
    <row r="142" spans="1:7" ht="12" customHeight="1">
      <c r="A142" s="288" t="s">
        <v>75</v>
      </c>
      <c r="B142" s="8" t="s">
        <v>290</v>
      </c>
      <c r="C142" s="135"/>
      <c r="D142" s="135"/>
      <c r="E142" s="135"/>
      <c r="F142" s="135"/>
      <c r="G142" s="135"/>
    </row>
    <row r="143" spans="1:7" s="82" customFormat="1" ht="12" customHeight="1">
      <c r="A143" s="288" t="s">
        <v>203</v>
      </c>
      <c r="B143" s="8" t="s">
        <v>441</v>
      </c>
      <c r="C143" s="135">
        <v>19522</v>
      </c>
      <c r="D143" s="135">
        <v>20866</v>
      </c>
      <c r="E143" s="135">
        <v>21333</v>
      </c>
      <c r="F143" s="135">
        <v>19140</v>
      </c>
      <c r="G143" s="462">
        <f>F143/C143</f>
        <v>0.9804323327527917</v>
      </c>
    </row>
    <row r="144" spans="1:7" s="82" customFormat="1" ht="12" customHeight="1">
      <c r="A144" s="288" t="s">
        <v>204</v>
      </c>
      <c r="B144" s="8" t="s">
        <v>384</v>
      </c>
      <c r="C144" s="135"/>
      <c r="D144" s="135"/>
      <c r="E144" s="135"/>
      <c r="F144" s="135"/>
      <c r="G144" s="135"/>
    </row>
    <row r="145" spans="1:7" s="82" customFormat="1" ht="12" customHeight="1" thickBot="1">
      <c r="A145" s="297" t="s">
        <v>205</v>
      </c>
      <c r="B145" s="6" t="s">
        <v>309</v>
      </c>
      <c r="C145" s="135"/>
      <c r="D145" s="135"/>
      <c r="E145" s="135"/>
      <c r="F145" s="135"/>
      <c r="G145" s="135"/>
    </row>
    <row r="146" spans="1:7" s="82" customFormat="1" ht="12" customHeight="1" thickBot="1">
      <c r="A146" s="31" t="s">
        <v>17</v>
      </c>
      <c r="B146" s="90" t="s">
        <v>385</v>
      </c>
      <c r="C146" s="169">
        <f>+C147+C148+C149+C150+C151</f>
        <v>0</v>
      </c>
      <c r="D146" s="169">
        <f>+D147+D148+D149+D150+D151</f>
        <v>0</v>
      </c>
      <c r="E146" s="169">
        <f>+E147+E148+E149+E150+E151</f>
        <v>0</v>
      </c>
      <c r="F146" s="169">
        <f>+F147+F148+F149+F150+F151</f>
        <v>0</v>
      </c>
      <c r="G146" s="169">
        <f>+G147+G148+G149+G150+G151</f>
        <v>0</v>
      </c>
    </row>
    <row r="147" spans="1:7" s="82" customFormat="1" ht="12" customHeight="1">
      <c r="A147" s="288" t="s">
        <v>76</v>
      </c>
      <c r="B147" s="8" t="s">
        <v>380</v>
      </c>
      <c r="C147" s="135"/>
      <c r="D147" s="135"/>
      <c r="E147" s="135"/>
      <c r="F147" s="135"/>
      <c r="G147" s="135"/>
    </row>
    <row r="148" spans="1:7" s="82" customFormat="1" ht="12" customHeight="1">
      <c r="A148" s="288" t="s">
        <v>77</v>
      </c>
      <c r="B148" s="8" t="s">
        <v>387</v>
      </c>
      <c r="C148" s="135"/>
      <c r="D148" s="135"/>
      <c r="E148" s="135"/>
      <c r="F148" s="135"/>
      <c r="G148" s="135"/>
    </row>
    <row r="149" spans="1:7" s="82" customFormat="1" ht="12" customHeight="1">
      <c r="A149" s="288" t="s">
        <v>215</v>
      </c>
      <c r="B149" s="8" t="s">
        <v>382</v>
      </c>
      <c r="C149" s="135"/>
      <c r="D149" s="135"/>
      <c r="E149" s="135"/>
      <c r="F149" s="135"/>
      <c r="G149" s="135"/>
    </row>
    <row r="150" spans="1:7" ht="12.75" customHeight="1">
      <c r="A150" s="288" t="s">
        <v>216</v>
      </c>
      <c r="B150" s="8" t="s">
        <v>428</v>
      </c>
      <c r="C150" s="135"/>
      <c r="D150" s="135"/>
      <c r="E150" s="135"/>
      <c r="F150" s="135"/>
      <c r="G150" s="135"/>
    </row>
    <row r="151" spans="1:7" ht="12.75" customHeight="1" thickBot="1">
      <c r="A151" s="297" t="s">
        <v>386</v>
      </c>
      <c r="B151" s="6" t="s">
        <v>389</v>
      </c>
      <c r="C151" s="137"/>
      <c r="D151" s="137"/>
      <c r="E151" s="137"/>
      <c r="F151" s="137"/>
      <c r="G151" s="137"/>
    </row>
    <row r="152" spans="1:7" ht="12.75" customHeight="1" thickBot="1">
      <c r="A152" s="343" t="s">
        <v>18</v>
      </c>
      <c r="B152" s="90" t="s">
        <v>390</v>
      </c>
      <c r="C152" s="169"/>
      <c r="D152" s="169"/>
      <c r="E152" s="169"/>
      <c r="F152" s="169"/>
      <c r="G152" s="169"/>
    </row>
    <row r="153" spans="1:7" ht="12" customHeight="1" thickBot="1">
      <c r="A153" s="343" t="s">
        <v>19</v>
      </c>
      <c r="B153" s="90" t="s">
        <v>391</v>
      </c>
      <c r="C153" s="169"/>
      <c r="D153" s="169"/>
      <c r="E153" s="169"/>
      <c r="F153" s="169"/>
      <c r="G153" s="169"/>
    </row>
    <row r="154" spans="1:7" ht="15" customHeight="1" thickBot="1">
      <c r="A154" s="31" t="s">
        <v>20</v>
      </c>
      <c r="B154" s="90" t="s">
        <v>393</v>
      </c>
      <c r="C154" s="281">
        <f>+C129+C133+C140+C146+C152+C153</f>
        <v>19522</v>
      </c>
      <c r="D154" s="281">
        <f>+D129+D133+D140+D146+D152+D153</f>
        <v>20866</v>
      </c>
      <c r="E154" s="281">
        <f>+E129+E133+E140+E146+E152+E153</f>
        <v>21333</v>
      </c>
      <c r="F154" s="281">
        <f>+F129+F133+F140+F146+F152+F153</f>
        <v>19140</v>
      </c>
      <c r="G154" s="475">
        <f>F154/C154</f>
        <v>0.9804323327527917</v>
      </c>
    </row>
    <row r="155" spans="1:7" ht="13.5" thickBot="1">
      <c r="A155" s="299" t="s">
        <v>21</v>
      </c>
      <c r="B155" s="236" t="s">
        <v>392</v>
      </c>
      <c r="C155" s="281">
        <f>+C128+C154</f>
        <v>21822</v>
      </c>
      <c r="D155" s="281">
        <f>+D128+D154</f>
        <v>23166</v>
      </c>
      <c r="E155" s="281">
        <f>+E128+E154</f>
        <v>24483</v>
      </c>
      <c r="F155" s="281">
        <f>+F128+F154</f>
        <v>22027</v>
      </c>
      <c r="G155" s="758">
        <f>F155/C155</f>
        <v>1.009394189350197</v>
      </c>
    </row>
    <row r="156" spans="1:5" ht="15" customHeight="1" thickBot="1">
      <c r="A156" s="241"/>
      <c r="B156" s="242"/>
      <c r="C156" s="243"/>
      <c r="D156" s="243"/>
      <c r="E156" s="243"/>
    </row>
    <row r="157" spans="1:6" ht="14.25" customHeight="1" thickBot="1">
      <c r="A157" s="131" t="s">
        <v>429</v>
      </c>
      <c r="B157" s="132"/>
      <c r="C157" s="88">
        <v>0</v>
      </c>
      <c r="D157" s="88">
        <v>0</v>
      </c>
      <c r="E157" s="88">
        <v>0</v>
      </c>
      <c r="F157" s="88">
        <v>0</v>
      </c>
    </row>
    <row r="158" spans="1:6" ht="13.5" thickBot="1">
      <c r="A158" s="131" t="s">
        <v>138</v>
      </c>
      <c r="B158" s="132"/>
      <c r="C158" s="88">
        <v>0</v>
      </c>
      <c r="D158" s="88">
        <v>0</v>
      </c>
      <c r="E158" s="88">
        <v>0</v>
      </c>
      <c r="F158" s="88">
        <v>0</v>
      </c>
    </row>
  </sheetData>
  <sheetProtection formatCells="0"/>
  <mergeCells count="4">
    <mergeCell ref="C2:G2"/>
    <mergeCell ref="C3:G3"/>
    <mergeCell ref="B1:G1"/>
    <mergeCell ref="C4:G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55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15" zoomScaleNormal="115" zoomScaleSheetLayoutView="85" workbookViewId="0" topLeftCell="A73">
      <selection activeCell="E16" sqref="E16"/>
    </sheetView>
  </sheetViews>
  <sheetFormatPr defaultColWidth="9.00390625" defaultRowHeight="12.75"/>
  <cols>
    <col min="1" max="1" width="19.50390625" style="244" customWidth="1"/>
    <col min="2" max="2" width="58.625" style="245" customWidth="1"/>
    <col min="3" max="3" width="21.625" style="246" customWidth="1"/>
    <col min="4" max="4" width="17.875" style="3" customWidth="1"/>
    <col min="5" max="5" width="17.375" style="3" customWidth="1"/>
    <col min="6" max="6" width="11.50390625" style="3" customWidth="1"/>
    <col min="7" max="7" width="11.125" style="3" customWidth="1"/>
    <col min="8" max="16384" width="9.375" style="3" customWidth="1"/>
  </cols>
  <sheetData>
    <row r="1" spans="1:7" s="2" customFormat="1" ht="16.5" customHeight="1" thickBot="1">
      <c r="A1" s="109"/>
      <c r="B1" s="111"/>
      <c r="C1" s="684" t="s">
        <v>553</v>
      </c>
      <c r="D1" s="684"/>
      <c r="E1" s="684"/>
      <c r="F1" s="684"/>
      <c r="G1" s="684"/>
    </row>
    <row r="2" spans="1:7" s="78" customFormat="1" ht="21" customHeight="1">
      <c r="A2" s="261" t="s">
        <v>56</v>
      </c>
      <c r="B2" s="215" t="s">
        <v>453</v>
      </c>
      <c r="C2" s="674" t="s">
        <v>46</v>
      </c>
      <c r="D2" s="675"/>
      <c r="E2" s="675"/>
      <c r="F2" s="675"/>
      <c r="G2" s="676"/>
    </row>
    <row r="3" spans="1:7" s="78" customFormat="1" ht="16.5" thickBot="1">
      <c r="A3" s="112" t="s">
        <v>135</v>
      </c>
      <c r="B3" s="216" t="s">
        <v>438</v>
      </c>
      <c r="C3" s="677" t="s">
        <v>348</v>
      </c>
      <c r="D3" s="678"/>
      <c r="E3" s="678"/>
      <c r="F3" s="678"/>
      <c r="G3" s="679"/>
    </row>
    <row r="4" spans="1:7" s="79" customFormat="1" ht="15.75" customHeight="1" thickBot="1">
      <c r="A4" s="113"/>
      <c r="B4" s="113"/>
      <c r="C4" s="682" t="s">
        <v>47</v>
      </c>
      <c r="D4" s="682"/>
      <c r="E4" s="682"/>
      <c r="F4" s="682"/>
      <c r="G4" s="682"/>
    </row>
    <row r="5" spans="1:7" ht="24.75" thickBot="1">
      <c r="A5" s="262" t="s">
        <v>137</v>
      </c>
      <c r="B5" s="114" t="s">
        <v>48</v>
      </c>
      <c r="C5" s="217" t="s">
        <v>49</v>
      </c>
      <c r="D5" s="217" t="s">
        <v>482</v>
      </c>
      <c r="E5" s="217" t="s">
        <v>482</v>
      </c>
      <c r="F5" s="217" t="s">
        <v>542</v>
      </c>
      <c r="G5" s="217" t="s">
        <v>543</v>
      </c>
    </row>
    <row r="6" spans="1:7" s="59" customFormat="1" ht="12.75" customHeight="1" thickBot="1">
      <c r="A6" s="105" t="s">
        <v>407</v>
      </c>
      <c r="B6" s="106" t="s">
        <v>408</v>
      </c>
      <c r="C6" s="107" t="s">
        <v>409</v>
      </c>
      <c r="D6" s="107" t="s">
        <v>411</v>
      </c>
      <c r="E6" s="107" t="s">
        <v>410</v>
      </c>
      <c r="F6" s="107" t="s">
        <v>412</v>
      </c>
      <c r="G6" s="107" t="s">
        <v>413</v>
      </c>
    </row>
    <row r="7" spans="1:7" s="59" customFormat="1" ht="15.75" customHeight="1" thickBot="1">
      <c r="A7" s="671" t="s">
        <v>50</v>
      </c>
      <c r="B7" s="672"/>
      <c r="C7" s="672"/>
      <c r="D7" s="672"/>
      <c r="E7" s="672"/>
      <c r="F7" s="672"/>
      <c r="G7" s="673"/>
    </row>
    <row r="8" spans="1:7" s="59" customFormat="1" ht="12" customHeight="1" thickBot="1">
      <c r="A8" s="387" t="s">
        <v>11</v>
      </c>
      <c r="B8" s="388" t="s">
        <v>163</v>
      </c>
      <c r="C8" s="338">
        <f>+C9+C10+C11+C12+C13+C14</f>
        <v>0</v>
      </c>
      <c r="D8" s="338">
        <f>+D9+D10+D11+D12+D13+D14</f>
        <v>0</v>
      </c>
      <c r="E8" s="338">
        <f>+E9+E10+E11+E12+E13+E14</f>
        <v>0</v>
      </c>
      <c r="F8" s="338">
        <f>+F9+F10+F11+F12+F13+F14</f>
        <v>0</v>
      </c>
      <c r="G8" s="338">
        <f>+G9+G10+G11+G12+G13+G14</f>
        <v>0</v>
      </c>
    </row>
    <row r="9" spans="1:7" s="80" customFormat="1" ht="12" customHeight="1">
      <c r="A9" s="288" t="s">
        <v>78</v>
      </c>
      <c r="B9" s="271" t="s">
        <v>164</v>
      </c>
      <c r="C9" s="163"/>
      <c r="D9" s="163"/>
      <c r="E9" s="163"/>
      <c r="F9" s="163"/>
      <c r="G9" s="163"/>
    </row>
    <row r="10" spans="1:7" s="81" customFormat="1" ht="12" customHeight="1">
      <c r="A10" s="289" t="s">
        <v>79</v>
      </c>
      <c r="B10" s="272" t="s">
        <v>165</v>
      </c>
      <c r="C10" s="162"/>
      <c r="D10" s="162"/>
      <c r="E10" s="162"/>
      <c r="F10" s="162"/>
      <c r="G10" s="162"/>
    </row>
    <row r="11" spans="1:7" s="81" customFormat="1" ht="12" customHeight="1">
      <c r="A11" s="289" t="s">
        <v>80</v>
      </c>
      <c r="B11" s="272" t="s">
        <v>166</v>
      </c>
      <c r="C11" s="162"/>
      <c r="D11" s="162"/>
      <c r="E11" s="162"/>
      <c r="F11" s="162"/>
      <c r="G11" s="162"/>
    </row>
    <row r="12" spans="1:7" s="81" customFormat="1" ht="12" customHeight="1">
      <c r="A12" s="289" t="s">
        <v>81</v>
      </c>
      <c r="B12" s="272" t="s">
        <v>167</v>
      </c>
      <c r="C12" s="162"/>
      <c r="D12" s="162"/>
      <c r="E12" s="162"/>
      <c r="F12" s="162"/>
      <c r="G12" s="162"/>
    </row>
    <row r="13" spans="1:7" s="81" customFormat="1" ht="12" customHeight="1">
      <c r="A13" s="289" t="s">
        <v>98</v>
      </c>
      <c r="B13" s="272" t="s">
        <v>415</v>
      </c>
      <c r="C13" s="162"/>
      <c r="D13" s="162"/>
      <c r="E13" s="162"/>
      <c r="F13" s="162"/>
      <c r="G13" s="162"/>
    </row>
    <row r="14" spans="1:7" s="80" customFormat="1" ht="12" customHeight="1" thickBot="1">
      <c r="A14" s="290" t="s">
        <v>82</v>
      </c>
      <c r="B14" s="273" t="s">
        <v>350</v>
      </c>
      <c r="C14" s="162"/>
      <c r="D14" s="162"/>
      <c r="E14" s="162"/>
      <c r="F14" s="162"/>
      <c r="G14" s="162"/>
    </row>
    <row r="15" spans="1:7" s="80" customFormat="1" ht="12" customHeight="1" thickBot="1">
      <c r="A15" s="31" t="s">
        <v>12</v>
      </c>
      <c r="B15" s="155" t="s">
        <v>168</v>
      </c>
      <c r="C15" s="160">
        <f>+C16+C17+C18+C19+C20</f>
        <v>0</v>
      </c>
      <c r="D15" s="160">
        <f>+D16+D17+D18+D19+D20</f>
        <v>0</v>
      </c>
      <c r="E15" s="160">
        <f>+E16+E17+E18+E19+E20</f>
        <v>0</v>
      </c>
      <c r="F15" s="160">
        <f>+F16+F17+F18+F19+F20</f>
        <v>0</v>
      </c>
      <c r="G15" s="160">
        <f>+G16+G17+G18+G19+G20</f>
        <v>0</v>
      </c>
    </row>
    <row r="16" spans="1:7" s="80" customFormat="1" ht="12" customHeight="1">
      <c r="A16" s="288" t="s">
        <v>84</v>
      </c>
      <c r="B16" s="271" t="s">
        <v>169</v>
      </c>
      <c r="C16" s="163"/>
      <c r="D16" s="163"/>
      <c r="E16" s="163"/>
      <c r="F16" s="163"/>
      <c r="G16" s="163"/>
    </row>
    <row r="17" spans="1:7" s="80" customFormat="1" ht="12" customHeight="1">
      <c r="A17" s="289" t="s">
        <v>85</v>
      </c>
      <c r="B17" s="272" t="s">
        <v>170</v>
      </c>
      <c r="C17" s="162"/>
      <c r="D17" s="162"/>
      <c r="E17" s="162"/>
      <c r="F17" s="162"/>
      <c r="G17" s="162"/>
    </row>
    <row r="18" spans="1:7" s="80" customFormat="1" ht="12" customHeight="1">
      <c r="A18" s="289" t="s">
        <v>86</v>
      </c>
      <c r="B18" s="272" t="s">
        <v>339</v>
      </c>
      <c r="C18" s="162"/>
      <c r="D18" s="162"/>
      <c r="E18" s="162"/>
      <c r="F18" s="162"/>
      <c r="G18" s="162"/>
    </row>
    <row r="19" spans="1:7" s="80" customFormat="1" ht="12" customHeight="1">
      <c r="A19" s="289" t="s">
        <v>87</v>
      </c>
      <c r="B19" s="272" t="s">
        <v>340</v>
      </c>
      <c r="C19" s="162"/>
      <c r="D19" s="162"/>
      <c r="E19" s="162"/>
      <c r="F19" s="162"/>
      <c r="G19" s="162"/>
    </row>
    <row r="20" spans="1:7" s="80" customFormat="1" ht="12" customHeight="1">
      <c r="A20" s="289" t="s">
        <v>88</v>
      </c>
      <c r="B20" s="272" t="s">
        <v>171</v>
      </c>
      <c r="C20" s="162"/>
      <c r="D20" s="162"/>
      <c r="E20" s="162"/>
      <c r="F20" s="162"/>
      <c r="G20" s="162"/>
    </row>
    <row r="21" spans="1:7" s="81" customFormat="1" ht="12" customHeight="1" thickBot="1">
      <c r="A21" s="290" t="s">
        <v>94</v>
      </c>
      <c r="B21" s="273" t="s">
        <v>172</v>
      </c>
      <c r="C21" s="164"/>
      <c r="D21" s="164"/>
      <c r="E21" s="164"/>
      <c r="F21" s="164"/>
      <c r="G21" s="164"/>
    </row>
    <row r="22" spans="1:7" s="81" customFormat="1" ht="12" customHeight="1" thickBot="1">
      <c r="A22" s="31" t="s">
        <v>13</v>
      </c>
      <c r="B22" s="20" t="s">
        <v>173</v>
      </c>
      <c r="C22" s="160">
        <f>+C23+C24+C25+C26+C27</f>
        <v>0</v>
      </c>
      <c r="D22" s="160">
        <f>+D23+D24+D25+D26+D27</f>
        <v>0</v>
      </c>
      <c r="E22" s="160">
        <f>+E23+E24+E25+E26+E27</f>
        <v>0</v>
      </c>
      <c r="F22" s="160">
        <f>+F23+F24+F25+F26+F27</f>
        <v>0</v>
      </c>
      <c r="G22" s="160">
        <f>+G23+G24+G25+G26+G27</f>
        <v>0</v>
      </c>
    </row>
    <row r="23" spans="1:7" s="81" customFormat="1" ht="12" customHeight="1">
      <c r="A23" s="288" t="s">
        <v>67</v>
      </c>
      <c r="B23" s="271" t="s">
        <v>174</v>
      </c>
      <c r="C23" s="163"/>
      <c r="D23" s="163"/>
      <c r="E23" s="163"/>
      <c r="F23" s="163"/>
      <c r="G23" s="163"/>
    </row>
    <row r="24" spans="1:7" s="80" customFormat="1" ht="12" customHeight="1">
      <c r="A24" s="289" t="s">
        <v>68</v>
      </c>
      <c r="B24" s="272" t="s">
        <v>175</v>
      </c>
      <c r="C24" s="162"/>
      <c r="D24" s="162"/>
      <c r="E24" s="162"/>
      <c r="F24" s="162"/>
      <c r="G24" s="162"/>
    </row>
    <row r="25" spans="1:7" s="81" customFormat="1" ht="12" customHeight="1">
      <c r="A25" s="289" t="s">
        <v>69</v>
      </c>
      <c r="B25" s="272" t="s">
        <v>341</v>
      </c>
      <c r="C25" s="162"/>
      <c r="D25" s="162"/>
      <c r="E25" s="162"/>
      <c r="F25" s="162"/>
      <c r="G25" s="162"/>
    </row>
    <row r="26" spans="1:7" s="81" customFormat="1" ht="12" customHeight="1">
      <c r="A26" s="289" t="s">
        <v>70</v>
      </c>
      <c r="B26" s="272" t="s">
        <v>342</v>
      </c>
      <c r="C26" s="162"/>
      <c r="D26" s="162"/>
      <c r="E26" s="162"/>
      <c r="F26" s="162"/>
      <c r="G26" s="162"/>
    </row>
    <row r="27" spans="1:7" s="81" customFormat="1" ht="12" customHeight="1">
      <c r="A27" s="289" t="s">
        <v>110</v>
      </c>
      <c r="B27" s="272" t="s">
        <v>176</v>
      </c>
      <c r="C27" s="162"/>
      <c r="D27" s="162"/>
      <c r="E27" s="162"/>
      <c r="F27" s="162"/>
      <c r="G27" s="162"/>
    </row>
    <row r="28" spans="1:7" s="81" customFormat="1" ht="12" customHeight="1" thickBot="1">
      <c r="A28" s="290" t="s">
        <v>111</v>
      </c>
      <c r="B28" s="273" t="s">
        <v>177</v>
      </c>
      <c r="C28" s="164"/>
      <c r="D28" s="164"/>
      <c r="E28" s="164"/>
      <c r="F28" s="164"/>
      <c r="G28" s="164"/>
    </row>
    <row r="29" spans="1:7" s="81" customFormat="1" ht="12" customHeight="1" thickBot="1">
      <c r="A29" s="31" t="s">
        <v>112</v>
      </c>
      <c r="B29" s="20" t="s">
        <v>178</v>
      </c>
      <c r="C29" s="166">
        <f>+C30+C34+C35+C36</f>
        <v>0</v>
      </c>
      <c r="D29" s="166">
        <f>+D30+D34+D35+D36</f>
        <v>0</v>
      </c>
      <c r="E29" s="166">
        <f>+E30+E34+E35+E36</f>
        <v>0</v>
      </c>
      <c r="F29" s="166">
        <f>+F30+F34+F35+F36</f>
        <v>0</v>
      </c>
      <c r="G29" s="166">
        <f>+G30+G34+G35+G36</f>
        <v>0</v>
      </c>
    </row>
    <row r="30" spans="1:7" s="81" customFormat="1" ht="12" customHeight="1">
      <c r="A30" s="288" t="s">
        <v>179</v>
      </c>
      <c r="B30" s="271" t="s">
        <v>416</v>
      </c>
      <c r="C30" s="266">
        <f>+C31+C32+C33</f>
        <v>0</v>
      </c>
      <c r="D30" s="266">
        <f>+D31+D32+D33</f>
        <v>0</v>
      </c>
      <c r="E30" s="266">
        <f>+E31+E32+E33</f>
        <v>0</v>
      </c>
      <c r="F30" s="266">
        <f>+F31+F32+F33</f>
        <v>0</v>
      </c>
      <c r="G30" s="266">
        <f>+G31+G32+G33</f>
        <v>0</v>
      </c>
    </row>
    <row r="31" spans="1:7" s="81" customFormat="1" ht="12" customHeight="1">
      <c r="A31" s="289" t="s">
        <v>180</v>
      </c>
      <c r="B31" s="272" t="s">
        <v>185</v>
      </c>
      <c r="C31" s="162"/>
      <c r="D31" s="162"/>
      <c r="E31" s="162"/>
      <c r="F31" s="162"/>
      <c r="G31" s="162"/>
    </row>
    <row r="32" spans="1:7" s="81" customFormat="1" ht="12" customHeight="1">
      <c r="A32" s="289" t="s">
        <v>181</v>
      </c>
      <c r="B32" s="272" t="s">
        <v>186</v>
      </c>
      <c r="C32" s="162"/>
      <c r="D32" s="162"/>
      <c r="E32" s="162"/>
      <c r="F32" s="162"/>
      <c r="G32" s="162"/>
    </row>
    <row r="33" spans="1:7" s="81" customFormat="1" ht="12" customHeight="1">
      <c r="A33" s="289" t="s">
        <v>354</v>
      </c>
      <c r="B33" s="334" t="s">
        <v>355</v>
      </c>
      <c r="C33" s="162"/>
      <c r="D33" s="162"/>
      <c r="E33" s="162"/>
      <c r="F33" s="162"/>
      <c r="G33" s="162"/>
    </row>
    <row r="34" spans="1:7" s="81" customFormat="1" ht="12" customHeight="1">
      <c r="A34" s="289" t="s">
        <v>182</v>
      </c>
      <c r="B34" s="272" t="s">
        <v>187</v>
      </c>
      <c r="C34" s="162"/>
      <c r="D34" s="162"/>
      <c r="E34" s="162"/>
      <c r="F34" s="162"/>
      <c r="G34" s="162"/>
    </row>
    <row r="35" spans="1:7" s="81" customFormat="1" ht="12" customHeight="1">
      <c r="A35" s="289" t="s">
        <v>183</v>
      </c>
      <c r="B35" s="272" t="s">
        <v>188</v>
      </c>
      <c r="C35" s="162"/>
      <c r="D35" s="162"/>
      <c r="E35" s="162"/>
      <c r="F35" s="162"/>
      <c r="G35" s="162"/>
    </row>
    <row r="36" spans="1:7" s="81" customFormat="1" ht="12" customHeight="1" thickBot="1">
      <c r="A36" s="290" t="s">
        <v>184</v>
      </c>
      <c r="B36" s="273" t="s">
        <v>189</v>
      </c>
      <c r="C36" s="164"/>
      <c r="D36" s="164"/>
      <c r="E36" s="164"/>
      <c r="F36" s="164"/>
      <c r="G36" s="164"/>
    </row>
    <row r="37" spans="1:7" s="81" customFormat="1" ht="12" customHeight="1" thickBot="1">
      <c r="A37" s="31" t="s">
        <v>15</v>
      </c>
      <c r="B37" s="20" t="s">
        <v>351</v>
      </c>
      <c r="C37" s="160">
        <f>SUM(C38:C48)</f>
        <v>0</v>
      </c>
      <c r="D37" s="160">
        <f>SUM(D38:D48)</f>
        <v>0</v>
      </c>
      <c r="E37" s="160">
        <f>SUM(E38:E48)</f>
        <v>0</v>
      </c>
      <c r="F37" s="160">
        <f>SUM(F38:F48)</f>
        <v>0</v>
      </c>
      <c r="G37" s="160">
        <f>SUM(G38:G48)</f>
        <v>0</v>
      </c>
    </row>
    <row r="38" spans="1:7" s="81" customFormat="1" ht="12" customHeight="1">
      <c r="A38" s="288" t="s">
        <v>71</v>
      </c>
      <c r="B38" s="271" t="s">
        <v>192</v>
      </c>
      <c r="C38" s="163"/>
      <c r="D38" s="163"/>
      <c r="E38" s="163"/>
      <c r="F38" s="163"/>
      <c r="G38" s="163"/>
    </row>
    <row r="39" spans="1:7" s="81" customFormat="1" ht="12" customHeight="1">
      <c r="A39" s="289" t="s">
        <v>72</v>
      </c>
      <c r="B39" s="272" t="s">
        <v>193</v>
      </c>
      <c r="C39" s="162"/>
      <c r="D39" s="162"/>
      <c r="E39" s="162"/>
      <c r="F39" s="162"/>
      <c r="G39" s="162"/>
    </row>
    <row r="40" spans="1:7" s="81" customFormat="1" ht="12" customHeight="1">
      <c r="A40" s="289" t="s">
        <v>73</v>
      </c>
      <c r="B40" s="272" t="s">
        <v>194</v>
      </c>
      <c r="C40" s="162"/>
      <c r="D40" s="162"/>
      <c r="E40" s="162"/>
      <c r="F40" s="162"/>
      <c r="G40" s="162"/>
    </row>
    <row r="41" spans="1:7" s="81" customFormat="1" ht="12" customHeight="1">
      <c r="A41" s="289" t="s">
        <v>114</v>
      </c>
      <c r="B41" s="272" t="s">
        <v>195</v>
      </c>
      <c r="C41" s="162"/>
      <c r="D41" s="162"/>
      <c r="E41" s="162"/>
      <c r="F41" s="162"/>
      <c r="G41" s="162"/>
    </row>
    <row r="42" spans="1:7" s="81" customFormat="1" ht="12" customHeight="1">
      <c r="A42" s="289" t="s">
        <v>115</v>
      </c>
      <c r="B42" s="272" t="s">
        <v>196</v>
      </c>
      <c r="C42" s="162"/>
      <c r="D42" s="162"/>
      <c r="E42" s="162"/>
      <c r="F42" s="162"/>
      <c r="G42" s="162"/>
    </row>
    <row r="43" spans="1:7" s="81" customFormat="1" ht="12" customHeight="1">
      <c r="A43" s="289" t="s">
        <v>116</v>
      </c>
      <c r="B43" s="272" t="s">
        <v>197</v>
      </c>
      <c r="C43" s="162"/>
      <c r="D43" s="162"/>
      <c r="E43" s="162"/>
      <c r="F43" s="162"/>
      <c r="G43" s="162"/>
    </row>
    <row r="44" spans="1:7" s="81" customFormat="1" ht="12" customHeight="1">
      <c r="A44" s="289" t="s">
        <v>117</v>
      </c>
      <c r="B44" s="272" t="s">
        <v>198</v>
      </c>
      <c r="C44" s="162"/>
      <c r="D44" s="162"/>
      <c r="E44" s="162"/>
      <c r="F44" s="162"/>
      <c r="G44" s="162"/>
    </row>
    <row r="45" spans="1:7" s="81" customFormat="1" ht="12" customHeight="1">
      <c r="A45" s="289" t="s">
        <v>118</v>
      </c>
      <c r="B45" s="272" t="s">
        <v>199</v>
      </c>
      <c r="C45" s="162"/>
      <c r="D45" s="162"/>
      <c r="E45" s="162"/>
      <c r="F45" s="162"/>
      <c r="G45" s="162"/>
    </row>
    <row r="46" spans="1:7" s="81" customFormat="1" ht="12" customHeight="1">
      <c r="A46" s="289" t="s">
        <v>190</v>
      </c>
      <c r="B46" s="272" t="s">
        <v>200</v>
      </c>
      <c r="C46" s="165"/>
      <c r="D46" s="165"/>
      <c r="E46" s="165"/>
      <c r="F46" s="165"/>
      <c r="G46" s="165"/>
    </row>
    <row r="47" spans="1:7" s="81" customFormat="1" ht="12" customHeight="1">
      <c r="A47" s="290" t="s">
        <v>191</v>
      </c>
      <c r="B47" s="273" t="s">
        <v>353</v>
      </c>
      <c r="C47" s="257"/>
      <c r="D47" s="257"/>
      <c r="E47" s="257"/>
      <c r="F47" s="257"/>
      <c r="G47" s="257"/>
    </row>
    <row r="48" spans="1:7" s="81" customFormat="1" ht="12" customHeight="1" thickBot="1">
      <c r="A48" s="290" t="s">
        <v>352</v>
      </c>
      <c r="B48" s="273" t="s">
        <v>201</v>
      </c>
      <c r="C48" s="257"/>
      <c r="D48" s="257"/>
      <c r="E48" s="257"/>
      <c r="F48" s="257"/>
      <c r="G48" s="257"/>
    </row>
    <row r="49" spans="1:7" s="81" customFormat="1" ht="12" customHeight="1" thickBot="1">
      <c r="A49" s="31" t="s">
        <v>16</v>
      </c>
      <c r="B49" s="20" t="s">
        <v>202</v>
      </c>
      <c r="C49" s="160">
        <f>SUM(C50:C54)</f>
        <v>0</v>
      </c>
      <c r="D49" s="160">
        <f>SUM(D50:D54)</f>
        <v>0</v>
      </c>
      <c r="E49" s="160">
        <f>SUM(E50:E54)</f>
        <v>0</v>
      </c>
      <c r="F49" s="160">
        <f>SUM(F50:F54)</f>
        <v>0</v>
      </c>
      <c r="G49" s="160">
        <f>SUM(G50:G54)</f>
        <v>0</v>
      </c>
    </row>
    <row r="50" spans="1:7" s="81" customFormat="1" ht="12" customHeight="1">
      <c r="A50" s="288" t="s">
        <v>74</v>
      </c>
      <c r="B50" s="271" t="s">
        <v>206</v>
      </c>
      <c r="C50" s="315"/>
      <c r="D50" s="315"/>
      <c r="E50" s="315"/>
      <c r="F50" s="315"/>
      <c r="G50" s="315"/>
    </row>
    <row r="51" spans="1:7" s="81" customFormat="1" ht="12" customHeight="1">
      <c r="A51" s="289" t="s">
        <v>75</v>
      </c>
      <c r="B51" s="272" t="s">
        <v>207</v>
      </c>
      <c r="C51" s="165"/>
      <c r="D51" s="165"/>
      <c r="E51" s="165"/>
      <c r="F51" s="165"/>
      <c r="G51" s="165"/>
    </row>
    <row r="52" spans="1:7" s="81" customFormat="1" ht="12" customHeight="1">
      <c r="A52" s="289" t="s">
        <v>203</v>
      </c>
      <c r="B52" s="272" t="s">
        <v>208</v>
      </c>
      <c r="C52" s="165"/>
      <c r="D52" s="165"/>
      <c r="E52" s="165"/>
      <c r="F52" s="165"/>
      <c r="G52" s="165"/>
    </row>
    <row r="53" spans="1:7" s="81" customFormat="1" ht="12" customHeight="1">
      <c r="A53" s="289" t="s">
        <v>204</v>
      </c>
      <c r="B53" s="272" t="s">
        <v>209</v>
      </c>
      <c r="C53" s="165"/>
      <c r="D53" s="165"/>
      <c r="E53" s="165"/>
      <c r="F53" s="165"/>
      <c r="G53" s="165"/>
    </row>
    <row r="54" spans="1:7" s="81" customFormat="1" ht="12" customHeight="1" thickBot="1">
      <c r="A54" s="290" t="s">
        <v>205</v>
      </c>
      <c r="B54" s="273" t="s">
        <v>210</v>
      </c>
      <c r="C54" s="257"/>
      <c r="D54" s="257"/>
      <c r="E54" s="257"/>
      <c r="F54" s="257"/>
      <c r="G54" s="257"/>
    </row>
    <row r="55" spans="1:7" s="81" customFormat="1" ht="12" customHeight="1" thickBot="1">
      <c r="A55" s="31" t="s">
        <v>119</v>
      </c>
      <c r="B55" s="20" t="s">
        <v>211</v>
      </c>
      <c r="C55" s="160">
        <f>SUM(C56:C58)</f>
        <v>0</v>
      </c>
      <c r="D55" s="160">
        <f>SUM(D56:D58)</f>
        <v>0</v>
      </c>
      <c r="E55" s="160">
        <f>SUM(E56:E58)</f>
        <v>0</v>
      </c>
      <c r="F55" s="160">
        <f>SUM(F56:F58)</f>
        <v>0</v>
      </c>
      <c r="G55" s="160">
        <f>SUM(G56:G58)</f>
        <v>0</v>
      </c>
    </row>
    <row r="56" spans="1:7" s="81" customFormat="1" ht="12" customHeight="1">
      <c r="A56" s="288" t="s">
        <v>76</v>
      </c>
      <c r="B56" s="271" t="s">
        <v>212</v>
      </c>
      <c r="C56" s="163"/>
      <c r="D56" s="163"/>
      <c r="E56" s="163"/>
      <c r="F56" s="163"/>
      <c r="G56" s="163"/>
    </row>
    <row r="57" spans="1:7" s="81" customFormat="1" ht="12" customHeight="1">
      <c r="A57" s="289" t="s">
        <v>77</v>
      </c>
      <c r="B57" s="272" t="s">
        <v>343</v>
      </c>
      <c r="C57" s="162"/>
      <c r="D57" s="162"/>
      <c r="E57" s="162"/>
      <c r="F57" s="162"/>
      <c r="G57" s="162"/>
    </row>
    <row r="58" spans="1:7" s="81" customFormat="1" ht="12" customHeight="1">
      <c r="A58" s="289" t="s">
        <v>215</v>
      </c>
      <c r="B58" s="272" t="s">
        <v>213</v>
      </c>
      <c r="C58" s="162"/>
      <c r="D58" s="162"/>
      <c r="E58" s="162"/>
      <c r="F58" s="162"/>
      <c r="G58" s="162"/>
    </row>
    <row r="59" spans="1:7" s="81" customFormat="1" ht="12" customHeight="1" thickBot="1">
      <c r="A59" s="290" t="s">
        <v>216</v>
      </c>
      <c r="B59" s="273" t="s">
        <v>214</v>
      </c>
      <c r="C59" s="164"/>
      <c r="D59" s="164"/>
      <c r="E59" s="164"/>
      <c r="F59" s="164"/>
      <c r="G59" s="164"/>
    </row>
    <row r="60" spans="1:7" s="81" customFormat="1" ht="12" customHeight="1" thickBot="1">
      <c r="A60" s="31" t="s">
        <v>18</v>
      </c>
      <c r="B60" s="155" t="s">
        <v>217</v>
      </c>
      <c r="C60" s="160">
        <f>SUM(C61:C63)</f>
        <v>0</v>
      </c>
      <c r="D60" s="160">
        <f>SUM(D61:D63)</f>
        <v>0</v>
      </c>
      <c r="E60" s="160">
        <f>SUM(E61:E63)</f>
        <v>0</v>
      </c>
      <c r="F60" s="160">
        <f>SUM(F61:F63)</f>
        <v>0</v>
      </c>
      <c r="G60" s="160">
        <f>SUM(G61:G63)</f>
        <v>0</v>
      </c>
    </row>
    <row r="61" spans="1:7" s="81" customFormat="1" ht="12" customHeight="1">
      <c r="A61" s="288" t="s">
        <v>120</v>
      </c>
      <c r="B61" s="271" t="s">
        <v>219</v>
      </c>
      <c r="C61" s="165"/>
      <c r="D61" s="165"/>
      <c r="E61" s="165"/>
      <c r="F61" s="165"/>
      <c r="G61" s="165"/>
    </row>
    <row r="62" spans="1:7" s="81" customFormat="1" ht="12" customHeight="1">
      <c r="A62" s="289" t="s">
        <v>121</v>
      </c>
      <c r="B62" s="272" t="s">
        <v>344</v>
      </c>
      <c r="C62" s="165"/>
      <c r="D62" s="165"/>
      <c r="E62" s="165"/>
      <c r="F62" s="165"/>
      <c r="G62" s="165"/>
    </row>
    <row r="63" spans="1:7" s="81" customFormat="1" ht="12" customHeight="1">
      <c r="A63" s="289" t="s">
        <v>144</v>
      </c>
      <c r="B63" s="272" t="s">
        <v>220</v>
      </c>
      <c r="C63" s="165"/>
      <c r="D63" s="165"/>
      <c r="E63" s="165"/>
      <c r="F63" s="165"/>
      <c r="G63" s="165"/>
    </row>
    <row r="64" spans="1:7" s="81" customFormat="1" ht="12" customHeight="1" thickBot="1">
      <c r="A64" s="290" t="s">
        <v>218</v>
      </c>
      <c r="B64" s="273" t="s">
        <v>221</v>
      </c>
      <c r="C64" s="165"/>
      <c r="D64" s="165"/>
      <c r="E64" s="165"/>
      <c r="F64" s="165"/>
      <c r="G64" s="165"/>
    </row>
    <row r="65" spans="1:7" s="81" customFormat="1" ht="12" customHeight="1" thickBot="1">
      <c r="A65" s="31" t="s">
        <v>19</v>
      </c>
      <c r="B65" s="20" t="s">
        <v>222</v>
      </c>
      <c r="C65" s="166">
        <f>+C8+C15+C22+C29+C37+C49+C55+C60</f>
        <v>0</v>
      </c>
      <c r="D65" s="166">
        <f>+D8+D15+D22+D29+D37+D49+D55+D60</f>
        <v>0</v>
      </c>
      <c r="E65" s="166">
        <f>+E8+E15+E22+E29+E37+E49+E55+E60</f>
        <v>0</v>
      </c>
      <c r="F65" s="166">
        <f>+F8+F15+F22+F29+F37+F49+F55+F60</f>
        <v>0</v>
      </c>
      <c r="G65" s="166">
        <f>+G8+G15+G22+G29+G37+G49+G55+G60</f>
        <v>0</v>
      </c>
    </row>
    <row r="66" spans="1:7" s="81" customFormat="1" ht="12" customHeight="1" thickBot="1">
      <c r="A66" s="291" t="s">
        <v>313</v>
      </c>
      <c r="B66" s="155" t="s">
        <v>224</v>
      </c>
      <c r="C66" s="160">
        <f>SUM(C67:C69)</f>
        <v>0</v>
      </c>
      <c r="D66" s="160">
        <f>SUM(D67:D69)</f>
        <v>0</v>
      </c>
      <c r="E66" s="160">
        <f>SUM(E67:E69)</f>
        <v>0</v>
      </c>
      <c r="F66" s="160">
        <f>SUM(F67:F69)</f>
        <v>0</v>
      </c>
      <c r="G66" s="160">
        <f>SUM(G67:G69)</f>
        <v>0</v>
      </c>
    </row>
    <row r="67" spans="1:7" s="81" customFormat="1" ht="12" customHeight="1">
      <c r="A67" s="288" t="s">
        <v>255</v>
      </c>
      <c r="B67" s="271" t="s">
        <v>225</v>
      </c>
      <c r="C67" s="165"/>
      <c r="D67" s="165"/>
      <c r="E67" s="165"/>
      <c r="F67" s="165"/>
      <c r="G67" s="165"/>
    </row>
    <row r="68" spans="1:7" s="81" customFormat="1" ht="12" customHeight="1">
      <c r="A68" s="289" t="s">
        <v>264</v>
      </c>
      <c r="B68" s="272" t="s">
        <v>226</v>
      </c>
      <c r="C68" s="165"/>
      <c r="D68" s="165"/>
      <c r="E68" s="165"/>
      <c r="F68" s="165"/>
      <c r="G68" s="165"/>
    </row>
    <row r="69" spans="1:7" s="81" customFormat="1" ht="12" customHeight="1" thickBot="1">
      <c r="A69" s="290" t="s">
        <v>265</v>
      </c>
      <c r="B69" s="274" t="s">
        <v>227</v>
      </c>
      <c r="C69" s="165"/>
      <c r="D69" s="165"/>
      <c r="E69" s="165"/>
      <c r="F69" s="165"/>
      <c r="G69" s="165"/>
    </row>
    <row r="70" spans="1:7" s="81" customFormat="1" ht="12" customHeight="1" thickBot="1">
      <c r="A70" s="291" t="s">
        <v>228</v>
      </c>
      <c r="B70" s="155" t="s">
        <v>229</v>
      </c>
      <c r="C70" s="160">
        <f>SUM(C71:C74)</f>
        <v>0</v>
      </c>
      <c r="D70" s="160">
        <f>SUM(D71:D74)</f>
        <v>0</v>
      </c>
      <c r="E70" s="160">
        <f>SUM(E71:E74)</f>
        <v>0</v>
      </c>
      <c r="F70" s="160">
        <f>SUM(F71:F74)</f>
        <v>0</v>
      </c>
      <c r="G70" s="160">
        <f>SUM(G71:G74)</f>
        <v>0</v>
      </c>
    </row>
    <row r="71" spans="1:7" s="81" customFormat="1" ht="12" customHeight="1">
      <c r="A71" s="288" t="s">
        <v>99</v>
      </c>
      <c r="B71" s="271" t="s">
        <v>230</v>
      </c>
      <c r="C71" s="165"/>
      <c r="D71" s="165"/>
      <c r="E71" s="165"/>
      <c r="F71" s="165"/>
      <c r="G71" s="165"/>
    </row>
    <row r="72" spans="1:7" s="81" customFormat="1" ht="12" customHeight="1">
      <c r="A72" s="289" t="s">
        <v>100</v>
      </c>
      <c r="B72" s="272" t="s">
        <v>231</v>
      </c>
      <c r="C72" s="165"/>
      <c r="D72" s="165"/>
      <c r="E72" s="165"/>
      <c r="F72" s="165"/>
      <c r="G72" s="165"/>
    </row>
    <row r="73" spans="1:7" s="81" customFormat="1" ht="12" customHeight="1">
      <c r="A73" s="289" t="s">
        <v>256</v>
      </c>
      <c r="B73" s="272" t="s">
        <v>232</v>
      </c>
      <c r="C73" s="165"/>
      <c r="D73" s="165"/>
      <c r="E73" s="165"/>
      <c r="F73" s="165"/>
      <c r="G73" s="165"/>
    </row>
    <row r="74" spans="1:7" s="81" customFormat="1" ht="12" customHeight="1" thickBot="1">
      <c r="A74" s="290" t="s">
        <v>257</v>
      </c>
      <c r="B74" s="273" t="s">
        <v>233</v>
      </c>
      <c r="C74" s="165"/>
      <c r="D74" s="165"/>
      <c r="E74" s="165"/>
      <c r="F74" s="165"/>
      <c r="G74" s="165"/>
    </row>
    <row r="75" spans="1:7" s="81" customFormat="1" ht="12" customHeight="1" thickBot="1">
      <c r="A75" s="291" t="s">
        <v>234</v>
      </c>
      <c r="B75" s="155" t="s">
        <v>235</v>
      </c>
      <c r="C75" s="160">
        <f>SUM(C76:C77)</f>
        <v>0</v>
      </c>
      <c r="D75" s="160">
        <f>SUM(D76:D77)</f>
        <v>0</v>
      </c>
      <c r="E75" s="160">
        <f>SUM(E76:E77)</f>
        <v>0</v>
      </c>
      <c r="F75" s="160">
        <f>SUM(F76:F77)</f>
        <v>0</v>
      </c>
      <c r="G75" s="160">
        <f>SUM(G76:G77)</f>
        <v>0</v>
      </c>
    </row>
    <row r="76" spans="1:7" s="81" customFormat="1" ht="12" customHeight="1">
      <c r="A76" s="288" t="s">
        <v>258</v>
      </c>
      <c r="B76" s="271" t="s">
        <v>236</v>
      </c>
      <c r="C76" s="165"/>
      <c r="D76" s="165"/>
      <c r="E76" s="165"/>
      <c r="F76" s="165"/>
      <c r="G76" s="165"/>
    </row>
    <row r="77" spans="1:7" s="81" customFormat="1" ht="12" customHeight="1" thickBot="1">
      <c r="A77" s="290" t="s">
        <v>259</v>
      </c>
      <c r="B77" s="273" t="s">
        <v>237</v>
      </c>
      <c r="C77" s="165"/>
      <c r="D77" s="165"/>
      <c r="E77" s="165"/>
      <c r="F77" s="165"/>
      <c r="G77" s="165"/>
    </row>
    <row r="78" spans="1:7" s="80" customFormat="1" ht="12" customHeight="1" thickBot="1">
      <c r="A78" s="291" t="s">
        <v>238</v>
      </c>
      <c r="B78" s="155" t="s">
        <v>239</v>
      </c>
      <c r="C78" s="160">
        <f>SUM(C79:C81)</f>
        <v>0</v>
      </c>
      <c r="D78" s="160">
        <f>SUM(D79:D81)</f>
        <v>0</v>
      </c>
      <c r="E78" s="160">
        <f>SUM(E79:E81)</f>
        <v>0</v>
      </c>
      <c r="F78" s="160">
        <f>SUM(F79:F81)</f>
        <v>0</v>
      </c>
      <c r="G78" s="160">
        <f>SUM(G79:G81)</f>
        <v>0</v>
      </c>
    </row>
    <row r="79" spans="1:7" s="81" customFormat="1" ht="12" customHeight="1">
      <c r="A79" s="288" t="s">
        <v>260</v>
      </c>
      <c r="B79" s="271" t="s">
        <v>240</v>
      </c>
      <c r="C79" s="165"/>
      <c r="D79" s="165"/>
      <c r="E79" s="165"/>
      <c r="F79" s="165"/>
      <c r="G79" s="165"/>
    </row>
    <row r="80" spans="1:7" s="81" customFormat="1" ht="12" customHeight="1">
      <c r="A80" s="289" t="s">
        <v>261</v>
      </c>
      <c r="B80" s="272" t="s">
        <v>241</v>
      </c>
      <c r="C80" s="165"/>
      <c r="D80" s="165"/>
      <c r="E80" s="165"/>
      <c r="F80" s="165"/>
      <c r="G80" s="165"/>
    </row>
    <row r="81" spans="1:7" s="81" customFormat="1" ht="12" customHeight="1" thickBot="1">
      <c r="A81" s="290" t="s">
        <v>262</v>
      </c>
      <c r="B81" s="273" t="s">
        <v>242</v>
      </c>
      <c r="C81" s="165"/>
      <c r="D81" s="165"/>
      <c r="E81" s="165"/>
      <c r="F81" s="165"/>
      <c r="G81" s="165"/>
    </row>
    <row r="82" spans="1:7" s="81" customFormat="1" ht="12" customHeight="1" thickBot="1">
      <c r="A82" s="291" t="s">
        <v>243</v>
      </c>
      <c r="B82" s="155" t="s">
        <v>263</v>
      </c>
      <c r="C82" s="160">
        <f>SUM(C83:C86)</f>
        <v>0</v>
      </c>
      <c r="D82" s="160">
        <f>SUM(D83:D86)</f>
        <v>0</v>
      </c>
      <c r="E82" s="160">
        <f>SUM(E83:E86)</f>
        <v>0</v>
      </c>
      <c r="F82" s="160">
        <f>SUM(F83:F86)</f>
        <v>0</v>
      </c>
      <c r="G82" s="160">
        <f>SUM(G83:G86)</f>
        <v>0</v>
      </c>
    </row>
    <row r="83" spans="1:7" s="81" customFormat="1" ht="12" customHeight="1">
      <c r="A83" s="292" t="s">
        <v>244</v>
      </c>
      <c r="B83" s="271" t="s">
        <v>245</v>
      </c>
      <c r="C83" s="165"/>
      <c r="D83" s="165"/>
      <c r="E83" s="165"/>
      <c r="F83" s="165"/>
      <c r="G83" s="165"/>
    </row>
    <row r="84" spans="1:7" s="81" customFormat="1" ht="12" customHeight="1">
      <c r="A84" s="293" t="s">
        <v>246</v>
      </c>
      <c r="B84" s="272" t="s">
        <v>247</v>
      </c>
      <c r="C84" s="165"/>
      <c r="D84" s="165"/>
      <c r="E84" s="165"/>
      <c r="F84" s="165"/>
      <c r="G84" s="165"/>
    </row>
    <row r="85" spans="1:7" s="81" customFormat="1" ht="12" customHeight="1">
      <c r="A85" s="293" t="s">
        <v>248</v>
      </c>
      <c r="B85" s="272" t="s">
        <v>249</v>
      </c>
      <c r="C85" s="165"/>
      <c r="D85" s="165"/>
      <c r="E85" s="165"/>
      <c r="F85" s="165"/>
      <c r="G85" s="165"/>
    </row>
    <row r="86" spans="1:7" s="80" customFormat="1" ht="12" customHeight="1" thickBot="1">
      <c r="A86" s="294" t="s">
        <v>250</v>
      </c>
      <c r="B86" s="273" t="s">
        <v>251</v>
      </c>
      <c r="C86" s="165"/>
      <c r="D86" s="165"/>
      <c r="E86" s="165"/>
      <c r="F86" s="165"/>
      <c r="G86" s="165"/>
    </row>
    <row r="87" spans="1:7" s="80" customFormat="1" ht="12" customHeight="1" thickBot="1">
      <c r="A87" s="291" t="s">
        <v>252</v>
      </c>
      <c r="B87" s="155" t="s">
        <v>395</v>
      </c>
      <c r="C87" s="316"/>
      <c r="D87" s="316"/>
      <c r="E87" s="316"/>
      <c r="F87" s="316"/>
      <c r="G87" s="316"/>
    </row>
    <row r="88" spans="1:7" s="80" customFormat="1" ht="12" customHeight="1" thickBot="1">
      <c r="A88" s="291" t="s">
        <v>417</v>
      </c>
      <c r="B88" s="155" t="s">
        <v>253</v>
      </c>
      <c r="C88" s="316"/>
      <c r="D88" s="316"/>
      <c r="E88" s="316"/>
      <c r="F88" s="316"/>
      <c r="G88" s="316"/>
    </row>
    <row r="89" spans="1:7" s="80" customFormat="1" ht="12" customHeight="1" thickBot="1">
      <c r="A89" s="291" t="s">
        <v>418</v>
      </c>
      <c r="B89" s="278" t="s">
        <v>398</v>
      </c>
      <c r="C89" s="166">
        <f>+C66+C70+C75+C78+C82+C88+C87</f>
        <v>0</v>
      </c>
      <c r="D89" s="166">
        <f>+D66+D70+D75+D78+D82+D88+D87</f>
        <v>0</v>
      </c>
      <c r="E89" s="166">
        <f>+E66+E70+E75+E78+E82+E88+E87</f>
        <v>0</v>
      </c>
      <c r="F89" s="166">
        <f>+F66+F70+F75+F78+F82+F88+F87</f>
        <v>0</v>
      </c>
      <c r="G89" s="166">
        <f>+G66+G70+G75+G78+G82+G88+G87</f>
        <v>0</v>
      </c>
    </row>
    <row r="90" spans="1:7" s="80" customFormat="1" ht="12" customHeight="1" thickBot="1">
      <c r="A90" s="295" t="s">
        <v>419</v>
      </c>
      <c r="B90" s="279" t="s">
        <v>420</v>
      </c>
      <c r="C90" s="166">
        <f>+C65+C89</f>
        <v>0</v>
      </c>
      <c r="D90" s="166">
        <f>+D65+D89</f>
        <v>0</v>
      </c>
      <c r="E90" s="166">
        <f>+E65+E89</f>
        <v>0</v>
      </c>
      <c r="F90" s="166">
        <f>+F65+F89</f>
        <v>0</v>
      </c>
      <c r="G90" s="166">
        <f>+G65+G89</f>
        <v>0</v>
      </c>
    </row>
    <row r="91" spans="1:4" s="81" customFormat="1" ht="15" customHeight="1" thickBot="1">
      <c r="A91" s="122"/>
      <c r="B91" s="123"/>
      <c r="C91" s="223"/>
      <c r="D91" s="223"/>
    </row>
    <row r="92" spans="1:7" s="59" customFormat="1" ht="16.5" customHeight="1" thickBot="1">
      <c r="A92" s="126"/>
      <c r="B92" s="127" t="s">
        <v>51</v>
      </c>
      <c r="C92" s="225"/>
      <c r="D92" s="225"/>
      <c r="E92" s="225"/>
      <c r="F92" s="225"/>
      <c r="G92" s="225"/>
    </row>
    <row r="93" spans="1:7" s="82" customFormat="1" ht="12" customHeight="1" thickBot="1">
      <c r="A93" s="263" t="s">
        <v>11</v>
      </c>
      <c r="B93" s="30" t="s">
        <v>424</v>
      </c>
      <c r="C93" s="159">
        <f>+C94+C95+C96+C97+C98+C111</f>
        <v>0</v>
      </c>
      <c r="D93" s="159">
        <f>+D94+D95+D96+D97+D98+D111</f>
        <v>0</v>
      </c>
      <c r="E93" s="159">
        <f>+E94+E95+E96+E97+E98+E111</f>
        <v>0</v>
      </c>
      <c r="F93" s="159">
        <f>+F94+F95+F96+F97+F98+F111</f>
        <v>0</v>
      </c>
      <c r="G93" s="159">
        <f>+G94+G95+G96+G97+G98+G111</f>
        <v>0</v>
      </c>
    </row>
    <row r="94" spans="1:7" ht="12" customHeight="1">
      <c r="A94" s="296" t="s">
        <v>78</v>
      </c>
      <c r="B94" s="9" t="s">
        <v>41</v>
      </c>
      <c r="C94" s="161"/>
      <c r="D94" s="161"/>
      <c r="E94" s="161"/>
      <c r="F94" s="161"/>
      <c r="G94" s="161"/>
    </row>
    <row r="95" spans="1:7" ht="12" customHeight="1">
      <c r="A95" s="289" t="s">
        <v>79</v>
      </c>
      <c r="B95" s="7" t="s">
        <v>122</v>
      </c>
      <c r="C95" s="162"/>
      <c r="D95" s="162"/>
      <c r="E95" s="162"/>
      <c r="F95" s="162"/>
      <c r="G95" s="162"/>
    </row>
    <row r="96" spans="1:7" ht="12" customHeight="1">
      <c r="A96" s="289" t="s">
        <v>80</v>
      </c>
      <c r="B96" s="7" t="s">
        <v>97</v>
      </c>
      <c r="C96" s="164"/>
      <c r="D96" s="164"/>
      <c r="E96" s="164"/>
      <c r="F96" s="164"/>
      <c r="G96" s="164"/>
    </row>
    <row r="97" spans="1:7" ht="12" customHeight="1">
      <c r="A97" s="289" t="s">
        <v>81</v>
      </c>
      <c r="B97" s="10" t="s">
        <v>123</v>
      </c>
      <c r="C97" s="164"/>
      <c r="D97" s="164"/>
      <c r="E97" s="164"/>
      <c r="F97" s="164"/>
      <c r="G97" s="164"/>
    </row>
    <row r="98" spans="1:7" ht="12" customHeight="1">
      <c r="A98" s="289" t="s">
        <v>89</v>
      </c>
      <c r="B98" s="18" t="s">
        <v>124</v>
      </c>
      <c r="C98" s="164"/>
      <c r="D98" s="164"/>
      <c r="E98" s="164"/>
      <c r="F98" s="164"/>
      <c r="G98" s="164"/>
    </row>
    <row r="99" spans="1:7" ht="12" customHeight="1">
      <c r="A99" s="289" t="s">
        <v>82</v>
      </c>
      <c r="B99" s="7" t="s">
        <v>421</v>
      </c>
      <c r="C99" s="164"/>
      <c r="D99" s="164"/>
      <c r="E99" s="164"/>
      <c r="F99" s="164"/>
      <c r="G99" s="164"/>
    </row>
    <row r="100" spans="1:7" ht="12" customHeight="1">
      <c r="A100" s="289" t="s">
        <v>83</v>
      </c>
      <c r="B100" s="94" t="s">
        <v>361</v>
      </c>
      <c r="C100" s="164"/>
      <c r="D100" s="164"/>
      <c r="E100" s="164"/>
      <c r="F100" s="164"/>
      <c r="G100" s="164"/>
    </row>
    <row r="101" spans="1:7" ht="12" customHeight="1">
      <c r="A101" s="289" t="s">
        <v>90</v>
      </c>
      <c r="B101" s="94" t="s">
        <v>360</v>
      </c>
      <c r="C101" s="164"/>
      <c r="D101" s="164"/>
      <c r="E101" s="164"/>
      <c r="F101" s="164"/>
      <c r="G101" s="164"/>
    </row>
    <row r="102" spans="1:7" ht="12" customHeight="1">
      <c r="A102" s="289" t="s">
        <v>91</v>
      </c>
      <c r="B102" s="94" t="s">
        <v>269</v>
      </c>
      <c r="C102" s="164"/>
      <c r="D102" s="164"/>
      <c r="E102" s="164"/>
      <c r="F102" s="164"/>
      <c r="G102" s="164"/>
    </row>
    <row r="103" spans="1:7" ht="12" customHeight="1">
      <c r="A103" s="289" t="s">
        <v>92</v>
      </c>
      <c r="B103" s="95" t="s">
        <v>270</v>
      </c>
      <c r="C103" s="164"/>
      <c r="D103" s="164"/>
      <c r="E103" s="164"/>
      <c r="F103" s="164"/>
      <c r="G103" s="164"/>
    </row>
    <row r="104" spans="1:7" ht="12" customHeight="1">
      <c r="A104" s="289" t="s">
        <v>93</v>
      </c>
      <c r="B104" s="95" t="s">
        <v>271</v>
      </c>
      <c r="C104" s="164"/>
      <c r="D104" s="164"/>
      <c r="E104" s="164"/>
      <c r="F104" s="164"/>
      <c r="G104" s="164"/>
    </row>
    <row r="105" spans="1:7" ht="12" customHeight="1">
      <c r="A105" s="289" t="s">
        <v>95</v>
      </c>
      <c r="B105" s="94" t="s">
        <v>272</v>
      </c>
      <c r="C105" s="164"/>
      <c r="D105" s="164"/>
      <c r="E105" s="164"/>
      <c r="F105" s="164"/>
      <c r="G105" s="164"/>
    </row>
    <row r="106" spans="1:7" ht="12" customHeight="1">
      <c r="A106" s="289" t="s">
        <v>125</v>
      </c>
      <c r="B106" s="94" t="s">
        <v>273</v>
      </c>
      <c r="C106" s="164"/>
      <c r="D106" s="164"/>
      <c r="E106" s="164"/>
      <c r="F106" s="164"/>
      <c r="G106" s="164"/>
    </row>
    <row r="107" spans="1:7" ht="12" customHeight="1">
      <c r="A107" s="289" t="s">
        <v>267</v>
      </c>
      <c r="B107" s="95" t="s">
        <v>274</v>
      </c>
      <c r="C107" s="164"/>
      <c r="D107" s="164"/>
      <c r="E107" s="164"/>
      <c r="F107" s="164"/>
      <c r="G107" s="164"/>
    </row>
    <row r="108" spans="1:7" ht="12" customHeight="1">
      <c r="A108" s="297" t="s">
        <v>268</v>
      </c>
      <c r="B108" s="96" t="s">
        <v>275</v>
      </c>
      <c r="C108" s="164"/>
      <c r="D108" s="164"/>
      <c r="E108" s="164"/>
      <c r="F108" s="164"/>
      <c r="G108" s="164"/>
    </row>
    <row r="109" spans="1:7" ht="12" customHeight="1">
      <c r="A109" s="289" t="s">
        <v>358</v>
      </c>
      <c r="B109" s="96" t="s">
        <v>276</v>
      </c>
      <c r="C109" s="164"/>
      <c r="D109" s="164"/>
      <c r="E109" s="164"/>
      <c r="F109" s="164"/>
      <c r="G109" s="164"/>
    </row>
    <row r="110" spans="1:7" ht="12" customHeight="1">
      <c r="A110" s="289" t="s">
        <v>359</v>
      </c>
      <c r="B110" s="95" t="s">
        <v>277</v>
      </c>
      <c r="C110" s="162"/>
      <c r="D110" s="162"/>
      <c r="E110" s="162"/>
      <c r="F110" s="162"/>
      <c r="G110" s="162"/>
    </row>
    <row r="111" spans="1:7" ht="12" customHeight="1">
      <c r="A111" s="289" t="s">
        <v>363</v>
      </c>
      <c r="B111" s="10" t="s">
        <v>42</v>
      </c>
      <c r="C111" s="162"/>
      <c r="D111" s="162"/>
      <c r="E111" s="162"/>
      <c r="F111" s="162"/>
      <c r="G111" s="162"/>
    </row>
    <row r="112" spans="1:7" ht="12" customHeight="1">
      <c r="A112" s="290" t="s">
        <v>364</v>
      </c>
      <c r="B112" s="7" t="s">
        <v>422</v>
      </c>
      <c r="C112" s="164"/>
      <c r="D112" s="164"/>
      <c r="E112" s="164"/>
      <c r="F112" s="164"/>
      <c r="G112" s="164"/>
    </row>
    <row r="113" spans="1:7" ht="12" customHeight="1" thickBot="1">
      <c r="A113" s="298" t="s">
        <v>365</v>
      </c>
      <c r="B113" s="97" t="s">
        <v>423</v>
      </c>
      <c r="C113" s="168"/>
      <c r="D113" s="168"/>
      <c r="E113" s="168"/>
      <c r="F113" s="168"/>
      <c r="G113" s="168"/>
    </row>
    <row r="114" spans="1:7" ht="12" customHeight="1" thickBot="1">
      <c r="A114" s="31" t="s">
        <v>12</v>
      </c>
      <c r="B114" s="29" t="s">
        <v>278</v>
      </c>
      <c r="C114" s="160">
        <f>+C115+C117+C119</f>
        <v>0</v>
      </c>
      <c r="D114" s="160">
        <f>+D115+D117+D119</f>
        <v>0</v>
      </c>
      <c r="E114" s="160">
        <f>+E115+E117+E119</f>
        <v>0</v>
      </c>
      <c r="F114" s="160">
        <f>+F115+F117+F119</f>
        <v>0</v>
      </c>
      <c r="G114" s="160">
        <f>+G115+G117+G119</f>
        <v>0</v>
      </c>
    </row>
    <row r="115" spans="1:7" ht="12" customHeight="1">
      <c r="A115" s="288" t="s">
        <v>84</v>
      </c>
      <c r="B115" s="7" t="s">
        <v>142</v>
      </c>
      <c r="C115" s="163"/>
      <c r="D115" s="163"/>
      <c r="E115" s="163"/>
      <c r="F115" s="163"/>
      <c r="G115" s="163"/>
    </row>
    <row r="116" spans="1:7" ht="12" customHeight="1">
      <c r="A116" s="288" t="s">
        <v>85</v>
      </c>
      <c r="B116" s="11" t="s">
        <v>282</v>
      </c>
      <c r="C116" s="163"/>
      <c r="D116" s="163"/>
      <c r="E116" s="163"/>
      <c r="F116" s="163"/>
      <c r="G116" s="163"/>
    </row>
    <row r="117" spans="1:7" ht="12" customHeight="1">
      <c r="A117" s="288" t="s">
        <v>86</v>
      </c>
      <c r="B117" s="11" t="s">
        <v>126</v>
      </c>
      <c r="C117" s="162"/>
      <c r="D117" s="162"/>
      <c r="E117" s="162"/>
      <c r="F117" s="162"/>
      <c r="G117" s="162"/>
    </row>
    <row r="118" spans="1:7" ht="12" customHeight="1">
      <c r="A118" s="288" t="s">
        <v>87</v>
      </c>
      <c r="B118" s="11" t="s">
        <v>283</v>
      </c>
      <c r="C118" s="135"/>
      <c r="D118" s="135"/>
      <c r="E118" s="135"/>
      <c r="F118" s="135"/>
      <c r="G118" s="135"/>
    </row>
    <row r="119" spans="1:7" ht="12" customHeight="1">
      <c r="A119" s="288" t="s">
        <v>88</v>
      </c>
      <c r="B119" s="157" t="s">
        <v>145</v>
      </c>
      <c r="C119" s="135"/>
      <c r="D119" s="135"/>
      <c r="E119" s="135"/>
      <c r="F119" s="135"/>
      <c r="G119" s="135"/>
    </row>
    <row r="120" spans="1:7" ht="12" customHeight="1">
      <c r="A120" s="288" t="s">
        <v>94</v>
      </c>
      <c r="B120" s="156" t="s">
        <v>345</v>
      </c>
      <c r="C120" s="135"/>
      <c r="D120" s="135"/>
      <c r="E120" s="135"/>
      <c r="F120" s="135"/>
      <c r="G120" s="135"/>
    </row>
    <row r="121" spans="1:7" ht="12" customHeight="1">
      <c r="A121" s="288" t="s">
        <v>96</v>
      </c>
      <c r="B121" s="267" t="s">
        <v>288</v>
      </c>
      <c r="C121" s="135"/>
      <c r="D121" s="135"/>
      <c r="E121" s="135"/>
      <c r="F121" s="135"/>
      <c r="G121" s="135"/>
    </row>
    <row r="122" spans="1:7" ht="12" customHeight="1">
      <c r="A122" s="288" t="s">
        <v>127</v>
      </c>
      <c r="B122" s="95" t="s">
        <v>271</v>
      </c>
      <c r="C122" s="135"/>
      <c r="D122" s="135"/>
      <c r="E122" s="135"/>
      <c r="F122" s="135"/>
      <c r="G122" s="135"/>
    </row>
    <row r="123" spans="1:7" ht="12" customHeight="1">
      <c r="A123" s="288" t="s">
        <v>128</v>
      </c>
      <c r="B123" s="95" t="s">
        <v>287</v>
      </c>
      <c r="C123" s="135"/>
      <c r="D123" s="135"/>
      <c r="E123" s="135"/>
      <c r="F123" s="135"/>
      <c r="G123" s="135"/>
    </row>
    <row r="124" spans="1:7" ht="12" customHeight="1">
      <c r="A124" s="288" t="s">
        <v>129</v>
      </c>
      <c r="B124" s="95" t="s">
        <v>286</v>
      </c>
      <c r="C124" s="135"/>
      <c r="D124" s="135"/>
      <c r="E124" s="135"/>
      <c r="F124" s="135"/>
      <c r="G124" s="135"/>
    </row>
    <row r="125" spans="1:7" ht="12" customHeight="1">
      <c r="A125" s="288" t="s">
        <v>279</v>
      </c>
      <c r="B125" s="95" t="s">
        <v>274</v>
      </c>
      <c r="C125" s="135"/>
      <c r="D125" s="135"/>
      <c r="E125" s="135"/>
      <c r="F125" s="135"/>
      <c r="G125" s="135"/>
    </row>
    <row r="126" spans="1:7" ht="12" customHeight="1">
      <c r="A126" s="288" t="s">
        <v>280</v>
      </c>
      <c r="B126" s="95" t="s">
        <v>285</v>
      </c>
      <c r="C126" s="135"/>
      <c r="D126" s="135"/>
      <c r="E126" s="135"/>
      <c r="F126" s="135"/>
      <c r="G126" s="135"/>
    </row>
    <row r="127" spans="1:7" ht="12" customHeight="1" thickBot="1">
      <c r="A127" s="297" t="s">
        <v>281</v>
      </c>
      <c r="B127" s="95" t="s">
        <v>284</v>
      </c>
      <c r="C127" s="137"/>
      <c r="D127" s="137"/>
      <c r="E127" s="137"/>
      <c r="F127" s="137"/>
      <c r="G127" s="137"/>
    </row>
    <row r="128" spans="1:7" ht="12" customHeight="1" thickBot="1">
      <c r="A128" s="31" t="s">
        <v>13</v>
      </c>
      <c r="B128" s="90" t="s">
        <v>368</v>
      </c>
      <c r="C128" s="160">
        <f>+C93+C114</f>
        <v>0</v>
      </c>
      <c r="D128" s="160">
        <f>+D93+D114</f>
        <v>0</v>
      </c>
      <c r="E128" s="160">
        <f>+E93+E114</f>
        <v>0</v>
      </c>
      <c r="F128" s="160">
        <f>+F93+F114</f>
        <v>0</v>
      </c>
      <c r="G128" s="160">
        <f>+G93+G114</f>
        <v>0</v>
      </c>
    </row>
    <row r="129" spans="1:7" ht="12" customHeight="1" thickBot="1">
      <c r="A129" s="31" t="s">
        <v>14</v>
      </c>
      <c r="B129" s="90" t="s">
        <v>369</v>
      </c>
      <c r="C129" s="160">
        <f>+C130+C131+C132</f>
        <v>0</v>
      </c>
      <c r="D129" s="160">
        <f>+D130+D131+D132</f>
        <v>0</v>
      </c>
      <c r="E129" s="160">
        <f>+E130+E131+E132</f>
        <v>0</v>
      </c>
      <c r="F129" s="160">
        <f>+F130+F131+F132</f>
        <v>0</v>
      </c>
      <c r="G129" s="160">
        <f>+G130+G131+G132</f>
        <v>0</v>
      </c>
    </row>
    <row r="130" spans="1:7" s="82" customFormat="1" ht="12" customHeight="1">
      <c r="A130" s="288" t="s">
        <v>179</v>
      </c>
      <c r="B130" s="8" t="s">
        <v>427</v>
      </c>
      <c r="C130" s="135"/>
      <c r="D130" s="135"/>
      <c r="E130" s="135"/>
      <c r="F130" s="135"/>
      <c r="G130" s="135"/>
    </row>
    <row r="131" spans="1:7" ht="12" customHeight="1">
      <c r="A131" s="288" t="s">
        <v>182</v>
      </c>
      <c r="B131" s="8" t="s">
        <v>377</v>
      </c>
      <c r="C131" s="135"/>
      <c r="D131" s="135"/>
      <c r="E131" s="135"/>
      <c r="F131" s="135"/>
      <c r="G131" s="135"/>
    </row>
    <row r="132" spans="1:7" ht="12" customHeight="1" thickBot="1">
      <c r="A132" s="297" t="s">
        <v>183</v>
      </c>
      <c r="B132" s="6" t="s">
        <v>426</v>
      </c>
      <c r="C132" s="135"/>
      <c r="D132" s="135"/>
      <c r="E132" s="135"/>
      <c r="F132" s="135"/>
      <c r="G132" s="135"/>
    </row>
    <row r="133" spans="1:7" ht="12" customHeight="1" thickBot="1">
      <c r="A133" s="31" t="s">
        <v>15</v>
      </c>
      <c r="B133" s="90" t="s">
        <v>370</v>
      </c>
      <c r="C133" s="160">
        <f>+C134+C135+C136+C137+C138+C139</f>
        <v>0</v>
      </c>
      <c r="D133" s="160">
        <f>+D134+D135+D136+D137+D138+D139</f>
        <v>0</v>
      </c>
      <c r="E133" s="160">
        <f>+E134+E135+E136+E137+E138+E139</f>
        <v>0</v>
      </c>
      <c r="F133" s="160">
        <f>+F134+F135+F136+F137+F138+F139</f>
        <v>0</v>
      </c>
      <c r="G133" s="160">
        <f>+G134+G135+G136+G137+G138+G139</f>
        <v>0</v>
      </c>
    </row>
    <row r="134" spans="1:7" ht="12" customHeight="1">
      <c r="A134" s="288" t="s">
        <v>71</v>
      </c>
      <c r="B134" s="8" t="s">
        <v>379</v>
      </c>
      <c r="C134" s="135"/>
      <c r="D134" s="135"/>
      <c r="E134" s="135"/>
      <c r="F134" s="135"/>
      <c r="G134" s="135"/>
    </row>
    <row r="135" spans="1:7" ht="12" customHeight="1">
      <c r="A135" s="288" t="s">
        <v>72</v>
      </c>
      <c r="B135" s="8" t="s">
        <v>371</v>
      </c>
      <c r="C135" s="135"/>
      <c r="D135" s="135"/>
      <c r="E135" s="135"/>
      <c r="F135" s="135"/>
      <c r="G135" s="135"/>
    </row>
    <row r="136" spans="1:7" ht="12" customHeight="1">
      <c r="A136" s="288" t="s">
        <v>73</v>
      </c>
      <c r="B136" s="8" t="s">
        <v>372</v>
      </c>
      <c r="C136" s="135"/>
      <c r="D136" s="135"/>
      <c r="E136" s="135"/>
      <c r="F136" s="135"/>
      <c r="G136" s="135"/>
    </row>
    <row r="137" spans="1:7" ht="12" customHeight="1">
      <c r="A137" s="288" t="s">
        <v>114</v>
      </c>
      <c r="B137" s="8" t="s">
        <v>425</v>
      </c>
      <c r="C137" s="135"/>
      <c r="D137" s="135"/>
      <c r="E137" s="135"/>
      <c r="F137" s="135"/>
      <c r="G137" s="135"/>
    </row>
    <row r="138" spans="1:7" ht="12" customHeight="1">
      <c r="A138" s="288" t="s">
        <v>115</v>
      </c>
      <c r="B138" s="8" t="s">
        <v>374</v>
      </c>
      <c r="C138" s="135"/>
      <c r="D138" s="135"/>
      <c r="E138" s="135"/>
      <c r="F138" s="135"/>
      <c r="G138" s="135"/>
    </row>
    <row r="139" spans="1:7" s="82" customFormat="1" ht="12" customHeight="1" thickBot="1">
      <c r="A139" s="297" t="s">
        <v>116</v>
      </c>
      <c r="B139" s="6" t="s">
        <v>375</v>
      </c>
      <c r="C139" s="135"/>
      <c r="D139" s="135"/>
      <c r="E139" s="135"/>
      <c r="F139" s="135"/>
      <c r="G139" s="135"/>
    </row>
    <row r="140" spans="1:11" ht="12" customHeight="1" thickBot="1">
      <c r="A140" s="31" t="s">
        <v>16</v>
      </c>
      <c r="B140" s="90" t="s">
        <v>442</v>
      </c>
      <c r="C140" s="166">
        <f>+C141+C142+C144+C145+C143</f>
        <v>0</v>
      </c>
      <c r="D140" s="166">
        <f>+D141+D142+D144+D145+D143</f>
        <v>0</v>
      </c>
      <c r="E140" s="166">
        <f>+E141+E142+E144+E145+E143</f>
        <v>0</v>
      </c>
      <c r="F140" s="166">
        <f>+F141+F142+F144+F145+F143</f>
        <v>0</v>
      </c>
      <c r="G140" s="166">
        <f>+G141+G142+G144+G145+G143</f>
        <v>0</v>
      </c>
      <c r="K140" s="133"/>
    </row>
    <row r="141" spans="1:7" ht="12.75">
      <c r="A141" s="288" t="s">
        <v>74</v>
      </c>
      <c r="B141" s="8" t="s">
        <v>289</v>
      </c>
      <c r="C141" s="135"/>
      <c r="D141" s="135"/>
      <c r="E141" s="135"/>
      <c r="F141" s="135"/>
      <c r="G141" s="135"/>
    </row>
    <row r="142" spans="1:7" ht="12" customHeight="1">
      <c r="A142" s="288" t="s">
        <v>75</v>
      </c>
      <c r="B142" s="8" t="s">
        <v>290</v>
      </c>
      <c r="C142" s="135"/>
      <c r="D142" s="135"/>
      <c r="E142" s="135"/>
      <c r="F142" s="135"/>
      <c r="G142" s="135"/>
    </row>
    <row r="143" spans="1:7" s="82" customFormat="1" ht="12" customHeight="1">
      <c r="A143" s="288" t="s">
        <v>203</v>
      </c>
      <c r="B143" s="8" t="s">
        <v>441</v>
      </c>
      <c r="C143" s="135"/>
      <c r="D143" s="135"/>
      <c r="E143" s="135"/>
      <c r="F143" s="135"/>
      <c r="G143" s="135"/>
    </row>
    <row r="144" spans="1:7" s="82" customFormat="1" ht="12" customHeight="1">
      <c r="A144" s="288" t="s">
        <v>204</v>
      </c>
      <c r="B144" s="8" t="s">
        <v>384</v>
      </c>
      <c r="C144" s="135"/>
      <c r="D144" s="135"/>
      <c r="E144" s="135"/>
      <c r="F144" s="135"/>
      <c r="G144" s="135"/>
    </row>
    <row r="145" spans="1:7" s="82" customFormat="1" ht="12" customHeight="1" thickBot="1">
      <c r="A145" s="297" t="s">
        <v>205</v>
      </c>
      <c r="B145" s="6" t="s">
        <v>309</v>
      </c>
      <c r="C145" s="135"/>
      <c r="D145" s="135"/>
      <c r="E145" s="135"/>
      <c r="F145" s="135"/>
      <c r="G145" s="135"/>
    </row>
    <row r="146" spans="1:7" s="82" customFormat="1" ht="12" customHeight="1" thickBot="1">
      <c r="A146" s="31" t="s">
        <v>17</v>
      </c>
      <c r="B146" s="90" t="s">
        <v>385</v>
      </c>
      <c r="C146" s="169">
        <f>+C147+C148+C149+C150+C151</f>
        <v>0</v>
      </c>
      <c r="D146" s="169">
        <f>+D147+D148+D149+D150+D151</f>
        <v>0</v>
      </c>
      <c r="E146" s="169">
        <f>+E147+E148+E149+E150+E151</f>
        <v>0</v>
      </c>
      <c r="F146" s="169">
        <f>+F147+F148+F149+F150+F151</f>
        <v>0</v>
      </c>
      <c r="G146" s="169">
        <f>+G147+G148+G149+G150+G151</f>
        <v>0</v>
      </c>
    </row>
    <row r="147" spans="1:7" s="82" customFormat="1" ht="12" customHeight="1">
      <c r="A147" s="288" t="s">
        <v>76</v>
      </c>
      <c r="B147" s="8" t="s">
        <v>380</v>
      </c>
      <c r="C147" s="135"/>
      <c r="D147" s="135"/>
      <c r="E147" s="135"/>
      <c r="F147" s="135"/>
      <c r="G147" s="135"/>
    </row>
    <row r="148" spans="1:7" s="82" customFormat="1" ht="12" customHeight="1">
      <c r="A148" s="288" t="s">
        <v>77</v>
      </c>
      <c r="B148" s="8" t="s">
        <v>387</v>
      </c>
      <c r="C148" s="135"/>
      <c r="D148" s="135"/>
      <c r="E148" s="135"/>
      <c r="F148" s="135"/>
      <c r="G148" s="135"/>
    </row>
    <row r="149" spans="1:7" s="82" customFormat="1" ht="12" customHeight="1">
      <c r="A149" s="288" t="s">
        <v>215</v>
      </c>
      <c r="B149" s="8" t="s">
        <v>382</v>
      </c>
      <c r="C149" s="135"/>
      <c r="D149" s="135"/>
      <c r="E149" s="135"/>
      <c r="F149" s="135"/>
      <c r="G149" s="135"/>
    </row>
    <row r="150" spans="1:7" ht="12.75" customHeight="1">
      <c r="A150" s="288" t="s">
        <v>216</v>
      </c>
      <c r="B150" s="8" t="s">
        <v>428</v>
      </c>
      <c r="C150" s="135"/>
      <c r="D150" s="135"/>
      <c r="E150" s="135"/>
      <c r="F150" s="135"/>
      <c r="G150" s="135"/>
    </row>
    <row r="151" spans="1:7" ht="12.75" customHeight="1" thickBot="1">
      <c r="A151" s="297" t="s">
        <v>386</v>
      </c>
      <c r="B151" s="6" t="s">
        <v>389</v>
      </c>
      <c r="C151" s="137"/>
      <c r="D151" s="137"/>
      <c r="E151" s="137"/>
      <c r="F151" s="137"/>
      <c r="G151" s="137"/>
    </row>
    <row r="152" spans="1:7" ht="12.75" customHeight="1" thickBot="1">
      <c r="A152" s="343" t="s">
        <v>18</v>
      </c>
      <c r="B152" s="90" t="s">
        <v>390</v>
      </c>
      <c r="C152" s="169"/>
      <c r="D152" s="169"/>
      <c r="E152" s="169"/>
      <c r="F152" s="169"/>
      <c r="G152" s="169"/>
    </row>
    <row r="153" spans="1:7" ht="12" customHeight="1" thickBot="1">
      <c r="A153" s="343" t="s">
        <v>19</v>
      </c>
      <c r="B153" s="90" t="s">
        <v>391</v>
      </c>
      <c r="C153" s="169"/>
      <c r="D153" s="169"/>
      <c r="E153" s="169"/>
      <c r="F153" s="169"/>
      <c r="G153" s="169"/>
    </row>
    <row r="154" spans="1:7" ht="15" customHeight="1" thickBot="1">
      <c r="A154" s="31" t="s">
        <v>20</v>
      </c>
      <c r="B154" s="90" t="s">
        <v>393</v>
      </c>
      <c r="C154" s="281">
        <f>+C129+C133+C140+C146+C152+C153</f>
        <v>0</v>
      </c>
      <c r="D154" s="281">
        <f>+D129+D133+D140+D146+D152+D153</f>
        <v>0</v>
      </c>
      <c r="E154" s="281">
        <f>+E129+E133+E140+E146+E152+E153</f>
        <v>0</v>
      </c>
      <c r="F154" s="281">
        <f>+F129+F133+F140+F146+F152+F153</f>
        <v>0</v>
      </c>
      <c r="G154" s="281">
        <f>+G129+G133+G140+G146+G152+G153</f>
        <v>0</v>
      </c>
    </row>
    <row r="155" spans="1:7" ht="13.5" thickBot="1">
      <c r="A155" s="299" t="s">
        <v>21</v>
      </c>
      <c r="B155" s="236" t="s">
        <v>392</v>
      </c>
      <c r="C155" s="281">
        <f>+C128+C154</f>
        <v>0</v>
      </c>
      <c r="D155" s="281">
        <f>+D128+D154</f>
        <v>0</v>
      </c>
      <c r="E155" s="281">
        <f>+E128+E154</f>
        <v>0</v>
      </c>
      <c r="F155" s="281">
        <f>+F128+F154</f>
        <v>0</v>
      </c>
      <c r="G155" s="281">
        <f>+G128+G154</f>
        <v>0</v>
      </c>
    </row>
    <row r="156" spans="1:5" ht="15" customHeight="1" thickBot="1">
      <c r="A156" s="241"/>
      <c r="B156" s="242"/>
      <c r="C156" s="243"/>
      <c r="D156" s="243"/>
      <c r="E156" s="243"/>
    </row>
    <row r="157" spans="1:5" ht="14.25" customHeight="1" thickBot="1">
      <c r="A157" s="131" t="s">
        <v>429</v>
      </c>
      <c r="B157" s="132"/>
      <c r="C157" s="88"/>
      <c r="D157" s="88"/>
      <c r="E157" s="88"/>
    </row>
    <row r="158" spans="1:5" ht="13.5" thickBot="1">
      <c r="A158" s="131" t="s">
        <v>138</v>
      </c>
      <c r="B158" s="132"/>
      <c r="C158" s="88"/>
      <c r="D158" s="88"/>
      <c r="E158" s="88"/>
    </row>
  </sheetData>
  <sheetProtection formatCells="0"/>
  <mergeCells count="5">
    <mergeCell ref="C1:G1"/>
    <mergeCell ref="C2:G2"/>
    <mergeCell ref="C3:G3"/>
    <mergeCell ref="A7:G7"/>
    <mergeCell ref="C4:G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1"/>
  <sheetViews>
    <sheetView zoomScale="110" zoomScaleNormal="110" workbookViewId="0" topLeftCell="A19">
      <selection activeCell="K50" sqref="K50"/>
    </sheetView>
  </sheetViews>
  <sheetFormatPr defaultColWidth="9.00390625" defaultRowHeight="12.75"/>
  <cols>
    <col min="1" max="1" width="17.625" style="129" customWidth="1"/>
    <col min="2" max="2" width="79.125" style="130" customWidth="1"/>
    <col min="3" max="3" width="18.125" style="130" customWidth="1"/>
    <col min="4" max="4" width="15.625" style="130" customWidth="1"/>
    <col min="5" max="5" width="13.00390625" style="130" customWidth="1"/>
    <col min="6" max="16384" width="9.375" style="130" customWidth="1"/>
  </cols>
  <sheetData>
    <row r="1" spans="1:7" s="110" customFormat="1" ht="21" customHeight="1" thickBot="1">
      <c r="A1" s="109"/>
      <c r="B1" s="686" t="s">
        <v>552</v>
      </c>
      <c r="C1" s="686"/>
      <c r="D1" s="686"/>
      <c r="E1" s="686"/>
      <c r="F1" s="686"/>
      <c r="G1" s="686"/>
    </row>
    <row r="2" spans="1:7" s="310" customFormat="1" ht="45" customHeight="1">
      <c r="A2" s="362" t="s">
        <v>136</v>
      </c>
      <c r="B2" s="215" t="s">
        <v>455</v>
      </c>
      <c r="C2" s="687" t="s">
        <v>53</v>
      </c>
      <c r="D2" s="688"/>
      <c r="E2" s="688"/>
      <c r="F2" s="688"/>
      <c r="G2" s="689"/>
    </row>
    <row r="3" spans="1:7" s="310" customFormat="1" ht="24.75" thickBot="1">
      <c r="A3" s="304" t="s">
        <v>135</v>
      </c>
      <c r="B3" s="216" t="s">
        <v>317</v>
      </c>
      <c r="C3" s="677" t="s">
        <v>46</v>
      </c>
      <c r="D3" s="678"/>
      <c r="E3" s="678"/>
      <c r="F3" s="678"/>
      <c r="G3" s="679"/>
    </row>
    <row r="4" spans="1:7" s="311" customFormat="1" ht="15.75" customHeight="1" thickBot="1">
      <c r="A4" s="113"/>
      <c r="B4" s="113"/>
      <c r="C4" s="685" t="s">
        <v>47</v>
      </c>
      <c r="D4" s="685"/>
      <c r="E4" s="685"/>
      <c r="F4" s="685"/>
      <c r="G4" s="685"/>
    </row>
    <row r="5" spans="1:7" ht="24.75" thickBot="1">
      <c r="A5" s="262" t="s">
        <v>137</v>
      </c>
      <c r="B5" s="114" t="s">
        <v>48</v>
      </c>
      <c r="C5" s="115" t="s">
        <v>49</v>
      </c>
      <c r="D5" s="115" t="s">
        <v>482</v>
      </c>
      <c r="E5" s="115" t="s">
        <v>482</v>
      </c>
      <c r="F5" s="115" t="s">
        <v>542</v>
      </c>
      <c r="G5" s="115" t="s">
        <v>543</v>
      </c>
    </row>
    <row r="6" spans="1:7" s="312" customFormat="1" ht="12.75" customHeight="1" thickBot="1">
      <c r="A6" s="105" t="s">
        <v>407</v>
      </c>
      <c r="B6" s="106" t="s">
        <v>408</v>
      </c>
      <c r="C6" s="107" t="s">
        <v>409</v>
      </c>
      <c r="D6" s="107" t="s">
        <v>411</v>
      </c>
      <c r="E6" s="107" t="s">
        <v>410</v>
      </c>
      <c r="F6" s="107" t="s">
        <v>412</v>
      </c>
      <c r="G6" s="107" t="s">
        <v>413</v>
      </c>
    </row>
    <row r="7" spans="1:7" s="312" customFormat="1" ht="15.75" customHeight="1" thickBot="1">
      <c r="A7" s="116"/>
      <c r="B7" s="117" t="s">
        <v>50</v>
      </c>
      <c r="C7" s="118"/>
      <c r="D7" s="118"/>
      <c r="E7" s="118"/>
      <c r="F7" s="118"/>
      <c r="G7" s="118"/>
    </row>
    <row r="8" spans="1:7" s="228" customFormat="1" ht="12" customHeight="1" thickBot="1">
      <c r="A8" s="105" t="s">
        <v>11</v>
      </c>
      <c r="B8" s="119" t="s">
        <v>430</v>
      </c>
      <c r="C8" s="179">
        <f>SUM(C9:C19)</f>
        <v>0</v>
      </c>
      <c r="D8" s="179">
        <f>SUM(D9:D19)</f>
        <v>38</v>
      </c>
      <c r="E8" s="179">
        <f>SUM(E9:E19)</f>
        <v>93</v>
      </c>
      <c r="F8" s="179">
        <f>SUM(F9:F19)</f>
        <v>92</v>
      </c>
      <c r="G8" s="179"/>
    </row>
    <row r="9" spans="1:7" s="228" customFormat="1" ht="12" customHeight="1">
      <c r="A9" s="305" t="s">
        <v>78</v>
      </c>
      <c r="B9" s="9" t="s">
        <v>192</v>
      </c>
      <c r="C9" s="219"/>
      <c r="D9" s="219"/>
      <c r="E9" s="219"/>
      <c r="F9" s="219"/>
      <c r="G9" s="219"/>
    </row>
    <row r="10" spans="1:7" s="228" customFormat="1" ht="12" customHeight="1">
      <c r="A10" s="306" t="s">
        <v>79</v>
      </c>
      <c r="B10" s="7" t="s">
        <v>193</v>
      </c>
      <c r="C10" s="177"/>
      <c r="D10" s="177">
        <v>38</v>
      </c>
      <c r="E10" s="177"/>
      <c r="F10" s="177"/>
      <c r="G10" s="177"/>
    </row>
    <row r="11" spans="1:7" s="228" customFormat="1" ht="12" customHeight="1">
      <c r="A11" s="306" t="s">
        <v>80</v>
      </c>
      <c r="B11" s="7" t="s">
        <v>194</v>
      </c>
      <c r="C11" s="177"/>
      <c r="D11" s="177"/>
      <c r="E11" s="177">
        <v>66</v>
      </c>
      <c r="F11" s="177">
        <v>66</v>
      </c>
      <c r="G11" s="177"/>
    </row>
    <row r="12" spans="1:7" s="228" customFormat="1" ht="12" customHeight="1">
      <c r="A12" s="306" t="s">
        <v>81</v>
      </c>
      <c r="B12" s="7" t="s">
        <v>195</v>
      </c>
      <c r="C12" s="177"/>
      <c r="D12" s="177"/>
      <c r="E12" s="177"/>
      <c r="F12" s="177"/>
      <c r="G12" s="177"/>
    </row>
    <row r="13" spans="1:7" s="228" customFormat="1" ht="12" customHeight="1">
      <c r="A13" s="306" t="s">
        <v>98</v>
      </c>
      <c r="B13" s="7" t="s">
        <v>196</v>
      </c>
      <c r="C13" s="177"/>
      <c r="D13" s="177"/>
      <c r="E13" s="177"/>
      <c r="F13" s="177"/>
      <c r="G13" s="177"/>
    </row>
    <row r="14" spans="1:7" s="228" customFormat="1" ht="12" customHeight="1">
      <c r="A14" s="306" t="s">
        <v>82</v>
      </c>
      <c r="B14" s="7" t="s">
        <v>318</v>
      </c>
      <c r="C14" s="177"/>
      <c r="D14" s="177"/>
      <c r="E14" s="177">
        <v>18</v>
      </c>
      <c r="F14" s="177">
        <v>17</v>
      </c>
      <c r="G14" s="177"/>
    </row>
    <row r="15" spans="1:7" s="228" customFormat="1" ht="12" customHeight="1">
      <c r="A15" s="306" t="s">
        <v>83</v>
      </c>
      <c r="B15" s="6" t="s">
        <v>319</v>
      </c>
      <c r="C15" s="177"/>
      <c r="D15" s="177"/>
      <c r="E15" s="177"/>
      <c r="F15" s="177"/>
      <c r="G15" s="177"/>
    </row>
    <row r="16" spans="1:7" s="228" customFormat="1" ht="12" customHeight="1">
      <c r="A16" s="306" t="s">
        <v>90</v>
      </c>
      <c r="B16" s="7" t="s">
        <v>199</v>
      </c>
      <c r="C16" s="220"/>
      <c r="D16" s="220"/>
      <c r="E16" s="220"/>
      <c r="F16" s="220"/>
      <c r="G16" s="220"/>
    </row>
    <row r="17" spans="1:7" s="313" customFormat="1" ht="12" customHeight="1">
      <c r="A17" s="306" t="s">
        <v>91</v>
      </c>
      <c r="B17" s="7" t="s">
        <v>200</v>
      </c>
      <c r="C17" s="177"/>
      <c r="D17" s="177"/>
      <c r="E17" s="177"/>
      <c r="F17" s="177"/>
      <c r="G17" s="177"/>
    </row>
    <row r="18" spans="1:7" s="313" customFormat="1" ht="12" customHeight="1">
      <c r="A18" s="306" t="s">
        <v>92</v>
      </c>
      <c r="B18" s="7" t="s">
        <v>353</v>
      </c>
      <c r="C18" s="178"/>
      <c r="D18" s="178"/>
      <c r="E18" s="178"/>
      <c r="F18" s="178"/>
      <c r="G18" s="178"/>
    </row>
    <row r="19" spans="1:7" s="313" customFormat="1" ht="12" customHeight="1" thickBot="1">
      <c r="A19" s="306" t="s">
        <v>93</v>
      </c>
      <c r="B19" s="6" t="s">
        <v>201</v>
      </c>
      <c r="C19" s="178"/>
      <c r="D19" s="178"/>
      <c r="E19" s="178">
        <v>9</v>
      </c>
      <c r="F19" s="178">
        <v>9</v>
      </c>
      <c r="G19" s="178"/>
    </row>
    <row r="20" spans="1:7" s="228" customFormat="1" ht="12" customHeight="1" thickBot="1">
      <c r="A20" s="105" t="s">
        <v>12</v>
      </c>
      <c r="B20" s="119" t="s">
        <v>320</v>
      </c>
      <c r="C20" s="179">
        <f>SUM(C21:C23)</f>
        <v>0</v>
      </c>
      <c r="D20" s="179">
        <f>SUM(D21:D23)</f>
        <v>512</v>
      </c>
      <c r="E20" s="179">
        <f>SUM(E21:E23)</f>
        <v>512</v>
      </c>
      <c r="F20" s="179">
        <f>SUM(F21:F23)</f>
        <v>512</v>
      </c>
      <c r="G20" s="179">
        <f>SUM(G21:G23)</f>
        <v>0</v>
      </c>
    </row>
    <row r="21" spans="1:7" s="313" customFormat="1" ht="12" customHeight="1">
      <c r="A21" s="306" t="s">
        <v>84</v>
      </c>
      <c r="B21" s="8" t="s">
        <v>169</v>
      </c>
      <c r="C21" s="177"/>
      <c r="D21" s="177"/>
      <c r="E21" s="177"/>
      <c r="F21" s="177"/>
      <c r="G21" s="177"/>
    </row>
    <row r="22" spans="1:7" s="313" customFormat="1" ht="12" customHeight="1">
      <c r="A22" s="306" t="s">
        <v>85</v>
      </c>
      <c r="B22" s="7" t="s">
        <v>321</v>
      </c>
      <c r="C22" s="177"/>
      <c r="D22" s="177"/>
      <c r="E22" s="177"/>
      <c r="F22" s="177"/>
      <c r="G22" s="177"/>
    </row>
    <row r="23" spans="1:7" s="313" customFormat="1" ht="12" customHeight="1">
      <c r="A23" s="306" t="s">
        <v>86</v>
      </c>
      <c r="B23" s="7" t="s">
        <v>322</v>
      </c>
      <c r="C23" s="177"/>
      <c r="D23" s="177">
        <v>512</v>
      </c>
      <c r="E23" s="177">
        <v>512</v>
      </c>
      <c r="F23" s="177">
        <v>512</v>
      </c>
      <c r="G23" s="177"/>
    </row>
    <row r="24" spans="1:7" s="313" customFormat="1" ht="12" customHeight="1" thickBot="1">
      <c r="A24" s="306" t="s">
        <v>87</v>
      </c>
      <c r="B24" s="7" t="s">
        <v>431</v>
      </c>
      <c r="C24" s="177"/>
      <c r="D24" s="177"/>
      <c r="E24" s="177"/>
      <c r="F24" s="177"/>
      <c r="G24" s="177"/>
    </row>
    <row r="25" spans="1:7" s="313" customFormat="1" ht="12" customHeight="1" thickBot="1">
      <c r="A25" s="108" t="s">
        <v>13</v>
      </c>
      <c r="B25" s="90" t="s">
        <v>113</v>
      </c>
      <c r="C25" s="205">
        <v>79</v>
      </c>
      <c r="D25" s="205">
        <v>79</v>
      </c>
      <c r="E25" s="205">
        <v>87</v>
      </c>
      <c r="F25" s="205">
        <v>87</v>
      </c>
      <c r="G25" s="466">
        <f>F25/C25</f>
        <v>1.1012658227848102</v>
      </c>
    </row>
    <row r="26" spans="1:7" s="313" customFormat="1" ht="12" customHeight="1" thickBot="1">
      <c r="A26" s="108" t="s">
        <v>14</v>
      </c>
      <c r="B26" s="90" t="s">
        <v>432</v>
      </c>
      <c r="C26" s="179">
        <f>+C27+C28+C29</f>
        <v>0</v>
      </c>
      <c r="D26" s="179">
        <f>+D27+D28+D29</f>
        <v>0</v>
      </c>
      <c r="E26" s="179">
        <f>+E27+E28+E29</f>
        <v>0</v>
      </c>
      <c r="F26" s="179">
        <f>+F27+F28+F29</f>
        <v>0</v>
      </c>
      <c r="G26" s="179">
        <f>+G27+G28+G29</f>
        <v>0</v>
      </c>
    </row>
    <row r="27" spans="1:7" s="313" customFormat="1" ht="12" customHeight="1">
      <c r="A27" s="307" t="s">
        <v>179</v>
      </c>
      <c r="B27" s="308" t="s">
        <v>174</v>
      </c>
      <c r="C27" s="74"/>
      <c r="D27" s="74"/>
      <c r="E27" s="74"/>
      <c r="F27" s="74"/>
      <c r="G27" s="74"/>
    </row>
    <row r="28" spans="1:7" s="313" customFormat="1" ht="12" customHeight="1">
      <c r="A28" s="307" t="s">
        <v>182</v>
      </c>
      <c r="B28" s="308" t="s">
        <v>321</v>
      </c>
      <c r="C28" s="177"/>
      <c r="D28" s="177"/>
      <c r="E28" s="177"/>
      <c r="F28" s="177"/>
      <c r="G28" s="177"/>
    </row>
    <row r="29" spans="1:7" s="313" customFormat="1" ht="12" customHeight="1">
      <c r="A29" s="307" t="s">
        <v>183</v>
      </c>
      <c r="B29" s="309" t="s">
        <v>324</v>
      </c>
      <c r="C29" s="177"/>
      <c r="D29" s="177"/>
      <c r="E29" s="177"/>
      <c r="F29" s="177"/>
      <c r="G29" s="177"/>
    </row>
    <row r="30" spans="1:7" s="313" customFormat="1" ht="12" customHeight="1" thickBot="1">
      <c r="A30" s="306" t="s">
        <v>184</v>
      </c>
      <c r="B30" s="93" t="s">
        <v>433</v>
      </c>
      <c r="C30" s="77"/>
      <c r="D30" s="77"/>
      <c r="E30" s="77"/>
      <c r="F30" s="77"/>
      <c r="G30" s="77"/>
    </row>
    <row r="31" spans="1:7" s="313" customFormat="1" ht="12" customHeight="1" thickBot="1">
      <c r="A31" s="108" t="s">
        <v>15</v>
      </c>
      <c r="B31" s="90" t="s">
        <v>325</v>
      </c>
      <c r="C31" s="179">
        <f>+C32+C33+C34</f>
        <v>0</v>
      </c>
      <c r="D31" s="179">
        <f>+D32+D33+D34</f>
        <v>0</v>
      </c>
      <c r="E31" s="179">
        <f>+E32+E33+E34</f>
        <v>0</v>
      </c>
      <c r="F31" s="179">
        <f>+F32+F33+F34</f>
        <v>0</v>
      </c>
      <c r="G31" s="179">
        <f>+G32+G33+G34</f>
        <v>0</v>
      </c>
    </row>
    <row r="32" spans="1:7" s="313" customFormat="1" ht="12" customHeight="1">
      <c r="A32" s="307" t="s">
        <v>71</v>
      </c>
      <c r="B32" s="308" t="s">
        <v>206</v>
      </c>
      <c r="C32" s="74"/>
      <c r="D32" s="74"/>
      <c r="E32" s="74"/>
      <c r="F32" s="74"/>
      <c r="G32" s="74"/>
    </row>
    <row r="33" spans="1:7" s="313" customFormat="1" ht="12" customHeight="1">
      <c r="A33" s="307" t="s">
        <v>72</v>
      </c>
      <c r="B33" s="309" t="s">
        <v>207</v>
      </c>
      <c r="C33" s="180"/>
      <c r="D33" s="180"/>
      <c r="E33" s="180"/>
      <c r="F33" s="180"/>
      <c r="G33" s="180"/>
    </row>
    <row r="34" spans="1:7" s="313" customFormat="1" ht="12" customHeight="1" thickBot="1">
      <c r="A34" s="306" t="s">
        <v>73</v>
      </c>
      <c r="B34" s="93" t="s">
        <v>208</v>
      </c>
      <c r="C34" s="77"/>
      <c r="D34" s="77"/>
      <c r="E34" s="77"/>
      <c r="F34" s="77"/>
      <c r="G34" s="77"/>
    </row>
    <row r="35" spans="1:7" s="228" customFormat="1" ht="12" customHeight="1" thickBot="1">
      <c r="A35" s="108" t="s">
        <v>16</v>
      </c>
      <c r="B35" s="90" t="s">
        <v>294</v>
      </c>
      <c r="C35" s="205"/>
      <c r="D35" s="205"/>
      <c r="E35" s="205"/>
      <c r="F35" s="205"/>
      <c r="G35" s="205"/>
    </row>
    <row r="36" spans="1:7" s="228" customFormat="1" ht="12" customHeight="1" thickBot="1">
      <c r="A36" s="108" t="s">
        <v>17</v>
      </c>
      <c r="B36" s="90" t="s">
        <v>326</v>
      </c>
      <c r="C36" s="221"/>
      <c r="D36" s="221"/>
      <c r="E36" s="221"/>
      <c r="F36" s="221"/>
      <c r="G36" s="221"/>
    </row>
    <row r="37" spans="1:7" s="228" customFormat="1" ht="12" customHeight="1" thickBot="1">
      <c r="A37" s="105" t="s">
        <v>18</v>
      </c>
      <c r="B37" s="90" t="s">
        <v>327</v>
      </c>
      <c r="C37" s="222">
        <f>+C8+C20+C25+C26+C31+C35+C36</f>
        <v>79</v>
      </c>
      <c r="D37" s="222">
        <f>+D8+D20+D25+D26+D31+D35+D36</f>
        <v>629</v>
      </c>
      <c r="E37" s="222">
        <f>+E8+E20+E25+E26+E31+E35+E36</f>
        <v>692</v>
      </c>
      <c r="F37" s="222">
        <f>+F8+F20+F25+F26+F31+F35+F36</f>
        <v>691</v>
      </c>
      <c r="G37" s="466">
        <f>F37/C37</f>
        <v>8.746835443037975</v>
      </c>
    </row>
    <row r="38" spans="1:7" s="228" customFormat="1" ht="12" customHeight="1" thickBot="1">
      <c r="A38" s="120" t="s">
        <v>19</v>
      </c>
      <c r="B38" s="90" t="s">
        <v>328</v>
      </c>
      <c r="C38" s="222">
        <f>+C39+C40+C41</f>
        <v>39153</v>
      </c>
      <c r="D38" s="222">
        <f>+D39+D40+D41</f>
        <v>39233</v>
      </c>
      <c r="E38" s="222">
        <f>+E39+E40+E41</f>
        <v>39146</v>
      </c>
      <c r="F38" s="222">
        <f>+F39+F40+F41</f>
        <v>34039</v>
      </c>
      <c r="G38" s="466">
        <f>F38/C38</f>
        <v>0.8693842106607412</v>
      </c>
    </row>
    <row r="39" spans="1:7" s="228" customFormat="1" ht="12" customHeight="1">
      <c r="A39" s="307" t="s">
        <v>329</v>
      </c>
      <c r="B39" s="308" t="s">
        <v>151</v>
      </c>
      <c r="C39" s="74"/>
      <c r="D39" s="74"/>
      <c r="E39" s="74"/>
      <c r="F39" s="74"/>
      <c r="G39" s="74"/>
    </row>
    <row r="40" spans="1:7" s="228" customFormat="1" ht="12" customHeight="1" thickBot="1">
      <c r="A40" s="307" t="s">
        <v>330</v>
      </c>
      <c r="B40" s="309" t="s">
        <v>1</v>
      </c>
      <c r="C40" s="180"/>
      <c r="D40" s="180"/>
      <c r="E40" s="180"/>
      <c r="F40" s="180"/>
      <c r="G40" s="180"/>
    </row>
    <row r="41" spans="1:7" s="313" customFormat="1" ht="12" customHeight="1" thickBot="1">
      <c r="A41" s="306" t="s">
        <v>331</v>
      </c>
      <c r="B41" s="93" t="s">
        <v>332</v>
      </c>
      <c r="C41" s="77">
        <v>39153</v>
      </c>
      <c r="D41" s="77">
        <v>39233</v>
      </c>
      <c r="E41" s="77">
        <v>39146</v>
      </c>
      <c r="F41" s="77">
        <v>34039</v>
      </c>
      <c r="G41" s="467">
        <f>F41/C41</f>
        <v>0.8693842106607412</v>
      </c>
    </row>
    <row r="42" spans="1:7" s="313" customFormat="1" ht="15" customHeight="1" thickBot="1">
      <c r="A42" s="120" t="s">
        <v>20</v>
      </c>
      <c r="B42" s="121" t="s">
        <v>333</v>
      </c>
      <c r="C42" s="225">
        <f>+C37+C38</f>
        <v>39232</v>
      </c>
      <c r="D42" s="225">
        <f>+D37+D38</f>
        <v>39862</v>
      </c>
      <c r="E42" s="225">
        <f>+E37+E38</f>
        <v>39838</v>
      </c>
      <c r="F42" s="225">
        <f>+F37+F38</f>
        <v>34730</v>
      </c>
      <c r="G42" s="466">
        <f>F42/C42</f>
        <v>0.8852467373572593</v>
      </c>
    </row>
    <row r="43" spans="1:3" s="313" customFormat="1" ht="15" customHeight="1">
      <c r="A43" s="122"/>
      <c r="B43" s="123"/>
      <c r="C43" s="223"/>
    </row>
    <row r="44" spans="1:3" ht="13.5" thickBot="1">
      <c r="A44" s="124"/>
      <c r="B44" s="125"/>
      <c r="C44" s="224"/>
    </row>
    <row r="45" spans="1:7" s="312" customFormat="1" ht="16.5" customHeight="1" thickBot="1">
      <c r="A45" s="126"/>
      <c r="B45" s="127" t="s">
        <v>51</v>
      </c>
      <c r="C45" s="225"/>
      <c r="D45" s="225"/>
      <c r="E45" s="225"/>
      <c r="F45" s="225"/>
      <c r="G45" s="225"/>
    </row>
    <row r="46" spans="1:7" s="314" customFormat="1" ht="12" customHeight="1" thickBot="1">
      <c r="A46" s="108" t="s">
        <v>11</v>
      </c>
      <c r="B46" s="90" t="s">
        <v>334</v>
      </c>
      <c r="C46" s="179">
        <f>SUM(C47:C51)</f>
        <v>38597</v>
      </c>
      <c r="D46" s="179">
        <f>SUM(D47:D51)</f>
        <v>39227</v>
      </c>
      <c r="E46" s="179">
        <f>SUM(E47:E51)</f>
        <v>39203</v>
      </c>
      <c r="F46" s="179">
        <f>SUM(F47:F51)</f>
        <v>34730</v>
      </c>
      <c r="G46" s="466">
        <f>F46/C46</f>
        <v>0.8998108661294919</v>
      </c>
    </row>
    <row r="47" spans="1:7" ht="12" customHeight="1">
      <c r="A47" s="306" t="s">
        <v>78</v>
      </c>
      <c r="B47" s="8" t="s">
        <v>41</v>
      </c>
      <c r="C47" s="74">
        <v>24566</v>
      </c>
      <c r="D47" s="74">
        <v>24990</v>
      </c>
      <c r="E47" s="74">
        <v>25224</v>
      </c>
      <c r="F47" s="74">
        <v>24154</v>
      </c>
      <c r="G47" s="468">
        <f>F47/C47</f>
        <v>0.9832288528861027</v>
      </c>
    </row>
    <row r="48" spans="1:7" ht="12" customHeight="1">
      <c r="A48" s="306" t="s">
        <v>79</v>
      </c>
      <c r="B48" s="7" t="s">
        <v>122</v>
      </c>
      <c r="C48" s="76">
        <v>6607</v>
      </c>
      <c r="D48" s="76">
        <v>6715</v>
      </c>
      <c r="E48" s="76">
        <v>6782</v>
      </c>
      <c r="F48" s="76">
        <v>6462</v>
      </c>
      <c r="G48" s="468">
        <f>F48/C48</f>
        <v>0.9780535795368549</v>
      </c>
    </row>
    <row r="49" spans="1:7" ht="12" customHeight="1">
      <c r="A49" s="306" t="s">
        <v>80</v>
      </c>
      <c r="B49" s="7" t="s">
        <v>97</v>
      </c>
      <c r="C49" s="76">
        <v>7424</v>
      </c>
      <c r="D49" s="76">
        <v>7522</v>
      </c>
      <c r="E49" s="76">
        <v>7197</v>
      </c>
      <c r="F49" s="76">
        <v>4114</v>
      </c>
      <c r="G49" s="468">
        <f>F49/C49</f>
        <v>0.5541487068965517</v>
      </c>
    </row>
    <row r="50" spans="1:7" ht="12" customHeight="1">
      <c r="A50" s="306" t="s">
        <v>81</v>
      </c>
      <c r="B50" s="7" t="s">
        <v>123</v>
      </c>
      <c r="C50" s="76"/>
      <c r="D50" s="76"/>
      <c r="E50" s="76"/>
      <c r="F50" s="76"/>
      <c r="G50" s="76"/>
    </row>
    <row r="51" spans="1:7" ht="12" customHeight="1" thickBot="1">
      <c r="A51" s="306" t="s">
        <v>98</v>
      </c>
      <c r="B51" s="7" t="s">
        <v>124</v>
      </c>
      <c r="C51" s="76"/>
      <c r="D51" s="76"/>
      <c r="E51" s="76"/>
      <c r="F51" s="76"/>
      <c r="G51" s="76"/>
    </row>
    <row r="52" spans="1:7" ht="12" customHeight="1" thickBot="1">
      <c r="A52" s="108" t="s">
        <v>12</v>
      </c>
      <c r="B52" s="90" t="s">
        <v>335</v>
      </c>
      <c r="C52" s="179">
        <f>SUM(C53:C55)</f>
        <v>635</v>
      </c>
      <c r="D52" s="179">
        <f>SUM(D53:D55)</f>
        <v>635</v>
      </c>
      <c r="E52" s="179">
        <f>SUM(E53:E55)</f>
        <v>635</v>
      </c>
      <c r="F52" s="179">
        <f>SUM(F53:F55)</f>
        <v>0</v>
      </c>
      <c r="G52" s="466"/>
    </row>
    <row r="53" spans="1:7" s="314" customFormat="1" ht="12" customHeight="1">
      <c r="A53" s="306" t="s">
        <v>84</v>
      </c>
      <c r="B53" s="8" t="s">
        <v>142</v>
      </c>
      <c r="C53" s="74">
        <v>635</v>
      </c>
      <c r="D53" s="74">
        <v>635</v>
      </c>
      <c r="E53" s="74">
        <v>635</v>
      </c>
      <c r="F53" s="74">
        <v>0</v>
      </c>
      <c r="G53" s="468"/>
    </row>
    <row r="54" spans="1:7" ht="12" customHeight="1">
      <c r="A54" s="306" t="s">
        <v>85</v>
      </c>
      <c r="B54" s="7" t="s">
        <v>126</v>
      </c>
      <c r="C54" s="76"/>
      <c r="D54" s="76"/>
      <c r="E54" s="76"/>
      <c r="F54" s="76"/>
      <c r="G54" s="76"/>
    </row>
    <row r="55" spans="1:7" ht="12" customHeight="1">
      <c r="A55" s="306" t="s">
        <v>86</v>
      </c>
      <c r="B55" s="7" t="s">
        <v>52</v>
      </c>
      <c r="C55" s="76"/>
      <c r="D55" s="76"/>
      <c r="E55" s="76"/>
      <c r="F55" s="76"/>
      <c r="G55" s="76"/>
    </row>
    <row r="56" spans="1:7" ht="12" customHeight="1" thickBot="1">
      <c r="A56" s="306" t="s">
        <v>87</v>
      </c>
      <c r="B56" s="7" t="s">
        <v>434</v>
      </c>
      <c r="C56" s="76"/>
      <c r="D56" s="76"/>
      <c r="E56" s="76"/>
      <c r="F56" s="76"/>
      <c r="G56" s="76"/>
    </row>
    <row r="57" spans="1:7" ht="12" customHeight="1" thickBot="1">
      <c r="A57" s="108" t="s">
        <v>13</v>
      </c>
      <c r="B57" s="90" t="s">
        <v>6</v>
      </c>
      <c r="C57" s="205"/>
      <c r="D57" s="205"/>
      <c r="E57" s="205"/>
      <c r="F57" s="205"/>
      <c r="G57" s="205"/>
    </row>
    <row r="58" spans="1:7" ht="15" customHeight="1" thickBot="1">
      <c r="A58" s="108" t="s">
        <v>14</v>
      </c>
      <c r="B58" s="128" t="s">
        <v>439</v>
      </c>
      <c r="C58" s="226">
        <f>+C46+C52+C57</f>
        <v>39232</v>
      </c>
      <c r="D58" s="226">
        <f>+D46+D52+D57</f>
        <v>39862</v>
      </c>
      <c r="E58" s="226">
        <f>+E46+E52+E57</f>
        <v>39838</v>
      </c>
      <c r="F58" s="226">
        <f>+F46+F52+F57</f>
        <v>34730</v>
      </c>
      <c r="G58" s="466">
        <f>F58/C58</f>
        <v>0.8852467373572593</v>
      </c>
    </row>
    <row r="59" spans="3:5" ht="13.5" thickBot="1">
      <c r="C59" s="227"/>
      <c r="D59" s="227"/>
      <c r="E59" s="227"/>
    </row>
    <row r="60" spans="1:6" ht="15" customHeight="1" thickBot="1">
      <c r="A60" s="131" t="s">
        <v>429</v>
      </c>
      <c r="B60" s="132"/>
      <c r="C60" s="88">
        <v>7</v>
      </c>
      <c r="D60" s="88">
        <v>7</v>
      </c>
      <c r="E60" s="88">
        <v>7</v>
      </c>
      <c r="F60" s="88">
        <v>7</v>
      </c>
    </row>
    <row r="61" spans="1:6" ht="14.25" customHeight="1" thickBot="1">
      <c r="A61" s="131" t="s">
        <v>138</v>
      </c>
      <c r="B61" s="132"/>
      <c r="C61" s="88">
        <v>0</v>
      </c>
      <c r="D61" s="88">
        <v>0</v>
      </c>
      <c r="E61" s="88">
        <v>0</v>
      </c>
      <c r="F61" s="88">
        <v>0</v>
      </c>
    </row>
  </sheetData>
  <sheetProtection formatCells="0"/>
  <mergeCells count="4">
    <mergeCell ref="B1:G1"/>
    <mergeCell ref="C2:G2"/>
    <mergeCell ref="C3:G3"/>
    <mergeCell ref="C4:G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61"/>
  <sheetViews>
    <sheetView zoomScale="110" zoomScaleNormal="110" workbookViewId="0" topLeftCell="A28">
      <selection activeCell="F65" sqref="F65"/>
    </sheetView>
  </sheetViews>
  <sheetFormatPr defaultColWidth="9.00390625" defaultRowHeight="12.75"/>
  <cols>
    <col min="1" max="1" width="13.875" style="129" customWidth="1"/>
    <col min="2" max="2" width="79.125" style="130" customWidth="1"/>
    <col min="3" max="3" width="14.625" style="130" customWidth="1"/>
    <col min="4" max="4" width="12.375" style="130" customWidth="1"/>
    <col min="5" max="5" width="14.875" style="130" customWidth="1"/>
    <col min="6" max="16384" width="9.375" style="130" customWidth="1"/>
  </cols>
  <sheetData>
    <row r="1" spans="1:7" s="110" customFormat="1" ht="21" customHeight="1" thickBot="1">
      <c r="A1" s="686" t="s">
        <v>551</v>
      </c>
      <c r="B1" s="686"/>
      <c r="C1" s="686"/>
      <c r="D1" s="686"/>
      <c r="E1" s="686"/>
      <c r="F1" s="686"/>
      <c r="G1" s="686"/>
    </row>
    <row r="2" spans="1:7" s="310" customFormat="1" ht="32.25" customHeight="1">
      <c r="A2" s="261" t="s">
        <v>136</v>
      </c>
      <c r="B2" s="215" t="s">
        <v>455</v>
      </c>
      <c r="C2" s="687" t="s">
        <v>53</v>
      </c>
      <c r="D2" s="688"/>
      <c r="E2" s="688"/>
      <c r="F2" s="688"/>
      <c r="G2" s="689"/>
    </row>
    <row r="3" spans="1:7" s="310" customFormat="1" ht="24.75" thickBot="1">
      <c r="A3" s="304" t="s">
        <v>135</v>
      </c>
      <c r="B3" s="216" t="s">
        <v>336</v>
      </c>
      <c r="C3" s="677" t="s">
        <v>53</v>
      </c>
      <c r="D3" s="678"/>
      <c r="E3" s="678"/>
      <c r="F3" s="678"/>
      <c r="G3" s="679"/>
    </row>
    <row r="4" spans="1:7" s="311" customFormat="1" ht="15.75" customHeight="1" thickBot="1">
      <c r="A4" s="113"/>
      <c r="B4" s="113"/>
      <c r="C4" s="685" t="s">
        <v>47</v>
      </c>
      <c r="D4" s="685"/>
      <c r="E4" s="685"/>
      <c r="F4" s="685"/>
      <c r="G4" s="685"/>
    </row>
    <row r="5" spans="1:7" ht="24.75" thickBot="1">
      <c r="A5" s="262" t="s">
        <v>137</v>
      </c>
      <c r="B5" s="114" t="s">
        <v>48</v>
      </c>
      <c r="C5" s="115" t="s">
        <v>49</v>
      </c>
      <c r="D5" s="115" t="s">
        <v>482</v>
      </c>
      <c r="E5" s="115" t="s">
        <v>482</v>
      </c>
      <c r="F5" s="115" t="s">
        <v>542</v>
      </c>
      <c r="G5" s="115" t="s">
        <v>543</v>
      </c>
    </row>
    <row r="6" spans="1:7" s="312" customFormat="1" ht="12.75" customHeight="1" thickBot="1">
      <c r="A6" s="105" t="s">
        <v>407</v>
      </c>
      <c r="B6" s="106" t="s">
        <v>408</v>
      </c>
      <c r="C6" s="107" t="s">
        <v>409</v>
      </c>
      <c r="D6" s="107" t="s">
        <v>411</v>
      </c>
      <c r="E6" s="107" t="s">
        <v>410</v>
      </c>
      <c r="F6" s="107" t="s">
        <v>412</v>
      </c>
      <c r="G6" s="107" t="s">
        <v>413</v>
      </c>
    </row>
    <row r="7" spans="1:7" s="312" customFormat="1" ht="15.75" customHeight="1" thickBot="1">
      <c r="A7" s="116"/>
      <c r="B7" s="117" t="s">
        <v>50</v>
      </c>
      <c r="C7" s="118"/>
      <c r="D7" s="118"/>
      <c r="E7" s="118"/>
      <c r="F7" s="118"/>
      <c r="G7" s="118"/>
    </row>
    <row r="8" spans="1:7" s="228" customFormat="1" ht="12" customHeight="1" thickBot="1">
      <c r="A8" s="105" t="s">
        <v>11</v>
      </c>
      <c r="B8" s="119" t="s">
        <v>430</v>
      </c>
      <c r="C8" s="179">
        <f>SUM(C9:C19)</f>
        <v>0</v>
      </c>
      <c r="D8" s="179">
        <f>SUM(D9:D19)</f>
        <v>38</v>
      </c>
      <c r="E8" s="179">
        <f>SUM(E9:E19)</f>
        <v>0</v>
      </c>
      <c r="F8" s="179">
        <f>SUM(F9:F19)</f>
        <v>0</v>
      </c>
      <c r="G8" s="179">
        <f>SUM(G9:G19)</f>
        <v>0</v>
      </c>
    </row>
    <row r="9" spans="1:7" s="228" customFormat="1" ht="12" customHeight="1">
      <c r="A9" s="305" t="s">
        <v>78</v>
      </c>
      <c r="B9" s="9" t="s">
        <v>192</v>
      </c>
      <c r="C9" s="219"/>
      <c r="D9" s="219"/>
      <c r="E9" s="219"/>
      <c r="F9" s="219"/>
      <c r="G9" s="219"/>
    </row>
    <row r="10" spans="1:7" s="228" customFormat="1" ht="12" customHeight="1">
      <c r="A10" s="306" t="s">
        <v>79</v>
      </c>
      <c r="B10" s="7" t="s">
        <v>193</v>
      </c>
      <c r="C10" s="177"/>
      <c r="D10" s="177">
        <v>38</v>
      </c>
      <c r="E10" s="177"/>
      <c r="F10" s="177"/>
      <c r="G10" s="177"/>
    </row>
    <row r="11" spans="1:7" s="228" customFormat="1" ht="12" customHeight="1">
      <c r="A11" s="306" t="s">
        <v>80</v>
      </c>
      <c r="B11" s="7" t="s">
        <v>194</v>
      </c>
      <c r="C11" s="177"/>
      <c r="D11" s="177"/>
      <c r="E11" s="177"/>
      <c r="F11" s="177"/>
      <c r="G11" s="177"/>
    </row>
    <row r="12" spans="1:7" s="228" customFormat="1" ht="12" customHeight="1">
      <c r="A12" s="306" t="s">
        <v>81</v>
      </c>
      <c r="B12" s="7" t="s">
        <v>195</v>
      </c>
      <c r="C12" s="177"/>
      <c r="D12" s="177"/>
      <c r="E12" s="177"/>
      <c r="F12" s="177"/>
      <c r="G12" s="177"/>
    </row>
    <row r="13" spans="1:7" s="228" customFormat="1" ht="12" customHeight="1">
      <c r="A13" s="306" t="s">
        <v>98</v>
      </c>
      <c r="B13" s="7" t="s">
        <v>196</v>
      </c>
      <c r="C13" s="177"/>
      <c r="D13" s="177"/>
      <c r="E13" s="177"/>
      <c r="F13" s="177"/>
      <c r="G13" s="177"/>
    </row>
    <row r="14" spans="1:7" s="228" customFormat="1" ht="12" customHeight="1">
      <c r="A14" s="306" t="s">
        <v>82</v>
      </c>
      <c r="B14" s="7" t="s">
        <v>318</v>
      </c>
      <c r="C14" s="177"/>
      <c r="D14" s="177"/>
      <c r="E14" s="177"/>
      <c r="F14" s="177"/>
      <c r="G14" s="177"/>
    </row>
    <row r="15" spans="1:7" s="228" customFormat="1" ht="12" customHeight="1">
      <c r="A15" s="306" t="s">
        <v>83</v>
      </c>
      <c r="B15" s="6" t="s">
        <v>319</v>
      </c>
      <c r="C15" s="177"/>
      <c r="D15" s="177"/>
      <c r="E15" s="177"/>
      <c r="F15" s="177"/>
      <c r="G15" s="177"/>
    </row>
    <row r="16" spans="1:7" s="228" customFormat="1" ht="12" customHeight="1">
      <c r="A16" s="306" t="s">
        <v>90</v>
      </c>
      <c r="B16" s="7" t="s">
        <v>199</v>
      </c>
      <c r="C16" s="220"/>
      <c r="D16" s="220"/>
      <c r="E16" s="220"/>
      <c r="F16" s="220"/>
      <c r="G16" s="220"/>
    </row>
    <row r="17" spans="1:7" s="313" customFormat="1" ht="12" customHeight="1">
      <c r="A17" s="306" t="s">
        <v>91</v>
      </c>
      <c r="B17" s="7" t="s">
        <v>200</v>
      </c>
      <c r="C17" s="177"/>
      <c r="D17" s="177"/>
      <c r="E17" s="177"/>
      <c r="F17" s="177"/>
      <c r="G17" s="177"/>
    </row>
    <row r="18" spans="1:7" s="313" customFormat="1" ht="12" customHeight="1">
      <c r="A18" s="306" t="s">
        <v>92</v>
      </c>
      <c r="B18" s="7" t="s">
        <v>353</v>
      </c>
      <c r="C18" s="178"/>
      <c r="D18" s="178"/>
      <c r="E18" s="178"/>
      <c r="F18" s="178"/>
      <c r="G18" s="178"/>
    </row>
    <row r="19" spans="1:7" s="313" customFormat="1" ht="12" customHeight="1" thickBot="1">
      <c r="A19" s="306" t="s">
        <v>93</v>
      </c>
      <c r="B19" s="6" t="s">
        <v>201</v>
      </c>
      <c r="C19" s="178"/>
      <c r="D19" s="178"/>
      <c r="E19" s="178"/>
      <c r="F19" s="178"/>
      <c r="G19" s="178"/>
    </row>
    <row r="20" spans="1:7" s="228" customFormat="1" ht="12" customHeight="1" thickBot="1">
      <c r="A20" s="105" t="s">
        <v>12</v>
      </c>
      <c r="B20" s="119" t="s">
        <v>320</v>
      </c>
      <c r="C20" s="179">
        <f>SUM(C21:C23)</f>
        <v>0</v>
      </c>
      <c r="D20" s="179">
        <f>SUM(D21:D23)</f>
        <v>512</v>
      </c>
      <c r="E20" s="179">
        <f>SUM(E21:E23)</f>
        <v>0</v>
      </c>
      <c r="F20" s="179">
        <f>SUM(F21:F23)</f>
        <v>0</v>
      </c>
      <c r="G20" s="179">
        <f>SUM(G21:G23)</f>
        <v>0</v>
      </c>
    </row>
    <row r="21" spans="1:7" s="313" customFormat="1" ht="12" customHeight="1">
      <c r="A21" s="306" t="s">
        <v>84</v>
      </c>
      <c r="B21" s="8" t="s">
        <v>169</v>
      </c>
      <c r="C21" s="177"/>
      <c r="D21" s="177"/>
      <c r="E21" s="177"/>
      <c r="F21" s="177"/>
      <c r="G21" s="177"/>
    </row>
    <row r="22" spans="1:7" s="313" customFormat="1" ht="12" customHeight="1">
      <c r="A22" s="306" t="s">
        <v>85</v>
      </c>
      <c r="B22" s="7" t="s">
        <v>321</v>
      </c>
      <c r="C22" s="177"/>
      <c r="D22" s="177"/>
      <c r="E22" s="177"/>
      <c r="F22" s="177"/>
      <c r="G22" s="177"/>
    </row>
    <row r="23" spans="1:7" s="313" customFormat="1" ht="12" customHeight="1">
      <c r="A23" s="306" t="s">
        <v>86</v>
      </c>
      <c r="B23" s="7" t="s">
        <v>322</v>
      </c>
      <c r="C23" s="177"/>
      <c r="D23" s="177">
        <v>512</v>
      </c>
      <c r="E23" s="177"/>
      <c r="F23" s="177"/>
      <c r="G23" s="177"/>
    </row>
    <row r="24" spans="1:7" s="313" customFormat="1" ht="12" customHeight="1" thickBot="1">
      <c r="A24" s="306" t="s">
        <v>87</v>
      </c>
      <c r="B24" s="7" t="s">
        <v>431</v>
      </c>
      <c r="C24" s="177"/>
      <c r="D24" s="177"/>
      <c r="E24" s="177"/>
      <c r="F24" s="177"/>
      <c r="G24" s="177"/>
    </row>
    <row r="25" spans="1:7" s="313" customFormat="1" ht="12" customHeight="1" thickBot="1">
      <c r="A25" s="108" t="s">
        <v>13</v>
      </c>
      <c r="B25" s="90" t="s">
        <v>113</v>
      </c>
      <c r="C25" s="205">
        <v>79</v>
      </c>
      <c r="D25" s="205">
        <v>79</v>
      </c>
      <c r="E25" s="205"/>
      <c r="F25" s="205"/>
      <c r="G25" s="205"/>
    </row>
    <row r="26" spans="1:7" s="313" customFormat="1" ht="12" customHeight="1" thickBot="1">
      <c r="A26" s="108" t="s">
        <v>14</v>
      </c>
      <c r="B26" s="90" t="s">
        <v>432</v>
      </c>
      <c r="C26" s="179">
        <f>+C27+C28+C29</f>
        <v>0</v>
      </c>
      <c r="D26" s="179">
        <f>+D27+D28+D29</f>
        <v>0</v>
      </c>
      <c r="E26" s="179">
        <f>+E27+E28+E29</f>
        <v>0</v>
      </c>
      <c r="F26" s="179">
        <f>+F27+F28+F29</f>
        <v>0</v>
      </c>
      <c r="G26" s="179">
        <f>+G27+G28+G29</f>
        <v>0</v>
      </c>
    </row>
    <row r="27" spans="1:7" s="313" customFormat="1" ht="12" customHeight="1">
      <c r="A27" s="307" t="s">
        <v>179</v>
      </c>
      <c r="B27" s="308" t="s">
        <v>174</v>
      </c>
      <c r="C27" s="74"/>
      <c r="D27" s="74"/>
      <c r="E27" s="74"/>
      <c r="F27" s="74"/>
      <c r="G27" s="74"/>
    </row>
    <row r="28" spans="1:7" s="313" customFormat="1" ht="12" customHeight="1">
      <c r="A28" s="307" t="s">
        <v>182</v>
      </c>
      <c r="B28" s="308" t="s">
        <v>321</v>
      </c>
      <c r="C28" s="177"/>
      <c r="D28" s="177"/>
      <c r="E28" s="177"/>
      <c r="F28" s="177"/>
      <c r="G28" s="177"/>
    </row>
    <row r="29" spans="1:7" s="313" customFormat="1" ht="12" customHeight="1">
      <c r="A29" s="307" t="s">
        <v>183</v>
      </c>
      <c r="B29" s="309" t="s">
        <v>324</v>
      </c>
      <c r="C29" s="177"/>
      <c r="D29" s="177"/>
      <c r="E29" s="177"/>
      <c r="F29" s="177"/>
      <c r="G29" s="177"/>
    </row>
    <row r="30" spans="1:7" s="313" customFormat="1" ht="12" customHeight="1" thickBot="1">
      <c r="A30" s="306" t="s">
        <v>184</v>
      </c>
      <c r="B30" s="93" t="s">
        <v>433</v>
      </c>
      <c r="C30" s="77"/>
      <c r="D30" s="77"/>
      <c r="E30" s="77"/>
      <c r="F30" s="77"/>
      <c r="G30" s="77"/>
    </row>
    <row r="31" spans="1:7" s="313" customFormat="1" ht="12" customHeight="1" thickBot="1">
      <c r="A31" s="108" t="s">
        <v>15</v>
      </c>
      <c r="B31" s="90" t="s">
        <v>325</v>
      </c>
      <c r="C31" s="179">
        <f>+C32+C33+C34</f>
        <v>0</v>
      </c>
      <c r="D31" s="179">
        <f>+D32+D33+D34</f>
        <v>0</v>
      </c>
      <c r="E31" s="179">
        <f>+E32+E33+E34</f>
        <v>0</v>
      </c>
      <c r="F31" s="179">
        <f>+F32+F33+F34</f>
        <v>0</v>
      </c>
      <c r="G31" s="179">
        <f>+G32+G33+G34</f>
        <v>0</v>
      </c>
    </row>
    <row r="32" spans="1:7" s="313" customFormat="1" ht="12" customHeight="1">
      <c r="A32" s="307" t="s">
        <v>71</v>
      </c>
      <c r="B32" s="308" t="s">
        <v>206</v>
      </c>
      <c r="C32" s="74"/>
      <c r="D32" s="74"/>
      <c r="E32" s="74"/>
      <c r="F32" s="74"/>
      <c r="G32" s="74"/>
    </row>
    <row r="33" spans="1:7" s="313" customFormat="1" ht="12" customHeight="1">
      <c r="A33" s="307" t="s">
        <v>72</v>
      </c>
      <c r="B33" s="309" t="s">
        <v>207</v>
      </c>
      <c r="C33" s="180"/>
      <c r="D33" s="180"/>
      <c r="E33" s="180"/>
      <c r="F33" s="180"/>
      <c r="G33" s="180"/>
    </row>
    <row r="34" spans="1:7" s="313" customFormat="1" ht="12" customHeight="1" thickBot="1">
      <c r="A34" s="306" t="s">
        <v>73</v>
      </c>
      <c r="B34" s="93" t="s">
        <v>208</v>
      </c>
      <c r="C34" s="77"/>
      <c r="D34" s="77"/>
      <c r="E34" s="77"/>
      <c r="F34" s="77"/>
      <c r="G34" s="77"/>
    </row>
    <row r="35" spans="1:7" s="228" customFormat="1" ht="12" customHeight="1" thickBot="1">
      <c r="A35" s="108" t="s">
        <v>16</v>
      </c>
      <c r="B35" s="90" t="s">
        <v>294</v>
      </c>
      <c r="C35" s="205"/>
      <c r="D35" s="205"/>
      <c r="E35" s="205"/>
      <c r="F35" s="205"/>
      <c r="G35" s="205"/>
    </row>
    <row r="36" spans="1:7" s="228" customFormat="1" ht="12" customHeight="1" thickBot="1">
      <c r="A36" s="108" t="s">
        <v>17</v>
      </c>
      <c r="B36" s="90" t="s">
        <v>326</v>
      </c>
      <c r="C36" s="221"/>
      <c r="D36" s="221"/>
      <c r="E36" s="221"/>
      <c r="F36" s="221"/>
      <c r="G36" s="221"/>
    </row>
    <row r="37" spans="1:7" s="228" customFormat="1" ht="12" customHeight="1" thickBot="1">
      <c r="A37" s="105" t="s">
        <v>18</v>
      </c>
      <c r="B37" s="90" t="s">
        <v>327</v>
      </c>
      <c r="C37" s="222">
        <f>+C8+C20+C25+C26+C31+C35+C36</f>
        <v>79</v>
      </c>
      <c r="D37" s="222">
        <f>+D8+D20+D25+D26+D31+D35+D36</f>
        <v>629</v>
      </c>
      <c r="E37" s="222">
        <f>+E8+E20+E25+E26+E31+E35+E36</f>
        <v>0</v>
      </c>
      <c r="F37" s="222">
        <f>+F8+F20+F25+F26+F31+F35+F36</f>
        <v>0</v>
      </c>
      <c r="G37" s="222">
        <f>+G8+G20+G25+G26+G31+G35+G36</f>
        <v>0</v>
      </c>
    </row>
    <row r="38" spans="1:7" s="228" customFormat="1" ht="12" customHeight="1" thickBot="1">
      <c r="A38" s="120" t="s">
        <v>19</v>
      </c>
      <c r="B38" s="90" t="s">
        <v>328</v>
      </c>
      <c r="C38" s="222">
        <f>+C39+C40+C41</f>
        <v>39153</v>
      </c>
      <c r="D38" s="222">
        <f>+D39+D40+D41</f>
        <v>39233</v>
      </c>
      <c r="E38" s="222">
        <f>+E39+E40+E41</f>
        <v>0</v>
      </c>
      <c r="F38" s="222">
        <f>+F39+F40+F41</f>
        <v>0</v>
      </c>
      <c r="G38" s="222">
        <f>+G39+G40+G41</f>
        <v>0</v>
      </c>
    </row>
    <row r="39" spans="1:7" s="228" customFormat="1" ht="12" customHeight="1">
      <c r="A39" s="307" t="s">
        <v>329</v>
      </c>
      <c r="B39" s="308" t="s">
        <v>151</v>
      </c>
      <c r="C39" s="74"/>
      <c r="D39" s="74"/>
      <c r="E39" s="74"/>
      <c r="F39" s="74"/>
      <c r="G39" s="74"/>
    </row>
    <row r="40" spans="1:7" s="228" customFormat="1" ht="12" customHeight="1">
      <c r="A40" s="307" t="s">
        <v>330</v>
      </c>
      <c r="B40" s="309" t="s">
        <v>1</v>
      </c>
      <c r="C40" s="180"/>
      <c r="D40" s="180"/>
      <c r="E40" s="180"/>
      <c r="F40" s="180"/>
      <c r="G40" s="180"/>
    </row>
    <row r="41" spans="1:7" s="313" customFormat="1" ht="12" customHeight="1" thickBot="1">
      <c r="A41" s="306" t="s">
        <v>331</v>
      </c>
      <c r="B41" s="93" t="s">
        <v>332</v>
      </c>
      <c r="C41" s="77">
        <v>39153</v>
      </c>
      <c r="D41" s="77">
        <v>39233</v>
      </c>
      <c r="E41" s="77"/>
      <c r="F41" s="77"/>
      <c r="G41" s="77"/>
    </row>
    <row r="42" spans="1:7" s="313" customFormat="1" ht="15" customHeight="1" thickBot="1">
      <c r="A42" s="120" t="s">
        <v>20</v>
      </c>
      <c r="B42" s="121" t="s">
        <v>333</v>
      </c>
      <c r="C42" s="225">
        <f>+C37+C38</f>
        <v>39232</v>
      </c>
      <c r="D42" s="225">
        <f>+D37+D38</f>
        <v>39862</v>
      </c>
      <c r="E42" s="225">
        <f>+E37+E38</f>
        <v>0</v>
      </c>
      <c r="F42" s="225">
        <f>+F37+F38</f>
        <v>0</v>
      </c>
      <c r="G42" s="225">
        <f>+G37+G38</f>
        <v>0</v>
      </c>
    </row>
    <row r="43" spans="1:3" s="313" customFormat="1" ht="15" customHeight="1">
      <c r="A43" s="122"/>
      <c r="B43" s="123"/>
      <c r="C43" s="223"/>
    </row>
    <row r="44" spans="1:3" ht="13.5" thickBot="1">
      <c r="A44" s="124"/>
      <c r="B44" s="125"/>
      <c r="C44" s="224"/>
    </row>
    <row r="45" spans="1:7" s="312" customFormat="1" ht="16.5" customHeight="1" thickBot="1">
      <c r="A45" s="126"/>
      <c r="B45" s="127" t="s">
        <v>51</v>
      </c>
      <c r="C45" s="225"/>
      <c r="D45" s="225"/>
      <c r="E45" s="225"/>
      <c r="F45" s="225"/>
      <c r="G45" s="225"/>
    </row>
    <row r="46" spans="1:7" s="314" customFormat="1" ht="12" customHeight="1" thickBot="1">
      <c r="A46" s="108" t="s">
        <v>11</v>
      </c>
      <c r="B46" s="90" t="s">
        <v>334</v>
      </c>
      <c r="C46" s="179">
        <f>SUM(C47:C51)</f>
        <v>38597</v>
      </c>
      <c r="D46" s="179">
        <f>SUM(D47:D51)</f>
        <v>39227</v>
      </c>
      <c r="E46" s="179">
        <f>SUM(E47:E51)</f>
        <v>0</v>
      </c>
      <c r="F46" s="179">
        <f>SUM(F47:F51)</f>
        <v>0</v>
      </c>
      <c r="G46" s="179">
        <f>SUM(G47:G51)</f>
        <v>0</v>
      </c>
    </row>
    <row r="47" spans="1:7" ht="12" customHeight="1">
      <c r="A47" s="306" t="s">
        <v>78</v>
      </c>
      <c r="B47" s="8" t="s">
        <v>41</v>
      </c>
      <c r="C47" s="74">
        <v>24566</v>
      </c>
      <c r="D47" s="74">
        <v>24990</v>
      </c>
      <c r="E47" s="74"/>
      <c r="F47" s="74"/>
      <c r="G47" s="74"/>
    </row>
    <row r="48" spans="1:7" ht="12" customHeight="1">
      <c r="A48" s="306" t="s">
        <v>79</v>
      </c>
      <c r="B48" s="7" t="s">
        <v>122</v>
      </c>
      <c r="C48" s="76">
        <v>6607</v>
      </c>
      <c r="D48" s="76">
        <v>6715</v>
      </c>
      <c r="E48" s="76"/>
      <c r="F48" s="76"/>
      <c r="G48" s="76"/>
    </row>
    <row r="49" spans="1:7" ht="12" customHeight="1">
      <c r="A49" s="306" t="s">
        <v>80</v>
      </c>
      <c r="B49" s="7" t="s">
        <v>97</v>
      </c>
      <c r="C49" s="76">
        <v>7424</v>
      </c>
      <c r="D49" s="76">
        <v>7522</v>
      </c>
      <c r="E49" s="76"/>
      <c r="F49" s="76"/>
      <c r="G49" s="76"/>
    </row>
    <row r="50" spans="1:7" ht="12" customHeight="1">
      <c r="A50" s="306" t="s">
        <v>81</v>
      </c>
      <c r="B50" s="7" t="s">
        <v>123</v>
      </c>
      <c r="C50" s="76"/>
      <c r="D50" s="76"/>
      <c r="E50" s="76"/>
      <c r="F50" s="76"/>
      <c r="G50" s="76"/>
    </row>
    <row r="51" spans="1:7" ht="12" customHeight="1" thickBot="1">
      <c r="A51" s="306" t="s">
        <v>98</v>
      </c>
      <c r="B51" s="7" t="s">
        <v>124</v>
      </c>
      <c r="C51" s="76"/>
      <c r="D51" s="76"/>
      <c r="E51" s="76"/>
      <c r="F51" s="76"/>
      <c r="G51" s="76"/>
    </row>
    <row r="52" spans="1:7" ht="12" customHeight="1" thickBot="1">
      <c r="A52" s="108" t="s">
        <v>12</v>
      </c>
      <c r="B52" s="90" t="s">
        <v>335</v>
      </c>
      <c r="C52" s="179">
        <f>SUM(C53:C55)</f>
        <v>635</v>
      </c>
      <c r="D52" s="179">
        <f>SUM(D53:D55)</f>
        <v>635</v>
      </c>
      <c r="E52" s="179">
        <f>SUM(E53:E55)</f>
        <v>0</v>
      </c>
      <c r="F52" s="179">
        <f>SUM(F53:F55)</f>
        <v>0</v>
      </c>
      <c r="G52" s="179">
        <f>SUM(G53:G55)</f>
        <v>0</v>
      </c>
    </row>
    <row r="53" spans="1:7" s="314" customFormat="1" ht="12" customHeight="1">
      <c r="A53" s="306" t="s">
        <v>84</v>
      </c>
      <c r="B53" s="8" t="s">
        <v>142</v>
      </c>
      <c r="C53" s="74">
        <v>635</v>
      </c>
      <c r="D53" s="74">
        <v>635</v>
      </c>
      <c r="E53" s="74"/>
      <c r="F53" s="74"/>
      <c r="G53" s="74"/>
    </row>
    <row r="54" spans="1:7" ht="12" customHeight="1">
      <c r="A54" s="306" t="s">
        <v>85</v>
      </c>
      <c r="B54" s="7" t="s">
        <v>126</v>
      </c>
      <c r="C54" s="76"/>
      <c r="D54" s="76"/>
      <c r="E54" s="76"/>
      <c r="F54" s="76"/>
      <c r="G54" s="76"/>
    </row>
    <row r="55" spans="1:7" ht="12" customHeight="1">
      <c r="A55" s="306" t="s">
        <v>86</v>
      </c>
      <c r="B55" s="7" t="s">
        <v>52</v>
      </c>
      <c r="C55" s="76"/>
      <c r="D55" s="76"/>
      <c r="E55" s="76"/>
      <c r="F55" s="76"/>
      <c r="G55" s="76"/>
    </row>
    <row r="56" spans="1:7" ht="12" customHeight="1" thickBot="1">
      <c r="A56" s="306" t="s">
        <v>87</v>
      </c>
      <c r="B56" s="7" t="s">
        <v>434</v>
      </c>
      <c r="C56" s="76"/>
      <c r="D56" s="76"/>
      <c r="E56" s="76"/>
      <c r="F56" s="76"/>
      <c r="G56" s="76"/>
    </row>
    <row r="57" spans="1:7" ht="15" customHeight="1" thickBot="1">
      <c r="A57" s="108" t="s">
        <v>13</v>
      </c>
      <c r="B57" s="90" t="s">
        <v>6</v>
      </c>
      <c r="C57" s="205"/>
      <c r="D57" s="205"/>
      <c r="E57" s="205"/>
      <c r="F57" s="205"/>
      <c r="G57" s="205"/>
    </row>
    <row r="58" spans="1:7" ht="13.5" thickBot="1">
      <c r="A58" s="108" t="s">
        <v>14</v>
      </c>
      <c r="B58" s="128" t="s">
        <v>439</v>
      </c>
      <c r="C58" s="226">
        <f>+C46+C52+C57</f>
        <v>39232</v>
      </c>
      <c r="D58" s="226">
        <f>+D46+D52+D57</f>
        <v>39862</v>
      </c>
      <c r="E58" s="226">
        <f>+E46+E52+E57</f>
        <v>0</v>
      </c>
      <c r="F58" s="226">
        <f>+F46+F52+F57</f>
        <v>0</v>
      </c>
      <c r="G58" s="226">
        <f>+G46+G52+G57</f>
        <v>0</v>
      </c>
    </row>
    <row r="59" spans="3:5" ht="15" customHeight="1" thickBot="1">
      <c r="C59" s="227"/>
      <c r="D59" s="227"/>
      <c r="E59" s="227"/>
    </row>
    <row r="60" spans="1:6" ht="14.25" customHeight="1" thickBot="1">
      <c r="A60" s="131" t="s">
        <v>429</v>
      </c>
      <c r="B60" s="132"/>
      <c r="C60" s="88">
        <v>7</v>
      </c>
      <c r="D60" s="88">
        <v>7</v>
      </c>
      <c r="E60" s="88"/>
      <c r="F60" s="88"/>
    </row>
    <row r="61" spans="1:6" ht="13.5" thickBot="1">
      <c r="A61" s="131" t="s">
        <v>138</v>
      </c>
      <c r="B61" s="132"/>
      <c r="C61" s="88">
        <v>0</v>
      </c>
      <c r="D61" s="88">
        <v>0</v>
      </c>
      <c r="E61" s="88"/>
      <c r="F61" s="88"/>
    </row>
  </sheetData>
  <sheetProtection formatCells="0"/>
  <mergeCells count="4">
    <mergeCell ref="A1:G1"/>
    <mergeCell ref="C2:G2"/>
    <mergeCell ref="C3:G3"/>
    <mergeCell ref="C4:G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61"/>
  <sheetViews>
    <sheetView zoomScale="110" zoomScaleNormal="110" workbookViewId="0" topLeftCell="A19">
      <selection activeCell="E46" sqref="E46:G58"/>
    </sheetView>
  </sheetViews>
  <sheetFormatPr defaultColWidth="9.00390625" defaultRowHeight="12.75"/>
  <cols>
    <col min="1" max="1" width="13.875" style="129" customWidth="1"/>
    <col min="2" max="2" width="79.125" style="130" customWidth="1"/>
    <col min="3" max="3" width="18.50390625" style="130" customWidth="1"/>
    <col min="4" max="4" width="15.125" style="130" customWidth="1"/>
    <col min="5" max="5" width="12.625" style="130" customWidth="1"/>
    <col min="6" max="16384" width="9.375" style="130" customWidth="1"/>
  </cols>
  <sheetData>
    <row r="1" spans="1:7" s="110" customFormat="1" ht="21" customHeight="1" thickBot="1">
      <c r="A1" s="109"/>
      <c r="B1" s="686" t="s">
        <v>550</v>
      </c>
      <c r="C1" s="686"/>
      <c r="D1" s="686"/>
      <c r="E1" s="686"/>
      <c r="F1" s="686"/>
      <c r="G1" s="686"/>
    </row>
    <row r="2" spans="1:7" s="310" customFormat="1" ht="25.5" customHeight="1">
      <c r="A2" s="261" t="s">
        <v>136</v>
      </c>
      <c r="B2" s="215" t="s">
        <v>455</v>
      </c>
      <c r="C2" s="687" t="s">
        <v>53</v>
      </c>
      <c r="D2" s="688"/>
      <c r="E2" s="688"/>
      <c r="F2" s="688"/>
      <c r="G2" s="689"/>
    </row>
    <row r="3" spans="1:7" s="310" customFormat="1" ht="24.75" thickBot="1">
      <c r="A3" s="304" t="s">
        <v>135</v>
      </c>
      <c r="B3" s="216" t="s">
        <v>337</v>
      </c>
      <c r="C3" s="677" t="s">
        <v>54</v>
      </c>
      <c r="D3" s="678"/>
      <c r="E3" s="678"/>
      <c r="F3" s="678"/>
      <c r="G3" s="679"/>
    </row>
    <row r="4" spans="1:7" s="311" customFormat="1" ht="15.75" customHeight="1" thickBot="1">
      <c r="A4" s="113"/>
      <c r="B4" s="113"/>
      <c r="C4" s="690" t="s">
        <v>47</v>
      </c>
      <c r="D4" s="690"/>
      <c r="E4" s="690"/>
      <c r="F4" s="690"/>
      <c r="G4" s="690"/>
    </row>
    <row r="5" spans="1:7" ht="24.75" thickBot="1">
      <c r="A5" s="262" t="s">
        <v>137</v>
      </c>
      <c r="B5" s="114" t="s">
        <v>48</v>
      </c>
      <c r="C5" s="115" t="s">
        <v>49</v>
      </c>
      <c r="D5" s="115" t="s">
        <v>482</v>
      </c>
      <c r="E5" s="115" t="s">
        <v>482</v>
      </c>
      <c r="F5" s="115" t="s">
        <v>542</v>
      </c>
      <c r="G5" s="115" t="s">
        <v>543</v>
      </c>
    </row>
    <row r="6" spans="1:7" s="312" customFormat="1" ht="12.75" customHeight="1" thickBot="1">
      <c r="A6" s="105" t="s">
        <v>407</v>
      </c>
      <c r="B6" s="106" t="s">
        <v>408</v>
      </c>
      <c r="C6" s="107" t="s">
        <v>409</v>
      </c>
      <c r="D6" s="107" t="s">
        <v>411</v>
      </c>
      <c r="E6" s="107" t="s">
        <v>410</v>
      </c>
      <c r="F6" s="107" t="s">
        <v>412</v>
      </c>
      <c r="G6" s="107" t="s">
        <v>413</v>
      </c>
    </row>
    <row r="7" spans="1:7" s="312" customFormat="1" ht="15.75" customHeight="1" thickBot="1">
      <c r="A7" s="671" t="s">
        <v>50</v>
      </c>
      <c r="B7" s="672"/>
      <c r="C7" s="672"/>
      <c r="D7" s="672"/>
      <c r="E7" s="672"/>
      <c r="F7" s="672"/>
      <c r="G7" s="673"/>
    </row>
    <row r="8" spans="1:7" s="228" customFormat="1" ht="12" customHeight="1" thickBot="1">
      <c r="A8" s="373" t="s">
        <v>11</v>
      </c>
      <c r="B8" s="374" t="s">
        <v>430</v>
      </c>
      <c r="C8" s="375">
        <f>SUM(C9:C19)</f>
        <v>0</v>
      </c>
      <c r="D8" s="375">
        <f>SUM(D9:D19)</f>
        <v>0</v>
      </c>
      <c r="E8" s="375">
        <f>SUM(E9:E19)</f>
        <v>0</v>
      </c>
      <c r="F8" s="375">
        <f>SUM(F9:F19)</f>
        <v>0</v>
      </c>
      <c r="G8" s="375">
        <f>SUM(G9:G19)</f>
        <v>0</v>
      </c>
    </row>
    <row r="9" spans="1:7" s="228" customFormat="1" ht="12" customHeight="1">
      <c r="A9" s="305" t="s">
        <v>78</v>
      </c>
      <c r="B9" s="9" t="s">
        <v>192</v>
      </c>
      <c r="C9" s="219"/>
      <c r="D9" s="219"/>
      <c r="E9" s="219"/>
      <c r="F9" s="219"/>
      <c r="G9" s="219"/>
    </row>
    <row r="10" spans="1:7" s="228" customFormat="1" ht="12" customHeight="1">
      <c r="A10" s="306" t="s">
        <v>79</v>
      </c>
      <c r="B10" s="7" t="s">
        <v>193</v>
      </c>
      <c r="C10" s="177"/>
      <c r="D10" s="177"/>
      <c r="E10" s="177"/>
      <c r="F10" s="177"/>
      <c r="G10" s="177"/>
    </row>
    <row r="11" spans="1:7" s="228" customFormat="1" ht="12" customHeight="1">
      <c r="A11" s="306" t="s">
        <v>80</v>
      </c>
      <c r="B11" s="7" t="s">
        <v>194</v>
      </c>
      <c r="C11" s="177"/>
      <c r="D11" s="177"/>
      <c r="E11" s="177"/>
      <c r="F11" s="177"/>
      <c r="G11" s="177"/>
    </row>
    <row r="12" spans="1:7" s="228" customFormat="1" ht="12" customHeight="1">
      <c r="A12" s="306" t="s">
        <v>81</v>
      </c>
      <c r="B12" s="7" t="s">
        <v>195</v>
      </c>
      <c r="C12" s="177"/>
      <c r="D12" s="177"/>
      <c r="E12" s="177"/>
      <c r="F12" s="177"/>
      <c r="G12" s="177"/>
    </row>
    <row r="13" spans="1:7" s="228" customFormat="1" ht="12" customHeight="1">
      <c r="A13" s="306" t="s">
        <v>98</v>
      </c>
      <c r="B13" s="7" t="s">
        <v>196</v>
      </c>
      <c r="C13" s="177"/>
      <c r="D13" s="177"/>
      <c r="E13" s="177"/>
      <c r="F13" s="177"/>
      <c r="G13" s="177"/>
    </row>
    <row r="14" spans="1:7" s="228" customFormat="1" ht="12" customHeight="1">
      <c r="A14" s="306" t="s">
        <v>82</v>
      </c>
      <c r="B14" s="7" t="s">
        <v>318</v>
      </c>
      <c r="C14" s="177"/>
      <c r="D14" s="177"/>
      <c r="E14" s="177"/>
      <c r="F14" s="177"/>
      <c r="G14" s="177"/>
    </row>
    <row r="15" spans="1:7" s="228" customFormat="1" ht="12" customHeight="1">
      <c r="A15" s="306" t="s">
        <v>83</v>
      </c>
      <c r="B15" s="6" t="s">
        <v>319</v>
      </c>
      <c r="C15" s="177"/>
      <c r="D15" s="177"/>
      <c r="E15" s="177"/>
      <c r="F15" s="177"/>
      <c r="G15" s="177"/>
    </row>
    <row r="16" spans="1:7" s="228" customFormat="1" ht="12" customHeight="1">
      <c r="A16" s="306" t="s">
        <v>90</v>
      </c>
      <c r="B16" s="7" t="s">
        <v>199</v>
      </c>
      <c r="C16" s="220"/>
      <c r="D16" s="220"/>
      <c r="E16" s="220"/>
      <c r="F16" s="220"/>
      <c r="G16" s="220"/>
    </row>
    <row r="17" spans="1:7" s="313" customFormat="1" ht="12" customHeight="1">
      <c r="A17" s="306" t="s">
        <v>91</v>
      </c>
      <c r="B17" s="7" t="s">
        <v>200</v>
      </c>
      <c r="C17" s="177"/>
      <c r="D17" s="177"/>
      <c r="E17" s="177"/>
      <c r="F17" s="177"/>
      <c r="G17" s="177"/>
    </row>
    <row r="18" spans="1:7" s="313" customFormat="1" ht="12" customHeight="1">
      <c r="A18" s="306" t="s">
        <v>92</v>
      </c>
      <c r="B18" s="7" t="s">
        <v>353</v>
      </c>
      <c r="C18" s="178"/>
      <c r="D18" s="178"/>
      <c r="E18" s="178"/>
      <c r="F18" s="178"/>
      <c r="G18" s="178"/>
    </row>
    <row r="19" spans="1:7" s="313" customFormat="1" ht="12" customHeight="1" thickBot="1">
      <c r="A19" s="306" t="s">
        <v>93</v>
      </c>
      <c r="B19" s="6" t="s">
        <v>201</v>
      </c>
      <c r="C19" s="178"/>
      <c r="D19" s="178"/>
      <c r="E19" s="178"/>
      <c r="F19" s="178"/>
      <c r="G19" s="178"/>
    </row>
    <row r="20" spans="1:7" s="228" customFormat="1" ht="12" customHeight="1" thickBot="1">
      <c r="A20" s="105" t="s">
        <v>12</v>
      </c>
      <c r="B20" s="119" t="s">
        <v>320</v>
      </c>
      <c r="C20" s="179">
        <f>SUM(C21:C23)</f>
        <v>0</v>
      </c>
      <c r="D20" s="179">
        <f>SUM(D21:D23)</f>
        <v>0</v>
      </c>
      <c r="E20" s="179">
        <f>SUM(E21:E23)</f>
        <v>0</v>
      </c>
      <c r="F20" s="179">
        <f>SUM(F21:F23)</f>
        <v>0</v>
      </c>
      <c r="G20" s="179">
        <f>SUM(G21:G23)</f>
        <v>0</v>
      </c>
    </row>
    <row r="21" spans="1:7" s="313" customFormat="1" ht="12" customHeight="1">
      <c r="A21" s="306" t="s">
        <v>84</v>
      </c>
      <c r="B21" s="8" t="s">
        <v>169</v>
      </c>
      <c r="C21" s="177"/>
      <c r="D21" s="177"/>
      <c r="E21" s="177"/>
      <c r="F21" s="177"/>
      <c r="G21" s="177"/>
    </row>
    <row r="22" spans="1:7" s="313" customFormat="1" ht="12" customHeight="1">
      <c r="A22" s="306" t="s">
        <v>85</v>
      </c>
      <c r="B22" s="7" t="s">
        <v>321</v>
      </c>
      <c r="C22" s="177"/>
      <c r="D22" s="177"/>
      <c r="E22" s="177"/>
      <c r="F22" s="177"/>
      <c r="G22" s="177"/>
    </row>
    <row r="23" spans="1:7" s="313" customFormat="1" ht="12" customHeight="1">
      <c r="A23" s="306" t="s">
        <v>86</v>
      </c>
      <c r="B23" s="7" t="s">
        <v>322</v>
      </c>
      <c r="C23" s="177"/>
      <c r="D23" s="177"/>
      <c r="E23" s="177"/>
      <c r="F23" s="177"/>
      <c r="G23" s="177"/>
    </row>
    <row r="24" spans="1:7" s="313" customFormat="1" ht="12" customHeight="1" thickBot="1">
      <c r="A24" s="306" t="s">
        <v>87</v>
      </c>
      <c r="B24" s="7" t="s">
        <v>431</v>
      </c>
      <c r="C24" s="177"/>
      <c r="D24" s="177"/>
      <c r="E24" s="177"/>
      <c r="F24" s="177"/>
      <c r="G24" s="177"/>
    </row>
    <row r="25" spans="1:7" s="313" customFormat="1" ht="12" customHeight="1" thickBot="1">
      <c r="A25" s="108" t="s">
        <v>13</v>
      </c>
      <c r="B25" s="90" t="s">
        <v>113</v>
      </c>
      <c r="C25" s="205"/>
      <c r="D25" s="205"/>
      <c r="E25" s="205"/>
      <c r="F25" s="205"/>
      <c r="G25" s="205"/>
    </row>
    <row r="26" spans="1:7" s="313" customFormat="1" ht="12" customHeight="1" thickBot="1">
      <c r="A26" s="108" t="s">
        <v>14</v>
      </c>
      <c r="B26" s="90" t="s">
        <v>432</v>
      </c>
      <c r="C26" s="179">
        <f>+C27+C28+C29</f>
        <v>0</v>
      </c>
      <c r="D26" s="179">
        <f>+D27+D28+D29</f>
        <v>0</v>
      </c>
      <c r="E26" s="179">
        <f>+E27+E28+E29</f>
        <v>0</v>
      </c>
      <c r="F26" s="179">
        <f>+F27+F28+F29</f>
        <v>0</v>
      </c>
      <c r="G26" s="179">
        <f>+G27+G28+G29</f>
        <v>0</v>
      </c>
    </row>
    <row r="27" spans="1:7" s="313" customFormat="1" ht="12" customHeight="1">
      <c r="A27" s="307" t="s">
        <v>179</v>
      </c>
      <c r="B27" s="308" t="s">
        <v>174</v>
      </c>
      <c r="C27" s="74"/>
      <c r="D27" s="74"/>
      <c r="E27" s="74"/>
      <c r="F27" s="74"/>
      <c r="G27" s="74"/>
    </row>
    <row r="28" spans="1:7" s="313" customFormat="1" ht="12" customHeight="1">
      <c r="A28" s="307" t="s">
        <v>182</v>
      </c>
      <c r="B28" s="308" t="s">
        <v>321</v>
      </c>
      <c r="C28" s="177"/>
      <c r="D28" s="177"/>
      <c r="E28" s="177"/>
      <c r="F28" s="177"/>
      <c r="G28" s="177"/>
    </row>
    <row r="29" spans="1:7" s="313" customFormat="1" ht="12" customHeight="1">
      <c r="A29" s="307" t="s">
        <v>183</v>
      </c>
      <c r="B29" s="309" t="s">
        <v>324</v>
      </c>
      <c r="C29" s="177"/>
      <c r="D29" s="177"/>
      <c r="E29" s="177"/>
      <c r="F29" s="177"/>
      <c r="G29" s="177"/>
    </row>
    <row r="30" spans="1:7" s="313" customFormat="1" ht="12" customHeight="1" thickBot="1">
      <c r="A30" s="306" t="s">
        <v>184</v>
      </c>
      <c r="B30" s="93" t="s">
        <v>433</v>
      </c>
      <c r="C30" s="77"/>
      <c r="D30" s="77"/>
      <c r="E30" s="77"/>
      <c r="F30" s="77"/>
      <c r="G30" s="77"/>
    </row>
    <row r="31" spans="1:7" s="313" customFormat="1" ht="12" customHeight="1" thickBot="1">
      <c r="A31" s="108" t="s">
        <v>15</v>
      </c>
      <c r="B31" s="90" t="s">
        <v>325</v>
      </c>
      <c r="C31" s="179">
        <f>+C32+C33+C34</f>
        <v>0</v>
      </c>
      <c r="D31" s="179">
        <f>+D32+D33+D34</f>
        <v>0</v>
      </c>
      <c r="E31" s="179">
        <f>+E32+E33+E34</f>
        <v>0</v>
      </c>
      <c r="F31" s="179">
        <f>+F32+F33+F34</f>
        <v>0</v>
      </c>
      <c r="G31" s="179">
        <f>+G32+G33+G34</f>
        <v>0</v>
      </c>
    </row>
    <row r="32" spans="1:7" s="313" customFormat="1" ht="12" customHeight="1">
      <c r="A32" s="307" t="s">
        <v>71</v>
      </c>
      <c r="B32" s="308" t="s">
        <v>206</v>
      </c>
      <c r="C32" s="74"/>
      <c r="D32" s="74"/>
      <c r="E32" s="74"/>
      <c r="F32" s="74"/>
      <c r="G32" s="74"/>
    </row>
    <row r="33" spans="1:7" s="313" customFormat="1" ht="12" customHeight="1">
      <c r="A33" s="307" t="s">
        <v>72</v>
      </c>
      <c r="B33" s="309" t="s">
        <v>207</v>
      </c>
      <c r="C33" s="180"/>
      <c r="D33" s="180"/>
      <c r="E33" s="180"/>
      <c r="F33" s="180"/>
      <c r="G33" s="180"/>
    </row>
    <row r="34" spans="1:7" s="313" customFormat="1" ht="12" customHeight="1" thickBot="1">
      <c r="A34" s="306" t="s">
        <v>73</v>
      </c>
      <c r="B34" s="93" t="s">
        <v>208</v>
      </c>
      <c r="C34" s="77"/>
      <c r="D34" s="77"/>
      <c r="E34" s="77"/>
      <c r="F34" s="77"/>
      <c r="G34" s="77"/>
    </row>
    <row r="35" spans="1:7" s="228" customFormat="1" ht="12" customHeight="1" thickBot="1">
      <c r="A35" s="108" t="s">
        <v>16</v>
      </c>
      <c r="B35" s="90" t="s">
        <v>294</v>
      </c>
      <c r="C35" s="205"/>
      <c r="D35" s="205"/>
      <c r="E35" s="205"/>
      <c r="F35" s="205"/>
      <c r="G35" s="205"/>
    </row>
    <row r="36" spans="1:7" s="228" customFormat="1" ht="12" customHeight="1" thickBot="1">
      <c r="A36" s="108" t="s">
        <v>17</v>
      </c>
      <c r="B36" s="90" t="s">
        <v>326</v>
      </c>
      <c r="C36" s="221"/>
      <c r="D36" s="221"/>
      <c r="E36" s="221"/>
      <c r="F36" s="221"/>
      <c r="G36" s="221"/>
    </row>
    <row r="37" spans="1:7" s="228" customFormat="1" ht="12" customHeight="1" thickBot="1">
      <c r="A37" s="105" t="s">
        <v>18</v>
      </c>
      <c r="B37" s="90" t="s">
        <v>327</v>
      </c>
      <c r="C37" s="222">
        <f>+C8+C20+C25+C26+C31+C35+C36</f>
        <v>0</v>
      </c>
      <c r="D37" s="222">
        <f>+D8+D20+D25+D26+D31+D35+D36</f>
        <v>0</v>
      </c>
      <c r="E37" s="222">
        <f>+E8+E20+E25+E26+E31+E35+E36</f>
        <v>0</v>
      </c>
      <c r="F37" s="222">
        <f>+F8+F20+F25+F26+F31+F35+F36</f>
        <v>0</v>
      </c>
      <c r="G37" s="222">
        <f>+G8+G20+G25+G26+G31+G35+G36</f>
        <v>0</v>
      </c>
    </row>
    <row r="38" spans="1:7" s="228" customFormat="1" ht="12" customHeight="1" thickBot="1">
      <c r="A38" s="120" t="s">
        <v>19</v>
      </c>
      <c r="B38" s="90" t="s">
        <v>328</v>
      </c>
      <c r="C38" s="222"/>
      <c r="D38" s="222"/>
      <c r="E38" s="222"/>
      <c r="F38" s="222"/>
      <c r="G38" s="222"/>
    </row>
    <row r="39" spans="1:7" s="228" customFormat="1" ht="12" customHeight="1">
      <c r="A39" s="307" t="s">
        <v>329</v>
      </c>
      <c r="B39" s="308" t="s">
        <v>151</v>
      </c>
      <c r="C39" s="74"/>
      <c r="D39" s="74"/>
      <c r="E39" s="74"/>
      <c r="F39" s="74"/>
      <c r="G39" s="74"/>
    </row>
    <row r="40" spans="1:7" s="228" customFormat="1" ht="12" customHeight="1">
      <c r="A40" s="307" t="s">
        <v>330</v>
      </c>
      <c r="B40" s="309" t="s">
        <v>1</v>
      </c>
      <c r="C40" s="180"/>
      <c r="D40" s="180"/>
      <c r="E40" s="180"/>
      <c r="F40" s="180"/>
      <c r="G40" s="180"/>
    </row>
    <row r="41" spans="1:7" s="313" customFormat="1" ht="12" customHeight="1" thickBot="1">
      <c r="A41" s="306" t="s">
        <v>331</v>
      </c>
      <c r="B41" s="93" t="s">
        <v>332</v>
      </c>
      <c r="C41" s="77"/>
      <c r="D41" s="77"/>
      <c r="E41" s="77"/>
      <c r="F41" s="77"/>
      <c r="G41" s="77"/>
    </row>
    <row r="42" spans="1:7" s="313" customFormat="1" ht="15" customHeight="1" thickBot="1">
      <c r="A42" s="120" t="s">
        <v>20</v>
      </c>
      <c r="B42" s="121" t="s">
        <v>333</v>
      </c>
      <c r="C42" s="225">
        <f>+C37+C38</f>
        <v>0</v>
      </c>
      <c r="D42" s="225">
        <f>+D37+D38</f>
        <v>0</v>
      </c>
      <c r="E42" s="225">
        <f>+E37+E38</f>
        <v>0</v>
      </c>
      <c r="F42" s="225">
        <f>+F37+F38</f>
        <v>0</v>
      </c>
      <c r="G42" s="225">
        <f>+G37+G38</f>
        <v>0</v>
      </c>
    </row>
    <row r="43" spans="1:3" s="313" customFormat="1" ht="15" customHeight="1">
      <c r="A43" s="122"/>
      <c r="B43" s="123"/>
      <c r="C43" s="223"/>
    </row>
    <row r="44" spans="1:3" ht="13.5" thickBot="1">
      <c r="A44" s="124"/>
      <c r="B44" s="125"/>
      <c r="C44" s="224"/>
    </row>
    <row r="45" spans="1:7" s="312" customFormat="1" ht="16.5" customHeight="1" thickBot="1">
      <c r="A45" s="671" t="s">
        <v>51</v>
      </c>
      <c r="B45" s="672"/>
      <c r="C45" s="672"/>
      <c r="D45" s="672"/>
      <c r="E45" s="672"/>
      <c r="F45" s="672"/>
      <c r="G45" s="673"/>
    </row>
    <row r="46" spans="1:7" s="314" customFormat="1" ht="12" customHeight="1" thickBot="1">
      <c r="A46" s="376" t="s">
        <v>11</v>
      </c>
      <c r="B46" s="377" t="s">
        <v>334</v>
      </c>
      <c r="C46" s="375">
        <f>SUM(C47:C51)</f>
        <v>0</v>
      </c>
      <c r="D46" s="375">
        <f>SUM(D47:D51)</f>
        <v>0</v>
      </c>
      <c r="E46" s="375">
        <f>SUM(E47:E51)</f>
        <v>0</v>
      </c>
      <c r="F46" s="375">
        <f>SUM(F47:F51)</f>
        <v>0</v>
      </c>
      <c r="G46" s="375">
        <f>SUM(G47:G51)</f>
        <v>0</v>
      </c>
    </row>
    <row r="47" spans="1:7" ht="12" customHeight="1">
      <c r="A47" s="306" t="s">
        <v>78</v>
      </c>
      <c r="B47" s="8" t="s">
        <v>41</v>
      </c>
      <c r="C47" s="74"/>
      <c r="D47" s="74"/>
      <c r="E47" s="74"/>
      <c r="F47" s="74"/>
      <c r="G47" s="74"/>
    </row>
    <row r="48" spans="1:7" ht="12" customHeight="1">
      <c r="A48" s="306" t="s">
        <v>79</v>
      </c>
      <c r="B48" s="7" t="s">
        <v>122</v>
      </c>
      <c r="C48" s="76"/>
      <c r="D48" s="76"/>
      <c r="E48" s="76"/>
      <c r="F48" s="76"/>
      <c r="G48" s="76"/>
    </row>
    <row r="49" spans="1:7" ht="12" customHeight="1">
      <c r="A49" s="306" t="s">
        <v>80</v>
      </c>
      <c r="B49" s="7" t="s">
        <v>97</v>
      </c>
      <c r="C49" s="76"/>
      <c r="D49" s="76"/>
      <c r="E49" s="76"/>
      <c r="F49" s="76"/>
      <c r="G49" s="76"/>
    </row>
    <row r="50" spans="1:7" ht="12" customHeight="1">
      <c r="A50" s="306" t="s">
        <v>81</v>
      </c>
      <c r="B50" s="7" t="s">
        <v>123</v>
      </c>
      <c r="C50" s="76"/>
      <c r="D50" s="76"/>
      <c r="E50" s="76"/>
      <c r="F50" s="76"/>
      <c r="G50" s="76"/>
    </row>
    <row r="51" spans="1:7" ht="12" customHeight="1" thickBot="1">
      <c r="A51" s="306" t="s">
        <v>98</v>
      </c>
      <c r="B51" s="7" t="s">
        <v>124</v>
      </c>
      <c r="C51" s="76"/>
      <c r="D51" s="76"/>
      <c r="E51" s="76"/>
      <c r="F51" s="76"/>
      <c r="G51" s="76"/>
    </row>
    <row r="52" spans="1:7" ht="12" customHeight="1" thickBot="1">
      <c r="A52" s="108" t="s">
        <v>12</v>
      </c>
      <c r="B52" s="90" t="s">
        <v>335</v>
      </c>
      <c r="C52" s="179">
        <f>SUM(C53:C55)</f>
        <v>0</v>
      </c>
      <c r="D52" s="179">
        <f>SUM(D53:D55)</f>
        <v>0</v>
      </c>
      <c r="E52" s="179">
        <f>SUM(E53:E55)</f>
        <v>0</v>
      </c>
      <c r="F52" s="179">
        <f>SUM(F53:F55)</f>
        <v>0</v>
      </c>
      <c r="G52" s="179">
        <f>SUM(G53:G55)</f>
        <v>0</v>
      </c>
    </row>
    <row r="53" spans="1:7" s="314" customFormat="1" ht="12" customHeight="1">
      <c r="A53" s="306" t="s">
        <v>84</v>
      </c>
      <c r="B53" s="8" t="s">
        <v>142</v>
      </c>
      <c r="C53" s="74"/>
      <c r="D53" s="74"/>
      <c r="E53" s="74"/>
      <c r="F53" s="74"/>
      <c r="G53" s="74"/>
    </row>
    <row r="54" spans="1:7" ht="12" customHeight="1">
      <c r="A54" s="306" t="s">
        <v>85</v>
      </c>
      <c r="B54" s="7" t="s">
        <v>126</v>
      </c>
      <c r="C54" s="76"/>
      <c r="D54" s="76"/>
      <c r="E54" s="76"/>
      <c r="F54" s="76"/>
      <c r="G54" s="76"/>
    </row>
    <row r="55" spans="1:7" ht="12" customHeight="1">
      <c r="A55" s="306" t="s">
        <v>86</v>
      </c>
      <c r="B55" s="7" t="s">
        <v>52</v>
      </c>
      <c r="C55" s="76"/>
      <c r="D55" s="76"/>
      <c r="E55" s="76"/>
      <c r="F55" s="76"/>
      <c r="G55" s="76"/>
    </row>
    <row r="56" spans="1:7" ht="12" customHeight="1" thickBot="1">
      <c r="A56" s="306" t="s">
        <v>87</v>
      </c>
      <c r="B56" s="7" t="s">
        <v>434</v>
      </c>
      <c r="C56" s="76"/>
      <c r="D56" s="76"/>
      <c r="E56" s="76"/>
      <c r="F56" s="76"/>
      <c r="G56" s="76"/>
    </row>
    <row r="57" spans="1:7" ht="15" customHeight="1" thickBot="1">
      <c r="A57" s="108" t="s">
        <v>13</v>
      </c>
      <c r="B57" s="90" t="s">
        <v>6</v>
      </c>
      <c r="C57" s="205"/>
      <c r="D57" s="205"/>
      <c r="E57" s="205"/>
      <c r="F57" s="205"/>
      <c r="G57" s="205"/>
    </row>
    <row r="58" spans="1:7" ht="13.5" thickBot="1">
      <c r="A58" s="108" t="s">
        <v>14</v>
      </c>
      <c r="B58" s="128" t="s">
        <v>439</v>
      </c>
      <c r="C58" s="226">
        <f>+C46+C52+C57</f>
        <v>0</v>
      </c>
      <c r="D58" s="226">
        <f>+D46+D52+D57</f>
        <v>0</v>
      </c>
      <c r="E58" s="226">
        <f>+E46+E52+E57</f>
        <v>0</v>
      </c>
      <c r="F58" s="226">
        <f>+F46+F52+F57</f>
        <v>0</v>
      </c>
      <c r="G58" s="226">
        <f>+G46+G52+G57</f>
        <v>0</v>
      </c>
    </row>
    <row r="59" spans="3:5" ht="15" customHeight="1" thickBot="1">
      <c r="C59" s="227"/>
      <c r="D59" s="227"/>
      <c r="E59" s="227"/>
    </row>
    <row r="60" spans="1:5" ht="14.25" customHeight="1" thickBot="1">
      <c r="A60" s="131" t="s">
        <v>429</v>
      </c>
      <c r="B60" s="132"/>
      <c r="C60" s="88"/>
      <c r="D60" s="88"/>
      <c r="E60" s="88"/>
    </row>
    <row r="61" spans="1:5" ht="13.5" thickBot="1">
      <c r="A61" s="131" t="s">
        <v>138</v>
      </c>
      <c r="B61" s="132"/>
      <c r="C61" s="88"/>
      <c r="D61" s="88"/>
      <c r="E61" s="88"/>
    </row>
  </sheetData>
  <sheetProtection formatCells="0"/>
  <mergeCells count="6">
    <mergeCell ref="A7:G7"/>
    <mergeCell ref="A45:G45"/>
    <mergeCell ref="B1:G1"/>
    <mergeCell ref="C2:G2"/>
    <mergeCell ref="C3:G3"/>
    <mergeCell ref="C4:G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67"/>
  <sheetViews>
    <sheetView zoomScale="130" zoomScaleNormal="130" workbookViewId="0" topLeftCell="A34">
      <selection activeCell="H67" sqref="H67"/>
    </sheetView>
  </sheetViews>
  <sheetFormatPr defaultColWidth="9.00390625" defaultRowHeight="12.75"/>
  <cols>
    <col min="1" max="1" width="13.875" style="129" customWidth="1"/>
    <col min="2" max="2" width="79.125" style="130" customWidth="1"/>
    <col min="3" max="3" width="19.875" style="130" customWidth="1"/>
    <col min="4" max="4" width="12.875" style="130" customWidth="1"/>
    <col min="5" max="5" width="12.00390625" style="130" customWidth="1"/>
    <col min="6" max="16384" width="9.375" style="130" customWidth="1"/>
  </cols>
  <sheetData>
    <row r="1" spans="1:7" s="110" customFormat="1" ht="21" customHeight="1" thickBot="1">
      <c r="A1" s="109"/>
      <c r="B1" s="686" t="s">
        <v>549</v>
      </c>
      <c r="C1" s="686"/>
      <c r="D1" s="686"/>
      <c r="E1" s="686"/>
      <c r="F1" s="686"/>
      <c r="G1" s="686"/>
    </row>
    <row r="2" spans="1:7" s="310" customFormat="1" ht="35.25" customHeight="1">
      <c r="A2" s="261" t="s">
        <v>136</v>
      </c>
      <c r="B2" s="215" t="s">
        <v>455</v>
      </c>
      <c r="C2" s="687" t="s">
        <v>53</v>
      </c>
      <c r="D2" s="688"/>
      <c r="E2" s="688"/>
      <c r="F2" s="688"/>
      <c r="G2" s="689"/>
    </row>
    <row r="3" spans="1:7" s="310" customFormat="1" ht="24.75" thickBot="1">
      <c r="A3" s="304" t="s">
        <v>135</v>
      </c>
      <c r="B3" s="216" t="s">
        <v>440</v>
      </c>
      <c r="C3" s="677" t="s">
        <v>348</v>
      </c>
      <c r="D3" s="678"/>
      <c r="E3" s="678"/>
      <c r="F3" s="678"/>
      <c r="G3" s="679"/>
    </row>
    <row r="4" spans="1:7" s="311" customFormat="1" ht="15.75" customHeight="1" thickBot="1">
      <c r="A4" s="113"/>
      <c r="B4" s="113"/>
      <c r="C4" s="685" t="s">
        <v>47</v>
      </c>
      <c r="D4" s="685"/>
      <c r="E4" s="685"/>
      <c r="F4" s="685"/>
      <c r="G4" s="685"/>
    </row>
    <row r="5" spans="1:7" ht="24.75" thickBot="1">
      <c r="A5" s="262" t="s">
        <v>137</v>
      </c>
      <c r="B5" s="114" t="s">
        <v>48</v>
      </c>
      <c r="C5" s="115" t="s">
        <v>49</v>
      </c>
      <c r="D5" s="115" t="s">
        <v>482</v>
      </c>
      <c r="E5" s="115" t="s">
        <v>482</v>
      </c>
      <c r="F5" s="115" t="s">
        <v>542</v>
      </c>
      <c r="G5" s="115" t="s">
        <v>543</v>
      </c>
    </row>
    <row r="6" spans="1:7" s="312" customFormat="1" ht="12.75" customHeight="1" thickBot="1">
      <c r="A6" s="105" t="s">
        <v>407</v>
      </c>
      <c r="B6" s="106" t="s">
        <v>408</v>
      </c>
      <c r="C6" s="107" t="s">
        <v>409</v>
      </c>
      <c r="D6" s="107" t="s">
        <v>411</v>
      </c>
      <c r="E6" s="107" t="s">
        <v>410</v>
      </c>
      <c r="F6" s="107" t="s">
        <v>412</v>
      </c>
      <c r="G6" s="107" t="s">
        <v>413</v>
      </c>
    </row>
    <row r="7" spans="1:7" s="312" customFormat="1" ht="15.75" customHeight="1" thickBot="1">
      <c r="A7" s="116"/>
      <c r="B7" s="117" t="s">
        <v>50</v>
      </c>
      <c r="C7" s="118"/>
      <c r="D7" s="118"/>
      <c r="E7" s="118"/>
      <c r="F7" s="118"/>
      <c r="G7" s="118"/>
    </row>
    <row r="8" spans="1:7" s="228" customFormat="1" ht="12" customHeight="1" thickBot="1">
      <c r="A8" s="105" t="s">
        <v>11</v>
      </c>
      <c r="B8" s="119" t="s">
        <v>430</v>
      </c>
      <c r="C8" s="179">
        <f>SUM(C9:C19)</f>
        <v>0</v>
      </c>
      <c r="D8" s="179">
        <f>SUM(D9:D19)</f>
        <v>38</v>
      </c>
      <c r="E8" s="179">
        <f>SUM(E9:E19)</f>
        <v>93</v>
      </c>
      <c r="F8" s="179">
        <f>SUM(F9:F19)</f>
        <v>92</v>
      </c>
      <c r="G8" s="179"/>
    </row>
    <row r="9" spans="1:7" s="228" customFormat="1" ht="12" customHeight="1">
      <c r="A9" s="305" t="s">
        <v>78</v>
      </c>
      <c r="B9" s="9" t="s">
        <v>192</v>
      </c>
      <c r="C9" s="219"/>
      <c r="D9" s="219"/>
      <c r="E9" s="219"/>
      <c r="F9" s="219"/>
      <c r="G9" s="219"/>
    </row>
    <row r="10" spans="1:7" s="228" customFormat="1" ht="12" customHeight="1">
      <c r="A10" s="306" t="s">
        <v>79</v>
      </c>
      <c r="B10" s="7" t="s">
        <v>193</v>
      </c>
      <c r="C10" s="177"/>
      <c r="D10" s="177">
        <v>38</v>
      </c>
      <c r="E10" s="177"/>
      <c r="F10" s="177"/>
      <c r="G10" s="177"/>
    </row>
    <row r="11" spans="1:7" s="228" customFormat="1" ht="12" customHeight="1">
      <c r="A11" s="306" t="s">
        <v>80</v>
      </c>
      <c r="B11" s="7" t="s">
        <v>194</v>
      </c>
      <c r="C11" s="177"/>
      <c r="D11" s="177"/>
      <c r="E11" s="177">
        <v>66</v>
      </c>
      <c r="F11" s="177">
        <v>66</v>
      </c>
      <c r="G11" s="177"/>
    </row>
    <row r="12" spans="1:7" s="228" customFormat="1" ht="12" customHeight="1">
      <c r="A12" s="306" t="s">
        <v>81</v>
      </c>
      <c r="B12" s="7" t="s">
        <v>195</v>
      </c>
      <c r="C12" s="177"/>
      <c r="D12" s="177"/>
      <c r="E12" s="177"/>
      <c r="F12" s="177"/>
      <c r="G12" s="177"/>
    </row>
    <row r="13" spans="1:7" s="228" customFormat="1" ht="12" customHeight="1">
      <c r="A13" s="306" t="s">
        <v>98</v>
      </c>
      <c r="B13" s="7" t="s">
        <v>196</v>
      </c>
      <c r="C13" s="177"/>
      <c r="D13" s="177"/>
      <c r="E13" s="177"/>
      <c r="F13" s="177"/>
      <c r="G13" s="177"/>
    </row>
    <row r="14" spans="1:7" s="228" customFormat="1" ht="12" customHeight="1">
      <c r="A14" s="306" t="s">
        <v>82</v>
      </c>
      <c r="B14" s="7" t="s">
        <v>318</v>
      </c>
      <c r="C14" s="177"/>
      <c r="D14" s="177"/>
      <c r="E14" s="177">
        <v>18</v>
      </c>
      <c r="F14" s="177">
        <v>17</v>
      </c>
      <c r="G14" s="177"/>
    </row>
    <row r="15" spans="1:7" s="228" customFormat="1" ht="12" customHeight="1">
      <c r="A15" s="306" t="s">
        <v>83</v>
      </c>
      <c r="B15" s="6" t="s">
        <v>319</v>
      </c>
      <c r="C15" s="177"/>
      <c r="D15" s="177"/>
      <c r="E15" s="177"/>
      <c r="F15" s="177"/>
      <c r="G15" s="177"/>
    </row>
    <row r="16" spans="1:7" s="228" customFormat="1" ht="12" customHeight="1">
      <c r="A16" s="306" t="s">
        <v>90</v>
      </c>
      <c r="B16" s="7" t="s">
        <v>199</v>
      </c>
      <c r="C16" s="220"/>
      <c r="D16" s="220"/>
      <c r="E16" s="220"/>
      <c r="F16" s="220"/>
      <c r="G16" s="220"/>
    </row>
    <row r="17" spans="1:7" s="313" customFormat="1" ht="12" customHeight="1">
      <c r="A17" s="306" t="s">
        <v>91</v>
      </c>
      <c r="B17" s="7" t="s">
        <v>200</v>
      </c>
      <c r="C17" s="177"/>
      <c r="D17" s="177"/>
      <c r="E17" s="177"/>
      <c r="F17" s="177"/>
      <c r="G17" s="177"/>
    </row>
    <row r="18" spans="1:7" s="313" customFormat="1" ht="12" customHeight="1">
      <c r="A18" s="306" t="s">
        <v>92</v>
      </c>
      <c r="B18" s="7" t="s">
        <v>353</v>
      </c>
      <c r="C18" s="178"/>
      <c r="D18" s="178"/>
      <c r="E18" s="178"/>
      <c r="F18" s="178"/>
      <c r="G18" s="178"/>
    </row>
    <row r="19" spans="1:7" s="313" customFormat="1" ht="12" customHeight="1" thickBot="1">
      <c r="A19" s="306" t="s">
        <v>93</v>
      </c>
      <c r="B19" s="6" t="s">
        <v>201</v>
      </c>
      <c r="C19" s="178"/>
      <c r="D19" s="178"/>
      <c r="E19" s="178">
        <v>9</v>
      </c>
      <c r="F19" s="178">
        <v>9</v>
      </c>
      <c r="G19" s="178"/>
    </row>
    <row r="20" spans="1:7" s="228" customFormat="1" ht="12" customHeight="1" thickBot="1">
      <c r="A20" s="105" t="s">
        <v>12</v>
      </c>
      <c r="B20" s="119" t="s">
        <v>320</v>
      </c>
      <c r="C20" s="179">
        <f>SUM(C21:C23)</f>
        <v>0</v>
      </c>
      <c r="D20" s="179">
        <f>SUM(D21:D23)</f>
        <v>512</v>
      </c>
      <c r="E20" s="179">
        <f>SUM(E21:E23)</f>
        <v>512</v>
      </c>
      <c r="F20" s="179">
        <f>SUM(F21:F23)</f>
        <v>512</v>
      </c>
      <c r="G20" s="179">
        <f>SUM(G21:G23)</f>
        <v>0</v>
      </c>
    </row>
    <row r="21" spans="1:7" s="313" customFormat="1" ht="12" customHeight="1">
      <c r="A21" s="306" t="s">
        <v>84</v>
      </c>
      <c r="B21" s="8" t="s">
        <v>169</v>
      </c>
      <c r="C21" s="177"/>
      <c r="D21" s="177"/>
      <c r="E21" s="177"/>
      <c r="F21" s="177"/>
      <c r="G21" s="177"/>
    </row>
    <row r="22" spans="1:7" s="313" customFormat="1" ht="12" customHeight="1">
      <c r="A22" s="306" t="s">
        <v>85</v>
      </c>
      <c r="B22" s="7" t="s">
        <v>321</v>
      </c>
      <c r="C22" s="177"/>
      <c r="D22" s="177"/>
      <c r="E22" s="177"/>
      <c r="F22" s="177"/>
      <c r="G22" s="177"/>
    </row>
    <row r="23" spans="1:7" s="313" customFormat="1" ht="12" customHeight="1">
      <c r="A23" s="306" t="s">
        <v>86</v>
      </c>
      <c r="B23" s="7" t="s">
        <v>322</v>
      </c>
      <c r="C23" s="177"/>
      <c r="D23" s="177">
        <v>512</v>
      </c>
      <c r="E23" s="177">
        <v>512</v>
      </c>
      <c r="F23" s="177">
        <v>512</v>
      </c>
      <c r="G23" s="177"/>
    </row>
    <row r="24" spans="1:7" s="313" customFormat="1" ht="12" customHeight="1" thickBot="1">
      <c r="A24" s="306" t="s">
        <v>87</v>
      </c>
      <c r="B24" s="7" t="s">
        <v>431</v>
      </c>
      <c r="C24" s="177"/>
      <c r="D24" s="177"/>
      <c r="E24" s="177"/>
      <c r="F24" s="177"/>
      <c r="G24" s="178"/>
    </row>
    <row r="25" spans="1:7" s="313" customFormat="1" ht="12" customHeight="1" thickBot="1">
      <c r="A25" s="108" t="s">
        <v>13</v>
      </c>
      <c r="B25" s="90" t="s">
        <v>113</v>
      </c>
      <c r="C25" s="205">
        <v>79</v>
      </c>
      <c r="D25" s="205">
        <v>79</v>
      </c>
      <c r="E25" s="205">
        <v>87</v>
      </c>
      <c r="F25" s="205">
        <v>87</v>
      </c>
      <c r="G25" s="769">
        <f>F25/C25</f>
        <v>1.1012658227848102</v>
      </c>
    </row>
    <row r="26" spans="1:7" s="313" customFormat="1" ht="12" customHeight="1" thickBot="1">
      <c r="A26" s="108" t="s">
        <v>14</v>
      </c>
      <c r="B26" s="90" t="s">
        <v>432</v>
      </c>
      <c r="C26" s="179">
        <f>+C27+C28+C29</f>
        <v>0</v>
      </c>
      <c r="D26" s="179">
        <f>+D27+D28+D29</f>
        <v>0</v>
      </c>
      <c r="E26" s="179">
        <f>+E27+E28+E29</f>
        <v>0</v>
      </c>
      <c r="F26" s="179">
        <f>+F27+F28+F29</f>
        <v>0</v>
      </c>
      <c r="G26" s="179">
        <f>+G27+G28+G29</f>
        <v>0</v>
      </c>
    </row>
    <row r="27" spans="1:7" s="313" customFormat="1" ht="12" customHeight="1">
      <c r="A27" s="307" t="s">
        <v>179</v>
      </c>
      <c r="B27" s="308" t="s">
        <v>174</v>
      </c>
      <c r="C27" s="74"/>
      <c r="D27" s="74"/>
      <c r="E27" s="74"/>
      <c r="F27" s="74"/>
      <c r="G27" s="74"/>
    </row>
    <row r="28" spans="1:7" s="313" customFormat="1" ht="12" customHeight="1">
      <c r="A28" s="307" t="s">
        <v>182</v>
      </c>
      <c r="B28" s="308" t="s">
        <v>321</v>
      </c>
      <c r="C28" s="177"/>
      <c r="D28" s="177"/>
      <c r="E28" s="177"/>
      <c r="F28" s="177"/>
      <c r="G28" s="177"/>
    </row>
    <row r="29" spans="1:7" s="313" customFormat="1" ht="12" customHeight="1">
      <c r="A29" s="307" t="s">
        <v>183</v>
      </c>
      <c r="B29" s="309" t="s">
        <v>324</v>
      </c>
      <c r="C29" s="177"/>
      <c r="D29" s="177"/>
      <c r="E29" s="177"/>
      <c r="F29" s="177"/>
      <c r="G29" s="177"/>
    </row>
    <row r="30" spans="1:7" s="313" customFormat="1" ht="12" customHeight="1" thickBot="1">
      <c r="A30" s="306" t="s">
        <v>184</v>
      </c>
      <c r="B30" s="93" t="s">
        <v>433</v>
      </c>
      <c r="C30" s="77"/>
      <c r="D30" s="77"/>
      <c r="E30" s="77"/>
      <c r="F30" s="77"/>
      <c r="G30" s="77"/>
    </row>
    <row r="31" spans="1:7" s="313" customFormat="1" ht="12" customHeight="1" thickBot="1">
      <c r="A31" s="108" t="s">
        <v>15</v>
      </c>
      <c r="B31" s="90" t="s">
        <v>325</v>
      </c>
      <c r="C31" s="179">
        <f>+C32+C33+C34</f>
        <v>0</v>
      </c>
      <c r="D31" s="179">
        <f>+D32+D33+D34</f>
        <v>0</v>
      </c>
      <c r="E31" s="179">
        <f>+E32+E33+E34</f>
        <v>0</v>
      </c>
      <c r="F31" s="179">
        <f>+F32+F33+F34</f>
        <v>0</v>
      </c>
      <c r="G31" s="179">
        <f>+G32+G33+G34</f>
        <v>0</v>
      </c>
    </row>
    <row r="32" spans="1:7" s="313" customFormat="1" ht="12" customHeight="1">
      <c r="A32" s="307" t="s">
        <v>71</v>
      </c>
      <c r="B32" s="308" t="s">
        <v>206</v>
      </c>
      <c r="C32" s="74"/>
      <c r="D32" s="74"/>
      <c r="E32" s="74"/>
      <c r="F32" s="74"/>
      <c r="G32" s="74"/>
    </row>
    <row r="33" spans="1:7" s="313" customFormat="1" ht="12" customHeight="1">
      <c r="A33" s="307" t="s">
        <v>72</v>
      </c>
      <c r="B33" s="309" t="s">
        <v>207</v>
      </c>
      <c r="C33" s="180"/>
      <c r="D33" s="180"/>
      <c r="E33" s="180"/>
      <c r="F33" s="180"/>
      <c r="G33" s="180"/>
    </row>
    <row r="34" spans="1:7" s="313" customFormat="1" ht="12" customHeight="1" thickBot="1">
      <c r="A34" s="306" t="s">
        <v>73</v>
      </c>
      <c r="B34" s="93" t="s">
        <v>208</v>
      </c>
      <c r="C34" s="77"/>
      <c r="D34" s="77"/>
      <c r="E34" s="77"/>
      <c r="F34" s="77"/>
      <c r="G34" s="77"/>
    </row>
    <row r="35" spans="1:7" s="228" customFormat="1" ht="12" customHeight="1" thickBot="1">
      <c r="A35" s="108" t="s">
        <v>16</v>
      </c>
      <c r="B35" s="90" t="s">
        <v>294</v>
      </c>
      <c r="C35" s="205"/>
      <c r="D35" s="205"/>
      <c r="E35" s="205"/>
      <c r="F35" s="205"/>
      <c r="G35" s="205"/>
    </row>
    <row r="36" spans="1:7" s="228" customFormat="1" ht="12" customHeight="1" thickBot="1">
      <c r="A36" s="108" t="s">
        <v>17</v>
      </c>
      <c r="B36" s="90" t="s">
        <v>326</v>
      </c>
      <c r="C36" s="221"/>
      <c r="D36" s="221"/>
      <c r="E36" s="221"/>
      <c r="F36" s="221"/>
      <c r="G36" s="221"/>
    </row>
    <row r="37" spans="1:7" s="228" customFormat="1" ht="12" customHeight="1" thickBot="1">
      <c r="A37" s="105" t="s">
        <v>18</v>
      </c>
      <c r="B37" s="90" t="s">
        <v>327</v>
      </c>
      <c r="C37" s="222">
        <f>+C8+C20+C25+C26+C31+C35+C36</f>
        <v>79</v>
      </c>
      <c r="D37" s="222">
        <f>+D8+D20+D25+D26+D31+D35+D36</f>
        <v>629</v>
      </c>
      <c r="E37" s="222">
        <f>+E8+E20+E25+E26+E31+E35+E36</f>
        <v>692</v>
      </c>
      <c r="F37" s="222">
        <f>+F8+F20+F25+F26+F31+F35+F36</f>
        <v>691</v>
      </c>
      <c r="G37" s="769">
        <f>F37/C37</f>
        <v>8.746835443037975</v>
      </c>
    </row>
    <row r="38" spans="1:7" s="228" customFormat="1" ht="12" customHeight="1" thickBot="1">
      <c r="A38" s="120" t="s">
        <v>19</v>
      </c>
      <c r="B38" s="90" t="s">
        <v>328</v>
      </c>
      <c r="C38" s="222">
        <f>+C39+C40+C41</f>
        <v>39153</v>
      </c>
      <c r="D38" s="222">
        <f>+D39+D40+D41</f>
        <v>39233</v>
      </c>
      <c r="E38" s="222">
        <f>+E39+E40+E41</f>
        <v>39146</v>
      </c>
      <c r="F38" s="222">
        <f>+F39+F40+F41</f>
        <v>34039</v>
      </c>
      <c r="G38" s="769">
        <f>F38/C38</f>
        <v>0.8693842106607412</v>
      </c>
    </row>
    <row r="39" spans="1:7" s="228" customFormat="1" ht="12" customHeight="1">
      <c r="A39" s="307" t="s">
        <v>329</v>
      </c>
      <c r="B39" s="308" t="s">
        <v>151</v>
      </c>
      <c r="C39" s="74"/>
      <c r="D39" s="74"/>
      <c r="E39" s="74"/>
      <c r="F39" s="74"/>
      <c r="G39" s="74"/>
    </row>
    <row r="40" spans="1:7" s="228" customFormat="1" ht="12" customHeight="1">
      <c r="A40" s="307" t="s">
        <v>330</v>
      </c>
      <c r="B40" s="309" t="s">
        <v>1</v>
      </c>
      <c r="C40" s="180"/>
      <c r="D40" s="180"/>
      <c r="E40" s="180"/>
      <c r="F40" s="180"/>
      <c r="G40" s="180"/>
    </row>
    <row r="41" spans="1:7" s="313" customFormat="1" ht="12" customHeight="1" thickBot="1">
      <c r="A41" s="306" t="s">
        <v>331</v>
      </c>
      <c r="B41" s="93" t="s">
        <v>332</v>
      </c>
      <c r="C41" s="77">
        <v>39153</v>
      </c>
      <c r="D41" s="77">
        <v>39233</v>
      </c>
      <c r="E41" s="77">
        <v>39146</v>
      </c>
      <c r="F41" s="770">
        <v>34039</v>
      </c>
      <c r="G41" s="771">
        <f>F41/C41</f>
        <v>0.8693842106607412</v>
      </c>
    </row>
    <row r="42" spans="1:7" s="313" customFormat="1" ht="15" customHeight="1" thickBot="1">
      <c r="A42" s="120" t="s">
        <v>20</v>
      </c>
      <c r="B42" s="121" t="s">
        <v>333</v>
      </c>
      <c r="C42" s="225">
        <f>+C37+C38</f>
        <v>39232</v>
      </c>
      <c r="D42" s="225">
        <f>+D37+D38</f>
        <v>39862</v>
      </c>
      <c r="E42" s="225">
        <f>+E37+E38</f>
        <v>39838</v>
      </c>
      <c r="F42" s="225">
        <f>+F37+F38</f>
        <v>34730</v>
      </c>
      <c r="G42" s="769">
        <f>F42/C42</f>
        <v>0.8852467373572593</v>
      </c>
    </row>
    <row r="43" spans="1:3" s="313" customFormat="1" ht="15" customHeight="1">
      <c r="A43" s="122"/>
      <c r="B43" s="123"/>
      <c r="C43" s="223"/>
    </row>
    <row r="44" spans="1:3" ht="13.5" thickBot="1">
      <c r="A44" s="124"/>
      <c r="B44" s="125"/>
      <c r="C44" s="224"/>
    </row>
    <row r="45" spans="1:7" s="312" customFormat="1" ht="16.5" customHeight="1" thickBot="1">
      <c r="A45" s="126"/>
      <c r="B45" s="127" t="s">
        <v>51</v>
      </c>
      <c r="C45" s="225"/>
      <c r="D45" s="225"/>
      <c r="E45" s="225"/>
      <c r="F45" s="225"/>
      <c r="G45" s="225"/>
    </row>
    <row r="46" spans="1:7" s="314" customFormat="1" ht="12" customHeight="1" thickBot="1">
      <c r="A46" s="108" t="s">
        <v>11</v>
      </c>
      <c r="B46" s="90" t="s">
        <v>334</v>
      </c>
      <c r="C46" s="179">
        <f>SUM(C47:C51)</f>
        <v>38597</v>
      </c>
      <c r="D46" s="179">
        <f>SUM(D47:D51)</f>
        <v>39227</v>
      </c>
      <c r="E46" s="179">
        <f>SUM(E47:E51)</f>
        <v>39203</v>
      </c>
      <c r="F46" s="179">
        <f>SUM(F47:F51)</f>
        <v>34730</v>
      </c>
      <c r="G46" s="769">
        <f>F46/C46</f>
        <v>0.8998108661294919</v>
      </c>
    </row>
    <row r="47" spans="1:7" ht="12" customHeight="1">
      <c r="A47" s="306" t="s">
        <v>78</v>
      </c>
      <c r="B47" s="8" t="s">
        <v>41</v>
      </c>
      <c r="C47" s="74">
        <v>24566</v>
      </c>
      <c r="D47" s="74">
        <v>24990</v>
      </c>
      <c r="E47" s="74">
        <v>25224</v>
      </c>
      <c r="F47" s="74">
        <v>24154</v>
      </c>
      <c r="G47" s="468">
        <f>F47/C47</f>
        <v>0.9832288528861027</v>
      </c>
    </row>
    <row r="48" spans="1:7" ht="12" customHeight="1">
      <c r="A48" s="306" t="s">
        <v>79</v>
      </c>
      <c r="B48" s="7" t="s">
        <v>122</v>
      </c>
      <c r="C48" s="76">
        <v>6607</v>
      </c>
      <c r="D48" s="76">
        <v>6715</v>
      </c>
      <c r="E48" s="76">
        <v>6782</v>
      </c>
      <c r="F48" s="76">
        <v>6462</v>
      </c>
      <c r="G48" s="468">
        <f>F48/C48</f>
        <v>0.9780535795368549</v>
      </c>
    </row>
    <row r="49" spans="1:7" ht="12" customHeight="1">
      <c r="A49" s="306" t="s">
        <v>80</v>
      </c>
      <c r="B49" s="7" t="s">
        <v>97</v>
      </c>
      <c r="C49" s="76">
        <v>7424</v>
      </c>
      <c r="D49" s="76">
        <v>7522</v>
      </c>
      <c r="E49" s="76">
        <v>7197</v>
      </c>
      <c r="F49" s="76">
        <v>4114</v>
      </c>
      <c r="G49" s="468">
        <f>F49/C49</f>
        <v>0.5541487068965517</v>
      </c>
    </row>
    <row r="50" spans="1:7" ht="12" customHeight="1">
      <c r="A50" s="306" t="s">
        <v>81</v>
      </c>
      <c r="B50" s="7" t="s">
        <v>123</v>
      </c>
      <c r="C50" s="76"/>
      <c r="D50" s="76"/>
      <c r="E50" s="76"/>
      <c r="F50" s="76"/>
      <c r="G50" s="76"/>
    </row>
    <row r="51" spans="1:7" ht="12" customHeight="1" thickBot="1">
      <c r="A51" s="306" t="s">
        <v>98</v>
      </c>
      <c r="B51" s="7" t="s">
        <v>124</v>
      </c>
      <c r="C51" s="76"/>
      <c r="D51" s="76"/>
      <c r="E51" s="76"/>
      <c r="F51" s="76"/>
      <c r="G51" s="76"/>
    </row>
    <row r="52" spans="1:7" ht="12" customHeight="1" thickBot="1">
      <c r="A52" s="108" t="s">
        <v>12</v>
      </c>
      <c r="B52" s="90" t="s">
        <v>335</v>
      </c>
      <c r="C52" s="179">
        <f>SUM(C53:C55)</f>
        <v>635</v>
      </c>
      <c r="D52" s="179">
        <f>SUM(D53:D55)</f>
        <v>635</v>
      </c>
      <c r="E52" s="179">
        <f>SUM(E53:E55)</f>
        <v>635</v>
      </c>
      <c r="F52" s="179">
        <f>SUM(F53:F55)</f>
        <v>0</v>
      </c>
      <c r="G52" s="179">
        <f>SUM(G53:G55)</f>
        <v>0</v>
      </c>
    </row>
    <row r="53" spans="1:7" s="314" customFormat="1" ht="12" customHeight="1">
      <c r="A53" s="306" t="s">
        <v>84</v>
      </c>
      <c r="B53" s="8" t="s">
        <v>142</v>
      </c>
      <c r="C53" s="74">
        <v>635</v>
      </c>
      <c r="D53" s="74">
        <v>635</v>
      </c>
      <c r="E53" s="74">
        <v>635</v>
      </c>
      <c r="F53" s="74">
        <v>0</v>
      </c>
      <c r="G53" s="468"/>
    </row>
    <row r="54" spans="1:7" ht="12" customHeight="1">
      <c r="A54" s="306" t="s">
        <v>85</v>
      </c>
      <c r="B54" s="7" t="s">
        <v>126</v>
      </c>
      <c r="C54" s="76"/>
      <c r="D54" s="76"/>
      <c r="E54" s="76"/>
      <c r="F54" s="76"/>
      <c r="G54" s="76"/>
    </row>
    <row r="55" spans="1:7" ht="12" customHeight="1">
      <c r="A55" s="306" t="s">
        <v>86</v>
      </c>
      <c r="B55" s="7" t="s">
        <v>52</v>
      </c>
      <c r="C55" s="76"/>
      <c r="D55" s="76"/>
      <c r="E55" s="76"/>
      <c r="F55" s="76"/>
      <c r="G55" s="76"/>
    </row>
    <row r="56" spans="1:7" ht="12" customHeight="1" thickBot="1">
      <c r="A56" s="306" t="s">
        <v>87</v>
      </c>
      <c r="B56" s="7" t="s">
        <v>434</v>
      </c>
      <c r="C56" s="76"/>
      <c r="D56" s="76"/>
      <c r="E56" s="76"/>
      <c r="F56" s="76"/>
      <c r="G56" s="76"/>
    </row>
    <row r="57" spans="1:7" ht="15" customHeight="1" thickBot="1">
      <c r="A57" s="108" t="s">
        <v>13</v>
      </c>
      <c r="B57" s="90" t="s">
        <v>6</v>
      </c>
      <c r="C57" s="205"/>
      <c r="D57" s="205"/>
      <c r="E57" s="205"/>
      <c r="F57" s="205"/>
      <c r="G57" s="205"/>
    </row>
    <row r="58" spans="1:7" ht="13.5" thickBot="1">
      <c r="A58" s="108" t="s">
        <v>14</v>
      </c>
      <c r="B58" s="128" t="s">
        <v>439</v>
      </c>
      <c r="C58" s="226">
        <f>+C46+C52+C57</f>
        <v>39232</v>
      </c>
      <c r="D58" s="226">
        <f>+D46+D52+D57</f>
        <v>39862</v>
      </c>
      <c r="E58" s="226">
        <f>+E46+E52+E57</f>
        <v>39838</v>
      </c>
      <c r="F58" s="226">
        <f>+F46+F52+F57</f>
        <v>34730</v>
      </c>
      <c r="G58" s="769">
        <f>F58/C58</f>
        <v>0.8852467373572593</v>
      </c>
    </row>
    <row r="59" spans="3:5" ht="15" customHeight="1" thickBot="1">
      <c r="C59" s="227"/>
      <c r="D59" s="227"/>
      <c r="E59" s="227"/>
    </row>
    <row r="60" spans="1:6" ht="14.25" customHeight="1" thickBot="1">
      <c r="A60" s="131" t="s">
        <v>429</v>
      </c>
      <c r="B60" s="132"/>
      <c r="C60" s="88">
        <v>7</v>
      </c>
      <c r="D60" s="88">
        <v>7</v>
      </c>
      <c r="E60" s="88">
        <v>7</v>
      </c>
      <c r="F60" s="88">
        <v>7</v>
      </c>
    </row>
    <row r="61" spans="1:6" ht="13.5" thickBot="1">
      <c r="A61" s="131" t="s">
        <v>138</v>
      </c>
      <c r="B61" s="132"/>
      <c r="C61" s="88">
        <v>0</v>
      </c>
      <c r="D61" s="88">
        <v>0</v>
      </c>
      <c r="E61" s="88">
        <v>0</v>
      </c>
      <c r="F61" s="88">
        <v>0</v>
      </c>
    </row>
    <row r="67" ht="12.75">
      <c r="G67" s="772"/>
    </row>
  </sheetData>
  <sheetProtection formatCells="0"/>
  <mergeCells count="4">
    <mergeCell ref="C4:G4"/>
    <mergeCell ref="B1:G1"/>
    <mergeCell ref="C2:G2"/>
    <mergeCell ref="C3:G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0"/>
  <sheetViews>
    <sheetView zoomScale="130" zoomScaleNormal="130" workbookViewId="0" topLeftCell="A13">
      <selection activeCell="C50" sqref="C50"/>
    </sheetView>
  </sheetViews>
  <sheetFormatPr defaultColWidth="9.00390625" defaultRowHeight="12.75"/>
  <cols>
    <col min="1" max="1" width="13.875" style="129" customWidth="1"/>
    <col min="2" max="2" width="79.125" style="130" customWidth="1"/>
    <col min="3" max="3" width="21.375" style="130" customWidth="1"/>
    <col min="4" max="4" width="13.625" style="130" customWidth="1"/>
    <col min="5" max="5" width="12.50390625" style="130" customWidth="1"/>
    <col min="6" max="16384" width="9.375" style="130" customWidth="1"/>
  </cols>
  <sheetData>
    <row r="1" spans="1:6" s="110" customFormat="1" ht="21" customHeight="1" thickBot="1">
      <c r="A1" s="109"/>
      <c r="B1" s="686" t="s">
        <v>546</v>
      </c>
      <c r="C1" s="686"/>
      <c r="D1" s="686"/>
      <c r="E1" s="686"/>
      <c r="F1" s="686"/>
    </row>
    <row r="2" spans="1:7" s="310" customFormat="1" ht="25.5" customHeight="1">
      <c r="A2" s="261" t="s">
        <v>136</v>
      </c>
      <c r="B2" s="378" t="s">
        <v>456</v>
      </c>
      <c r="C2" s="687" t="s">
        <v>54</v>
      </c>
      <c r="D2" s="688"/>
      <c r="E2" s="688"/>
      <c r="F2" s="688"/>
      <c r="G2" s="689"/>
    </row>
    <row r="3" spans="1:7" s="310" customFormat="1" ht="24.75" thickBot="1">
      <c r="A3" s="304" t="s">
        <v>135</v>
      </c>
      <c r="B3" s="379" t="s">
        <v>317</v>
      </c>
      <c r="C3" s="677" t="s">
        <v>46</v>
      </c>
      <c r="D3" s="678"/>
      <c r="E3" s="678"/>
      <c r="F3" s="678"/>
      <c r="G3" s="679"/>
    </row>
    <row r="4" spans="1:4" s="311" customFormat="1" ht="15.75" customHeight="1" thickBot="1">
      <c r="A4" s="113"/>
      <c r="B4" s="113"/>
      <c r="C4" s="654" t="s">
        <v>47</v>
      </c>
      <c r="D4" s="654"/>
    </row>
    <row r="5" spans="1:7" ht="24.75" thickBot="1">
      <c r="A5" s="262" t="s">
        <v>137</v>
      </c>
      <c r="B5" s="114" t="s">
        <v>48</v>
      </c>
      <c r="C5" s="115" t="s">
        <v>49</v>
      </c>
      <c r="D5" s="115" t="s">
        <v>482</v>
      </c>
      <c r="E5" s="115" t="s">
        <v>482</v>
      </c>
      <c r="F5" s="115" t="s">
        <v>542</v>
      </c>
      <c r="G5" s="115" t="s">
        <v>543</v>
      </c>
    </row>
    <row r="6" spans="1:7" s="312" customFormat="1" ht="12.75" customHeight="1" thickBot="1">
      <c r="A6" s="105" t="s">
        <v>407</v>
      </c>
      <c r="B6" s="106" t="s">
        <v>408</v>
      </c>
      <c r="C6" s="107" t="s">
        <v>409</v>
      </c>
      <c r="D6" s="107" t="s">
        <v>411</v>
      </c>
      <c r="E6" s="107" t="s">
        <v>410</v>
      </c>
      <c r="F6" s="107" t="s">
        <v>412</v>
      </c>
      <c r="G6" s="107" t="s">
        <v>413</v>
      </c>
    </row>
    <row r="7" spans="1:7" s="312" customFormat="1" ht="15.75" customHeight="1" thickBot="1">
      <c r="A7" s="116"/>
      <c r="B7" s="671" t="s">
        <v>50</v>
      </c>
      <c r="C7" s="672"/>
      <c r="D7" s="672"/>
      <c r="E7" s="672"/>
      <c r="F7" s="672"/>
      <c r="G7" s="673"/>
    </row>
    <row r="8" spans="1:7" s="228" customFormat="1" ht="12" customHeight="1" thickBot="1">
      <c r="A8" s="105" t="s">
        <v>11</v>
      </c>
      <c r="B8" s="374" t="s">
        <v>430</v>
      </c>
      <c r="C8" s="375">
        <f>SUM(C9:C19)</f>
        <v>18501</v>
      </c>
      <c r="D8" s="375">
        <f>SUM(D9:D19)</f>
        <v>18501</v>
      </c>
      <c r="E8" s="375">
        <f>SUM(E9:E19)</f>
        <v>22347</v>
      </c>
      <c r="F8" s="375">
        <f>SUM(F9:F19)</f>
        <v>22331</v>
      </c>
      <c r="G8" s="463">
        <f>F8/C8</f>
        <v>1.2070158369817847</v>
      </c>
    </row>
    <row r="9" spans="1:7" s="228" customFormat="1" ht="12" customHeight="1">
      <c r="A9" s="305" t="s">
        <v>78</v>
      </c>
      <c r="B9" s="9" t="s">
        <v>192</v>
      </c>
      <c r="C9" s="219"/>
      <c r="D9" s="219"/>
      <c r="E9" s="219"/>
      <c r="F9" s="219"/>
      <c r="G9" s="219"/>
    </row>
    <row r="10" spans="1:7" s="228" customFormat="1" ht="12" customHeight="1">
      <c r="A10" s="306" t="s">
        <v>79</v>
      </c>
      <c r="B10" s="7" t="s">
        <v>193</v>
      </c>
      <c r="C10" s="177">
        <v>840</v>
      </c>
      <c r="D10" s="177">
        <v>840</v>
      </c>
      <c r="E10" s="177">
        <v>881</v>
      </c>
      <c r="F10" s="177">
        <v>871</v>
      </c>
      <c r="G10" s="464">
        <f>F10/C10</f>
        <v>1.036904761904762</v>
      </c>
    </row>
    <row r="11" spans="1:7" s="228" customFormat="1" ht="12" customHeight="1">
      <c r="A11" s="306" t="s">
        <v>80</v>
      </c>
      <c r="B11" s="7" t="s">
        <v>194</v>
      </c>
      <c r="C11" s="177"/>
      <c r="D11" s="177"/>
      <c r="E11" s="177">
        <v>42</v>
      </c>
      <c r="F11" s="177">
        <v>42</v>
      </c>
      <c r="G11" s="177"/>
    </row>
    <row r="12" spans="1:7" s="228" customFormat="1" ht="12" customHeight="1">
      <c r="A12" s="306" t="s">
        <v>81</v>
      </c>
      <c r="B12" s="7" t="s">
        <v>195</v>
      </c>
      <c r="C12" s="177"/>
      <c r="D12" s="177"/>
      <c r="E12" s="177"/>
      <c r="F12" s="177"/>
      <c r="G12" s="177"/>
    </row>
    <row r="13" spans="1:7" s="228" customFormat="1" ht="12" customHeight="1">
      <c r="A13" s="306" t="s">
        <v>98</v>
      </c>
      <c r="B13" s="7" t="s">
        <v>196</v>
      </c>
      <c r="C13" s="177">
        <v>13771</v>
      </c>
      <c r="D13" s="177">
        <v>13771</v>
      </c>
      <c r="E13" s="177">
        <v>16324</v>
      </c>
      <c r="F13" s="177">
        <v>16321</v>
      </c>
      <c r="G13" s="464">
        <f>F13/C13</f>
        <v>1.1851717377096798</v>
      </c>
    </row>
    <row r="14" spans="1:7" s="228" customFormat="1" ht="12" customHeight="1">
      <c r="A14" s="306" t="s">
        <v>82</v>
      </c>
      <c r="B14" s="7" t="s">
        <v>318</v>
      </c>
      <c r="C14" s="177">
        <v>3890</v>
      </c>
      <c r="D14" s="177">
        <v>3890</v>
      </c>
      <c r="E14" s="177">
        <v>4708</v>
      </c>
      <c r="F14" s="177">
        <v>4705</v>
      </c>
      <c r="G14" s="464">
        <f>F14/C14</f>
        <v>1.2095115681233932</v>
      </c>
    </row>
    <row r="15" spans="1:7" s="228" customFormat="1" ht="12" customHeight="1">
      <c r="A15" s="306" t="s">
        <v>83</v>
      </c>
      <c r="B15" s="6" t="s">
        <v>319</v>
      </c>
      <c r="C15" s="177"/>
      <c r="D15" s="177"/>
      <c r="E15" s="177"/>
      <c r="F15" s="177"/>
      <c r="G15" s="177"/>
    </row>
    <row r="16" spans="1:7" s="228" customFormat="1" ht="12" customHeight="1">
      <c r="A16" s="306" t="s">
        <v>90</v>
      </c>
      <c r="B16" s="7" t="s">
        <v>199</v>
      </c>
      <c r="C16" s="220"/>
      <c r="D16" s="220"/>
      <c r="E16" s="220"/>
      <c r="F16" s="220"/>
      <c r="G16" s="220"/>
    </row>
    <row r="17" spans="1:7" s="313" customFormat="1" ht="12" customHeight="1">
      <c r="A17" s="306" t="s">
        <v>91</v>
      </c>
      <c r="B17" s="7" t="s">
        <v>200</v>
      </c>
      <c r="C17" s="177"/>
      <c r="D17" s="177"/>
      <c r="E17" s="177"/>
      <c r="F17" s="177"/>
      <c r="G17" s="177"/>
    </row>
    <row r="18" spans="1:7" s="313" customFormat="1" ht="12" customHeight="1">
      <c r="A18" s="306" t="s">
        <v>92</v>
      </c>
      <c r="B18" s="7" t="s">
        <v>353</v>
      </c>
      <c r="C18" s="178"/>
      <c r="D18" s="178"/>
      <c r="E18" s="178"/>
      <c r="F18" s="178"/>
      <c r="G18" s="178"/>
    </row>
    <row r="19" spans="1:7" s="313" customFormat="1" ht="12" customHeight="1" thickBot="1">
      <c r="A19" s="306" t="s">
        <v>93</v>
      </c>
      <c r="B19" s="6" t="s">
        <v>201</v>
      </c>
      <c r="C19" s="178"/>
      <c r="D19" s="178"/>
      <c r="E19" s="178">
        <v>392</v>
      </c>
      <c r="F19" s="178">
        <v>392</v>
      </c>
      <c r="G19" s="464"/>
    </row>
    <row r="20" spans="1:7" s="228" customFormat="1" ht="12" customHeight="1" thickBot="1">
      <c r="A20" s="105" t="s">
        <v>12</v>
      </c>
      <c r="B20" s="119" t="s">
        <v>320</v>
      </c>
      <c r="C20" s="179">
        <f>SUM(C21:C23)</f>
        <v>0</v>
      </c>
      <c r="D20" s="179">
        <f>SUM(D21:D23)</f>
        <v>0</v>
      </c>
      <c r="E20" s="179">
        <f>SUM(E21:E23)</f>
        <v>0</v>
      </c>
      <c r="F20" s="179">
        <f>SUM(F21:F23)</f>
        <v>0</v>
      </c>
      <c r="G20" s="179">
        <f>SUM(G21:G23)</f>
        <v>0</v>
      </c>
    </row>
    <row r="21" spans="1:7" s="313" customFormat="1" ht="12" customHeight="1">
      <c r="A21" s="306" t="s">
        <v>84</v>
      </c>
      <c r="B21" s="8" t="s">
        <v>169</v>
      </c>
      <c r="C21" s="177"/>
      <c r="D21" s="177"/>
      <c r="E21" s="177"/>
      <c r="F21" s="177"/>
      <c r="G21" s="177"/>
    </row>
    <row r="22" spans="1:7" s="313" customFormat="1" ht="12" customHeight="1">
      <c r="A22" s="306" t="s">
        <v>85</v>
      </c>
      <c r="B22" s="7" t="s">
        <v>321</v>
      </c>
      <c r="C22" s="177"/>
      <c r="D22" s="177"/>
      <c r="E22" s="177"/>
      <c r="F22" s="177"/>
      <c r="G22" s="177"/>
    </row>
    <row r="23" spans="1:7" s="313" customFormat="1" ht="12" customHeight="1">
      <c r="A23" s="306" t="s">
        <v>86</v>
      </c>
      <c r="B23" s="7" t="s">
        <v>322</v>
      </c>
      <c r="C23" s="177"/>
      <c r="D23" s="177"/>
      <c r="E23" s="177"/>
      <c r="F23" s="177"/>
      <c r="G23" s="177"/>
    </row>
    <row r="24" spans="1:7" s="313" customFormat="1" ht="12" customHeight="1" thickBot="1">
      <c r="A24" s="306" t="s">
        <v>87</v>
      </c>
      <c r="B24" s="7" t="s">
        <v>435</v>
      </c>
      <c r="C24" s="177"/>
      <c r="D24" s="177"/>
      <c r="E24" s="177"/>
      <c r="F24" s="177"/>
      <c r="G24" s="177"/>
    </row>
    <row r="25" spans="1:7" s="313" customFormat="1" ht="12" customHeight="1" thickBot="1">
      <c r="A25" s="108" t="s">
        <v>13</v>
      </c>
      <c r="B25" s="90" t="s">
        <v>113</v>
      </c>
      <c r="C25" s="205"/>
      <c r="D25" s="205"/>
      <c r="E25" s="205"/>
      <c r="F25" s="205"/>
      <c r="G25" s="205"/>
    </row>
    <row r="26" spans="1:7" s="313" customFormat="1" ht="12" customHeight="1" thickBot="1">
      <c r="A26" s="108" t="s">
        <v>14</v>
      </c>
      <c r="B26" s="90" t="s">
        <v>323</v>
      </c>
      <c r="C26" s="179">
        <f>+C27+C28</f>
        <v>0</v>
      </c>
      <c r="D26" s="179">
        <f>+D27+D28</f>
        <v>0</v>
      </c>
      <c r="E26" s="179">
        <f>+E27+E28</f>
        <v>0</v>
      </c>
      <c r="F26" s="179">
        <f>+F27+F28</f>
        <v>0</v>
      </c>
      <c r="G26" s="179">
        <f>+G27+G28</f>
        <v>0</v>
      </c>
    </row>
    <row r="27" spans="1:7" s="313" customFormat="1" ht="12" customHeight="1">
      <c r="A27" s="307" t="s">
        <v>179</v>
      </c>
      <c r="B27" s="308" t="s">
        <v>321</v>
      </c>
      <c r="C27" s="74"/>
      <c r="D27" s="74"/>
      <c r="E27" s="74"/>
      <c r="F27" s="74"/>
      <c r="G27" s="74"/>
    </row>
    <row r="28" spans="1:7" s="313" customFormat="1" ht="12" customHeight="1">
      <c r="A28" s="307" t="s">
        <v>182</v>
      </c>
      <c r="B28" s="309" t="s">
        <v>324</v>
      </c>
      <c r="C28" s="180"/>
      <c r="D28" s="180"/>
      <c r="E28" s="180"/>
      <c r="F28" s="180"/>
      <c r="G28" s="180"/>
    </row>
    <row r="29" spans="1:7" s="313" customFormat="1" ht="12" customHeight="1" thickBot="1">
      <c r="A29" s="306" t="s">
        <v>183</v>
      </c>
      <c r="B29" s="93" t="s">
        <v>436</v>
      </c>
      <c r="C29" s="77"/>
      <c r="D29" s="77"/>
      <c r="E29" s="77"/>
      <c r="F29" s="77"/>
      <c r="G29" s="77"/>
    </row>
    <row r="30" spans="1:7" s="313" customFormat="1" ht="12" customHeight="1" thickBot="1">
      <c r="A30" s="108" t="s">
        <v>15</v>
      </c>
      <c r="B30" s="90" t="s">
        <v>325</v>
      </c>
      <c r="C30" s="179">
        <f>+C31+C32+C33</f>
        <v>0</v>
      </c>
      <c r="D30" s="179">
        <f>+D31+D32+D33</f>
        <v>0</v>
      </c>
      <c r="E30" s="179">
        <f>+E31+E32+E33</f>
        <v>0</v>
      </c>
      <c r="F30" s="179">
        <f>+F31+F32+F33</f>
        <v>0</v>
      </c>
      <c r="G30" s="179">
        <f>+G31+G32+G33</f>
        <v>0</v>
      </c>
    </row>
    <row r="31" spans="1:7" s="313" customFormat="1" ht="12" customHeight="1">
      <c r="A31" s="307" t="s">
        <v>71</v>
      </c>
      <c r="B31" s="308" t="s">
        <v>206</v>
      </c>
      <c r="C31" s="74"/>
      <c r="D31" s="74"/>
      <c r="E31" s="74"/>
      <c r="F31" s="74"/>
      <c r="G31" s="74"/>
    </row>
    <row r="32" spans="1:7" s="313" customFormat="1" ht="12" customHeight="1">
      <c r="A32" s="307" t="s">
        <v>72</v>
      </c>
      <c r="B32" s="309" t="s">
        <v>207</v>
      </c>
      <c r="C32" s="180"/>
      <c r="D32" s="180"/>
      <c r="E32" s="180"/>
      <c r="F32" s="180"/>
      <c r="G32" s="180"/>
    </row>
    <row r="33" spans="1:7" s="313" customFormat="1" ht="12" customHeight="1" thickBot="1">
      <c r="A33" s="306" t="s">
        <v>73</v>
      </c>
      <c r="B33" s="93" t="s">
        <v>208</v>
      </c>
      <c r="C33" s="77"/>
      <c r="D33" s="77"/>
      <c r="E33" s="77"/>
      <c r="F33" s="77"/>
      <c r="G33" s="77"/>
    </row>
    <row r="34" spans="1:7" s="228" customFormat="1" ht="12" customHeight="1" thickBot="1">
      <c r="A34" s="108" t="s">
        <v>16</v>
      </c>
      <c r="B34" s="90" t="s">
        <v>294</v>
      </c>
      <c r="C34" s="205"/>
      <c r="D34" s="205"/>
      <c r="E34" s="205"/>
      <c r="F34" s="205"/>
      <c r="G34" s="205"/>
    </row>
    <row r="35" spans="1:7" s="228" customFormat="1" ht="12" customHeight="1" thickBot="1">
      <c r="A35" s="108" t="s">
        <v>17</v>
      </c>
      <c r="B35" s="90" t="s">
        <v>326</v>
      </c>
      <c r="C35" s="221"/>
      <c r="D35" s="221"/>
      <c r="E35" s="221"/>
      <c r="F35" s="221"/>
      <c r="G35" s="221"/>
    </row>
    <row r="36" spans="1:7" s="228" customFormat="1" ht="12" customHeight="1" thickBot="1">
      <c r="A36" s="105" t="s">
        <v>18</v>
      </c>
      <c r="B36" s="90" t="s">
        <v>437</v>
      </c>
      <c r="C36" s="222">
        <f>+C8+C20+C25+C26+C30+C34+C35</f>
        <v>18501</v>
      </c>
      <c r="D36" s="222">
        <f>+D8+D20+D25+D26+D30+D34+D35</f>
        <v>18501</v>
      </c>
      <c r="E36" s="222">
        <f>+E8+E20+E25+E26+E30+E34+E35</f>
        <v>22347</v>
      </c>
      <c r="F36" s="222">
        <f>+F8+F20+F25+F26+F30+F34+F35</f>
        <v>22331</v>
      </c>
      <c r="G36" s="769">
        <f>F36/C36</f>
        <v>1.2070158369817847</v>
      </c>
    </row>
    <row r="37" spans="1:7" s="228" customFormat="1" ht="12" customHeight="1" thickBot="1">
      <c r="A37" s="120" t="s">
        <v>19</v>
      </c>
      <c r="B37" s="90" t="s">
        <v>328</v>
      </c>
      <c r="C37" s="222">
        <f>+C38+C39+C40</f>
        <v>113165</v>
      </c>
      <c r="D37" s="222">
        <f>+D38+D39+D40</f>
        <v>115397</v>
      </c>
      <c r="E37" s="222">
        <f>+E38+E39+E40</f>
        <v>112614</v>
      </c>
      <c r="F37" s="222">
        <f>+F38+F39+F40</f>
        <v>99648</v>
      </c>
      <c r="G37" s="769">
        <f>F37/C37</f>
        <v>0.8805549418989971</v>
      </c>
    </row>
    <row r="38" spans="1:7" s="228" customFormat="1" ht="12" customHeight="1">
      <c r="A38" s="307" t="s">
        <v>329</v>
      </c>
      <c r="B38" s="308" t="s">
        <v>151</v>
      </c>
      <c r="C38" s="74"/>
      <c r="D38" s="74"/>
      <c r="E38" s="74"/>
      <c r="F38" s="74"/>
      <c r="G38" s="74"/>
    </row>
    <row r="39" spans="1:7" s="228" customFormat="1" ht="12" customHeight="1">
      <c r="A39" s="307" t="s">
        <v>330</v>
      </c>
      <c r="B39" s="309" t="s">
        <v>1</v>
      </c>
      <c r="C39" s="180"/>
      <c r="D39" s="180"/>
      <c r="E39" s="180"/>
      <c r="F39" s="180"/>
      <c r="G39" s="180"/>
    </row>
    <row r="40" spans="1:7" s="313" customFormat="1" ht="12" customHeight="1" thickBot="1">
      <c r="A40" s="306" t="s">
        <v>331</v>
      </c>
      <c r="B40" s="93" t="s">
        <v>332</v>
      </c>
      <c r="C40" s="77">
        <v>113165</v>
      </c>
      <c r="D40" s="77">
        <v>115397</v>
      </c>
      <c r="E40" s="77">
        <v>112614</v>
      </c>
      <c r="F40" s="77">
        <v>99648</v>
      </c>
      <c r="G40" s="774">
        <f>F40/C40</f>
        <v>0.8805549418989971</v>
      </c>
    </row>
    <row r="41" spans="1:7" s="313" customFormat="1" ht="15" customHeight="1" thickBot="1">
      <c r="A41" s="120" t="s">
        <v>20</v>
      </c>
      <c r="B41" s="121" t="s">
        <v>333</v>
      </c>
      <c r="C41" s="225">
        <f>+C36+C37</f>
        <v>131666</v>
      </c>
      <c r="D41" s="225">
        <f>+D36+D37</f>
        <v>133898</v>
      </c>
      <c r="E41" s="225">
        <f>+E36+E37</f>
        <v>134961</v>
      </c>
      <c r="F41" s="225">
        <f>+F36+F37</f>
        <v>121979</v>
      </c>
      <c r="G41" s="769">
        <f>F41/C41</f>
        <v>0.9264274755821549</v>
      </c>
    </row>
    <row r="42" spans="1:3" s="313" customFormat="1" ht="15" customHeight="1">
      <c r="A42" s="122"/>
      <c r="B42" s="123"/>
      <c r="C42" s="223"/>
    </row>
    <row r="43" spans="1:3" ht="13.5" thickBot="1">
      <c r="A43" s="124"/>
      <c r="B43" s="125"/>
      <c r="C43" s="224"/>
    </row>
    <row r="44" spans="1:7" s="312" customFormat="1" ht="16.5" customHeight="1" thickBot="1">
      <c r="A44" s="126"/>
      <c r="B44" s="671" t="s">
        <v>51</v>
      </c>
      <c r="C44" s="672"/>
      <c r="D44" s="672"/>
      <c r="E44" s="672"/>
      <c r="F44" s="672"/>
      <c r="G44" s="673"/>
    </row>
    <row r="45" spans="1:7" s="314" customFormat="1" ht="12" customHeight="1" thickBot="1">
      <c r="A45" s="108" t="s">
        <v>11</v>
      </c>
      <c r="B45" s="377" t="s">
        <v>334</v>
      </c>
      <c r="C45" s="375">
        <f>SUM(C46:C50)</f>
        <v>131389</v>
      </c>
      <c r="D45" s="375">
        <f>SUM(D46:D50)</f>
        <v>133621</v>
      </c>
      <c r="E45" s="375">
        <f>SUM(E46:E50)</f>
        <v>134716</v>
      </c>
      <c r="F45" s="375">
        <f>SUM(F46:F50)</f>
        <v>121975</v>
      </c>
      <c r="G45" s="769">
        <f>F45/C45</f>
        <v>0.9283501663000708</v>
      </c>
    </row>
    <row r="46" spans="1:7" ht="12" customHeight="1">
      <c r="A46" s="306" t="s">
        <v>78</v>
      </c>
      <c r="B46" s="8" t="s">
        <v>41</v>
      </c>
      <c r="C46" s="74">
        <v>72761</v>
      </c>
      <c r="D46" s="74">
        <v>74563</v>
      </c>
      <c r="E46" s="74">
        <v>74939</v>
      </c>
      <c r="F46" s="74">
        <v>71911</v>
      </c>
      <c r="G46" s="465">
        <f>F46/C46</f>
        <v>0.9883179175657288</v>
      </c>
    </row>
    <row r="47" spans="1:7" ht="12" customHeight="1">
      <c r="A47" s="306" t="s">
        <v>79</v>
      </c>
      <c r="B47" s="7" t="s">
        <v>122</v>
      </c>
      <c r="C47" s="76">
        <v>19810</v>
      </c>
      <c r="D47" s="76">
        <v>20240</v>
      </c>
      <c r="E47" s="76">
        <v>20321</v>
      </c>
      <c r="F47" s="76">
        <v>19640</v>
      </c>
      <c r="G47" s="464">
        <f>F47/C47</f>
        <v>0.9914184755174155</v>
      </c>
    </row>
    <row r="48" spans="1:7" ht="12" customHeight="1">
      <c r="A48" s="306" t="s">
        <v>80</v>
      </c>
      <c r="B48" s="7" t="s">
        <v>97</v>
      </c>
      <c r="C48" s="76">
        <v>38818</v>
      </c>
      <c r="D48" s="76">
        <v>38818</v>
      </c>
      <c r="E48" s="76">
        <v>39456</v>
      </c>
      <c r="F48" s="76">
        <v>30424</v>
      </c>
      <c r="G48" s="464">
        <f>F48/C48</f>
        <v>0.7837601112885775</v>
      </c>
    </row>
    <row r="49" spans="1:7" ht="12" customHeight="1">
      <c r="A49" s="306" t="s">
        <v>81</v>
      </c>
      <c r="B49" s="7" t="s">
        <v>123</v>
      </c>
      <c r="C49" s="76"/>
      <c r="D49" s="76"/>
      <c r="E49" s="76"/>
      <c r="F49" s="76"/>
      <c r="G49" s="76"/>
    </row>
    <row r="50" spans="1:7" ht="12" customHeight="1" thickBot="1">
      <c r="A50" s="306" t="s">
        <v>98</v>
      </c>
      <c r="B50" s="7" t="s">
        <v>124</v>
      </c>
      <c r="C50" s="76"/>
      <c r="D50" s="76"/>
      <c r="E50" s="76"/>
      <c r="F50" s="76"/>
      <c r="G50" s="76"/>
    </row>
    <row r="51" spans="1:7" ht="12" customHeight="1" thickBot="1">
      <c r="A51" s="108" t="s">
        <v>12</v>
      </c>
      <c r="B51" s="90" t="s">
        <v>335</v>
      </c>
      <c r="C51" s="179">
        <f>SUM(C52:C54)</f>
        <v>277</v>
      </c>
      <c r="D51" s="179">
        <f>SUM(D52:D54)</f>
        <v>277</v>
      </c>
      <c r="E51" s="179">
        <f>SUM(E52:E54)</f>
        <v>245</v>
      </c>
      <c r="F51" s="179">
        <f>SUM(F52:F54)</f>
        <v>0</v>
      </c>
      <c r="G51" s="464"/>
    </row>
    <row r="52" spans="1:7" s="314" customFormat="1" ht="12" customHeight="1">
      <c r="A52" s="306" t="s">
        <v>84</v>
      </c>
      <c r="B52" s="8" t="s">
        <v>142</v>
      </c>
      <c r="C52" s="74">
        <v>277</v>
      </c>
      <c r="D52" s="74">
        <v>277</v>
      </c>
      <c r="E52" s="74">
        <v>245</v>
      </c>
      <c r="F52" s="74"/>
      <c r="G52" s="464"/>
    </row>
    <row r="53" spans="1:7" ht="12" customHeight="1">
      <c r="A53" s="306" t="s">
        <v>85</v>
      </c>
      <c r="B53" s="7" t="s">
        <v>126</v>
      </c>
      <c r="C53" s="76"/>
      <c r="D53" s="76"/>
      <c r="E53" s="76"/>
      <c r="F53" s="76"/>
      <c r="G53" s="76"/>
    </row>
    <row r="54" spans="1:7" ht="12" customHeight="1">
      <c r="A54" s="306" t="s">
        <v>86</v>
      </c>
      <c r="B54" s="7" t="s">
        <v>52</v>
      </c>
      <c r="C54" s="76"/>
      <c r="D54" s="76"/>
      <c r="E54" s="76"/>
      <c r="F54" s="76"/>
      <c r="G54" s="76"/>
    </row>
    <row r="55" spans="1:7" ht="12" customHeight="1" thickBot="1">
      <c r="A55" s="306" t="s">
        <v>87</v>
      </c>
      <c r="B55" s="7" t="s">
        <v>434</v>
      </c>
      <c r="C55" s="76"/>
      <c r="D55" s="76"/>
      <c r="E55" s="76"/>
      <c r="F55" s="76"/>
      <c r="G55" s="76"/>
    </row>
    <row r="56" spans="1:7" ht="15" customHeight="1" thickBot="1">
      <c r="A56" s="108" t="s">
        <v>13</v>
      </c>
      <c r="B56" s="90" t="s">
        <v>6</v>
      </c>
      <c r="C56" s="205"/>
      <c r="D56" s="205"/>
      <c r="E56" s="205"/>
      <c r="F56" s="205"/>
      <c r="G56" s="205"/>
    </row>
    <row r="57" spans="1:7" ht="13.5" thickBot="1">
      <c r="A57" s="108" t="s">
        <v>14</v>
      </c>
      <c r="B57" s="128" t="s">
        <v>439</v>
      </c>
      <c r="C57" s="226">
        <f>+C45+C51+C56</f>
        <v>131666</v>
      </c>
      <c r="D57" s="226">
        <f>+D45+D51+D56</f>
        <v>133898</v>
      </c>
      <c r="E57" s="226">
        <f>+E45+E51+E56</f>
        <v>134961</v>
      </c>
      <c r="F57" s="226">
        <f>+F45+F51+F56</f>
        <v>121975</v>
      </c>
      <c r="G57" s="769">
        <f>F57/C57</f>
        <v>0.9263970956814971</v>
      </c>
    </row>
    <row r="58" spans="3:4" ht="15" customHeight="1" thickBot="1">
      <c r="C58" s="227"/>
      <c r="D58" s="227"/>
    </row>
    <row r="59" spans="1:6" ht="14.25" customHeight="1" thickBot="1">
      <c r="A59" s="131" t="s">
        <v>429</v>
      </c>
      <c r="B59" s="132"/>
      <c r="C59" s="88">
        <v>27</v>
      </c>
      <c r="D59" s="88">
        <v>27</v>
      </c>
      <c r="E59" s="88">
        <v>27</v>
      </c>
      <c r="F59" s="88">
        <v>27</v>
      </c>
    </row>
    <row r="60" spans="1:6" ht="13.5" thickBot="1">
      <c r="A60" s="131" t="s">
        <v>138</v>
      </c>
      <c r="B60" s="132"/>
      <c r="C60" s="88">
        <v>0</v>
      </c>
      <c r="D60" s="88">
        <v>0</v>
      </c>
      <c r="E60" s="88">
        <v>0</v>
      </c>
      <c r="F60" s="88">
        <v>0</v>
      </c>
    </row>
  </sheetData>
  <sheetProtection formatCells="0"/>
  <mergeCells count="6">
    <mergeCell ref="C3:G3"/>
    <mergeCell ref="B7:G7"/>
    <mergeCell ref="B44:G44"/>
    <mergeCell ref="C4:D4"/>
    <mergeCell ref="B1:F1"/>
    <mergeCell ref="C2:G2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zoomScale="110" zoomScaleNormal="110" workbookViewId="0" topLeftCell="A25">
      <selection activeCell="J52" sqref="J52"/>
    </sheetView>
  </sheetViews>
  <sheetFormatPr defaultColWidth="9.00390625" defaultRowHeight="12.75"/>
  <cols>
    <col min="1" max="1" width="13.875" style="129" customWidth="1"/>
    <col min="2" max="2" width="79.125" style="130" customWidth="1"/>
    <col min="3" max="3" width="21.625" style="130" customWidth="1"/>
    <col min="4" max="4" width="13.875" style="130" customWidth="1"/>
    <col min="5" max="5" width="12.50390625" style="130" customWidth="1"/>
    <col min="6" max="16384" width="9.375" style="130" customWidth="1"/>
  </cols>
  <sheetData>
    <row r="1" spans="1:7" s="110" customFormat="1" ht="21" customHeight="1" thickBot="1">
      <c r="A1" s="109"/>
      <c r="B1" s="686" t="s">
        <v>555</v>
      </c>
      <c r="C1" s="686"/>
      <c r="D1" s="686"/>
      <c r="E1" s="686"/>
      <c r="F1" s="686"/>
      <c r="G1" s="686"/>
    </row>
    <row r="2" spans="1:7" s="310" customFormat="1" ht="38.25" customHeight="1">
      <c r="A2" s="261" t="s">
        <v>136</v>
      </c>
      <c r="B2" s="215" t="s">
        <v>456</v>
      </c>
      <c r="C2" s="687" t="s">
        <v>54</v>
      </c>
      <c r="D2" s="688"/>
      <c r="E2" s="688"/>
      <c r="F2" s="688"/>
      <c r="G2" s="689"/>
    </row>
    <row r="3" spans="1:7" s="310" customFormat="1" ht="32.25" customHeight="1" thickBot="1">
      <c r="A3" s="304" t="s">
        <v>135</v>
      </c>
      <c r="B3" s="216" t="s">
        <v>336</v>
      </c>
      <c r="C3" s="677" t="s">
        <v>53</v>
      </c>
      <c r="D3" s="678"/>
      <c r="E3" s="678"/>
      <c r="F3" s="678"/>
      <c r="G3" s="679"/>
    </row>
    <row r="4" spans="1:7" s="311" customFormat="1" ht="15.75" customHeight="1" thickBot="1">
      <c r="A4" s="113"/>
      <c r="B4" s="113"/>
      <c r="C4" s="685" t="s">
        <v>47</v>
      </c>
      <c r="D4" s="685"/>
      <c r="E4" s="685"/>
      <c r="F4" s="685"/>
      <c r="G4" s="685"/>
    </row>
    <row r="5" spans="1:7" ht="24.75" thickBot="1">
      <c r="A5" s="262" t="s">
        <v>137</v>
      </c>
      <c r="B5" s="114" t="s">
        <v>48</v>
      </c>
      <c r="C5" s="115" t="s">
        <v>49</v>
      </c>
      <c r="D5" s="115" t="s">
        <v>482</v>
      </c>
      <c r="E5" s="115" t="s">
        <v>482</v>
      </c>
      <c r="F5" s="115" t="s">
        <v>542</v>
      </c>
      <c r="G5" s="115" t="s">
        <v>543</v>
      </c>
    </row>
    <row r="6" spans="1:7" s="312" customFormat="1" ht="12.75" customHeight="1" thickBot="1">
      <c r="A6" s="105" t="s">
        <v>407</v>
      </c>
      <c r="B6" s="106" t="s">
        <v>408</v>
      </c>
      <c r="C6" s="107" t="s">
        <v>409</v>
      </c>
      <c r="D6" s="107" t="s">
        <v>411</v>
      </c>
      <c r="E6" s="107" t="s">
        <v>410</v>
      </c>
      <c r="F6" s="107" t="s">
        <v>412</v>
      </c>
      <c r="G6" s="107" t="s">
        <v>413</v>
      </c>
    </row>
    <row r="7" spans="1:7" s="312" customFormat="1" ht="15.75" customHeight="1" thickBot="1">
      <c r="A7" s="116"/>
      <c r="B7" s="117" t="s">
        <v>50</v>
      </c>
      <c r="C7" s="118"/>
      <c r="D7" s="118"/>
      <c r="E7" s="118"/>
      <c r="F7" s="118"/>
      <c r="G7" s="118"/>
    </row>
    <row r="8" spans="1:7" s="228" customFormat="1" ht="12" customHeight="1" thickBot="1">
      <c r="A8" s="105" t="s">
        <v>11</v>
      </c>
      <c r="B8" s="119" t="s">
        <v>430</v>
      </c>
      <c r="C8" s="179">
        <f>SUM(C9:C19)</f>
        <v>17945</v>
      </c>
      <c r="D8" s="179">
        <f>SUM(D9:D19)</f>
        <v>17945</v>
      </c>
      <c r="E8" s="179">
        <f>SUM(E9:E19)</f>
        <v>21684</v>
      </c>
      <c r="F8" s="179">
        <f>SUM(F9:F19)</f>
        <v>21671</v>
      </c>
      <c r="G8" s="769">
        <f>F8/C8</f>
        <v>1.2076344385622737</v>
      </c>
    </row>
    <row r="9" spans="1:7" s="228" customFormat="1" ht="12" customHeight="1">
      <c r="A9" s="305" t="s">
        <v>78</v>
      </c>
      <c r="B9" s="9" t="s">
        <v>192</v>
      </c>
      <c r="C9" s="219"/>
      <c r="D9" s="219"/>
      <c r="E9" s="219"/>
      <c r="F9" s="219"/>
      <c r="G9" s="219"/>
    </row>
    <row r="10" spans="1:7" s="228" customFormat="1" ht="12" customHeight="1">
      <c r="A10" s="306" t="s">
        <v>79</v>
      </c>
      <c r="B10" s="7" t="s">
        <v>193</v>
      </c>
      <c r="C10" s="177">
        <v>840</v>
      </c>
      <c r="D10" s="177">
        <v>840</v>
      </c>
      <c r="E10" s="177">
        <v>881</v>
      </c>
      <c r="F10" s="177">
        <v>871</v>
      </c>
      <c r="G10" s="464">
        <f>F10/C10</f>
        <v>1.036904761904762</v>
      </c>
    </row>
    <row r="11" spans="1:7" s="228" customFormat="1" ht="12" customHeight="1">
      <c r="A11" s="306" t="s">
        <v>80</v>
      </c>
      <c r="B11" s="7" t="s">
        <v>194</v>
      </c>
      <c r="C11" s="177"/>
      <c r="D11" s="177"/>
      <c r="E11" s="177">
        <v>42</v>
      </c>
      <c r="F11" s="177">
        <v>42</v>
      </c>
      <c r="G11" s="177"/>
    </row>
    <row r="12" spans="1:7" s="228" customFormat="1" ht="12" customHeight="1">
      <c r="A12" s="306" t="s">
        <v>81</v>
      </c>
      <c r="B12" s="7" t="s">
        <v>195</v>
      </c>
      <c r="C12" s="177"/>
      <c r="D12" s="177"/>
      <c r="E12" s="177"/>
      <c r="F12" s="177"/>
      <c r="G12" s="177"/>
    </row>
    <row r="13" spans="1:7" s="228" customFormat="1" ht="12" customHeight="1">
      <c r="A13" s="306" t="s">
        <v>98</v>
      </c>
      <c r="B13" s="7" t="s">
        <v>196</v>
      </c>
      <c r="C13" s="177">
        <v>13333</v>
      </c>
      <c r="D13" s="177">
        <v>13333</v>
      </c>
      <c r="E13" s="177">
        <v>15812</v>
      </c>
      <c r="F13" s="177">
        <v>15812</v>
      </c>
      <c r="G13" s="464">
        <f>F13/C13</f>
        <v>1.185929648241206</v>
      </c>
    </row>
    <row r="14" spans="1:7" s="228" customFormat="1" ht="12" customHeight="1">
      <c r="A14" s="306" t="s">
        <v>82</v>
      </c>
      <c r="B14" s="7" t="s">
        <v>318</v>
      </c>
      <c r="C14" s="177">
        <v>3772</v>
      </c>
      <c r="D14" s="177">
        <v>3772</v>
      </c>
      <c r="E14" s="177">
        <v>4557</v>
      </c>
      <c r="F14" s="177">
        <v>4554</v>
      </c>
      <c r="G14" s="464">
        <f>F14/C14</f>
        <v>1.2073170731707317</v>
      </c>
    </row>
    <row r="15" spans="1:7" s="228" customFormat="1" ht="12" customHeight="1">
      <c r="A15" s="306" t="s">
        <v>83</v>
      </c>
      <c r="B15" s="6" t="s">
        <v>319</v>
      </c>
      <c r="C15" s="177"/>
      <c r="D15" s="177"/>
      <c r="E15" s="177"/>
      <c r="F15" s="177"/>
      <c r="G15" s="177"/>
    </row>
    <row r="16" spans="1:7" s="228" customFormat="1" ht="12" customHeight="1">
      <c r="A16" s="306" t="s">
        <v>90</v>
      </c>
      <c r="B16" s="7" t="s">
        <v>199</v>
      </c>
      <c r="C16" s="220"/>
      <c r="D16" s="220"/>
      <c r="E16" s="220"/>
      <c r="F16" s="220"/>
      <c r="G16" s="220"/>
    </row>
    <row r="17" spans="1:7" s="313" customFormat="1" ht="12" customHeight="1">
      <c r="A17" s="306" t="s">
        <v>91</v>
      </c>
      <c r="B17" s="7" t="s">
        <v>200</v>
      </c>
      <c r="C17" s="177"/>
      <c r="D17" s="177"/>
      <c r="E17" s="177"/>
      <c r="F17" s="177"/>
      <c r="G17" s="177"/>
    </row>
    <row r="18" spans="1:7" s="313" customFormat="1" ht="12" customHeight="1">
      <c r="A18" s="306" t="s">
        <v>92</v>
      </c>
      <c r="B18" s="7" t="s">
        <v>353</v>
      </c>
      <c r="C18" s="178"/>
      <c r="D18" s="178"/>
      <c r="E18" s="178"/>
      <c r="F18" s="178"/>
      <c r="G18" s="178"/>
    </row>
    <row r="19" spans="1:7" s="313" customFormat="1" ht="12" customHeight="1" thickBot="1">
      <c r="A19" s="306" t="s">
        <v>93</v>
      </c>
      <c r="B19" s="6" t="s">
        <v>201</v>
      </c>
      <c r="C19" s="178"/>
      <c r="D19" s="178"/>
      <c r="E19" s="178">
        <v>392</v>
      </c>
      <c r="F19" s="178">
        <v>392</v>
      </c>
      <c r="G19" s="178"/>
    </row>
    <row r="20" spans="1:7" s="228" customFormat="1" ht="12" customHeight="1" thickBot="1">
      <c r="A20" s="105" t="s">
        <v>12</v>
      </c>
      <c r="B20" s="119" t="s">
        <v>320</v>
      </c>
      <c r="C20" s="179">
        <f>SUM(C21:C23)</f>
        <v>0</v>
      </c>
      <c r="D20" s="179">
        <f>SUM(D21:D23)</f>
        <v>0</v>
      </c>
      <c r="E20" s="179">
        <f>SUM(E21:E23)</f>
        <v>0</v>
      </c>
      <c r="F20" s="179">
        <f>SUM(F21:F23)</f>
        <v>0</v>
      </c>
      <c r="G20" s="179">
        <f>SUM(G21:G23)</f>
        <v>0</v>
      </c>
    </row>
    <row r="21" spans="1:7" s="313" customFormat="1" ht="12" customHeight="1">
      <c r="A21" s="306" t="s">
        <v>84</v>
      </c>
      <c r="B21" s="8" t="s">
        <v>169</v>
      </c>
      <c r="C21" s="177"/>
      <c r="D21" s="177"/>
      <c r="E21" s="177"/>
      <c r="F21" s="177"/>
      <c r="G21" s="177"/>
    </row>
    <row r="22" spans="1:7" s="313" customFormat="1" ht="12" customHeight="1">
      <c r="A22" s="306" t="s">
        <v>85</v>
      </c>
      <c r="B22" s="7" t="s">
        <v>321</v>
      </c>
      <c r="C22" s="177"/>
      <c r="D22" s="177"/>
      <c r="E22" s="177"/>
      <c r="F22" s="177"/>
      <c r="G22" s="177"/>
    </row>
    <row r="23" spans="1:7" s="313" customFormat="1" ht="12" customHeight="1">
      <c r="A23" s="306" t="s">
        <v>86</v>
      </c>
      <c r="B23" s="7" t="s">
        <v>322</v>
      </c>
      <c r="C23" s="177"/>
      <c r="D23" s="177"/>
      <c r="E23" s="177"/>
      <c r="F23" s="177"/>
      <c r="G23" s="177"/>
    </row>
    <row r="24" spans="1:7" s="313" customFormat="1" ht="12" customHeight="1" thickBot="1">
      <c r="A24" s="306" t="s">
        <v>87</v>
      </c>
      <c r="B24" s="7" t="s">
        <v>435</v>
      </c>
      <c r="C24" s="177"/>
      <c r="D24" s="177"/>
      <c r="E24" s="177"/>
      <c r="F24" s="177"/>
      <c r="G24" s="177"/>
    </row>
    <row r="25" spans="1:7" s="313" customFormat="1" ht="12" customHeight="1" thickBot="1">
      <c r="A25" s="108" t="s">
        <v>13</v>
      </c>
      <c r="B25" s="90" t="s">
        <v>113</v>
      </c>
      <c r="C25" s="205"/>
      <c r="D25" s="205"/>
      <c r="E25" s="205"/>
      <c r="F25" s="205"/>
      <c r="G25" s="205"/>
    </row>
    <row r="26" spans="1:7" s="313" customFormat="1" ht="12" customHeight="1" thickBot="1">
      <c r="A26" s="108" t="s">
        <v>14</v>
      </c>
      <c r="B26" s="90" t="s">
        <v>323</v>
      </c>
      <c r="C26" s="179">
        <f>+C27+C28</f>
        <v>0</v>
      </c>
      <c r="D26" s="179">
        <f>+D27+D28</f>
        <v>0</v>
      </c>
      <c r="E26" s="179">
        <f>+E27+E28</f>
        <v>0</v>
      </c>
      <c r="F26" s="179">
        <f>+F27+F28</f>
        <v>0</v>
      </c>
      <c r="G26" s="179">
        <f>+G27+G28</f>
        <v>0</v>
      </c>
    </row>
    <row r="27" spans="1:7" s="313" customFormat="1" ht="12" customHeight="1">
      <c r="A27" s="307" t="s">
        <v>179</v>
      </c>
      <c r="B27" s="308" t="s">
        <v>321</v>
      </c>
      <c r="C27" s="74"/>
      <c r="D27" s="74"/>
      <c r="E27" s="74"/>
      <c r="F27" s="74"/>
      <c r="G27" s="74"/>
    </row>
    <row r="28" spans="1:7" s="313" customFormat="1" ht="12" customHeight="1">
      <c r="A28" s="307" t="s">
        <v>182</v>
      </c>
      <c r="B28" s="309" t="s">
        <v>324</v>
      </c>
      <c r="C28" s="180"/>
      <c r="D28" s="180"/>
      <c r="E28" s="180"/>
      <c r="F28" s="180"/>
      <c r="G28" s="180"/>
    </row>
    <row r="29" spans="1:7" s="313" customFormat="1" ht="12" customHeight="1" thickBot="1">
      <c r="A29" s="306" t="s">
        <v>183</v>
      </c>
      <c r="B29" s="93" t="s">
        <v>436</v>
      </c>
      <c r="C29" s="77"/>
      <c r="D29" s="77"/>
      <c r="E29" s="77"/>
      <c r="F29" s="77"/>
      <c r="G29" s="77"/>
    </row>
    <row r="30" spans="1:7" s="313" customFormat="1" ht="12" customHeight="1" thickBot="1">
      <c r="A30" s="108" t="s">
        <v>15</v>
      </c>
      <c r="B30" s="90" t="s">
        <v>325</v>
      </c>
      <c r="C30" s="179">
        <f>+C31+C32+C33</f>
        <v>0</v>
      </c>
      <c r="D30" s="179">
        <f>+D31+D32+D33</f>
        <v>0</v>
      </c>
      <c r="E30" s="179">
        <f>+E31+E32+E33</f>
        <v>0</v>
      </c>
      <c r="F30" s="179">
        <f>+F31+F32+F33</f>
        <v>0</v>
      </c>
      <c r="G30" s="179">
        <f>+G31+G32+G33</f>
        <v>0</v>
      </c>
    </row>
    <row r="31" spans="1:7" s="313" customFormat="1" ht="12" customHeight="1">
      <c r="A31" s="307" t="s">
        <v>71</v>
      </c>
      <c r="B31" s="308" t="s">
        <v>206</v>
      </c>
      <c r="C31" s="74"/>
      <c r="D31" s="74"/>
      <c r="E31" s="74"/>
      <c r="F31" s="74"/>
      <c r="G31" s="74"/>
    </row>
    <row r="32" spans="1:7" s="313" customFormat="1" ht="12" customHeight="1">
      <c r="A32" s="307" t="s">
        <v>72</v>
      </c>
      <c r="B32" s="309" t="s">
        <v>207</v>
      </c>
      <c r="C32" s="180"/>
      <c r="D32" s="180"/>
      <c r="E32" s="180"/>
      <c r="F32" s="180"/>
      <c r="G32" s="180"/>
    </row>
    <row r="33" spans="1:7" s="313" customFormat="1" ht="12" customHeight="1" thickBot="1">
      <c r="A33" s="306" t="s">
        <v>73</v>
      </c>
      <c r="B33" s="93" t="s">
        <v>208</v>
      </c>
      <c r="C33" s="77"/>
      <c r="D33" s="77"/>
      <c r="E33" s="77"/>
      <c r="F33" s="77"/>
      <c r="G33" s="77"/>
    </row>
    <row r="34" spans="1:7" s="228" customFormat="1" ht="12" customHeight="1" thickBot="1">
      <c r="A34" s="108" t="s">
        <v>16</v>
      </c>
      <c r="B34" s="90" t="s">
        <v>294</v>
      </c>
      <c r="C34" s="205"/>
      <c r="D34" s="205"/>
      <c r="E34" s="205"/>
      <c r="F34" s="205"/>
      <c r="G34" s="205"/>
    </row>
    <row r="35" spans="1:7" s="228" customFormat="1" ht="12" customHeight="1" thickBot="1">
      <c r="A35" s="108" t="s">
        <v>17</v>
      </c>
      <c r="B35" s="90" t="s">
        <v>326</v>
      </c>
      <c r="C35" s="221"/>
      <c r="D35" s="221"/>
      <c r="E35" s="221"/>
      <c r="F35" s="221"/>
      <c r="G35" s="221"/>
    </row>
    <row r="36" spans="1:7" s="228" customFormat="1" ht="12" customHeight="1" thickBot="1">
      <c r="A36" s="105" t="s">
        <v>18</v>
      </c>
      <c r="B36" s="90" t="s">
        <v>437</v>
      </c>
      <c r="C36" s="222">
        <f>+C8+C20+C25+C26+C30+C34+C35</f>
        <v>17945</v>
      </c>
      <c r="D36" s="222">
        <f>+D8+D20+D25+D26+D30+D34+D35</f>
        <v>17945</v>
      </c>
      <c r="E36" s="222">
        <f>+E8+E20+E25+E26+E30+E34+E35</f>
        <v>21684</v>
      </c>
      <c r="F36" s="222">
        <f>+F8+F20+F25+F26+F30+F34+F35</f>
        <v>21671</v>
      </c>
      <c r="G36" s="769">
        <f>F36/C36</f>
        <v>1.2076344385622737</v>
      </c>
    </row>
    <row r="37" spans="1:7" s="228" customFormat="1" ht="12" customHeight="1" thickBot="1">
      <c r="A37" s="120" t="s">
        <v>19</v>
      </c>
      <c r="B37" s="90" t="s">
        <v>328</v>
      </c>
      <c r="C37" s="222">
        <f>+C38+C39+C40</f>
        <v>93643</v>
      </c>
      <c r="D37" s="222">
        <f>+D38+D39+D40</f>
        <v>94531</v>
      </c>
      <c r="E37" s="222">
        <f>+E38+E39+E40</f>
        <v>91281</v>
      </c>
      <c r="F37" s="222">
        <f>+F38+F39+F40</f>
        <v>80508</v>
      </c>
      <c r="G37" s="769">
        <f>F37/C37</f>
        <v>0.8597332422071057</v>
      </c>
    </row>
    <row r="38" spans="1:7" s="228" customFormat="1" ht="12" customHeight="1">
      <c r="A38" s="307" t="s">
        <v>329</v>
      </c>
      <c r="B38" s="308" t="s">
        <v>151</v>
      </c>
      <c r="C38" s="74"/>
      <c r="D38" s="74"/>
      <c r="E38" s="74"/>
      <c r="F38" s="74"/>
      <c r="G38" s="74"/>
    </row>
    <row r="39" spans="1:7" s="228" customFormat="1" ht="12" customHeight="1">
      <c r="A39" s="307" t="s">
        <v>330</v>
      </c>
      <c r="B39" s="309" t="s">
        <v>1</v>
      </c>
      <c r="C39" s="180"/>
      <c r="D39" s="180"/>
      <c r="E39" s="180"/>
      <c r="F39" s="180"/>
      <c r="G39" s="180"/>
    </row>
    <row r="40" spans="1:7" s="313" customFormat="1" ht="12" customHeight="1" thickBot="1">
      <c r="A40" s="306" t="s">
        <v>331</v>
      </c>
      <c r="B40" s="93" t="s">
        <v>332</v>
      </c>
      <c r="C40" s="77">
        <v>93643</v>
      </c>
      <c r="D40" s="77">
        <v>94531</v>
      </c>
      <c r="E40" s="77">
        <v>91281</v>
      </c>
      <c r="F40" s="77">
        <v>80508</v>
      </c>
      <c r="G40" s="774">
        <f>F40/C40</f>
        <v>0.8597332422071057</v>
      </c>
    </row>
    <row r="41" spans="1:7" s="313" customFormat="1" ht="15" customHeight="1" thickBot="1">
      <c r="A41" s="120" t="s">
        <v>20</v>
      </c>
      <c r="B41" s="121" t="s">
        <v>333</v>
      </c>
      <c r="C41" s="225">
        <f>+C36+C37</f>
        <v>111588</v>
      </c>
      <c r="D41" s="225">
        <f>+D36+D37</f>
        <v>112476</v>
      </c>
      <c r="E41" s="225">
        <f>+E36+E37</f>
        <v>112965</v>
      </c>
      <c r="F41" s="225">
        <f>+F36+F37</f>
        <v>102179</v>
      </c>
      <c r="G41" s="769">
        <f>F41/C41</f>
        <v>0.9156808975875542</v>
      </c>
    </row>
    <row r="42" spans="1:3" s="313" customFormat="1" ht="15" customHeight="1">
      <c r="A42" s="122"/>
      <c r="B42" s="123"/>
      <c r="C42" s="223"/>
    </row>
    <row r="43" spans="1:3" ht="13.5" thickBot="1">
      <c r="A43" s="124"/>
      <c r="B43" s="125"/>
      <c r="C43" s="224"/>
    </row>
    <row r="44" spans="1:7" s="312" customFormat="1" ht="16.5" customHeight="1" thickBot="1">
      <c r="A44" s="126"/>
      <c r="B44" s="127" t="s">
        <v>51</v>
      </c>
      <c r="C44" s="225"/>
      <c r="D44" s="225"/>
      <c r="E44" s="225"/>
      <c r="F44" s="225"/>
      <c r="G44" s="225"/>
    </row>
    <row r="45" spans="1:7" s="314" customFormat="1" ht="12" customHeight="1" thickBot="1">
      <c r="A45" s="108" t="s">
        <v>11</v>
      </c>
      <c r="B45" s="90" t="s">
        <v>334</v>
      </c>
      <c r="C45" s="179">
        <f>SUM(C46:C50)</f>
        <v>111324</v>
      </c>
      <c r="D45" s="179">
        <f>SUM(D46:D50)</f>
        <v>112212</v>
      </c>
      <c r="E45" s="179">
        <f>SUM(E46:E50)</f>
        <v>112733</v>
      </c>
      <c r="F45" s="179">
        <f>SUM(F46:F50)</f>
        <v>102175</v>
      </c>
      <c r="G45" s="773">
        <f>F45/C45</f>
        <v>0.9178164636556359</v>
      </c>
    </row>
    <row r="46" spans="1:7" ht="12" customHeight="1">
      <c r="A46" s="306" t="s">
        <v>78</v>
      </c>
      <c r="B46" s="8" t="s">
        <v>41</v>
      </c>
      <c r="C46" s="74">
        <v>60559</v>
      </c>
      <c r="D46" s="74">
        <v>61293</v>
      </c>
      <c r="E46" s="74">
        <v>61412</v>
      </c>
      <c r="F46" s="74">
        <v>59006</v>
      </c>
      <c r="G46" s="465">
        <f>F46/C46</f>
        <v>0.9743555871133935</v>
      </c>
    </row>
    <row r="47" spans="1:7" ht="12" customHeight="1">
      <c r="A47" s="306" t="s">
        <v>79</v>
      </c>
      <c r="B47" s="7" t="s">
        <v>122</v>
      </c>
      <c r="C47" s="76">
        <v>16508</v>
      </c>
      <c r="D47" s="76">
        <v>16662</v>
      </c>
      <c r="E47" s="76">
        <v>16695</v>
      </c>
      <c r="F47" s="76">
        <v>16151</v>
      </c>
      <c r="G47" s="464">
        <f>F47/C47</f>
        <v>0.9783741216379938</v>
      </c>
    </row>
    <row r="48" spans="1:7" ht="12" customHeight="1">
      <c r="A48" s="306" t="s">
        <v>80</v>
      </c>
      <c r="B48" s="7" t="s">
        <v>97</v>
      </c>
      <c r="C48" s="76">
        <v>34257</v>
      </c>
      <c r="D48" s="76">
        <v>34257</v>
      </c>
      <c r="E48" s="76">
        <v>34626</v>
      </c>
      <c r="F48" s="76">
        <v>27018</v>
      </c>
      <c r="G48" s="464">
        <f>F48/C48</f>
        <v>0.7886855241264559</v>
      </c>
    </row>
    <row r="49" spans="1:7" ht="12" customHeight="1">
      <c r="A49" s="306" t="s">
        <v>81</v>
      </c>
      <c r="B49" s="7" t="s">
        <v>123</v>
      </c>
      <c r="C49" s="76"/>
      <c r="D49" s="76"/>
      <c r="E49" s="76"/>
      <c r="F49" s="76"/>
      <c r="G49" s="76"/>
    </row>
    <row r="50" spans="1:7" ht="12" customHeight="1" thickBot="1">
      <c r="A50" s="306" t="s">
        <v>98</v>
      </c>
      <c r="B50" s="7" t="s">
        <v>124</v>
      </c>
      <c r="C50" s="76"/>
      <c r="D50" s="76"/>
      <c r="E50" s="76"/>
      <c r="F50" s="76"/>
      <c r="G50" s="76"/>
    </row>
    <row r="51" spans="1:7" ht="12" customHeight="1" thickBot="1">
      <c r="A51" s="108" t="s">
        <v>12</v>
      </c>
      <c r="B51" s="90" t="s">
        <v>335</v>
      </c>
      <c r="C51" s="179">
        <f>SUM(C52:C54)</f>
        <v>264</v>
      </c>
      <c r="D51" s="179">
        <f>SUM(D52:D54)</f>
        <v>264</v>
      </c>
      <c r="E51" s="179">
        <f>SUM(E52:E54)</f>
        <v>232</v>
      </c>
      <c r="F51" s="179">
        <f>SUM(F52:F54)</f>
        <v>0</v>
      </c>
      <c r="G51" s="464"/>
    </row>
    <row r="52" spans="1:7" s="314" customFormat="1" ht="12" customHeight="1">
      <c r="A52" s="306" t="s">
        <v>84</v>
      </c>
      <c r="B52" s="8" t="s">
        <v>142</v>
      </c>
      <c r="C52" s="74">
        <v>264</v>
      </c>
      <c r="D52" s="74">
        <v>264</v>
      </c>
      <c r="E52" s="74">
        <v>232</v>
      </c>
      <c r="F52" s="74"/>
      <c r="G52" s="464"/>
    </row>
    <row r="53" spans="1:7" ht="12" customHeight="1">
      <c r="A53" s="306" t="s">
        <v>85</v>
      </c>
      <c r="B53" s="7" t="s">
        <v>126</v>
      </c>
      <c r="C53" s="76"/>
      <c r="D53" s="76"/>
      <c r="E53" s="76"/>
      <c r="F53" s="76"/>
      <c r="G53" s="76"/>
    </row>
    <row r="54" spans="1:7" ht="12" customHeight="1">
      <c r="A54" s="306" t="s">
        <v>86</v>
      </c>
      <c r="B54" s="7" t="s">
        <v>52</v>
      </c>
      <c r="C54" s="76"/>
      <c r="D54" s="76"/>
      <c r="E54" s="76"/>
      <c r="F54" s="76"/>
      <c r="G54" s="76"/>
    </row>
    <row r="55" spans="1:7" ht="12" customHeight="1" thickBot="1">
      <c r="A55" s="306" t="s">
        <v>87</v>
      </c>
      <c r="B55" s="7" t="s">
        <v>434</v>
      </c>
      <c r="C55" s="76"/>
      <c r="D55" s="76"/>
      <c r="E55" s="76"/>
      <c r="F55" s="76"/>
      <c r="G55" s="76"/>
    </row>
    <row r="56" spans="1:7" ht="15" customHeight="1" thickBot="1">
      <c r="A56" s="108" t="s">
        <v>13</v>
      </c>
      <c r="B56" s="90" t="s">
        <v>6</v>
      </c>
      <c r="C56" s="205"/>
      <c r="D56" s="205"/>
      <c r="E56" s="205"/>
      <c r="F56" s="205"/>
      <c r="G56" s="205"/>
    </row>
    <row r="57" spans="1:7" ht="13.5" thickBot="1">
      <c r="A57" s="108" t="s">
        <v>14</v>
      </c>
      <c r="B57" s="128" t="s">
        <v>439</v>
      </c>
      <c r="C57" s="226">
        <f>+C45+C51+C56</f>
        <v>111588</v>
      </c>
      <c r="D57" s="226">
        <f>+D45+D51+D56</f>
        <v>112476</v>
      </c>
      <c r="E57" s="226">
        <f>+E45+E51+E56</f>
        <v>112965</v>
      </c>
      <c r="F57" s="226">
        <f>+F45+F51+F56</f>
        <v>102175</v>
      </c>
      <c r="G57" s="769">
        <f>F57/C57</f>
        <v>0.9156450514392228</v>
      </c>
    </row>
    <row r="58" spans="3:5" ht="15" customHeight="1" thickBot="1">
      <c r="C58" s="227"/>
      <c r="D58" s="227"/>
      <c r="E58" s="227"/>
    </row>
    <row r="59" spans="1:6" ht="14.25" customHeight="1" thickBot="1">
      <c r="A59" s="131" t="s">
        <v>429</v>
      </c>
      <c r="B59" s="132"/>
      <c r="C59" s="88">
        <v>22</v>
      </c>
      <c r="D59" s="88">
        <v>22</v>
      </c>
      <c r="E59" s="88">
        <v>22</v>
      </c>
      <c r="F59" s="88">
        <v>22</v>
      </c>
    </row>
    <row r="60" spans="1:6" ht="13.5" thickBot="1">
      <c r="A60" s="131" t="s">
        <v>138</v>
      </c>
      <c r="B60" s="132"/>
      <c r="C60" s="88">
        <v>0</v>
      </c>
      <c r="D60" s="88">
        <v>0</v>
      </c>
      <c r="E60" s="88">
        <v>0</v>
      </c>
      <c r="F60" s="88">
        <v>0</v>
      </c>
    </row>
  </sheetData>
  <sheetProtection formatCells="0"/>
  <mergeCells count="4">
    <mergeCell ref="B1:G1"/>
    <mergeCell ref="C2:G2"/>
    <mergeCell ref="C3:G3"/>
    <mergeCell ref="C4:G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0"/>
  <sheetViews>
    <sheetView workbookViewId="0" topLeftCell="A19">
      <selection activeCell="G54" sqref="G54"/>
    </sheetView>
  </sheetViews>
  <sheetFormatPr defaultColWidth="9.00390625" defaultRowHeight="12.75"/>
  <cols>
    <col min="1" max="1" width="13.875" style="129" customWidth="1"/>
    <col min="2" max="2" width="79.125" style="130" customWidth="1"/>
    <col min="3" max="3" width="18.625" style="130" customWidth="1"/>
    <col min="4" max="4" width="14.00390625" style="130" customWidth="1"/>
    <col min="5" max="5" width="12.125" style="130" customWidth="1"/>
    <col min="6" max="6" width="11.375" style="130" customWidth="1"/>
    <col min="7" max="7" width="10.875" style="130" customWidth="1"/>
    <col min="8" max="16384" width="9.375" style="130" customWidth="1"/>
  </cols>
  <sheetData>
    <row r="1" spans="1:7" s="110" customFormat="1" ht="21" customHeight="1" thickBot="1">
      <c r="A1" s="109"/>
      <c r="B1" s="686" t="s">
        <v>548</v>
      </c>
      <c r="C1" s="686"/>
      <c r="D1" s="686"/>
      <c r="E1" s="686"/>
      <c r="F1" s="686"/>
      <c r="G1" s="686"/>
    </row>
    <row r="2" spans="1:7" s="310" customFormat="1" ht="38.25" customHeight="1">
      <c r="A2" s="380" t="s">
        <v>136</v>
      </c>
      <c r="B2" s="215" t="s">
        <v>457</v>
      </c>
      <c r="C2" s="687" t="s">
        <v>54</v>
      </c>
      <c r="D2" s="688"/>
      <c r="E2" s="688"/>
      <c r="F2" s="688"/>
      <c r="G2" s="689"/>
    </row>
    <row r="3" spans="1:7" s="310" customFormat="1" ht="36.75" thickBot="1">
      <c r="A3" s="381" t="s">
        <v>135</v>
      </c>
      <c r="B3" s="216" t="s">
        <v>337</v>
      </c>
      <c r="C3" s="677" t="s">
        <v>54</v>
      </c>
      <c r="D3" s="678"/>
      <c r="E3" s="678"/>
      <c r="F3" s="678"/>
      <c r="G3" s="679"/>
    </row>
    <row r="4" spans="1:7" s="311" customFormat="1" ht="15.75" customHeight="1" thickBot="1">
      <c r="A4" s="113"/>
      <c r="B4" s="113"/>
      <c r="C4" s="685" t="s">
        <v>47</v>
      </c>
      <c r="D4" s="685"/>
      <c r="E4" s="685"/>
      <c r="F4" s="685"/>
      <c r="G4" s="685"/>
    </row>
    <row r="5" spans="1:7" ht="24.75" thickBot="1">
      <c r="A5" s="262" t="s">
        <v>137</v>
      </c>
      <c r="B5" s="114" t="s">
        <v>48</v>
      </c>
      <c r="C5" s="115" t="s">
        <v>49</v>
      </c>
      <c r="D5" s="115" t="s">
        <v>482</v>
      </c>
      <c r="E5" s="115" t="s">
        <v>482</v>
      </c>
      <c r="F5" s="115" t="s">
        <v>542</v>
      </c>
      <c r="G5" s="115" t="s">
        <v>543</v>
      </c>
    </row>
    <row r="6" spans="1:7" s="312" customFormat="1" ht="12.75" customHeight="1" thickBot="1">
      <c r="A6" s="105" t="s">
        <v>407</v>
      </c>
      <c r="B6" s="106" t="s">
        <v>408</v>
      </c>
      <c r="C6" s="107" t="s">
        <v>409</v>
      </c>
      <c r="D6" s="107" t="s">
        <v>411</v>
      </c>
      <c r="E6" s="107" t="s">
        <v>410</v>
      </c>
      <c r="F6" s="107" t="s">
        <v>412</v>
      </c>
      <c r="G6" s="107" t="s">
        <v>413</v>
      </c>
    </row>
    <row r="7" spans="1:7" s="312" customFormat="1" ht="15.75" customHeight="1" thickBot="1">
      <c r="A7" s="116"/>
      <c r="B7" s="117" t="s">
        <v>50</v>
      </c>
      <c r="C7" s="118"/>
      <c r="D7" s="118"/>
      <c r="E7" s="118"/>
      <c r="F7" s="118"/>
      <c r="G7" s="118"/>
    </row>
    <row r="8" spans="1:7" s="228" customFormat="1" ht="12" customHeight="1" thickBot="1">
      <c r="A8" s="105" t="s">
        <v>11</v>
      </c>
      <c r="B8" s="119" t="s">
        <v>430</v>
      </c>
      <c r="C8" s="179">
        <f>SUM(C9:C19)</f>
        <v>556</v>
      </c>
      <c r="D8" s="179">
        <f>SUM(D9:D19)</f>
        <v>556</v>
      </c>
      <c r="E8" s="179">
        <f>SUM(E9:E19)</f>
        <v>663</v>
      </c>
      <c r="F8" s="179">
        <f>SUM(F9:F19)</f>
        <v>660</v>
      </c>
      <c r="G8" s="769">
        <f>F8/C8</f>
        <v>1.1870503597122302</v>
      </c>
    </row>
    <row r="9" spans="1:7" s="228" customFormat="1" ht="12" customHeight="1">
      <c r="A9" s="305" t="s">
        <v>78</v>
      </c>
      <c r="B9" s="9" t="s">
        <v>192</v>
      </c>
      <c r="C9" s="219"/>
      <c r="D9" s="219"/>
      <c r="E9" s="219"/>
      <c r="F9" s="219"/>
      <c r="G9" s="219"/>
    </row>
    <row r="10" spans="1:7" s="228" customFormat="1" ht="12" customHeight="1">
      <c r="A10" s="306" t="s">
        <v>79</v>
      </c>
      <c r="B10" s="7" t="s">
        <v>193</v>
      </c>
      <c r="C10" s="177"/>
      <c r="D10" s="177"/>
      <c r="E10" s="177"/>
      <c r="F10" s="177"/>
      <c r="G10" s="177"/>
    </row>
    <row r="11" spans="1:7" s="228" customFormat="1" ht="12" customHeight="1">
      <c r="A11" s="306" t="s">
        <v>80</v>
      </c>
      <c r="B11" s="7" t="s">
        <v>194</v>
      </c>
      <c r="C11" s="177"/>
      <c r="D11" s="177"/>
      <c r="E11" s="177"/>
      <c r="F11" s="177"/>
      <c r="G11" s="177"/>
    </row>
    <row r="12" spans="1:7" s="228" customFormat="1" ht="12" customHeight="1">
      <c r="A12" s="306" t="s">
        <v>81</v>
      </c>
      <c r="B12" s="7" t="s">
        <v>195</v>
      </c>
      <c r="C12" s="177"/>
      <c r="D12" s="177"/>
      <c r="E12" s="177"/>
      <c r="F12" s="177"/>
      <c r="G12" s="177"/>
    </row>
    <row r="13" spans="1:7" s="228" customFormat="1" ht="12" customHeight="1">
      <c r="A13" s="306" t="s">
        <v>98</v>
      </c>
      <c r="B13" s="7" t="s">
        <v>196</v>
      </c>
      <c r="C13" s="177">
        <v>438</v>
      </c>
      <c r="D13" s="177">
        <v>438</v>
      </c>
      <c r="E13" s="177">
        <v>512</v>
      </c>
      <c r="F13" s="177">
        <v>509</v>
      </c>
      <c r="G13" s="464">
        <f>F13/C13</f>
        <v>1.1621004566210045</v>
      </c>
    </row>
    <row r="14" spans="1:7" s="228" customFormat="1" ht="12" customHeight="1">
      <c r="A14" s="306" t="s">
        <v>82</v>
      </c>
      <c r="B14" s="7" t="s">
        <v>318</v>
      </c>
      <c r="C14" s="177">
        <v>118</v>
      </c>
      <c r="D14" s="177">
        <v>118</v>
      </c>
      <c r="E14" s="177">
        <v>151</v>
      </c>
      <c r="F14" s="177">
        <v>151</v>
      </c>
      <c r="G14" s="464">
        <f>F14/C14</f>
        <v>1.2796610169491525</v>
      </c>
    </row>
    <row r="15" spans="1:7" s="228" customFormat="1" ht="12" customHeight="1">
      <c r="A15" s="306" t="s">
        <v>83</v>
      </c>
      <c r="B15" s="6" t="s">
        <v>319</v>
      </c>
      <c r="C15" s="177"/>
      <c r="D15" s="177"/>
      <c r="E15" s="177"/>
      <c r="F15" s="177"/>
      <c r="G15" s="177"/>
    </row>
    <row r="16" spans="1:7" s="228" customFormat="1" ht="12" customHeight="1">
      <c r="A16" s="306" t="s">
        <v>90</v>
      </c>
      <c r="B16" s="7" t="s">
        <v>199</v>
      </c>
      <c r="C16" s="220"/>
      <c r="D16" s="220"/>
      <c r="E16" s="220"/>
      <c r="F16" s="220"/>
      <c r="G16" s="220"/>
    </row>
    <row r="17" spans="1:7" s="313" customFormat="1" ht="12" customHeight="1">
      <c r="A17" s="306" t="s">
        <v>91</v>
      </c>
      <c r="B17" s="7" t="s">
        <v>200</v>
      </c>
      <c r="C17" s="177"/>
      <c r="D17" s="177"/>
      <c r="E17" s="177"/>
      <c r="F17" s="177"/>
      <c r="G17" s="177"/>
    </row>
    <row r="18" spans="1:7" s="313" customFormat="1" ht="12" customHeight="1">
      <c r="A18" s="306" t="s">
        <v>92</v>
      </c>
      <c r="B18" s="7" t="s">
        <v>353</v>
      </c>
      <c r="C18" s="178"/>
      <c r="D18" s="178"/>
      <c r="E18" s="178"/>
      <c r="F18" s="178"/>
      <c r="G18" s="178"/>
    </row>
    <row r="19" spans="1:7" s="313" customFormat="1" ht="12" customHeight="1" thickBot="1">
      <c r="A19" s="306" t="s">
        <v>93</v>
      </c>
      <c r="B19" s="6" t="s">
        <v>201</v>
      </c>
      <c r="C19" s="178"/>
      <c r="D19" s="178"/>
      <c r="E19" s="178"/>
      <c r="F19" s="178"/>
      <c r="G19" s="178"/>
    </row>
    <row r="20" spans="1:7" s="228" customFormat="1" ht="12" customHeight="1" thickBot="1">
      <c r="A20" s="105" t="s">
        <v>12</v>
      </c>
      <c r="B20" s="119" t="s">
        <v>320</v>
      </c>
      <c r="C20" s="179">
        <f>SUM(C21:C23)</f>
        <v>0</v>
      </c>
      <c r="D20" s="179">
        <f>SUM(D21:D23)</f>
        <v>0</v>
      </c>
      <c r="E20" s="179">
        <f>SUM(E21:E23)</f>
        <v>0</v>
      </c>
      <c r="F20" s="179">
        <f>SUM(F21:F23)</f>
        <v>0</v>
      </c>
      <c r="G20" s="179">
        <f>SUM(G21:G23)</f>
        <v>0</v>
      </c>
    </row>
    <row r="21" spans="1:7" s="313" customFormat="1" ht="12" customHeight="1">
      <c r="A21" s="306" t="s">
        <v>84</v>
      </c>
      <c r="B21" s="8" t="s">
        <v>169</v>
      </c>
      <c r="C21" s="177"/>
      <c r="D21" s="177"/>
      <c r="E21" s="177"/>
      <c r="F21" s="177"/>
      <c r="G21" s="177"/>
    </row>
    <row r="22" spans="1:7" s="313" customFormat="1" ht="12" customHeight="1">
      <c r="A22" s="306" t="s">
        <v>85</v>
      </c>
      <c r="B22" s="7" t="s">
        <v>321</v>
      </c>
      <c r="C22" s="177"/>
      <c r="D22" s="177"/>
      <c r="E22" s="177"/>
      <c r="F22" s="177"/>
      <c r="G22" s="177"/>
    </row>
    <row r="23" spans="1:7" s="313" customFormat="1" ht="12" customHeight="1">
      <c r="A23" s="306" t="s">
        <v>86</v>
      </c>
      <c r="B23" s="7" t="s">
        <v>322</v>
      </c>
      <c r="C23" s="177"/>
      <c r="D23" s="177"/>
      <c r="E23" s="177"/>
      <c r="F23" s="177"/>
      <c r="G23" s="177"/>
    </row>
    <row r="24" spans="1:7" s="313" customFormat="1" ht="12" customHeight="1" thickBot="1">
      <c r="A24" s="306" t="s">
        <v>87</v>
      </c>
      <c r="B24" s="7" t="s">
        <v>435</v>
      </c>
      <c r="C24" s="177"/>
      <c r="D24" s="177"/>
      <c r="E24" s="177"/>
      <c r="F24" s="177"/>
      <c r="G24" s="177"/>
    </row>
    <row r="25" spans="1:7" s="313" customFormat="1" ht="12" customHeight="1" thickBot="1">
      <c r="A25" s="108" t="s">
        <v>13</v>
      </c>
      <c r="B25" s="90" t="s">
        <v>113</v>
      </c>
      <c r="C25" s="205"/>
      <c r="D25" s="205"/>
      <c r="E25" s="205"/>
      <c r="F25" s="205"/>
      <c r="G25" s="205"/>
    </row>
    <row r="26" spans="1:7" s="313" customFormat="1" ht="12" customHeight="1" thickBot="1">
      <c r="A26" s="108" t="s">
        <v>14</v>
      </c>
      <c r="B26" s="90" t="s">
        <v>323</v>
      </c>
      <c r="C26" s="179">
        <f>+C27+C28</f>
        <v>0</v>
      </c>
      <c r="D26" s="179">
        <f>+D27+D28</f>
        <v>0</v>
      </c>
      <c r="E26" s="179">
        <f>+E27+E28</f>
        <v>0</v>
      </c>
      <c r="F26" s="179">
        <f>+F27+F28</f>
        <v>0</v>
      </c>
      <c r="G26" s="179">
        <f>+G27+G28</f>
        <v>0</v>
      </c>
    </row>
    <row r="27" spans="1:7" s="313" customFormat="1" ht="12" customHeight="1">
      <c r="A27" s="307" t="s">
        <v>179</v>
      </c>
      <c r="B27" s="308" t="s">
        <v>321</v>
      </c>
      <c r="C27" s="74"/>
      <c r="D27" s="74"/>
      <c r="E27" s="74"/>
      <c r="F27" s="74"/>
      <c r="G27" s="74"/>
    </row>
    <row r="28" spans="1:7" s="313" customFormat="1" ht="12" customHeight="1">
      <c r="A28" s="307" t="s">
        <v>182</v>
      </c>
      <c r="B28" s="309" t="s">
        <v>324</v>
      </c>
      <c r="C28" s="180"/>
      <c r="D28" s="180"/>
      <c r="E28" s="180"/>
      <c r="F28" s="180"/>
      <c r="G28" s="180"/>
    </row>
    <row r="29" spans="1:7" s="313" customFormat="1" ht="12" customHeight="1" thickBot="1">
      <c r="A29" s="306" t="s">
        <v>183</v>
      </c>
      <c r="B29" s="93" t="s">
        <v>436</v>
      </c>
      <c r="C29" s="77"/>
      <c r="D29" s="77"/>
      <c r="E29" s="77"/>
      <c r="F29" s="77"/>
      <c r="G29" s="77"/>
    </row>
    <row r="30" spans="1:7" s="313" customFormat="1" ht="12" customHeight="1" thickBot="1">
      <c r="A30" s="108" t="s">
        <v>15</v>
      </c>
      <c r="B30" s="90" t="s">
        <v>325</v>
      </c>
      <c r="C30" s="179">
        <f>+C31+C32+C33</f>
        <v>0</v>
      </c>
      <c r="D30" s="179">
        <f>+D31+D32+D33</f>
        <v>0</v>
      </c>
      <c r="E30" s="179">
        <f>+E31+E32+E33</f>
        <v>0</v>
      </c>
      <c r="F30" s="179">
        <f>+F31+F32+F33</f>
        <v>0</v>
      </c>
      <c r="G30" s="179">
        <f>+G31+G32+G33</f>
        <v>0</v>
      </c>
    </row>
    <row r="31" spans="1:7" s="313" customFormat="1" ht="12" customHeight="1">
      <c r="A31" s="307" t="s">
        <v>71</v>
      </c>
      <c r="B31" s="308" t="s">
        <v>206</v>
      </c>
      <c r="C31" s="74"/>
      <c r="D31" s="74"/>
      <c r="E31" s="74"/>
      <c r="F31" s="74"/>
      <c r="G31" s="74"/>
    </row>
    <row r="32" spans="1:7" s="313" customFormat="1" ht="12" customHeight="1">
      <c r="A32" s="307" t="s">
        <v>72</v>
      </c>
      <c r="B32" s="309" t="s">
        <v>207</v>
      </c>
      <c r="C32" s="180"/>
      <c r="D32" s="180"/>
      <c r="E32" s="180"/>
      <c r="F32" s="180"/>
      <c r="G32" s="180"/>
    </row>
    <row r="33" spans="1:7" s="313" customFormat="1" ht="12" customHeight="1" thickBot="1">
      <c r="A33" s="306" t="s">
        <v>73</v>
      </c>
      <c r="B33" s="93" t="s">
        <v>208</v>
      </c>
      <c r="C33" s="77"/>
      <c r="D33" s="77"/>
      <c r="E33" s="77"/>
      <c r="F33" s="77"/>
      <c r="G33" s="77"/>
    </row>
    <row r="34" spans="1:7" s="228" customFormat="1" ht="12" customHeight="1" thickBot="1">
      <c r="A34" s="108" t="s">
        <v>16</v>
      </c>
      <c r="B34" s="90" t="s">
        <v>294</v>
      </c>
      <c r="C34" s="205"/>
      <c r="D34" s="205"/>
      <c r="E34" s="205"/>
      <c r="F34" s="205"/>
      <c r="G34" s="205"/>
    </row>
    <row r="35" spans="1:7" s="228" customFormat="1" ht="12" customHeight="1" thickBot="1">
      <c r="A35" s="108" t="s">
        <v>17</v>
      </c>
      <c r="B35" s="90" t="s">
        <v>326</v>
      </c>
      <c r="C35" s="221"/>
      <c r="D35" s="221"/>
      <c r="E35" s="221"/>
      <c r="F35" s="221"/>
      <c r="G35" s="221"/>
    </row>
    <row r="36" spans="1:7" s="228" customFormat="1" ht="12" customHeight="1" thickBot="1">
      <c r="A36" s="105" t="s">
        <v>18</v>
      </c>
      <c r="B36" s="90" t="s">
        <v>437</v>
      </c>
      <c r="C36" s="222">
        <f>+C8+C20+C25+C26+C30+C34+C35</f>
        <v>556</v>
      </c>
      <c r="D36" s="222">
        <f>+D8+D20+D25+D26+D30+D34+D35</f>
        <v>556</v>
      </c>
      <c r="E36" s="222">
        <f>+E8+E20+E25+E26+E30+E34+E35</f>
        <v>663</v>
      </c>
      <c r="F36" s="222">
        <f>+F8+F20+F25+F26+F30+F34+F35</f>
        <v>660</v>
      </c>
      <c r="G36" s="769">
        <f>F36/C36</f>
        <v>1.1870503597122302</v>
      </c>
    </row>
    <row r="37" spans="1:7" s="228" customFormat="1" ht="12" customHeight="1" thickBot="1">
      <c r="A37" s="120" t="s">
        <v>19</v>
      </c>
      <c r="B37" s="90" t="s">
        <v>328</v>
      </c>
      <c r="C37" s="222">
        <f>+C38+C39+C40</f>
        <v>19522</v>
      </c>
      <c r="D37" s="222">
        <f>+D38+D39+D40</f>
        <v>20866</v>
      </c>
      <c r="E37" s="222">
        <f>+E38+E39+E40</f>
        <v>21333</v>
      </c>
      <c r="F37" s="222">
        <f>+F38+F39+F40</f>
        <v>19140</v>
      </c>
      <c r="G37" s="769">
        <f>F37/C37</f>
        <v>0.9804323327527917</v>
      </c>
    </row>
    <row r="38" spans="1:7" s="228" customFormat="1" ht="12" customHeight="1">
      <c r="A38" s="307" t="s">
        <v>329</v>
      </c>
      <c r="B38" s="308" t="s">
        <v>151</v>
      </c>
      <c r="C38" s="74"/>
      <c r="D38" s="74"/>
      <c r="E38" s="74"/>
      <c r="F38" s="74"/>
      <c r="G38" s="74"/>
    </row>
    <row r="39" spans="1:7" s="228" customFormat="1" ht="12" customHeight="1">
      <c r="A39" s="307" t="s">
        <v>330</v>
      </c>
      <c r="B39" s="309" t="s">
        <v>1</v>
      </c>
      <c r="C39" s="180"/>
      <c r="D39" s="180"/>
      <c r="E39" s="180"/>
      <c r="F39" s="180"/>
      <c r="G39" s="180"/>
    </row>
    <row r="40" spans="1:7" s="313" customFormat="1" ht="12" customHeight="1" thickBot="1">
      <c r="A40" s="306" t="s">
        <v>331</v>
      </c>
      <c r="B40" s="93" t="s">
        <v>332</v>
      </c>
      <c r="C40" s="77">
        <v>19522</v>
      </c>
      <c r="D40" s="77">
        <v>20866</v>
      </c>
      <c r="E40" s="77">
        <v>21333</v>
      </c>
      <c r="F40" s="77">
        <v>19140</v>
      </c>
      <c r="G40" s="774">
        <f>F40/C40</f>
        <v>0.9804323327527917</v>
      </c>
    </row>
    <row r="41" spans="1:7" s="313" customFormat="1" ht="15" customHeight="1" thickBot="1">
      <c r="A41" s="120" t="s">
        <v>20</v>
      </c>
      <c r="B41" s="121" t="s">
        <v>333</v>
      </c>
      <c r="C41" s="225">
        <f>+C36+C37</f>
        <v>20078</v>
      </c>
      <c r="D41" s="225">
        <f>+D36+D37</f>
        <v>21422</v>
      </c>
      <c r="E41" s="225">
        <f>+E36+E37</f>
        <v>21996</v>
      </c>
      <c r="F41" s="225">
        <f>+F36+F37</f>
        <v>19800</v>
      </c>
      <c r="G41" s="769">
        <f>F41/C41</f>
        <v>0.986153999402331</v>
      </c>
    </row>
    <row r="42" spans="1:3" s="313" customFormat="1" ht="15" customHeight="1">
      <c r="A42" s="122"/>
      <c r="B42" s="123"/>
      <c r="C42" s="223"/>
    </row>
    <row r="43" spans="1:3" ht="13.5" thickBot="1">
      <c r="A43" s="124"/>
      <c r="B43" s="125"/>
      <c r="C43" s="224"/>
    </row>
    <row r="44" spans="1:7" s="312" customFormat="1" ht="16.5" customHeight="1" thickBot="1">
      <c r="A44" s="126"/>
      <c r="B44" s="127" t="s">
        <v>51</v>
      </c>
      <c r="C44" s="225"/>
      <c r="D44" s="225"/>
      <c r="E44" s="225"/>
      <c r="F44" s="225"/>
      <c r="G44" s="225"/>
    </row>
    <row r="45" spans="1:7" s="314" customFormat="1" ht="12" customHeight="1" thickBot="1">
      <c r="A45" s="108" t="s">
        <v>11</v>
      </c>
      <c r="B45" s="90" t="s">
        <v>334</v>
      </c>
      <c r="C45" s="179">
        <f>SUM(C46:C50)</f>
        <v>20065</v>
      </c>
      <c r="D45" s="179">
        <f>SUM(D46:D50)</f>
        <v>21409</v>
      </c>
      <c r="E45" s="179">
        <f>SUM(E46:E50)</f>
        <v>21983</v>
      </c>
      <c r="F45" s="179">
        <f>SUM(F46:F50)</f>
        <v>19800</v>
      </c>
      <c r="G45" s="769">
        <f>F45/C45</f>
        <v>0.9867929230002492</v>
      </c>
    </row>
    <row r="46" spans="1:7" ht="12" customHeight="1">
      <c r="A46" s="306" t="s">
        <v>78</v>
      </c>
      <c r="B46" s="8" t="s">
        <v>41</v>
      </c>
      <c r="C46" s="74">
        <v>12202</v>
      </c>
      <c r="D46" s="74">
        <v>13270</v>
      </c>
      <c r="E46" s="74">
        <v>13527</v>
      </c>
      <c r="F46" s="74">
        <v>12905</v>
      </c>
      <c r="G46" s="465">
        <f>F46/C46</f>
        <v>1.0576135059826257</v>
      </c>
    </row>
    <row r="47" spans="1:7" ht="12" customHeight="1">
      <c r="A47" s="306" t="s">
        <v>79</v>
      </c>
      <c r="B47" s="7" t="s">
        <v>122</v>
      </c>
      <c r="C47" s="76">
        <v>3302</v>
      </c>
      <c r="D47" s="76">
        <v>3578</v>
      </c>
      <c r="E47" s="76">
        <v>3626</v>
      </c>
      <c r="F47" s="76">
        <v>3489</v>
      </c>
      <c r="G47" s="464">
        <f>F47/C47</f>
        <v>1.056632344033919</v>
      </c>
    </row>
    <row r="48" spans="1:7" ht="12" customHeight="1">
      <c r="A48" s="306" t="s">
        <v>80</v>
      </c>
      <c r="B48" s="7" t="s">
        <v>97</v>
      </c>
      <c r="C48" s="76">
        <v>4561</v>
      </c>
      <c r="D48" s="76">
        <v>4561</v>
      </c>
      <c r="E48" s="76">
        <v>4830</v>
      </c>
      <c r="F48" s="76">
        <v>3406</v>
      </c>
      <c r="G48" s="464">
        <f>F48/C48</f>
        <v>0.746766060074545</v>
      </c>
    </row>
    <row r="49" spans="1:7" ht="12" customHeight="1">
      <c r="A49" s="306" t="s">
        <v>81</v>
      </c>
      <c r="B49" s="7" t="s">
        <v>123</v>
      </c>
      <c r="C49" s="76"/>
      <c r="D49" s="76"/>
      <c r="E49" s="76"/>
      <c r="F49" s="76"/>
      <c r="G49" s="76"/>
    </row>
    <row r="50" spans="1:7" ht="12" customHeight="1" thickBot="1">
      <c r="A50" s="306" t="s">
        <v>98</v>
      </c>
      <c r="B50" s="7" t="s">
        <v>124</v>
      </c>
      <c r="C50" s="76"/>
      <c r="D50" s="76"/>
      <c r="E50" s="76"/>
      <c r="F50" s="76"/>
      <c r="G50" s="76"/>
    </row>
    <row r="51" spans="1:7" ht="12" customHeight="1" thickBot="1">
      <c r="A51" s="108" t="s">
        <v>12</v>
      </c>
      <c r="B51" s="90" t="s">
        <v>335</v>
      </c>
      <c r="C51" s="179">
        <f>SUM(C52:C54)</f>
        <v>13</v>
      </c>
      <c r="D51" s="179">
        <f>SUM(D52:D54)</f>
        <v>13</v>
      </c>
      <c r="E51" s="179">
        <f>SUM(E52:E54)</f>
        <v>13</v>
      </c>
      <c r="F51" s="179">
        <f>SUM(F52:F54)</f>
        <v>0</v>
      </c>
      <c r="G51" s="464"/>
    </row>
    <row r="52" spans="1:7" s="314" customFormat="1" ht="12" customHeight="1">
      <c r="A52" s="306" t="s">
        <v>84</v>
      </c>
      <c r="B52" s="8" t="s">
        <v>142</v>
      </c>
      <c r="C52" s="74">
        <v>13</v>
      </c>
      <c r="D52" s="74">
        <v>13</v>
      </c>
      <c r="E52" s="74">
        <v>13</v>
      </c>
      <c r="F52" s="74"/>
      <c r="G52" s="464"/>
    </row>
    <row r="53" spans="1:7" ht="12" customHeight="1">
      <c r="A53" s="306" t="s">
        <v>85</v>
      </c>
      <c r="B53" s="7" t="s">
        <v>126</v>
      </c>
      <c r="C53" s="76"/>
      <c r="D53" s="76"/>
      <c r="E53" s="76"/>
      <c r="F53" s="76"/>
      <c r="G53" s="76"/>
    </row>
    <row r="54" spans="1:7" ht="12" customHeight="1">
      <c r="A54" s="306" t="s">
        <v>86</v>
      </c>
      <c r="B54" s="7" t="s">
        <v>52</v>
      </c>
      <c r="C54" s="76"/>
      <c r="D54" s="76"/>
      <c r="E54" s="76"/>
      <c r="F54" s="76"/>
      <c r="G54" s="76"/>
    </row>
    <row r="55" spans="1:7" ht="12" customHeight="1" thickBot="1">
      <c r="A55" s="306" t="s">
        <v>87</v>
      </c>
      <c r="B55" s="7" t="s">
        <v>434</v>
      </c>
      <c r="C55" s="76"/>
      <c r="D55" s="76"/>
      <c r="E55" s="76"/>
      <c r="F55" s="76"/>
      <c r="G55" s="76"/>
    </row>
    <row r="56" spans="1:7" ht="15" customHeight="1" thickBot="1">
      <c r="A56" s="108" t="s">
        <v>13</v>
      </c>
      <c r="B56" s="90" t="s">
        <v>6</v>
      </c>
      <c r="C56" s="205"/>
      <c r="D56" s="205"/>
      <c r="E56" s="205"/>
      <c r="F56" s="205"/>
      <c r="G56" s="205"/>
    </row>
    <row r="57" spans="1:7" ht="13.5" thickBot="1">
      <c r="A57" s="108" t="s">
        <v>14</v>
      </c>
      <c r="B57" s="128" t="s">
        <v>439</v>
      </c>
      <c r="C57" s="226">
        <f>+C45+C51+C56</f>
        <v>20078</v>
      </c>
      <c r="D57" s="226">
        <f>+D45+D51+D56</f>
        <v>21422</v>
      </c>
      <c r="E57" s="226">
        <f>+E45+E51+E56</f>
        <v>21996</v>
      </c>
      <c r="F57" s="226">
        <f>+F45+F51+F56</f>
        <v>19800</v>
      </c>
      <c r="G57" s="769">
        <f>F57/C57</f>
        <v>0.986153999402331</v>
      </c>
    </row>
    <row r="58" spans="3:7" ht="15" customHeight="1" thickBot="1">
      <c r="C58" s="227"/>
      <c r="D58" s="227"/>
      <c r="E58" s="227"/>
      <c r="F58" s="227"/>
      <c r="G58" s="227"/>
    </row>
    <row r="59" spans="1:7" ht="14.25" customHeight="1" thickBot="1">
      <c r="A59" s="131" t="s">
        <v>429</v>
      </c>
      <c r="B59" s="132"/>
      <c r="C59" s="88">
        <v>5</v>
      </c>
      <c r="D59" s="88">
        <v>5</v>
      </c>
      <c r="E59" s="88">
        <v>5</v>
      </c>
      <c r="F59" s="88">
        <v>5</v>
      </c>
      <c r="G59" s="88"/>
    </row>
    <row r="60" spans="1:7" ht="13.5" thickBot="1">
      <c r="A60" s="131" t="s">
        <v>138</v>
      </c>
      <c r="B60" s="132"/>
      <c r="C60" s="88">
        <v>0</v>
      </c>
      <c r="D60" s="88">
        <v>0</v>
      </c>
      <c r="E60" s="88">
        <v>0</v>
      </c>
      <c r="F60" s="88">
        <v>0</v>
      </c>
      <c r="G60" s="88"/>
    </row>
  </sheetData>
  <sheetProtection formatCells="0"/>
  <mergeCells count="4">
    <mergeCell ref="B1:G1"/>
    <mergeCell ref="C2:G2"/>
    <mergeCell ref="C3:G3"/>
    <mergeCell ref="C4:G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45" zoomScaleNormal="145" zoomScaleSheetLayoutView="100" workbookViewId="0" topLeftCell="A68">
      <selection activeCell="P102" sqref="P102"/>
    </sheetView>
  </sheetViews>
  <sheetFormatPr defaultColWidth="9.00390625" defaultRowHeight="12.75"/>
  <cols>
    <col min="1" max="1" width="9.50390625" style="237" customWidth="1"/>
    <col min="2" max="2" width="91.625" style="237" customWidth="1"/>
    <col min="3" max="3" width="18.375" style="238" customWidth="1"/>
    <col min="4" max="4" width="13.50390625" style="268" customWidth="1"/>
    <col min="5" max="5" width="14.00390625" style="268" customWidth="1"/>
    <col min="6" max="6" width="16.375" style="268" bestFit="1" customWidth="1"/>
    <col min="7" max="7" width="11.50390625" style="268" customWidth="1"/>
    <col min="8" max="16384" width="9.375" style="268" customWidth="1"/>
  </cols>
  <sheetData>
    <row r="1" spans="1:7" ht="15.75" customHeight="1">
      <c r="A1" s="657" t="s">
        <v>8</v>
      </c>
      <c r="B1" s="657"/>
      <c r="C1" s="657"/>
      <c r="D1" s="657"/>
      <c r="E1" s="657"/>
      <c r="F1" s="657"/>
      <c r="G1" s="657"/>
    </row>
    <row r="2" spans="1:7" ht="15.75" customHeight="1" thickBot="1">
      <c r="A2" s="656" t="s">
        <v>101</v>
      </c>
      <c r="B2" s="656"/>
      <c r="C2" s="655" t="s">
        <v>143</v>
      </c>
      <c r="D2" s="655"/>
      <c r="E2" s="655"/>
      <c r="F2" s="655"/>
      <c r="G2" s="655"/>
    </row>
    <row r="3" spans="1:7" ht="37.5" customHeight="1" thickBot="1">
      <c r="A3" s="22" t="s">
        <v>63</v>
      </c>
      <c r="B3" s="23" t="s">
        <v>10</v>
      </c>
      <c r="C3" s="36" t="s">
        <v>473</v>
      </c>
      <c r="D3" s="36" t="s">
        <v>482</v>
      </c>
      <c r="E3" s="36" t="s">
        <v>482</v>
      </c>
      <c r="F3" s="36" t="s">
        <v>542</v>
      </c>
      <c r="G3" s="36" t="s">
        <v>543</v>
      </c>
    </row>
    <row r="4" spans="1:7" s="269" customFormat="1" ht="12" customHeight="1" thickBot="1">
      <c r="A4" s="263" t="s">
        <v>407</v>
      </c>
      <c r="B4" s="264" t="s">
        <v>408</v>
      </c>
      <c r="C4" s="265" t="s">
        <v>409</v>
      </c>
      <c r="D4" s="265" t="s">
        <v>411</v>
      </c>
      <c r="E4" s="265" t="s">
        <v>410</v>
      </c>
      <c r="F4" s="265" t="s">
        <v>412</v>
      </c>
      <c r="G4" s="265" t="s">
        <v>413</v>
      </c>
    </row>
    <row r="5" spans="1:7" s="270" customFormat="1" ht="12" customHeight="1" thickBot="1">
      <c r="A5" s="19" t="s">
        <v>11</v>
      </c>
      <c r="B5" s="20" t="s">
        <v>163</v>
      </c>
      <c r="C5" s="160">
        <f>+C6+C7+C8+C9+C10+C11</f>
        <v>161510</v>
      </c>
      <c r="D5" s="160">
        <f>+D6+D7+D8+D9+D10+D11</f>
        <v>163341</v>
      </c>
      <c r="E5" s="160">
        <f>+E6+E7+E8+E9+E10+E11</f>
        <v>124148</v>
      </c>
      <c r="F5" s="160">
        <f>+F6+F7+F8+F9+F10+F11</f>
        <v>124148</v>
      </c>
      <c r="G5" s="482">
        <f>F5/C5</f>
        <v>0.7686706705467153</v>
      </c>
    </row>
    <row r="6" spans="1:7" s="270" customFormat="1" ht="12" customHeight="1">
      <c r="A6" s="14" t="s">
        <v>78</v>
      </c>
      <c r="B6" s="271" t="s">
        <v>164</v>
      </c>
      <c r="C6" s="163">
        <v>51698</v>
      </c>
      <c r="D6" s="163">
        <v>51699</v>
      </c>
      <c r="E6" s="163">
        <v>17761</v>
      </c>
      <c r="F6" s="163">
        <v>17761</v>
      </c>
      <c r="G6" s="460">
        <f>F6/C6</f>
        <v>0.3435529420867345</v>
      </c>
    </row>
    <row r="7" spans="1:7" s="270" customFormat="1" ht="12" customHeight="1">
      <c r="A7" s="13" t="s">
        <v>79</v>
      </c>
      <c r="B7" s="272" t="s">
        <v>165</v>
      </c>
      <c r="C7" s="162">
        <v>69757</v>
      </c>
      <c r="D7" s="162">
        <v>69757</v>
      </c>
      <c r="E7" s="162">
        <v>70078</v>
      </c>
      <c r="F7" s="162">
        <v>70078</v>
      </c>
      <c r="G7" s="460">
        <f>F7/C7</f>
        <v>1.0046016887194116</v>
      </c>
    </row>
    <row r="8" spans="1:7" s="270" customFormat="1" ht="12" customHeight="1">
      <c r="A8" s="13" t="s">
        <v>80</v>
      </c>
      <c r="B8" s="272" t="s">
        <v>166</v>
      </c>
      <c r="C8" s="162">
        <v>36971</v>
      </c>
      <c r="D8" s="162">
        <v>37341</v>
      </c>
      <c r="E8" s="162">
        <v>31934</v>
      </c>
      <c r="F8" s="162">
        <v>31934</v>
      </c>
      <c r="G8" s="460">
        <f>F8/C8</f>
        <v>0.8637580806578129</v>
      </c>
    </row>
    <row r="9" spans="1:7" s="270" customFormat="1" ht="12" customHeight="1">
      <c r="A9" s="13" t="s">
        <v>81</v>
      </c>
      <c r="B9" s="272" t="s">
        <v>167</v>
      </c>
      <c r="C9" s="162">
        <v>3084</v>
      </c>
      <c r="D9" s="162">
        <v>3084</v>
      </c>
      <c r="E9" s="162">
        <v>3084</v>
      </c>
      <c r="F9" s="162">
        <v>3084</v>
      </c>
      <c r="G9" s="460">
        <f>F9/C9</f>
        <v>1</v>
      </c>
    </row>
    <row r="10" spans="1:7" s="270" customFormat="1" ht="12" customHeight="1">
      <c r="A10" s="13" t="s">
        <v>98</v>
      </c>
      <c r="B10" s="156" t="s">
        <v>349</v>
      </c>
      <c r="C10" s="162"/>
      <c r="D10" s="162">
        <v>1460</v>
      </c>
      <c r="E10" s="162">
        <v>1291</v>
      </c>
      <c r="F10" s="162">
        <v>1291</v>
      </c>
      <c r="G10" s="162"/>
    </row>
    <row r="11" spans="1:7" s="270" customFormat="1" ht="12" customHeight="1" thickBot="1">
      <c r="A11" s="15" t="s">
        <v>82</v>
      </c>
      <c r="B11" s="157" t="s">
        <v>350</v>
      </c>
      <c r="C11" s="162"/>
      <c r="D11" s="162"/>
      <c r="E11" s="162"/>
      <c r="F11" s="162"/>
      <c r="G11" s="162"/>
    </row>
    <row r="12" spans="1:7" s="270" customFormat="1" ht="12" customHeight="1" thickBot="1">
      <c r="A12" s="19" t="s">
        <v>12</v>
      </c>
      <c r="B12" s="155" t="s">
        <v>168</v>
      </c>
      <c r="C12" s="160">
        <f>+C13+C14+C15+C16+C17</f>
        <v>10708</v>
      </c>
      <c r="D12" s="160">
        <f>+D13+D14+D15+D16+D17</f>
        <v>11220</v>
      </c>
      <c r="E12" s="160">
        <f>+E13+E14+E15+E16+E17</f>
        <v>16609</v>
      </c>
      <c r="F12" s="160">
        <f>+F13+F14+F15+F16+F17</f>
        <v>16609</v>
      </c>
      <c r="G12" s="482">
        <f>F12/C12</f>
        <v>1.5510833022039596</v>
      </c>
    </row>
    <row r="13" spans="1:7" s="270" customFormat="1" ht="12" customHeight="1">
      <c r="A13" s="14" t="s">
        <v>84</v>
      </c>
      <c r="B13" s="271" t="s">
        <v>169</v>
      </c>
      <c r="C13" s="163"/>
      <c r="D13" s="163"/>
      <c r="E13" s="163"/>
      <c r="F13" s="163"/>
      <c r="G13" s="163"/>
    </row>
    <row r="14" spans="1:7" s="270" customFormat="1" ht="12" customHeight="1">
      <c r="A14" s="13" t="s">
        <v>85</v>
      </c>
      <c r="B14" s="272" t="s">
        <v>170</v>
      </c>
      <c r="C14" s="162"/>
      <c r="D14" s="162"/>
      <c r="E14" s="162"/>
      <c r="F14" s="162"/>
      <c r="G14" s="162"/>
    </row>
    <row r="15" spans="1:7" s="270" customFormat="1" ht="12" customHeight="1">
      <c r="A15" s="13" t="s">
        <v>86</v>
      </c>
      <c r="B15" s="272" t="s">
        <v>339</v>
      </c>
      <c r="C15" s="162"/>
      <c r="D15" s="162"/>
      <c r="E15" s="162"/>
      <c r="F15" s="162"/>
      <c r="G15" s="162"/>
    </row>
    <row r="16" spans="1:7" s="270" customFormat="1" ht="12" customHeight="1">
      <c r="A16" s="13" t="s">
        <v>87</v>
      </c>
      <c r="B16" s="272" t="s">
        <v>340</v>
      </c>
      <c r="C16" s="162"/>
      <c r="D16" s="162"/>
      <c r="E16" s="162"/>
      <c r="F16" s="162"/>
      <c r="G16" s="162"/>
    </row>
    <row r="17" spans="1:7" s="270" customFormat="1" ht="12" customHeight="1">
      <c r="A17" s="13" t="s">
        <v>88</v>
      </c>
      <c r="B17" s="272" t="s">
        <v>171</v>
      </c>
      <c r="C17" s="162">
        <v>10708</v>
      </c>
      <c r="D17" s="162">
        <v>11220</v>
      </c>
      <c r="E17" s="162">
        <v>16609</v>
      </c>
      <c r="F17" s="162">
        <v>16609</v>
      </c>
      <c r="G17" s="460">
        <f>F17/C17</f>
        <v>1.5510833022039596</v>
      </c>
    </row>
    <row r="18" spans="1:7" s="270" customFormat="1" ht="12" customHeight="1" thickBot="1">
      <c r="A18" s="15" t="s">
        <v>94</v>
      </c>
      <c r="B18" s="157" t="s">
        <v>172</v>
      </c>
      <c r="C18" s="164"/>
      <c r="D18" s="164"/>
      <c r="E18" s="164">
        <v>2700</v>
      </c>
      <c r="F18" s="164">
        <v>2700</v>
      </c>
      <c r="G18" s="164"/>
    </row>
    <row r="19" spans="1:7" s="270" customFormat="1" ht="12" customHeight="1" thickBot="1">
      <c r="A19" s="19" t="s">
        <v>13</v>
      </c>
      <c r="B19" s="20" t="s">
        <v>173</v>
      </c>
      <c r="C19" s="160">
        <f>+C20+C21+C22+C23+C24</f>
        <v>0</v>
      </c>
      <c r="D19" s="160">
        <f>+D20+D21+D22+D23+D24</f>
        <v>28443</v>
      </c>
      <c r="E19" s="160">
        <f>+E20+E21+E22+E23+E24</f>
        <v>35679</v>
      </c>
      <c r="F19" s="160">
        <f>+F20+F21+F22+F23+F24</f>
        <v>35678</v>
      </c>
      <c r="G19" s="482"/>
    </row>
    <row r="20" spans="1:7" s="270" customFormat="1" ht="12" customHeight="1">
      <c r="A20" s="14" t="s">
        <v>67</v>
      </c>
      <c r="B20" s="271" t="s">
        <v>174</v>
      </c>
      <c r="C20" s="163"/>
      <c r="D20" s="163">
        <v>28443</v>
      </c>
      <c r="E20" s="163">
        <v>32379</v>
      </c>
      <c r="F20" s="163">
        <v>32378</v>
      </c>
      <c r="G20" s="163"/>
    </row>
    <row r="21" spans="1:7" s="270" customFormat="1" ht="12" customHeight="1">
      <c r="A21" s="13" t="s">
        <v>68</v>
      </c>
      <c r="B21" s="272" t="s">
        <v>175</v>
      </c>
      <c r="C21" s="162"/>
      <c r="D21" s="162"/>
      <c r="E21" s="162"/>
      <c r="F21" s="162"/>
      <c r="G21" s="162"/>
    </row>
    <row r="22" spans="1:7" s="270" customFormat="1" ht="12" customHeight="1">
      <c r="A22" s="13" t="s">
        <v>69</v>
      </c>
      <c r="B22" s="272" t="s">
        <v>341</v>
      </c>
      <c r="C22" s="162"/>
      <c r="D22" s="162"/>
      <c r="E22" s="162"/>
      <c r="F22" s="162"/>
      <c r="G22" s="162"/>
    </row>
    <row r="23" spans="1:7" s="270" customFormat="1" ht="12" customHeight="1">
      <c r="A23" s="13" t="s">
        <v>70</v>
      </c>
      <c r="B23" s="272" t="s">
        <v>342</v>
      </c>
      <c r="C23" s="162"/>
      <c r="D23" s="162"/>
      <c r="E23" s="162"/>
      <c r="F23" s="162"/>
      <c r="G23" s="162"/>
    </row>
    <row r="24" spans="1:7" s="270" customFormat="1" ht="12" customHeight="1">
      <c r="A24" s="13" t="s">
        <v>110</v>
      </c>
      <c r="B24" s="272" t="s">
        <v>176</v>
      </c>
      <c r="C24" s="162"/>
      <c r="D24" s="162"/>
      <c r="E24" s="162">
        <v>3300</v>
      </c>
      <c r="F24" s="162">
        <v>3300</v>
      </c>
      <c r="G24" s="162"/>
    </row>
    <row r="25" spans="1:7" s="270" customFormat="1" ht="12" customHeight="1" thickBot="1">
      <c r="A25" s="15" t="s">
        <v>111</v>
      </c>
      <c r="B25" s="273" t="s">
        <v>177</v>
      </c>
      <c r="C25" s="164"/>
      <c r="D25" s="164"/>
      <c r="E25" s="164">
        <v>3300</v>
      </c>
      <c r="F25" s="164">
        <v>3300</v>
      </c>
      <c r="G25" s="164"/>
    </row>
    <row r="26" spans="1:7" s="270" customFormat="1" ht="12" customHeight="1" thickBot="1">
      <c r="A26" s="19" t="s">
        <v>112</v>
      </c>
      <c r="B26" s="20" t="s">
        <v>178</v>
      </c>
      <c r="C26" s="166">
        <f>+C27+C31+C32+C33</f>
        <v>43153</v>
      </c>
      <c r="D26" s="166">
        <f>+D27+D31+D32+D33</f>
        <v>43153</v>
      </c>
      <c r="E26" s="166">
        <f>+E27+E31+E32+E33</f>
        <v>51566</v>
      </c>
      <c r="F26" s="166">
        <f>+F27+F31+F32+F33</f>
        <v>46765</v>
      </c>
      <c r="G26" s="482">
        <f>F26/C26</f>
        <v>1.083702175978495</v>
      </c>
    </row>
    <row r="27" spans="1:7" s="270" customFormat="1" ht="12" customHeight="1">
      <c r="A27" s="14" t="s">
        <v>179</v>
      </c>
      <c r="B27" s="271" t="s">
        <v>356</v>
      </c>
      <c r="C27" s="266">
        <f>+C28+C29+C30</f>
        <v>35074</v>
      </c>
      <c r="D27" s="266">
        <f>+D28+D29+D30</f>
        <v>35074</v>
      </c>
      <c r="E27" s="266">
        <f>+E28+E29+E30</f>
        <v>41708</v>
      </c>
      <c r="F27" s="266">
        <f>+F28+F29+F30</f>
        <v>37929</v>
      </c>
      <c r="G27" s="460">
        <f>F27/C27</f>
        <v>1.0813993271369104</v>
      </c>
    </row>
    <row r="28" spans="1:7" s="270" customFormat="1" ht="12" customHeight="1">
      <c r="A28" s="13" t="s">
        <v>180</v>
      </c>
      <c r="B28" s="272" t="s">
        <v>185</v>
      </c>
      <c r="C28" s="162">
        <v>6000</v>
      </c>
      <c r="D28" s="162">
        <v>6000</v>
      </c>
      <c r="E28" s="162">
        <v>7155</v>
      </c>
      <c r="F28" s="162">
        <v>6555</v>
      </c>
      <c r="G28" s="460">
        <f>F28/C28</f>
        <v>1.0925</v>
      </c>
    </row>
    <row r="29" spans="1:7" s="270" customFormat="1" ht="12" customHeight="1">
      <c r="A29" s="13" t="s">
        <v>181</v>
      </c>
      <c r="B29" s="272" t="s">
        <v>186</v>
      </c>
      <c r="C29" s="162"/>
      <c r="D29" s="162"/>
      <c r="E29" s="162"/>
      <c r="F29" s="162"/>
      <c r="G29" s="162"/>
    </row>
    <row r="30" spans="1:7" s="270" customFormat="1" ht="12" customHeight="1">
      <c r="A30" s="13" t="s">
        <v>354</v>
      </c>
      <c r="B30" s="334" t="s">
        <v>355</v>
      </c>
      <c r="C30" s="162">
        <v>29074</v>
      </c>
      <c r="D30" s="162">
        <v>29074</v>
      </c>
      <c r="E30" s="162">
        <v>34553</v>
      </c>
      <c r="F30" s="162">
        <v>31374</v>
      </c>
      <c r="G30" s="460">
        <f>F30/C30</f>
        <v>1.0791084818050491</v>
      </c>
    </row>
    <row r="31" spans="1:7" s="270" customFormat="1" ht="12" customHeight="1">
      <c r="A31" s="13" t="s">
        <v>182</v>
      </c>
      <c r="B31" s="272" t="s">
        <v>187</v>
      </c>
      <c r="C31" s="162">
        <v>7500</v>
      </c>
      <c r="D31" s="162">
        <v>7500</v>
      </c>
      <c r="E31" s="162">
        <v>8858</v>
      </c>
      <c r="F31" s="162">
        <v>8384</v>
      </c>
      <c r="G31" s="460">
        <f>F31/C31</f>
        <v>1.1178666666666666</v>
      </c>
    </row>
    <row r="32" spans="1:7" s="270" customFormat="1" ht="12" customHeight="1">
      <c r="A32" s="13" t="s">
        <v>183</v>
      </c>
      <c r="B32" s="272" t="s">
        <v>188</v>
      </c>
      <c r="C32" s="162">
        <v>200</v>
      </c>
      <c r="D32" s="162">
        <v>200</v>
      </c>
      <c r="E32" s="162">
        <v>24</v>
      </c>
      <c r="F32" s="162">
        <v>5</v>
      </c>
      <c r="G32" s="460">
        <f>F32/C32</f>
        <v>0.025</v>
      </c>
    </row>
    <row r="33" spans="1:7" s="270" customFormat="1" ht="12" customHeight="1" thickBot="1">
      <c r="A33" s="15" t="s">
        <v>184</v>
      </c>
      <c r="B33" s="273" t="s">
        <v>189</v>
      </c>
      <c r="C33" s="164">
        <v>379</v>
      </c>
      <c r="D33" s="164">
        <v>379</v>
      </c>
      <c r="E33" s="164">
        <v>976</v>
      </c>
      <c r="F33" s="164">
        <v>447</v>
      </c>
      <c r="G33" s="460">
        <f>F33/C33</f>
        <v>1.1794195250659631</v>
      </c>
    </row>
    <row r="34" spans="1:7" s="270" customFormat="1" ht="12" customHeight="1" thickBot="1">
      <c r="A34" s="19" t="s">
        <v>15</v>
      </c>
      <c r="B34" s="20" t="s">
        <v>351</v>
      </c>
      <c r="C34" s="160">
        <f>SUM(C35:C45)</f>
        <v>51878</v>
      </c>
      <c r="D34" s="160">
        <f>SUM(D35:D45)</f>
        <v>58965</v>
      </c>
      <c r="E34" s="160">
        <f>SUM(E35:E45)</f>
        <v>73087</v>
      </c>
      <c r="F34" s="160">
        <f>SUM(F35:F45)</f>
        <v>72455</v>
      </c>
      <c r="G34" s="482">
        <f>F34/C34</f>
        <v>1.396642121901384</v>
      </c>
    </row>
    <row r="35" spans="1:7" s="270" customFormat="1" ht="12" customHeight="1">
      <c r="A35" s="14" t="s">
        <v>71</v>
      </c>
      <c r="B35" s="271" t="s">
        <v>192</v>
      </c>
      <c r="C35" s="163"/>
      <c r="D35" s="163"/>
      <c r="E35" s="163"/>
      <c r="F35" s="163"/>
      <c r="G35" s="163"/>
    </row>
    <row r="36" spans="1:7" s="270" customFormat="1" ht="12" customHeight="1">
      <c r="A36" s="13" t="s">
        <v>72</v>
      </c>
      <c r="B36" s="272" t="s">
        <v>193</v>
      </c>
      <c r="C36" s="162">
        <v>4902</v>
      </c>
      <c r="D36" s="162">
        <v>4940</v>
      </c>
      <c r="E36" s="162">
        <v>5511</v>
      </c>
      <c r="F36" s="162">
        <v>5123</v>
      </c>
      <c r="G36" s="460">
        <f>F36/C36</f>
        <v>1.0450836393308853</v>
      </c>
    </row>
    <row r="37" spans="1:7" s="270" customFormat="1" ht="12" customHeight="1">
      <c r="A37" s="13" t="s">
        <v>73</v>
      </c>
      <c r="B37" s="272" t="s">
        <v>194</v>
      </c>
      <c r="C37" s="162">
        <v>2712</v>
      </c>
      <c r="D37" s="162">
        <v>2712</v>
      </c>
      <c r="E37" s="162">
        <v>3377</v>
      </c>
      <c r="F37" s="162">
        <v>3364</v>
      </c>
      <c r="G37" s="460">
        <f>F37/C37</f>
        <v>1.2404129793510323</v>
      </c>
    </row>
    <row r="38" spans="1:7" s="270" customFormat="1" ht="12" customHeight="1">
      <c r="A38" s="13" t="s">
        <v>114</v>
      </c>
      <c r="B38" s="272" t="s">
        <v>195</v>
      </c>
      <c r="C38" s="162">
        <v>326</v>
      </c>
      <c r="D38" s="162">
        <v>326</v>
      </c>
      <c r="E38" s="162">
        <v>348</v>
      </c>
      <c r="F38" s="162">
        <v>348</v>
      </c>
      <c r="G38" s="460">
        <f>F38/C38</f>
        <v>1.0674846625766872</v>
      </c>
    </row>
    <row r="39" spans="1:7" s="270" customFormat="1" ht="12" customHeight="1">
      <c r="A39" s="13" t="s">
        <v>115</v>
      </c>
      <c r="B39" s="272" t="s">
        <v>196</v>
      </c>
      <c r="C39" s="162">
        <v>13333</v>
      </c>
      <c r="D39" s="162">
        <v>13333</v>
      </c>
      <c r="E39" s="162">
        <v>15812</v>
      </c>
      <c r="F39" s="162">
        <v>15812</v>
      </c>
      <c r="G39" s="460">
        <f>F39/C39</f>
        <v>1.185929648241206</v>
      </c>
    </row>
    <row r="40" spans="1:7" s="270" customFormat="1" ht="12" customHeight="1">
      <c r="A40" s="13" t="s">
        <v>116</v>
      </c>
      <c r="B40" s="272" t="s">
        <v>197</v>
      </c>
      <c r="C40" s="162">
        <v>30605</v>
      </c>
      <c r="D40" s="162">
        <v>37544</v>
      </c>
      <c r="E40" s="162">
        <v>45873</v>
      </c>
      <c r="F40" s="162">
        <v>45756</v>
      </c>
      <c r="G40" s="460">
        <f>F40/C40</f>
        <v>1.495049828459402</v>
      </c>
    </row>
    <row r="41" spans="1:7" s="270" customFormat="1" ht="12" customHeight="1">
      <c r="A41" s="13" t="s">
        <v>117</v>
      </c>
      <c r="B41" s="272" t="s">
        <v>198</v>
      </c>
      <c r="C41" s="162"/>
      <c r="D41" s="162"/>
      <c r="E41" s="162">
        <v>1350</v>
      </c>
      <c r="F41" s="162">
        <v>1350</v>
      </c>
      <c r="G41" s="162"/>
    </row>
    <row r="42" spans="1:7" s="270" customFormat="1" ht="12" customHeight="1">
      <c r="A42" s="13" t="s">
        <v>118</v>
      </c>
      <c r="B42" s="272" t="s">
        <v>199</v>
      </c>
      <c r="C42" s="162"/>
      <c r="D42" s="162"/>
      <c r="E42" s="162">
        <v>300</v>
      </c>
      <c r="F42" s="162">
        <v>186</v>
      </c>
      <c r="G42" s="162"/>
    </row>
    <row r="43" spans="1:7" s="270" customFormat="1" ht="12" customHeight="1">
      <c r="A43" s="13" t="s">
        <v>190</v>
      </c>
      <c r="B43" s="272" t="s">
        <v>200</v>
      </c>
      <c r="C43" s="165"/>
      <c r="D43" s="165"/>
      <c r="E43" s="165"/>
      <c r="F43" s="165"/>
      <c r="G43" s="165"/>
    </row>
    <row r="44" spans="1:7" s="270" customFormat="1" ht="12" customHeight="1">
      <c r="A44" s="15" t="s">
        <v>191</v>
      </c>
      <c r="B44" s="273" t="s">
        <v>353</v>
      </c>
      <c r="C44" s="257"/>
      <c r="D44" s="257">
        <v>110</v>
      </c>
      <c r="E44" s="257">
        <v>110</v>
      </c>
      <c r="F44" s="257">
        <v>110</v>
      </c>
      <c r="G44" s="257"/>
    </row>
    <row r="45" spans="1:7" s="270" customFormat="1" ht="12" customHeight="1" thickBot="1">
      <c r="A45" s="15" t="s">
        <v>352</v>
      </c>
      <c r="B45" s="157" t="s">
        <v>201</v>
      </c>
      <c r="C45" s="257"/>
      <c r="D45" s="257"/>
      <c r="E45" s="257">
        <v>406</v>
      </c>
      <c r="F45" s="257">
        <v>406</v>
      </c>
      <c r="G45" s="257"/>
    </row>
    <row r="46" spans="1:7" s="270" customFormat="1" ht="12" customHeight="1" thickBot="1">
      <c r="A46" s="19" t="s">
        <v>16</v>
      </c>
      <c r="B46" s="20" t="s">
        <v>202</v>
      </c>
      <c r="C46" s="160">
        <f>SUM(C47:C51)</f>
        <v>92756</v>
      </c>
      <c r="D46" s="160">
        <f>SUM(D47:D51)</f>
        <v>118948</v>
      </c>
      <c r="E46" s="160">
        <f>SUM(E47:E51)</f>
        <v>145318</v>
      </c>
      <c r="F46" s="160">
        <f>SUM(F47:F51)</f>
        <v>145318</v>
      </c>
      <c r="G46" s="482">
        <f>F46/C46</f>
        <v>1.5666695415929968</v>
      </c>
    </row>
    <row r="47" spans="1:7" s="270" customFormat="1" ht="12" customHeight="1">
      <c r="A47" s="14" t="s">
        <v>74</v>
      </c>
      <c r="B47" s="271" t="s">
        <v>206</v>
      </c>
      <c r="C47" s="315"/>
      <c r="D47" s="315"/>
      <c r="E47" s="315"/>
      <c r="F47" s="315"/>
      <c r="G47" s="315"/>
    </row>
    <row r="48" spans="1:7" s="270" customFormat="1" ht="12" customHeight="1">
      <c r="A48" s="13" t="s">
        <v>75</v>
      </c>
      <c r="B48" s="272" t="s">
        <v>207</v>
      </c>
      <c r="C48" s="165">
        <v>92756</v>
      </c>
      <c r="D48" s="165">
        <v>118948</v>
      </c>
      <c r="E48" s="165">
        <v>145318</v>
      </c>
      <c r="F48" s="165">
        <v>145318</v>
      </c>
      <c r="G48" s="460">
        <f>F48/C48</f>
        <v>1.5666695415929968</v>
      </c>
    </row>
    <row r="49" spans="1:7" s="270" customFormat="1" ht="12" customHeight="1">
      <c r="A49" s="13" t="s">
        <v>203</v>
      </c>
      <c r="B49" s="272" t="s">
        <v>208</v>
      </c>
      <c r="C49" s="165"/>
      <c r="D49" s="165"/>
      <c r="E49" s="165"/>
      <c r="F49" s="165"/>
      <c r="G49" s="165"/>
    </row>
    <row r="50" spans="1:7" s="270" customFormat="1" ht="12" customHeight="1">
      <c r="A50" s="13" t="s">
        <v>204</v>
      </c>
      <c r="B50" s="272" t="s">
        <v>209</v>
      </c>
      <c r="C50" s="165"/>
      <c r="D50" s="165"/>
      <c r="E50" s="165"/>
      <c r="F50" s="165"/>
      <c r="G50" s="165"/>
    </row>
    <row r="51" spans="1:7" s="270" customFormat="1" ht="12" customHeight="1" thickBot="1">
      <c r="A51" s="15" t="s">
        <v>205</v>
      </c>
      <c r="B51" s="157" t="s">
        <v>210</v>
      </c>
      <c r="C51" s="257"/>
      <c r="D51" s="257"/>
      <c r="E51" s="257"/>
      <c r="F51" s="257"/>
      <c r="G51" s="257"/>
    </row>
    <row r="52" spans="1:7" s="270" customFormat="1" ht="12" customHeight="1" thickBot="1">
      <c r="A52" s="19" t="s">
        <v>119</v>
      </c>
      <c r="B52" s="20" t="s">
        <v>211</v>
      </c>
      <c r="C52" s="160">
        <f>SUM(C53:C55)</f>
        <v>1851</v>
      </c>
      <c r="D52" s="160">
        <f>SUM(D53:D55)</f>
        <v>1960</v>
      </c>
      <c r="E52" s="160">
        <f>SUM(E53:E55)</f>
        <v>1961</v>
      </c>
      <c r="F52" s="160">
        <f>SUM(F53:F55)</f>
        <v>1961</v>
      </c>
      <c r="G52" s="482">
        <f>F52/C52</f>
        <v>1.0594273365748244</v>
      </c>
    </row>
    <row r="53" spans="1:7" s="270" customFormat="1" ht="12" customHeight="1">
      <c r="A53" s="14" t="s">
        <v>76</v>
      </c>
      <c r="B53" s="271" t="s">
        <v>212</v>
      </c>
      <c r="C53" s="163"/>
      <c r="D53" s="163"/>
      <c r="E53" s="163"/>
      <c r="F53" s="163"/>
      <c r="G53" s="163"/>
    </row>
    <row r="54" spans="1:7" s="270" customFormat="1" ht="12" customHeight="1">
      <c r="A54" s="13" t="s">
        <v>77</v>
      </c>
      <c r="B54" s="272" t="s">
        <v>343</v>
      </c>
      <c r="C54" s="162">
        <v>200</v>
      </c>
      <c r="D54" s="162">
        <v>200</v>
      </c>
      <c r="E54" s="162">
        <v>200</v>
      </c>
      <c r="F54" s="162">
        <v>200</v>
      </c>
      <c r="G54" s="460">
        <f>F54/C54</f>
        <v>1</v>
      </c>
    </row>
    <row r="55" spans="1:7" s="270" customFormat="1" ht="12" customHeight="1">
      <c r="A55" s="13" t="s">
        <v>215</v>
      </c>
      <c r="B55" s="272" t="s">
        <v>213</v>
      </c>
      <c r="C55" s="162">
        <v>1651</v>
      </c>
      <c r="D55" s="162">
        <v>1760</v>
      </c>
      <c r="E55" s="162">
        <v>1761</v>
      </c>
      <c r="F55" s="162">
        <v>1761</v>
      </c>
      <c r="G55" s="460">
        <f>F55/C55</f>
        <v>1.066626287098728</v>
      </c>
    </row>
    <row r="56" spans="1:7" s="270" customFormat="1" ht="12" customHeight="1" thickBot="1">
      <c r="A56" s="15" t="s">
        <v>216</v>
      </c>
      <c r="B56" s="157" t="s">
        <v>214</v>
      </c>
      <c r="C56" s="164"/>
      <c r="D56" s="164"/>
      <c r="E56" s="164"/>
      <c r="F56" s="164"/>
      <c r="G56" s="164"/>
    </row>
    <row r="57" spans="1:7" s="270" customFormat="1" ht="12" customHeight="1" thickBot="1">
      <c r="A57" s="19" t="s">
        <v>18</v>
      </c>
      <c r="B57" s="155" t="s">
        <v>217</v>
      </c>
      <c r="C57" s="160">
        <f>SUM(C58:C60)</f>
        <v>5580</v>
      </c>
      <c r="D57" s="160">
        <f>SUM(D58:D60)</f>
        <v>5580</v>
      </c>
      <c r="E57" s="160">
        <f>SUM(E58:E60)</f>
        <v>7726</v>
      </c>
      <c r="F57" s="160">
        <f>SUM(F58:F60)</f>
        <v>4146</v>
      </c>
      <c r="G57" s="482">
        <f>F57/C57</f>
        <v>0.7430107526881721</v>
      </c>
    </row>
    <row r="58" spans="1:7" s="270" customFormat="1" ht="12" customHeight="1">
      <c r="A58" s="14" t="s">
        <v>120</v>
      </c>
      <c r="B58" s="271" t="s">
        <v>219</v>
      </c>
      <c r="C58" s="165"/>
      <c r="D58" s="165"/>
      <c r="E58" s="165"/>
      <c r="F58" s="165"/>
      <c r="G58" s="165"/>
    </row>
    <row r="59" spans="1:7" s="270" customFormat="1" ht="12" customHeight="1">
      <c r="A59" s="13" t="s">
        <v>121</v>
      </c>
      <c r="B59" s="272" t="s">
        <v>344</v>
      </c>
      <c r="C59" s="165"/>
      <c r="D59" s="165"/>
      <c r="E59" s="165"/>
      <c r="F59" s="165"/>
      <c r="G59" s="165"/>
    </row>
    <row r="60" spans="1:7" s="270" customFormat="1" ht="12" customHeight="1">
      <c r="A60" s="13" t="s">
        <v>144</v>
      </c>
      <c r="B60" s="272" t="s">
        <v>220</v>
      </c>
      <c r="C60" s="165">
        <v>5580</v>
      </c>
      <c r="D60" s="165">
        <v>5580</v>
      </c>
      <c r="E60" s="165">
        <v>7726</v>
      </c>
      <c r="F60" s="165">
        <v>4146</v>
      </c>
      <c r="G60" s="460">
        <f>F60/C60</f>
        <v>0.7430107526881721</v>
      </c>
    </row>
    <row r="61" spans="1:7" s="270" customFormat="1" ht="12" customHeight="1" thickBot="1">
      <c r="A61" s="15" t="s">
        <v>218</v>
      </c>
      <c r="B61" s="157" t="s">
        <v>221</v>
      </c>
      <c r="C61" s="165"/>
      <c r="D61" s="165"/>
      <c r="E61" s="165"/>
      <c r="F61" s="165"/>
      <c r="G61" s="165"/>
    </row>
    <row r="62" spans="1:7" s="270" customFormat="1" ht="12" customHeight="1" thickBot="1">
      <c r="A62" s="341" t="s">
        <v>396</v>
      </c>
      <c r="B62" s="20" t="s">
        <v>222</v>
      </c>
      <c r="C62" s="166">
        <f>+C5+C12+C19+C26+C34+C46+C52+C57</f>
        <v>367436</v>
      </c>
      <c r="D62" s="166">
        <f>+D5+D12+D19+D26+D34+D46+D52+D57</f>
        <v>431610</v>
      </c>
      <c r="E62" s="166">
        <f>+E5+E12+E19+E26+E34+E46+E52+E57</f>
        <v>456094</v>
      </c>
      <c r="F62" s="166">
        <f>+F5+F12+F19+F26+F34+F46+F52+F57</f>
        <v>447080</v>
      </c>
      <c r="G62" s="482">
        <f>F62/C62</f>
        <v>1.2167561153507005</v>
      </c>
    </row>
    <row r="63" spans="1:7" s="270" customFormat="1" ht="12" customHeight="1" thickBot="1">
      <c r="A63" s="318" t="s">
        <v>223</v>
      </c>
      <c r="B63" s="155" t="s">
        <v>224</v>
      </c>
      <c r="C63" s="160">
        <f>SUM(C64:C66)</f>
        <v>51921</v>
      </c>
      <c r="D63" s="160">
        <f>SUM(D64:D66)</f>
        <v>45000</v>
      </c>
      <c r="E63" s="160">
        <f>SUM(E64:E66)</f>
        <v>45000</v>
      </c>
      <c r="F63" s="160">
        <f>SUM(F64:F66)</f>
        <v>5929</v>
      </c>
      <c r="G63" s="482">
        <f>F63/C63</f>
        <v>0.11419271585678242</v>
      </c>
    </row>
    <row r="64" spans="1:7" s="270" customFormat="1" ht="12" customHeight="1">
      <c r="A64" s="14" t="s">
        <v>255</v>
      </c>
      <c r="B64" s="271" t="s">
        <v>225</v>
      </c>
      <c r="C64" s="165"/>
      <c r="D64" s="165"/>
      <c r="E64" s="165"/>
      <c r="F64" s="165"/>
      <c r="G64" s="165"/>
    </row>
    <row r="65" spans="1:7" s="270" customFormat="1" ht="12" customHeight="1">
      <c r="A65" s="13" t="s">
        <v>264</v>
      </c>
      <c r="B65" s="272" t="s">
        <v>226</v>
      </c>
      <c r="C65" s="165"/>
      <c r="D65" s="165"/>
      <c r="E65" s="165"/>
      <c r="F65" s="165"/>
      <c r="G65" s="165"/>
    </row>
    <row r="66" spans="1:7" s="270" customFormat="1" ht="12" customHeight="1" thickBot="1">
      <c r="A66" s="15" t="s">
        <v>265</v>
      </c>
      <c r="B66" s="335" t="s">
        <v>381</v>
      </c>
      <c r="C66" s="165">
        <v>51921</v>
      </c>
      <c r="D66" s="165">
        <v>45000</v>
      </c>
      <c r="E66" s="165">
        <v>45000</v>
      </c>
      <c r="F66" s="165">
        <v>5929</v>
      </c>
      <c r="G66" s="460">
        <f>F66/C66</f>
        <v>0.11419271585678242</v>
      </c>
    </row>
    <row r="67" spans="1:7" s="270" customFormat="1" ht="12" customHeight="1" thickBot="1">
      <c r="A67" s="318" t="s">
        <v>228</v>
      </c>
      <c r="B67" s="155" t="s">
        <v>229</v>
      </c>
      <c r="C67" s="160">
        <f>SUM(C68:C71)</f>
        <v>0</v>
      </c>
      <c r="D67" s="160">
        <f>SUM(D68:D71)</f>
        <v>0</v>
      </c>
      <c r="E67" s="160">
        <f>SUM(E68:E71)</f>
        <v>0</v>
      </c>
      <c r="F67" s="160">
        <f>SUM(F68:F71)</f>
        <v>0</v>
      </c>
      <c r="G67" s="160">
        <f>SUM(G68:G71)</f>
        <v>0</v>
      </c>
    </row>
    <row r="68" spans="1:7" s="270" customFormat="1" ht="12" customHeight="1">
      <c r="A68" s="14" t="s">
        <v>99</v>
      </c>
      <c r="B68" s="271" t="s">
        <v>230</v>
      </c>
      <c r="C68" s="165"/>
      <c r="D68" s="165"/>
      <c r="E68" s="165"/>
      <c r="F68" s="165"/>
      <c r="G68" s="165"/>
    </row>
    <row r="69" spans="1:7" s="270" customFormat="1" ht="12" customHeight="1">
      <c r="A69" s="13" t="s">
        <v>100</v>
      </c>
      <c r="B69" s="272" t="s">
        <v>231</v>
      </c>
      <c r="C69" s="165"/>
      <c r="D69" s="165"/>
      <c r="E69" s="165"/>
      <c r="F69" s="165"/>
      <c r="G69" s="165"/>
    </row>
    <row r="70" spans="1:7" s="270" customFormat="1" ht="12" customHeight="1">
      <c r="A70" s="13" t="s">
        <v>256</v>
      </c>
      <c r="B70" s="272" t="s">
        <v>232</v>
      </c>
      <c r="C70" s="165"/>
      <c r="D70" s="165"/>
      <c r="E70" s="165"/>
      <c r="F70" s="165"/>
      <c r="G70" s="165"/>
    </row>
    <row r="71" spans="1:7" s="270" customFormat="1" ht="12" customHeight="1" thickBot="1">
      <c r="A71" s="15" t="s">
        <v>257</v>
      </c>
      <c r="B71" s="157" t="s">
        <v>233</v>
      </c>
      <c r="C71" s="165"/>
      <c r="D71" s="165"/>
      <c r="E71" s="165"/>
      <c r="F71" s="165"/>
      <c r="G71" s="165"/>
    </row>
    <row r="72" spans="1:7" s="270" customFormat="1" ht="12" customHeight="1" thickBot="1">
      <c r="A72" s="318" t="s">
        <v>234</v>
      </c>
      <c r="B72" s="155" t="s">
        <v>235</v>
      </c>
      <c r="C72" s="160">
        <f>SUM(C73:C74)</f>
        <v>114948</v>
      </c>
      <c r="D72" s="160">
        <f>SUM(D73:D74)</f>
        <v>115021</v>
      </c>
      <c r="E72" s="160">
        <f>SUM(E73:E74)</f>
        <v>108531</v>
      </c>
      <c r="F72" s="160">
        <f>SUM(F73:F74)</f>
        <v>116139</v>
      </c>
      <c r="G72" s="482">
        <f>F72/C72</f>
        <v>1.010361206806556</v>
      </c>
    </row>
    <row r="73" spans="1:7" s="270" customFormat="1" ht="12" customHeight="1">
      <c r="A73" s="14" t="s">
        <v>258</v>
      </c>
      <c r="B73" s="271" t="s">
        <v>236</v>
      </c>
      <c r="C73" s="165">
        <v>114948</v>
      </c>
      <c r="D73" s="165">
        <v>115021</v>
      </c>
      <c r="E73" s="165">
        <v>108531</v>
      </c>
      <c r="F73" s="165">
        <v>116139</v>
      </c>
      <c r="G73" s="460">
        <f>F73/C73</f>
        <v>1.010361206806556</v>
      </c>
    </row>
    <row r="74" spans="1:7" s="270" customFormat="1" ht="12" customHeight="1" thickBot="1">
      <c r="A74" s="15" t="s">
        <v>259</v>
      </c>
      <c r="B74" s="157" t="s">
        <v>237</v>
      </c>
      <c r="C74" s="165"/>
      <c r="D74" s="165"/>
      <c r="E74" s="165"/>
      <c r="F74" s="165"/>
      <c r="G74" s="165"/>
    </row>
    <row r="75" spans="1:7" s="270" customFormat="1" ht="12" customHeight="1" thickBot="1">
      <c r="A75" s="318" t="s">
        <v>238</v>
      </c>
      <c r="B75" s="155" t="s">
        <v>239</v>
      </c>
      <c r="C75" s="160">
        <f>SUM(C76:C78)</f>
        <v>0</v>
      </c>
      <c r="D75" s="160">
        <f>SUM(D76:D78)</f>
        <v>0</v>
      </c>
      <c r="E75" s="160">
        <f>SUM(E76:E78)</f>
        <v>6737</v>
      </c>
      <c r="F75" s="160">
        <f>SUM(F76:F78)</f>
        <v>296737</v>
      </c>
      <c r="G75" s="160">
        <f>SUM(G76:G78)</f>
        <v>0</v>
      </c>
    </row>
    <row r="76" spans="1:7" s="270" customFormat="1" ht="12" customHeight="1">
      <c r="A76" s="14" t="s">
        <v>260</v>
      </c>
      <c r="B76" s="271" t="s">
        <v>240</v>
      </c>
      <c r="C76" s="165"/>
      <c r="D76" s="165"/>
      <c r="E76" s="165">
        <v>6737</v>
      </c>
      <c r="F76" s="165">
        <v>6737</v>
      </c>
      <c r="G76" s="165"/>
    </row>
    <row r="77" spans="1:7" s="270" customFormat="1" ht="12" customHeight="1">
      <c r="A77" s="13" t="s">
        <v>261</v>
      </c>
      <c r="B77" s="272" t="s">
        <v>241</v>
      </c>
      <c r="C77" s="165"/>
      <c r="D77" s="165"/>
      <c r="E77" s="165"/>
      <c r="F77" s="165"/>
      <c r="G77" s="165"/>
    </row>
    <row r="78" spans="1:7" s="270" customFormat="1" ht="12" customHeight="1" thickBot="1">
      <c r="A78" s="15" t="s">
        <v>262</v>
      </c>
      <c r="B78" s="157" t="s">
        <v>242</v>
      </c>
      <c r="C78" s="165"/>
      <c r="D78" s="165"/>
      <c r="E78" s="165"/>
      <c r="F78" s="165">
        <v>290000</v>
      </c>
      <c r="G78" s="165"/>
    </row>
    <row r="79" spans="1:7" s="270" customFormat="1" ht="12" customHeight="1" thickBot="1">
      <c r="A79" s="318" t="s">
        <v>243</v>
      </c>
      <c r="B79" s="155" t="s">
        <v>263</v>
      </c>
      <c r="C79" s="160">
        <f>SUM(C80:C83)</f>
        <v>0</v>
      </c>
      <c r="D79" s="160">
        <f>SUM(D80:D83)</f>
        <v>0</v>
      </c>
      <c r="E79" s="160">
        <f>SUM(E80:E83)</f>
        <v>0</v>
      </c>
      <c r="F79" s="160">
        <f>SUM(F80:F83)</f>
        <v>0</v>
      </c>
      <c r="G79" s="160">
        <f>SUM(G80:G83)</f>
        <v>0</v>
      </c>
    </row>
    <row r="80" spans="1:7" s="270" customFormat="1" ht="12" customHeight="1">
      <c r="A80" s="275" t="s">
        <v>244</v>
      </c>
      <c r="B80" s="271" t="s">
        <v>245</v>
      </c>
      <c r="C80" s="165"/>
      <c r="D80" s="165"/>
      <c r="E80" s="165"/>
      <c r="F80" s="165"/>
      <c r="G80" s="165"/>
    </row>
    <row r="81" spans="1:7" s="270" customFormat="1" ht="12" customHeight="1">
      <c r="A81" s="276" t="s">
        <v>246</v>
      </c>
      <c r="B81" s="272" t="s">
        <v>247</v>
      </c>
      <c r="C81" s="165"/>
      <c r="D81" s="165"/>
      <c r="E81" s="165"/>
      <c r="F81" s="165"/>
      <c r="G81" s="165"/>
    </row>
    <row r="82" spans="1:7" s="270" customFormat="1" ht="12" customHeight="1">
      <c r="A82" s="276" t="s">
        <v>248</v>
      </c>
      <c r="B82" s="272" t="s">
        <v>249</v>
      </c>
      <c r="C82" s="165"/>
      <c r="D82" s="165"/>
      <c r="E82" s="165"/>
      <c r="F82" s="165"/>
      <c r="G82" s="165"/>
    </row>
    <row r="83" spans="1:7" s="270" customFormat="1" ht="12" customHeight="1" thickBot="1">
      <c r="A83" s="277" t="s">
        <v>250</v>
      </c>
      <c r="B83" s="157" t="s">
        <v>251</v>
      </c>
      <c r="C83" s="165"/>
      <c r="D83" s="165"/>
      <c r="E83" s="165"/>
      <c r="F83" s="165"/>
      <c r="G83" s="165"/>
    </row>
    <row r="84" spans="1:7" s="270" customFormat="1" ht="12" customHeight="1" thickBot="1">
      <c r="A84" s="318" t="s">
        <v>252</v>
      </c>
      <c r="B84" s="155" t="s">
        <v>395</v>
      </c>
      <c r="C84" s="316"/>
      <c r="D84" s="316"/>
      <c r="E84" s="316"/>
      <c r="F84" s="316"/>
      <c r="G84" s="316"/>
    </row>
    <row r="85" spans="1:7" s="270" customFormat="1" ht="13.5" customHeight="1" thickBot="1">
      <c r="A85" s="318" t="s">
        <v>254</v>
      </c>
      <c r="B85" s="155" t="s">
        <v>253</v>
      </c>
      <c r="C85" s="316"/>
      <c r="D85" s="316"/>
      <c r="E85" s="316"/>
      <c r="F85" s="316"/>
      <c r="G85" s="316"/>
    </row>
    <row r="86" spans="1:7" s="270" customFormat="1" ht="15.75" customHeight="1" thickBot="1">
      <c r="A86" s="318" t="s">
        <v>266</v>
      </c>
      <c r="B86" s="278" t="s">
        <v>398</v>
      </c>
      <c r="C86" s="166">
        <f>+C63+C67+C72+C75+C79+C85+C84</f>
        <v>166869</v>
      </c>
      <c r="D86" s="166">
        <f>+D63+D67+D72+D75+D79+D85+D84</f>
        <v>160021</v>
      </c>
      <c r="E86" s="166">
        <f>+E63+E67+E72+E75+E79+E85+E84</f>
        <v>160268</v>
      </c>
      <c r="F86" s="166">
        <f>+F63+F67+F72+F75+F79+F85+F84</f>
        <v>418805</v>
      </c>
      <c r="G86" s="482">
        <f>F86/C86</f>
        <v>2.509783123288328</v>
      </c>
    </row>
    <row r="87" spans="1:7" s="270" customFormat="1" ht="16.5" customHeight="1" thickBot="1">
      <c r="A87" s="319" t="s">
        <v>397</v>
      </c>
      <c r="B87" s="279" t="s">
        <v>399</v>
      </c>
      <c r="C87" s="166">
        <f>+C62+C86</f>
        <v>534305</v>
      </c>
      <c r="D87" s="166">
        <f>+D62+D86</f>
        <v>591631</v>
      </c>
      <c r="E87" s="166">
        <f>+E62+E86</f>
        <v>616362</v>
      </c>
      <c r="F87" s="166">
        <f>+F62+F86</f>
        <v>865885</v>
      </c>
      <c r="G87" s="482">
        <f>F87/C87</f>
        <v>1.6205818773921261</v>
      </c>
    </row>
    <row r="88" spans="1:3" s="270" customFormat="1" ht="83.25" customHeight="1">
      <c r="A88" s="4"/>
      <c r="B88" s="5"/>
      <c r="C88" s="167"/>
    </row>
    <row r="89" spans="1:7" ht="16.5" customHeight="1">
      <c r="A89" s="657" t="s">
        <v>39</v>
      </c>
      <c r="B89" s="657"/>
      <c r="C89" s="657"/>
      <c r="D89" s="657"/>
      <c r="E89" s="657"/>
      <c r="F89" s="657"/>
      <c r="G89" s="657"/>
    </row>
    <row r="90" spans="1:7" s="280" customFormat="1" ht="16.5" customHeight="1" thickBot="1">
      <c r="A90" s="658" t="s">
        <v>102</v>
      </c>
      <c r="B90" s="658"/>
      <c r="C90" s="654" t="s">
        <v>143</v>
      </c>
      <c r="D90" s="654"/>
      <c r="E90" s="654"/>
      <c r="F90" s="654"/>
      <c r="G90" s="654"/>
    </row>
    <row r="91" spans="1:7" ht="37.5" customHeight="1" thickBot="1">
      <c r="A91" s="22" t="s">
        <v>63</v>
      </c>
      <c r="B91" s="23" t="s">
        <v>40</v>
      </c>
      <c r="C91" s="36" t="str">
        <f>+C3</f>
        <v>2016. évi eredeti előirányzat</v>
      </c>
      <c r="D91" s="36" t="str">
        <f>+D3</f>
        <v>Módosított előirányzat</v>
      </c>
      <c r="E91" s="36" t="str">
        <f>+E3</f>
        <v>Módosított előirányzat</v>
      </c>
      <c r="F91" s="36" t="str">
        <f>+F3</f>
        <v>Teljesítés</v>
      </c>
      <c r="G91" s="36" t="str">
        <f>+G3</f>
        <v>Teljesítés %-a</v>
      </c>
    </row>
    <row r="92" spans="1:7" s="269" customFormat="1" ht="12" customHeight="1" thickBot="1">
      <c r="A92" s="31" t="s">
        <v>407</v>
      </c>
      <c r="B92" s="32" t="s">
        <v>408</v>
      </c>
      <c r="C92" s="33" t="s">
        <v>409</v>
      </c>
      <c r="D92" s="33" t="s">
        <v>411</v>
      </c>
      <c r="E92" s="33" t="s">
        <v>410</v>
      </c>
      <c r="F92" s="33" t="s">
        <v>412</v>
      </c>
      <c r="G92" s="33" t="s">
        <v>413</v>
      </c>
    </row>
    <row r="93" spans="1:7" ht="12" customHeight="1" thickBot="1">
      <c r="A93" s="21" t="s">
        <v>11</v>
      </c>
      <c r="B93" s="30" t="s">
        <v>357</v>
      </c>
      <c r="C93" s="159">
        <f>C94+C95+C96+C97+C98+C111</f>
        <v>269113</v>
      </c>
      <c r="D93" s="159">
        <f>D94+D95+D96+D97+D98+D111</f>
        <v>293851</v>
      </c>
      <c r="E93" s="159">
        <f>E94+E95+E96+E97+E98+E111</f>
        <v>315580</v>
      </c>
      <c r="F93" s="159">
        <f>F94+F95+F96+F97+F98+F111</f>
        <v>217897</v>
      </c>
      <c r="G93" s="482">
        <f>F93/C93</f>
        <v>0.8096858940296455</v>
      </c>
    </row>
    <row r="94" spans="1:7" ht="12" customHeight="1">
      <c r="A94" s="16" t="s">
        <v>78</v>
      </c>
      <c r="B94" s="9" t="s">
        <v>41</v>
      </c>
      <c r="C94" s="161">
        <v>111734</v>
      </c>
      <c r="D94" s="161">
        <v>113475</v>
      </c>
      <c r="E94" s="161">
        <v>89405</v>
      </c>
      <c r="F94" s="161">
        <v>83498</v>
      </c>
      <c r="G94" s="460">
        <f aca="true" t="shared" si="0" ref="G94:G99">F94/C94</f>
        <v>0.7472926772513291</v>
      </c>
    </row>
    <row r="95" spans="1:7" ht="12" customHeight="1">
      <c r="A95" s="13" t="s">
        <v>79</v>
      </c>
      <c r="B95" s="7" t="s">
        <v>122</v>
      </c>
      <c r="C95" s="162">
        <v>29428</v>
      </c>
      <c r="D95" s="162">
        <v>29850</v>
      </c>
      <c r="E95" s="162">
        <v>23305</v>
      </c>
      <c r="F95" s="162">
        <v>21835</v>
      </c>
      <c r="G95" s="460">
        <f t="shared" si="0"/>
        <v>0.741980426804404</v>
      </c>
    </row>
    <row r="96" spans="1:7" ht="12" customHeight="1">
      <c r="A96" s="13" t="s">
        <v>80</v>
      </c>
      <c r="B96" s="7" t="s">
        <v>97</v>
      </c>
      <c r="C96" s="164">
        <v>112486</v>
      </c>
      <c r="D96" s="164">
        <v>112584</v>
      </c>
      <c r="E96" s="164">
        <v>123305</v>
      </c>
      <c r="F96" s="164">
        <v>107491</v>
      </c>
      <c r="G96" s="460">
        <f t="shared" si="0"/>
        <v>0.955594473978984</v>
      </c>
    </row>
    <row r="97" spans="1:7" ht="12" customHeight="1">
      <c r="A97" s="13" t="s">
        <v>81</v>
      </c>
      <c r="B97" s="10" t="s">
        <v>123</v>
      </c>
      <c r="C97" s="164">
        <v>4256</v>
      </c>
      <c r="D97" s="164">
        <v>4256</v>
      </c>
      <c r="E97" s="164">
        <v>4448</v>
      </c>
      <c r="F97" s="164">
        <v>3242</v>
      </c>
      <c r="G97" s="460">
        <f t="shared" si="0"/>
        <v>0.7617481203007519</v>
      </c>
    </row>
    <row r="98" spans="1:7" ht="12" customHeight="1">
      <c r="A98" s="13" t="s">
        <v>89</v>
      </c>
      <c r="B98" s="18" t="s">
        <v>124</v>
      </c>
      <c r="C98" s="164">
        <v>689</v>
      </c>
      <c r="D98" s="164">
        <f>D99+D105+D110</f>
        <v>2110</v>
      </c>
      <c r="E98" s="164">
        <f>E99+E105+E110</f>
        <v>2110</v>
      </c>
      <c r="F98" s="164">
        <f>F99+F105+F110</f>
        <v>1831</v>
      </c>
      <c r="G98" s="460">
        <f t="shared" si="0"/>
        <v>2.6574746008708274</v>
      </c>
    </row>
    <row r="99" spans="1:7" ht="12" customHeight="1">
      <c r="A99" s="13" t="s">
        <v>82</v>
      </c>
      <c r="B99" s="7" t="s">
        <v>362</v>
      </c>
      <c r="C99" s="164">
        <v>10</v>
      </c>
      <c r="D99" s="164">
        <v>1431</v>
      </c>
      <c r="E99" s="164">
        <v>1431</v>
      </c>
      <c r="F99" s="164">
        <v>1431</v>
      </c>
      <c r="G99" s="460">
        <f t="shared" si="0"/>
        <v>143.1</v>
      </c>
    </row>
    <row r="100" spans="1:7" ht="12" customHeight="1">
      <c r="A100" s="13" t="s">
        <v>83</v>
      </c>
      <c r="B100" s="96" t="s">
        <v>361</v>
      </c>
      <c r="C100" s="164"/>
      <c r="D100" s="164"/>
      <c r="E100" s="164"/>
      <c r="F100" s="164"/>
      <c r="G100" s="164"/>
    </row>
    <row r="101" spans="1:7" ht="12" customHeight="1">
      <c r="A101" s="13" t="s">
        <v>90</v>
      </c>
      <c r="B101" s="96" t="s">
        <v>360</v>
      </c>
      <c r="C101" s="164"/>
      <c r="D101" s="164"/>
      <c r="E101" s="164"/>
      <c r="F101" s="164"/>
      <c r="G101" s="164"/>
    </row>
    <row r="102" spans="1:7" ht="12" customHeight="1">
      <c r="A102" s="13" t="s">
        <v>91</v>
      </c>
      <c r="B102" s="94" t="s">
        <v>269</v>
      </c>
      <c r="C102" s="164"/>
      <c r="D102" s="164"/>
      <c r="E102" s="164"/>
      <c r="F102" s="164"/>
      <c r="G102" s="164"/>
    </row>
    <row r="103" spans="1:7" ht="12" customHeight="1">
      <c r="A103" s="13" t="s">
        <v>92</v>
      </c>
      <c r="B103" s="95" t="s">
        <v>270</v>
      </c>
      <c r="C103" s="164"/>
      <c r="D103" s="164"/>
      <c r="E103" s="164"/>
      <c r="F103" s="164"/>
      <c r="G103" s="164"/>
    </row>
    <row r="104" spans="1:7" ht="12" customHeight="1">
      <c r="A104" s="13" t="s">
        <v>93</v>
      </c>
      <c r="B104" s="95" t="s">
        <v>271</v>
      </c>
      <c r="C104" s="164"/>
      <c r="D104" s="164"/>
      <c r="E104" s="164"/>
      <c r="F104" s="164"/>
      <c r="G104" s="164"/>
    </row>
    <row r="105" spans="1:7" ht="12" customHeight="1">
      <c r="A105" s="13" t="s">
        <v>95</v>
      </c>
      <c r="B105" s="94" t="s">
        <v>272</v>
      </c>
      <c r="C105" s="164">
        <v>442</v>
      </c>
      <c r="D105" s="164">
        <v>442</v>
      </c>
      <c r="E105" s="164">
        <v>388</v>
      </c>
      <c r="F105" s="164">
        <v>125</v>
      </c>
      <c r="G105" s="460">
        <f>F105/C105</f>
        <v>0.2828054298642534</v>
      </c>
    </row>
    <row r="106" spans="1:7" ht="12" customHeight="1">
      <c r="A106" s="13" t="s">
        <v>125</v>
      </c>
      <c r="B106" s="94" t="s">
        <v>273</v>
      </c>
      <c r="C106" s="164"/>
      <c r="D106" s="164"/>
      <c r="E106" s="164"/>
      <c r="F106" s="164"/>
      <c r="G106" s="164"/>
    </row>
    <row r="107" spans="1:7" ht="12" customHeight="1">
      <c r="A107" s="13" t="s">
        <v>267</v>
      </c>
      <c r="B107" s="95" t="s">
        <v>274</v>
      </c>
      <c r="C107" s="164"/>
      <c r="D107" s="164"/>
      <c r="E107" s="164"/>
      <c r="F107" s="164"/>
      <c r="G107" s="164"/>
    </row>
    <row r="108" spans="1:7" ht="12" customHeight="1">
      <c r="A108" s="12" t="s">
        <v>268</v>
      </c>
      <c r="B108" s="96" t="s">
        <v>275</v>
      </c>
      <c r="C108" s="164"/>
      <c r="D108" s="164"/>
      <c r="E108" s="164"/>
      <c r="F108" s="164"/>
      <c r="G108" s="164"/>
    </row>
    <row r="109" spans="1:7" ht="12" customHeight="1">
      <c r="A109" s="13" t="s">
        <v>358</v>
      </c>
      <c r="B109" s="96" t="s">
        <v>276</v>
      </c>
      <c r="C109" s="164"/>
      <c r="D109" s="164"/>
      <c r="E109" s="164"/>
      <c r="F109" s="164"/>
      <c r="G109" s="164"/>
    </row>
    <row r="110" spans="1:7" ht="12" customHeight="1">
      <c r="A110" s="15" t="s">
        <v>359</v>
      </c>
      <c r="B110" s="96" t="s">
        <v>277</v>
      </c>
      <c r="C110" s="164">
        <v>237</v>
      </c>
      <c r="D110" s="164">
        <v>237</v>
      </c>
      <c r="E110" s="164">
        <v>291</v>
      </c>
      <c r="F110" s="164">
        <v>275</v>
      </c>
      <c r="G110" s="460">
        <f>F110/C110</f>
        <v>1.160337552742616</v>
      </c>
    </row>
    <row r="111" spans="1:7" ht="12" customHeight="1">
      <c r="A111" s="13" t="s">
        <v>363</v>
      </c>
      <c r="B111" s="10" t="s">
        <v>42</v>
      </c>
      <c r="C111" s="162">
        <v>10520</v>
      </c>
      <c r="D111" s="162">
        <f>D112+D113</f>
        <v>31576</v>
      </c>
      <c r="E111" s="162">
        <f>E112+E113</f>
        <v>73007</v>
      </c>
      <c r="F111" s="162">
        <f>F112+F113</f>
        <v>0</v>
      </c>
      <c r="G111" s="162"/>
    </row>
    <row r="112" spans="1:7" ht="12" customHeight="1">
      <c r="A112" s="13" t="s">
        <v>364</v>
      </c>
      <c r="B112" s="7" t="s">
        <v>366</v>
      </c>
      <c r="C112" s="162">
        <v>8000</v>
      </c>
      <c r="D112" s="162">
        <v>650</v>
      </c>
      <c r="E112" s="162">
        <v>34269</v>
      </c>
      <c r="F112" s="162"/>
      <c r="G112" s="162"/>
    </row>
    <row r="113" spans="1:7" ht="12" customHeight="1" thickBot="1">
      <c r="A113" s="17" t="s">
        <v>365</v>
      </c>
      <c r="B113" s="339" t="s">
        <v>367</v>
      </c>
      <c r="C113" s="168">
        <v>2520</v>
      </c>
      <c r="D113" s="168">
        <v>30926</v>
      </c>
      <c r="E113" s="168">
        <v>38738</v>
      </c>
      <c r="F113" s="168"/>
      <c r="G113" s="168"/>
    </row>
    <row r="114" spans="1:7" ht="12" customHeight="1" thickBot="1">
      <c r="A114" s="336" t="s">
        <v>12</v>
      </c>
      <c r="B114" s="337" t="s">
        <v>278</v>
      </c>
      <c r="C114" s="338">
        <f>+C115+C117+C119</f>
        <v>259342</v>
      </c>
      <c r="D114" s="338">
        <f>+D115+D117+D119</f>
        <v>286001</v>
      </c>
      <c r="E114" s="338">
        <f>+E115+E117+E119</f>
        <v>289003</v>
      </c>
      <c r="F114" s="338">
        <f>+F115+F117+F119</f>
        <v>229262</v>
      </c>
      <c r="G114" s="482">
        <f>F114/C114</f>
        <v>0.8840141589098565</v>
      </c>
    </row>
    <row r="115" spans="1:7" ht="12" customHeight="1">
      <c r="A115" s="14" t="s">
        <v>84</v>
      </c>
      <c r="B115" s="7" t="s">
        <v>142</v>
      </c>
      <c r="C115" s="163">
        <v>230243</v>
      </c>
      <c r="D115" s="163">
        <v>256902</v>
      </c>
      <c r="E115" s="163">
        <v>257708</v>
      </c>
      <c r="F115" s="163">
        <v>222916</v>
      </c>
      <c r="G115" s="460">
        <f>F115/C115</f>
        <v>0.9681770998466838</v>
      </c>
    </row>
    <row r="116" spans="1:7" ht="12" customHeight="1">
      <c r="A116" s="14" t="s">
        <v>85</v>
      </c>
      <c r="B116" s="11" t="s">
        <v>282</v>
      </c>
      <c r="C116" s="163"/>
      <c r="D116" s="163"/>
      <c r="E116" s="163"/>
      <c r="F116" s="163"/>
      <c r="G116" s="163"/>
    </row>
    <row r="117" spans="1:7" ht="12" customHeight="1">
      <c r="A117" s="14" t="s">
        <v>86</v>
      </c>
      <c r="B117" s="11" t="s">
        <v>126</v>
      </c>
      <c r="C117" s="162">
        <v>29099</v>
      </c>
      <c r="D117" s="162">
        <v>29099</v>
      </c>
      <c r="E117" s="162">
        <v>31295</v>
      </c>
      <c r="F117" s="162">
        <v>6346</v>
      </c>
      <c r="G117" s="460">
        <f>F117/C117</f>
        <v>0.2180830956390254</v>
      </c>
    </row>
    <row r="118" spans="1:7" ht="12" customHeight="1">
      <c r="A118" s="14" t="s">
        <v>87</v>
      </c>
      <c r="B118" s="11" t="s">
        <v>283</v>
      </c>
      <c r="C118" s="135"/>
      <c r="D118" s="135"/>
      <c r="E118" s="135"/>
      <c r="F118" s="135"/>
      <c r="G118" s="135"/>
    </row>
    <row r="119" spans="1:7" ht="12" customHeight="1">
      <c r="A119" s="14" t="s">
        <v>88</v>
      </c>
      <c r="B119" s="157" t="s">
        <v>145</v>
      </c>
      <c r="C119" s="135"/>
      <c r="D119" s="135"/>
      <c r="E119" s="135"/>
      <c r="F119" s="135"/>
      <c r="G119" s="135"/>
    </row>
    <row r="120" spans="1:7" ht="12" customHeight="1">
      <c r="A120" s="14" t="s">
        <v>94</v>
      </c>
      <c r="B120" s="156" t="s">
        <v>345</v>
      </c>
      <c r="C120" s="135"/>
      <c r="D120" s="135"/>
      <c r="E120" s="135"/>
      <c r="F120" s="135"/>
      <c r="G120" s="135"/>
    </row>
    <row r="121" spans="1:7" ht="12" customHeight="1">
      <c r="A121" s="14" t="s">
        <v>96</v>
      </c>
      <c r="B121" s="267" t="s">
        <v>288</v>
      </c>
      <c r="C121" s="135"/>
      <c r="D121" s="135"/>
      <c r="E121" s="135"/>
      <c r="F121" s="135"/>
      <c r="G121" s="135"/>
    </row>
    <row r="122" spans="1:7" ht="15.75">
      <c r="A122" s="14" t="s">
        <v>127</v>
      </c>
      <c r="B122" s="95" t="s">
        <v>271</v>
      </c>
      <c r="C122" s="135"/>
      <c r="D122" s="135"/>
      <c r="E122" s="135"/>
      <c r="F122" s="135"/>
      <c r="G122" s="135"/>
    </row>
    <row r="123" spans="1:7" ht="12" customHeight="1">
      <c r="A123" s="14" t="s">
        <v>128</v>
      </c>
      <c r="B123" s="95" t="s">
        <v>287</v>
      </c>
      <c r="C123" s="135"/>
      <c r="D123" s="135"/>
      <c r="E123" s="135"/>
      <c r="F123" s="135"/>
      <c r="G123" s="135"/>
    </row>
    <row r="124" spans="1:7" ht="12" customHeight="1">
      <c r="A124" s="14" t="s">
        <v>129</v>
      </c>
      <c r="B124" s="95" t="s">
        <v>286</v>
      </c>
      <c r="C124" s="135"/>
      <c r="D124" s="135"/>
      <c r="E124" s="135"/>
      <c r="F124" s="135"/>
      <c r="G124" s="135"/>
    </row>
    <row r="125" spans="1:7" ht="12" customHeight="1">
      <c r="A125" s="14" t="s">
        <v>279</v>
      </c>
      <c r="B125" s="95" t="s">
        <v>274</v>
      </c>
      <c r="C125" s="135"/>
      <c r="D125" s="135"/>
      <c r="E125" s="135"/>
      <c r="F125" s="135"/>
      <c r="G125" s="135"/>
    </row>
    <row r="126" spans="1:7" ht="12" customHeight="1">
      <c r="A126" s="14" t="s">
        <v>280</v>
      </c>
      <c r="B126" s="95" t="s">
        <v>285</v>
      </c>
      <c r="C126" s="135"/>
      <c r="D126" s="135"/>
      <c r="E126" s="135"/>
      <c r="F126" s="135"/>
      <c r="G126" s="135"/>
    </row>
    <row r="127" spans="1:7" ht="16.5" thickBot="1">
      <c r="A127" s="12" t="s">
        <v>281</v>
      </c>
      <c r="B127" s="95" t="s">
        <v>284</v>
      </c>
      <c r="C127" s="137"/>
      <c r="D127" s="137"/>
      <c r="E127" s="137"/>
      <c r="F127" s="137"/>
      <c r="G127" s="137"/>
    </row>
    <row r="128" spans="1:7" ht="12" customHeight="1" thickBot="1">
      <c r="A128" s="19" t="s">
        <v>13</v>
      </c>
      <c r="B128" s="90" t="s">
        <v>368</v>
      </c>
      <c r="C128" s="160">
        <f>+C93+C114</f>
        <v>528455</v>
      </c>
      <c r="D128" s="160">
        <f>+D93+D114</f>
        <v>579852</v>
      </c>
      <c r="E128" s="160">
        <f>+E93+E114</f>
        <v>604583</v>
      </c>
      <c r="F128" s="160">
        <f>+F93+F114</f>
        <v>447159</v>
      </c>
      <c r="G128" s="482">
        <f>F128/C128</f>
        <v>0.8461628710107767</v>
      </c>
    </row>
    <row r="129" spans="1:7" ht="12" customHeight="1" thickBot="1">
      <c r="A129" s="19" t="s">
        <v>14</v>
      </c>
      <c r="B129" s="90" t="s">
        <v>369</v>
      </c>
      <c r="C129" s="160">
        <f>+C130+C131+C132</f>
        <v>0</v>
      </c>
      <c r="D129" s="160">
        <f>+D130+D131+D132</f>
        <v>5929</v>
      </c>
      <c r="E129" s="160">
        <f>+E130+E131+E132</f>
        <v>5929</v>
      </c>
      <c r="F129" s="160">
        <f>+F130+F131+F132</f>
        <v>5929</v>
      </c>
      <c r="G129" s="160">
        <f>+G130+G131+G132</f>
        <v>0</v>
      </c>
    </row>
    <row r="130" spans="1:7" ht="12" customHeight="1">
      <c r="A130" s="14" t="s">
        <v>179</v>
      </c>
      <c r="B130" s="11" t="s">
        <v>376</v>
      </c>
      <c r="C130" s="135"/>
      <c r="D130" s="135"/>
      <c r="E130" s="135"/>
      <c r="F130" s="135"/>
      <c r="G130" s="135"/>
    </row>
    <row r="131" spans="1:7" ht="12" customHeight="1">
      <c r="A131" s="14" t="s">
        <v>182</v>
      </c>
      <c r="B131" s="11" t="s">
        <v>377</v>
      </c>
      <c r="C131" s="135"/>
      <c r="D131" s="135"/>
      <c r="E131" s="135"/>
      <c r="F131" s="135"/>
      <c r="G131" s="135"/>
    </row>
    <row r="132" spans="1:7" ht="12" customHeight="1" thickBot="1">
      <c r="A132" s="12" t="s">
        <v>183</v>
      </c>
      <c r="B132" s="11" t="s">
        <v>378</v>
      </c>
      <c r="C132" s="135"/>
      <c r="D132" s="135">
        <v>5929</v>
      </c>
      <c r="E132" s="135">
        <v>5929</v>
      </c>
      <c r="F132" s="135">
        <v>5929</v>
      </c>
      <c r="G132" s="135"/>
    </row>
    <row r="133" spans="1:7" ht="12" customHeight="1" thickBot="1">
      <c r="A133" s="19" t="s">
        <v>15</v>
      </c>
      <c r="B133" s="90" t="s">
        <v>370</v>
      </c>
      <c r="C133" s="160">
        <f>SUM(C134:C139)</f>
        <v>0</v>
      </c>
      <c r="D133" s="160">
        <f>SUM(D134:D139)</f>
        <v>0</v>
      </c>
      <c r="E133" s="160">
        <f>SUM(E134:E139)</f>
        <v>0</v>
      </c>
      <c r="F133" s="160">
        <f>SUM(F134:F139)</f>
        <v>0</v>
      </c>
      <c r="G133" s="160">
        <f>SUM(G134:G139)</f>
        <v>0</v>
      </c>
    </row>
    <row r="134" spans="1:7" ht="12" customHeight="1">
      <c r="A134" s="14" t="s">
        <v>71</v>
      </c>
      <c r="B134" s="8" t="s">
        <v>379</v>
      </c>
      <c r="C134" s="135"/>
      <c r="D134" s="135"/>
      <c r="E134" s="135"/>
      <c r="F134" s="135"/>
      <c r="G134" s="135"/>
    </row>
    <row r="135" spans="1:7" ht="12" customHeight="1">
      <c r="A135" s="14" t="s">
        <v>72</v>
      </c>
      <c r="B135" s="8" t="s">
        <v>371</v>
      </c>
      <c r="C135" s="135"/>
      <c r="D135" s="135"/>
      <c r="E135" s="135"/>
      <c r="F135" s="135"/>
      <c r="G135" s="135"/>
    </row>
    <row r="136" spans="1:7" ht="12" customHeight="1">
      <c r="A136" s="14" t="s">
        <v>73</v>
      </c>
      <c r="B136" s="8" t="s">
        <v>372</v>
      </c>
      <c r="C136" s="135"/>
      <c r="D136" s="135"/>
      <c r="E136" s="135"/>
      <c r="F136" s="135"/>
      <c r="G136" s="135"/>
    </row>
    <row r="137" spans="1:7" ht="12" customHeight="1">
      <c r="A137" s="14" t="s">
        <v>114</v>
      </c>
      <c r="B137" s="8" t="s">
        <v>373</v>
      </c>
      <c r="C137" s="135"/>
      <c r="D137" s="135"/>
      <c r="E137" s="135"/>
      <c r="F137" s="135"/>
      <c r="G137" s="135"/>
    </row>
    <row r="138" spans="1:7" ht="12" customHeight="1" thickBot="1">
      <c r="A138" s="14" t="s">
        <v>115</v>
      </c>
      <c r="B138" s="8" t="s">
        <v>374</v>
      </c>
      <c r="C138" s="135"/>
      <c r="D138" s="135"/>
      <c r="E138" s="135"/>
      <c r="F138" s="135"/>
      <c r="G138" s="135"/>
    </row>
    <row r="139" spans="1:7" ht="12" customHeight="1" thickBot="1">
      <c r="A139" s="12" t="s">
        <v>116</v>
      </c>
      <c r="B139" s="8" t="s">
        <v>375</v>
      </c>
      <c r="C139" s="135"/>
      <c r="D139" s="135"/>
      <c r="E139" s="135"/>
      <c r="F139" s="135"/>
      <c r="G139" s="482"/>
    </row>
    <row r="140" spans="1:7" ht="12" customHeight="1" thickBot="1">
      <c r="A140" s="19" t="s">
        <v>16</v>
      </c>
      <c r="B140" s="90" t="s">
        <v>383</v>
      </c>
      <c r="C140" s="166">
        <f>+C141+C142+C143+C144</f>
        <v>5850</v>
      </c>
      <c r="D140" s="166">
        <f>+D141+D142+D143+D144</f>
        <v>5850</v>
      </c>
      <c r="E140" s="166">
        <f>+E141+E142+E143+E144</f>
        <v>5850</v>
      </c>
      <c r="F140" s="166">
        <f>+F141+F142+F143+F144</f>
        <v>295850</v>
      </c>
      <c r="G140" s="482">
        <f>F140/C140</f>
        <v>50.572649572649574</v>
      </c>
    </row>
    <row r="141" spans="1:7" ht="12" customHeight="1">
      <c r="A141" s="14" t="s">
        <v>74</v>
      </c>
      <c r="B141" s="8" t="s">
        <v>289</v>
      </c>
      <c r="C141" s="135"/>
      <c r="D141" s="135"/>
      <c r="E141" s="135"/>
      <c r="F141" s="135"/>
      <c r="G141" s="135"/>
    </row>
    <row r="142" spans="1:7" ht="12" customHeight="1">
      <c r="A142" s="14" t="s">
        <v>75</v>
      </c>
      <c r="B142" s="8" t="s">
        <v>290</v>
      </c>
      <c r="C142" s="135">
        <v>5850</v>
      </c>
      <c r="D142" s="135">
        <v>5850</v>
      </c>
      <c r="E142" s="135">
        <v>5850</v>
      </c>
      <c r="F142" s="135">
        <v>5850</v>
      </c>
      <c r="G142" s="460">
        <f>F142/C142</f>
        <v>1</v>
      </c>
    </row>
    <row r="143" spans="1:7" ht="12" customHeight="1">
      <c r="A143" s="14" t="s">
        <v>203</v>
      </c>
      <c r="B143" s="8" t="s">
        <v>384</v>
      </c>
      <c r="C143" s="135"/>
      <c r="D143" s="135"/>
      <c r="E143" s="135"/>
      <c r="F143" s="135">
        <v>290000</v>
      </c>
      <c r="G143" s="135"/>
    </row>
    <row r="144" spans="1:7" ht="12" customHeight="1" thickBot="1">
      <c r="A144" s="12" t="s">
        <v>204</v>
      </c>
      <c r="B144" s="6" t="s">
        <v>309</v>
      </c>
      <c r="C144" s="135"/>
      <c r="D144" s="135"/>
      <c r="E144" s="135"/>
      <c r="F144" s="135"/>
      <c r="G144" s="135"/>
    </row>
    <row r="145" spans="1:7" ht="12" customHeight="1" thickBot="1">
      <c r="A145" s="19" t="s">
        <v>17</v>
      </c>
      <c r="B145" s="90" t="s">
        <v>385</v>
      </c>
      <c r="C145" s="169">
        <f>SUM(C146:C150)</f>
        <v>0</v>
      </c>
      <c r="D145" s="169">
        <f>SUM(D146:D150)</f>
        <v>0</v>
      </c>
      <c r="E145" s="169">
        <f>SUM(E146:E150)</f>
        <v>0</v>
      </c>
      <c r="F145" s="169">
        <f>SUM(F146:F150)</f>
        <v>0</v>
      </c>
      <c r="G145" s="169">
        <f>SUM(G146:G150)</f>
        <v>0</v>
      </c>
    </row>
    <row r="146" spans="1:7" ht="12" customHeight="1">
      <c r="A146" s="14" t="s">
        <v>76</v>
      </c>
      <c r="B146" s="8" t="s">
        <v>380</v>
      </c>
      <c r="C146" s="135"/>
      <c r="D146" s="135"/>
      <c r="E146" s="135"/>
      <c r="F146" s="135"/>
      <c r="G146" s="135"/>
    </row>
    <row r="147" spans="1:7" ht="12" customHeight="1">
      <c r="A147" s="14" t="s">
        <v>77</v>
      </c>
      <c r="B147" s="8" t="s">
        <v>387</v>
      </c>
      <c r="C147" s="135"/>
      <c r="D147" s="135"/>
      <c r="E147" s="135"/>
      <c r="F147" s="135"/>
      <c r="G147" s="135"/>
    </row>
    <row r="148" spans="1:7" ht="12" customHeight="1">
      <c r="A148" s="14" t="s">
        <v>215</v>
      </c>
      <c r="B148" s="8" t="s">
        <v>382</v>
      </c>
      <c r="C148" s="135"/>
      <c r="D148" s="135"/>
      <c r="E148" s="135"/>
      <c r="F148" s="135"/>
      <c r="G148" s="135"/>
    </row>
    <row r="149" spans="1:7" ht="12" customHeight="1">
      <c r="A149" s="14" t="s">
        <v>216</v>
      </c>
      <c r="B149" s="8" t="s">
        <v>388</v>
      </c>
      <c r="C149" s="135"/>
      <c r="D149" s="135"/>
      <c r="E149" s="135"/>
      <c r="F149" s="135"/>
      <c r="G149" s="135"/>
    </row>
    <row r="150" spans="1:7" ht="12" customHeight="1" thickBot="1">
      <c r="A150" s="14" t="s">
        <v>386</v>
      </c>
      <c r="B150" s="8" t="s">
        <v>389</v>
      </c>
      <c r="C150" s="135"/>
      <c r="D150" s="135"/>
      <c r="E150" s="135"/>
      <c r="F150" s="135"/>
      <c r="G150" s="135"/>
    </row>
    <row r="151" spans="1:7" ht="12" customHeight="1" thickBot="1">
      <c r="A151" s="19" t="s">
        <v>18</v>
      </c>
      <c r="B151" s="90" t="s">
        <v>390</v>
      </c>
      <c r="C151" s="340"/>
      <c r="D151" s="340"/>
      <c r="E151" s="340"/>
      <c r="F151" s="340"/>
      <c r="G151" s="340"/>
    </row>
    <row r="152" spans="1:7" ht="12" customHeight="1" thickBot="1">
      <c r="A152" s="19" t="s">
        <v>19</v>
      </c>
      <c r="B152" s="90" t="s">
        <v>391</v>
      </c>
      <c r="C152" s="340"/>
      <c r="D152" s="340"/>
      <c r="E152" s="340"/>
      <c r="F152" s="340"/>
      <c r="G152" s="340"/>
    </row>
    <row r="153" spans="1:9" ht="15" customHeight="1" thickBot="1">
      <c r="A153" s="19" t="s">
        <v>20</v>
      </c>
      <c r="B153" s="90" t="s">
        <v>393</v>
      </c>
      <c r="C153" s="281">
        <f>+C129+C133+C140+C145+C151+C152</f>
        <v>5850</v>
      </c>
      <c r="D153" s="281">
        <f>+D129+D133+D140+D145+D151+D152</f>
        <v>11779</v>
      </c>
      <c r="E153" s="281">
        <f>+E129+E133+E140+E145+E151+E152</f>
        <v>11779</v>
      </c>
      <c r="F153" s="281">
        <f>+F129+F133+F140+F145+F151+F152</f>
        <v>301779</v>
      </c>
      <c r="G153" s="482">
        <f>F153/C153</f>
        <v>51.58615384615385</v>
      </c>
      <c r="H153" s="282"/>
      <c r="I153" s="282"/>
    </row>
    <row r="154" spans="1:7" s="270" customFormat="1" ht="12.75" customHeight="1" thickBot="1">
      <c r="A154" s="158" t="s">
        <v>21</v>
      </c>
      <c r="B154" s="236" t="s">
        <v>392</v>
      </c>
      <c r="C154" s="281">
        <f>+C128+C153</f>
        <v>534305</v>
      </c>
      <c r="D154" s="281">
        <f>+D128+D153</f>
        <v>591631</v>
      </c>
      <c r="E154" s="281">
        <f>+E128+E153</f>
        <v>616362</v>
      </c>
      <c r="F154" s="281">
        <f>+F128+F153</f>
        <v>748938</v>
      </c>
      <c r="G154" s="482">
        <f>F154/C154</f>
        <v>1.4017050186691122</v>
      </c>
    </row>
    <row r="155" ht="7.5" customHeight="1"/>
    <row r="156" spans="1:6" ht="15.75">
      <c r="A156" s="659" t="s">
        <v>291</v>
      </c>
      <c r="B156" s="659"/>
      <c r="C156" s="659"/>
      <c r="D156" s="659"/>
      <c r="E156" s="659"/>
      <c r="F156" s="659"/>
    </row>
    <row r="157" spans="1:6" ht="15" customHeight="1" thickBot="1">
      <c r="A157" s="656" t="s">
        <v>103</v>
      </c>
      <c r="B157" s="656"/>
      <c r="C157" s="655" t="s">
        <v>143</v>
      </c>
      <c r="D157" s="655"/>
      <c r="E157" s="655"/>
      <c r="F157" s="655"/>
    </row>
    <row r="158" spans="1:6" ht="13.5" customHeight="1" thickBot="1">
      <c r="A158" s="19">
        <v>1</v>
      </c>
      <c r="B158" s="29" t="s">
        <v>394</v>
      </c>
      <c r="C158" s="160">
        <f>+C62-C128</f>
        <v>-161019</v>
      </c>
      <c r="D158" s="160">
        <f>+D62-D128</f>
        <v>-148242</v>
      </c>
      <c r="E158" s="160">
        <f>+E62-E128</f>
        <v>-148489</v>
      </c>
      <c r="F158" s="160">
        <f>+F62-F128</f>
        <v>-79</v>
      </c>
    </row>
    <row r="159" spans="1:6" ht="27.75" customHeight="1" thickBot="1">
      <c r="A159" s="19" t="s">
        <v>12</v>
      </c>
      <c r="B159" s="29" t="s">
        <v>400</v>
      </c>
      <c r="C159" s="160">
        <f>+C86-C153</f>
        <v>161019</v>
      </c>
      <c r="D159" s="160">
        <f>+D86-D153</f>
        <v>148242</v>
      </c>
      <c r="E159" s="160">
        <f>+E86-E153</f>
        <v>148489</v>
      </c>
      <c r="F159" s="160">
        <f>+F86-F153</f>
        <v>117026</v>
      </c>
    </row>
  </sheetData>
  <sheetProtection/>
  <mergeCells count="9">
    <mergeCell ref="A1:G1"/>
    <mergeCell ref="A89:G89"/>
    <mergeCell ref="C157:F157"/>
    <mergeCell ref="A156:F156"/>
    <mergeCell ref="A157:B157"/>
    <mergeCell ref="A2:B2"/>
    <mergeCell ref="A90:B90"/>
    <mergeCell ref="C2:G2"/>
    <mergeCell ref="C90:G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2016. ÉVI KÖLTSÉGVETÉS
KÖTELEZŐ FELADATAINAK MÉRLEGE &amp;R&amp;"Times New Roman CE,Félkövér dőlt"&amp;11 1.2. melléklet a 8/2017. (V. 25.)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workbookViewId="0" topLeftCell="A1">
      <selection activeCell="I59" sqref="I59"/>
    </sheetView>
  </sheetViews>
  <sheetFormatPr defaultColWidth="9.00390625" defaultRowHeight="12.75"/>
  <cols>
    <col min="1" max="1" width="13.875" style="129" customWidth="1"/>
    <col min="2" max="2" width="79.125" style="130" customWidth="1"/>
    <col min="3" max="3" width="21.625" style="130" customWidth="1"/>
    <col min="4" max="4" width="17.875" style="130" customWidth="1"/>
    <col min="5" max="5" width="14.625" style="130" customWidth="1"/>
    <col min="6" max="6" width="10.125" style="130" customWidth="1"/>
    <col min="7" max="7" width="10.875" style="130" customWidth="1"/>
    <col min="8" max="16384" width="9.375" style="130" customWidth="1"/>
  </cols>
  <sheetData>
    <row r="1" spans="1:7" s="110" customFormat="1" ht="21" customHeight="1" thickBot="1">
      <c r="A1" s="109"/>
      <c r="B1" s="686" t="s">
        <v>547</v>
      </c>
      <c r="C1" s="686"/>
      <c r="D1" s="686"/>
      <c r="E1" s="686"/>
      <c r="F1" s="686"/>
      <c r="G1" s="686"/>
    </row>
    <row r="2" spans="1:7" s="310" customFormat="1" ht="25.5" customHeight="1">
      <c r="A2" s="261" t="s">
        <v>136</v>
      </c>
      <c r="B2" s="215" t="s">
        <v>456</v>
      </c>
      <c r="C2" s="691" t="s">
        <v>54</v>
      </c>
      <c r="D2" s="692"/>
      <c r="E2" s="692"/>
      <c r="F2" s="692"/>
      <c r="G2" s="693"/>
    </row>
    <row r="3" spans="1:7" s="310" customFormat="1" ht="24.75" thickBot="1">
      <c r="A3" s="304" t="s">
        <v>135</v>
      </c>
      <c r="B3" s="216" t="s">
        <v>440</v>
      </c>
      <c r="C3" s="694" t="s">
        <v>348</v>
      </c>
      <c r="D3" s="695"/>
      <c r="E3" s="695"/>
      <c r="F3" s="695"/>
      <c r="G3" s="696"/>
    </row>
    <row r="4" spans="1:7" s="311" customFormat="1" ht="15.75" customHeight="1" thickBot="1">
      <c r="A4" s="113"/>
      <c r="B4" s="113"/>
      <c r="C4" s="685" t="s">
        <v>47</v>
      </c>
      <c r="D4" s="685"/>
      <c r="E4" s="685"/>
      <c r="F4" s="685"/>
      <c r="G4" s="685"/>
    </row>
    <row r="5" spans="1:7" ht="24.75" thickBot="1">
      <c r="A5" s="262" t="s">
        <v>137</v>
      </c>
      <c r="B5" s="114" t="s">
        <v>48</v>
      </c>
      <c r="C5" s="115" t="s">
        <v>49</v>
      </c>
      <c r="D5" s="115" t="s">
        <v>482</v>
      </c>
      <c r="E5" s="115" t="s">
        <v>482</v>
      </c>
      <c r="F5" s="115" t="s">
        <v>542</v>
      </c>
      <c r="G5" s="115" t="s">
        <v>543</v>
      </c>
    </row>
    <row r="6" spans="1:7" s="312" customFormat="1" ht="12.75" customHeight="1" thickBot="1">
      <c r="A6" s="105" t="s">
        <v>407</v>
      </c>
      <c r="B6" s="106" t="s">
        <v>408</v>
      </c>
      <c r="C6" s="107" t="s">
        <v>409</v>
      </c>
      <c r="D6" s="107" t="s">
        <v>411</v>
      </c>
      <c r="E6" s="107" t="s">
        <v>410</v>
      </c>
      <c r="F6" s="107" t="s">
        <v>412</v>
      </c>
      <c r="G6" s="107" t="s">
        <v>413</v>
      </c>
    </row>
    <row r="7" spans="1:7" s="312" customFormat="1" ht="15.75" customHeight="1" thickBot="1">
      <c r="A7" s="116"/>
      <c r="B7" s="117" t="s">
        <v>50</v>
      </c>
      <c r="C7" s="118"/>
      <c r="D7" s="118"/>
      <c r="E7" s="118"/>
      <c r="F7" s="118"/>
      <c r="G7" s="118"/>
    </row>
    <row r="8" spans="1:7" s="228" customFormat="1" ht="12" customHeight="1" thickBot="1">
      <c r="A8" s="105" t="s">
        <v>11</v>
      </c>
      <c r="B8" s="119" t="s">
        <v>430</v>
      </c>
      <c r="C8" s="179">
        <f>SUM(C9:C19)</f>
        <v>0</v>
      </c>
      <c r="D8" s="179">
        <f>SUM(D9:D19)</f>
        <v>0</v>
      </c>
      <c r="E8" s="179">
        <f>SUM(E9:E19)</f>
        <v>0</v>
      </c>
      <c r="F8" s="179">
        <f>SUM(F9:F19)</f>
        <v>0</v>
      </c>
      <c r="G8" s="179">
        <f>SUM(G9:G19)</f>
        <v>0</v>
      </c>
    </row>
    <row r="9" spans="1:7" s="228" customFormat="1" ht="12" customHeight="1">
      <c r="A9" s="305" t="s">
        <v>78</v>
      </c>
      <c r="B9" s="9" t="s">
        <v>192</v>
      </c>
      <c r="C9" s="219"/>
      <c r="D9" s="219"/>
      <c r="E9" s="219"/>
      <c r="F9" s="219"/>
      <c r="G9" s="219"/>
    </row>
    <row r="10" spans="1:7" s="228" customFormat="1" ht="12" customHeight="1">
      <c r="A10" s="306" t="s">
        <v>79</v>
      </c>
      <c r="B10" s="7" t="s">
        <v>193</v>
      </c>
      <c r="C10" s="177"/>
      <c r="D10" s="177"/>
      <c r="E10" s="177"/>
      <c r="F10" s="177"/>
      <c r="G10" s="177"/>
    </row>
    <row r="11" spans="1:7" s="228" customFormat="1" ht="12" customHeight="1">
      <c r="A11" s="306" t="s">
        <v>80</v>
      </c>
      <c r="B11" s="7" t="s">
        <v>194</v>
      </c>
      <c r="C11" s="177"/>
      <c r="D11" s="177"/>
      <c r="E11" s="177"/>
      <c r="F11" s="177"/>
      <c r="G11" s="177"/>
    </row>
    <row r="12" spans="1:7" s="228" customFormat="1" ht="12" customHeight="1">
      <c r="A12" s="306" t="s">
        <v>81</v>
      </c>
      <c r="B12" s="7" t="s">
        <v>195</v>
      </c>
      <c r="C12" s="177"/>
      <c r="D12" s="177"/>
      <c r="E12" s="177"/>
      <c r="F12" s="177"/>
      <c r="G12" s="177"/>
    </row>
    <row r="13" spans="1:7" s="228" customFormat="1" ht="12" customHeight="1">
      <c r="A13" s="306" t="s">
        <v>98</v>
      </c>
      <c r="B13" s="7" t="s">
        <v>196</v>
      </c>
      <c r="C13" s="177"/>
      <c r="D13" s="177"/>
      <c r="E13" s="177"/>
      <c r="F13" s="177"/>
      <c r="G13" s="177"/>
    </row>
    <row r="14" spans="1:7" s="228" customFormat="1" ht="12" customHeight="1">
      <c r="A14" s="306" t="s">
        <v>82</v>
      </c>
      <c r="B14" s="7" t="s">
        <v>318</v>
      </c>
      <c r="C14" s="177"/>
      <c r="D14" s="177"/>
      <c r="E14" s="177"/>
      <c r="F14" s="177"/>
      <c r="G14" s="177"/>
    </row>
    <row r="15" spans="1:7" s="228" customFormat="1" ht="12" customHeight="1">
      <c r="A15" s="306" t="s">
        <v>83</v>
      </c>
      <c r="B15" s="6" t="s">
        <v>319</v>
      </c>
      <c r="C15" s="177"/>
      <c r="D15" s="177"/>
      <c r="E15" s="177"/>
      <c r="F15" s="177"/>
      <c r="G15" s="177"/>
    </row>
    <row r="16" spans="1:7" s="228" customFormat="1" ht="12" customHeight="1">
      <c r="A16" s="306" t="s">
        <v>90</v>
      </c>
      <c r="B16" s="7" t="s">
        <v>199</v>
      </c>
      <c r="C16" s="220"/>
      <c r="D16" s="220"/>
      <c r="E16" s="220"/>
      <c r="F16" s="220"/>
      <c r="G16" s="220"/>
    </row>
    <row r="17" spans="1:7" s="313" customFormat="1" ht="12" customHeight="1">
      <c r="A17" s="306" t="s">
        <v>91</v>
      </c>
      <c r="B17" s="7" t="s">
        <v>200</v>
      </c>
      <c r="C17" s="177"/>
      <c r="D17" s="177"/>
      <c r="E17" s="177"/>
      <c r="F17" s="177"/>
      <c r="G17" s="177"/>
    </row>
    <row r="18" spans="1:7" s="313" customFormat="1" ht="12" customHeight="1">
      <c r="A18" s="306" t="s">
        <v>92</v>
      </c>
      <c r="B18" s="7" t="s">
        <v>353</v>
      </c>
      <c r="C18" s="178"/>
      <c r="D18" s="178"/>
      <c r="E18" s="178"/>
      <c r="F18" s="178"/>
      <c r="G18" s="178"/>
    </row>
    <row r="19" spans="1:7" s="313" customFormat="1" ht="12" customHeight="1" thickBot="1">
      <c r="A19" s="306" t="s">
        <v>93</v>
      </c>
      <c r="B19" s="6" t="s">
        <v>201</v>
      </c>
      <c r="C19" s="178"/>
      <c r="D19" s="178"/>
      <c r="E19" s="178"/>
      <c r="F19" s="178"/>
      <c r="G19" s="178"/>
    </row>
    <row r="20" spans="1:7" s="228" customFormat="1" ht="12" customHeight="1" thickBot="1">
      <c r="A20" s="105" t="s">
        <v>12</v>
      </c>
      <c r="B20" s="119" t="s">
        <v>320</v>
      </c>
      <c r="C20" s="179">
        <f>SUM(C21:C23)</f>
        <v>0</v>
      </c>
      <c r="D20" s="179">
        <f>SUM(D21:D23)</f>
        <v>0</v>
      </c>
      <c r="E20" s="179">
        <f>SUM(E21:E23)</f>
        <v>0</v>
      </c>
      <c r="F20" s="179">
        <f>SUM(F21:F23)</f>
        <v>0</v>
      </c>
      <c r="G20" s="179">
        <f>SUM(G21:G23)</f>
        <v>0</v>
      </c>
    </row>
    <row r="21" spans="1:7" s="313" customFormat="1" ht="12" customHeight="1">
      <c r="A21" s="306" t="s">
        <v>84</v>
      </c>
      <c r="B21" s="8" t="s">
        <v>169</v>
      </c>
      <c r="C21" s="177"/>
      <c r="D21" s="177"/>
      <c r="E21" s="177"/>
      <c r="F21" s="177"/>
      <c r="G21" s="177"/>
    </row>
    <row r="22" spans="1:7" s="313" customFormat="1" ht="12" customHeight="1">
      <c r="A22" s="306" t="s">
        <v>85</v>
      </c>
      <c r="B22" s="7" t="s">
        <v>321</v>
      </c>
      <c r="C22" s="177"/>
      <c r="D22" s="177"/>
      <c r="E22" s="177"/>
      <c r="F22" s="177"/>
      <c r="G22" s="177"/>
    </row>
    <row r="23" spans="1:7" s="313" customFormat="1" ht="12" customHeight="1">
      <c r="A23" s="306" t="s">
        <v>86</v>
      </c>
      <c r="B23" s="7" t="s">
        <v>322</v>
      </c>
      <c r="C23" s="177"/>
      <c r="D23" s="177"/>
      <c r="E23" s="177"/>
      <c r="F23" s="177"/>
      <c r="G23" s="177"/>
    </row>
    <row r="24" spans="1:7" s="313" customFormat="1" ht="12" customHeight="1" thickBot="1">
      <c r="A24" s="306" t="s">
        <v>87</v>
      </c>
      <c r="B24" s="7" t="s">
        <v>435</v>
      </c>
      <c r="C24" s="177"/>
      <c r="D24" s="177"/>
      <c r="E24" s="177"/>
      <c r="F24" s="177"/>
      <c r="G24" s="177"/>
    </row>
    <row r="25" spans="1:7" s="313" customFormat="1" ht="12" customHeight="1" thickBot="1">
      <c r="A25" s="108" t="s">
        <v>13</v>
      </c>
      <c r="B25" s="90" t="s">
        <v>113</v>
      </c>
      <c r="C25" s="205"/>
      <c r="D25" s="205"/>
      <c r="E25" s="205"/>
      <c r="F25" s="205"/>
      <c r="G25" s="205"/>
    </row>
    <row r="26" spans="1:7" s="313" customFormat="1" ht="12" customHeight="1" thickBot="1">
      <c r="A26" s="108" t="s">
        <v>14</v>
      </c>
      <c r="B26" s="90" t="s">
        <v>323</v>
      </c>
      <c r="C26" s="179">
        <f>+C27+C28</f>
        <v>0</v>
      </c>
      <c r="D26" s="179">
        <f>+D27+D28</f>
        <v>0</v>
      </c>
      <c r="E26" s="179">
        <f>+E27+E28</f>
        <v>0</v>
      </c>
      <c r="F26" s="179">
        <f>+F27+F28</f>
        <v>0</v>
      </c>
      <c r="G26" s="179">
        <f>+G27+G28</f>
        <v>0</v>
      </c>
    </row>
    <row r="27" spans="1:7" s="313" customFormat="1" ht="12" customHeight="1">
      <c r="A27" s="307" t="s">
        <v>179</v>
      </c>
      <c r="B27" s="308" t="s">
        <v>321</v>
      </c>
      <c r="C27" s="74"/>
      <c r="D27" s="74"/>
      <c r="E27" s="74"/>
      <c r="F27" s="74"/>
      <c r="G27" s="74"/>
    </row>
    <row r="28" spans="1:7" s="313" customFormat="1" ht="12" customHeight="1">
      <c r="A28" s="307" t="s">
        <v>182</v>
      </c>
      <c r="B28" s="309" t="s">
        <v>324</v>
      </c>
      <c r="C28" s="180"/>
      <c r="D28" s="180"/>
      <c r="E28" s="180"/>
      <c r="F28" s="180"/>
      <c r="G28" s="180"/>
    </row>
    <row r="29" spans="1:7" s="313" customFormat="1" ht="12" customHeight="1" thickBot="1">
      <c r="A29" s="306" t="s">
        <v>183</v>
      </c>
      <c r="B29" s="93" t="s">
        <v>436</v>
      </c>
      <c r="C29" s="77"/>
      <c r="D29" s="77"/>
      <c r="E29" s="77"/>
      <c r="F29" s="77"/>
      <c r="G29" s="77"/>
    </row>
    <row r="30" spans="1:7" s="313" customFormat="1" ht="12" customHeight="1" thickBot="1">
      <c r="A30" s="108" t="s">
        <v>15</v>
      </c>
      <c r="B30" s="90" t="s">
        <v>325</v>
      </c>
      <c r="C30" s="179">
        <f>+C31+C32+C33</f>
        <v>0</v>
      </c>
      <c r="D30" s="179">
        <f>+D31+D32+D33</f>
        <v>0</v>
      </c>
      <c r="E30" s="179">
        <f>+E31+E32+E33</f>
        <v>0</v>
      </c>
      <c r="F30" s="179">
        <f>+F31+F32+F33</f>
        <v>0</v>
      </c>
      <c r="G30" s="179">
        <f>+G31+G32+G33</f>
        <v>0</v>
      </c>
    </row>
    <row r="31" spans="1:7" s="313" customFormat="1" ht="12" customHeight="1">
      <c r="A31" s="307" t="s">
        <v>71</v>
      </c>
      <c r="B31" s="308" t="s">
        <v>206</v>
      </c>
      <c r="C31" s="74"/>
      <c r="D31" s="74"/>
      <c r="E31" s="74"/>
      <c r="F31" s="74"/>
      <c r="G31" s="74"/>
    </row>
    <row r="32" spans="1:7" s="313" customFormat="1" ht="12" customHeight="1">
      <c r="A32" s="307" t="s">
        <v>72</v>
      </c>
      <c r="B32" s="309" t="s">
        <v>207</v>
      </c>
      <c r="C32" s="180"/>
      <c r="D32" s="180"/>
      <c r="E32" s="180"/>
      <c r="F32" s="180"/>
      <c r="G32" s="180"/>
    </row>
    <row r="33" spans="1:7" s="313" customFormat="1" ht="12" customHeight="1" thickBot="1">
      <c r="A33" s="306" t="s">
        <v>73</v>
      </c>
      <c r="B33" s="93" t="s">
        <v>208</v>
      </c>
      <c r="C33" s="77"/>
      <c r="D33" s="77"/>
      <c r="E33" s="77"/>
      <c r="F33" s="77"/>
      <c r="G33" s="77"/>
    </row>
    <row r="34" spans="1:7" s="228" customFormat="1" ht="12" customHeight="1" thickBot="1">
      <c r="A34" s="108" t="s">
        <v>16</v>
      </c>
      <c r="B34" s="90" t="s">
        <v>294</v>
      </c>
      <c r="C34" s="205"/>
      <c r="D34" s="205"/>
      <c r="E34" s="205"/>
      <c r="F34" s="205"/>
      <c r="G34" s="205"/>
    </row>
    <row r="35" spans="1:7" s="228" customFormat="1" ht="12" customHeight="1" thickBot="1">
      <c r="A35" s="108" t="s">
        <v>17</v>
      </c>
      <c r="B35" s="90" t="s">
        <v>326</v>
      </c>
      <c r="C35" s="221"/>
      <c r="D35" s="221"/>
      <c r="E35" s="221"/>
      <c r="F35" s="221"/>
      <c r="G35" s="221"/>
    </row>
    <row r="36" spans="1:7" s="228" customFormat="1" ht="12" customHeight="1" thickBot="1">
      <c r="A36" s="105" t="s">
        <v>18</v>
      </c>
      <c r="B36" s="90" t="s">
        <v>437</v>
      </c>
      <c r="C36" s="222">
        <f>+C8+C20+C25+C26+C30+C34+C35</f>
        <v>0</v>
      </c>
      <c r="D36" s="222">
        <f>+D8+D20+D25+D26+D30+D34+D35</f>
        <v>0</v>
      </c>
      <c r="E36" s="222">
        <f>+E8+E20+E25+E26+E30+E34+E35</f>
        <v>0</v>
      </c>
      <c r="F36" s="222">
        <f>+F8+F20+F25+F26+F30+F34+F35</f>
        <v>0</v>
      </c>
      <c r="G36" s="222">
        <f>+G8+G20+G25+G26+G30+G34+G35</f>
        <v>0</v>
      </c>
    </row>
    <row r="37" spans="1:7" s="228" customFormat="1" ht="12" customHeight="1" thickBot="1">
      <c r="A37" s="120" t="s">
        <v>19</v>
      </c>
      <c r="B37" s="90" t="s">
        <v>328</v>
      </c>
      <c r="C37" s="222">
        <f>+C38+C39+C40</f>
        <v>0</v>
      </c>
      <c r="D37" s="222">
        <f>+D38+D39+D40</f>
        <v>0</v>
      </c>
      <c r="E37" s="222">
        <f>+E38+E39+E40</f>
        <v>0</v>
      </c>
      <c r="F37" s="222">
        <f>+F38+F39+F40</f>
        <v>0</v>
      </c>
      <c r="G37" s="222">
        <f>+G38+G39+G40</f>
        <v>0</v>
      </c>
    </row>
    <row r="38" spans="1:7" s="228" customFormat="1" ht="12" customHeight="1">
      <c r="A38" s="307" t="s">
        <v>329</v>
      </c>
      <c r="B38" s="308" t="s">
        <v>151</v>
      </c>
      <c r="C38" s="74"/>
      <c r="D38" s="74"/>
      <c r="E38" s="74"/>
      <c r="F38" s="74"/>
      <c r="G38" s="74"/>
    </row>
    <row r="39" spans="1:7" s="228" customFormat="1" ht="12" customHeight="1">
      <c r="A39" s="307" t="s">
        <v>330</v>
      </c>
      <c r="B39" s="309" t="s">
        <v>1</v>
      </c>
      <c r="C39" s="180"/>
      <c r="D39" s="180"/>
      <c r="E39" s="180"/>
      <c r="F39" s="180"/>
      <c r="G39" s="180"/>
    </row>
    <row r="40" spans="1:7" s="313" customFormat="1" ht="12" customHeight="1" thickBot="1">
      <c r="A40" s="306" t="s">
        <v>331</v>
      </c>
      <c r="B40" s="93" t="s">
        <v>332</v>
      </c>
      <c r="C40" s="77"/>
      <c r="D40" s="77"/>
      <c r="E40" s="77"/>
      <c r="F40" s="77"/>
      <c r="G40" s="77"/>
    </row>
    <row r="41" spans="1:7" s="313" customFormat="1" ht="15" customHeight="1" thickBot="1">
      <c r="A41" s="120" t="s">
        <v>20</v>
      </c>
      <c r="B41" s="121" t="s">
        <v>333</v>
      </c>
      <c r="C41" s="225">
        <f>+C36+C37</f>
        <v>0</v>
      </c>
      <c r="D41" s="225">
        <f>+D36+D37</f>
        <v>0</v>
      </c>
      <c r="E41" s="225">
        <f>+E36+E37</f>
        <v>0</v>
      </c>
      <c r="F41" s="225">
        <f>+F36+F37</f>
        <v>0</v>
      </c>
      <c r="G41" s="225">
        <f>+G36+G37</f>
        <v>0</v>
      </c>
    </row>
    <row r="42" spans="1:4" s="313" customFormat="1" ht="15" customHeight="1">
      <c r="A42" s="122"/>
      <c r="B42" s="123"/>
      <c r="C42" s="223"/>
      <c r="D42" s="223"/>
    </row>
    <row r="43" spans="1:4" ht="13.5" thickBot="1">
      <c r="A43" s="124"/>
      <c r="B43" s="125"/>
      <c r="C43" s="224"/>
      <c r="D43" s="224"/>
    </row>
    <row r="44" spans="1:7" s="312" customFormat="1" ht="16.5" customHeight="1" thickBot="1">
      <c r="A44" s="126"/>
      <c r="B44" s="127" t="s">
        <v>51</v>
      </c>
      <c r="C44" s="225"/>
      <c r="D44" s="225"/>
      <c r="E44" s="225"/>
      <c r="F44" s="225"/>
      <c r="G44" s="225"/>
    </row>
    <row r="45" spans="1:7" s="314" customFormat="1" ht="12" customHeight="1" thickBot="1">
      <c r="A45" s="108" t="s">
        <v>11</v>
      </c>
      <c r="B45" s="90" t="s">
        <v>334</v>
      </c>
      <c r="C45" s="179">
        <f>SUM(C46:C50)</f>
        <v>0</v>
      </c>
      <c r="D45" s="179">
        <f>SUM(D46:D50)</f>
        <v>0</v>
      </c>
      <c r="E45" s="179">
        <f>SUM(E46:E50)</f>
        <v>0</v>
      </c>
      <c r="F45" s="179">
        <f>SUM(F46:F50)</f>
        <v>0</v>
      </c>
      <c r="G45" s="179">
        <f>SUM(G46:G50)</f>
        <v>0</v>
      </c>
    </row>
    <row r="46" spans="1:7" ht="12" customHeight="1">
      <c r="A46" s="306" t="s">
        <v>78</v>
      </c>
      <c r="B46" s="8" t="s">
        <v>41</v>
      </c>
      <c r="C46" s="74"/>
      <c r="D46" s="74"/>
      <c r="E46" s="74"/>
      <c r="F46" s="74"/>
      <c r="G46" s="74"/>
    </row>
    <row r="47" spans="1:7" ht="12" customHeight="1">
      <c r="A47" s="306" t="s">
        <v>79</v>
      </c>
      <c r="B47" s="7" t="s">
        <v>122</v>
      </c>
      <c r="C47" s="76"/>
      <c r="D47" s="76"/>
      <c r="E47" s="76"/>
      <c r="F47" s="76"/>
      <c r="G47" s="76"/>
    </row>
    <row r="48" spans="1:7" ht="12" customHeight="1">
      <c r="A48" s="306" t="s">
        <v>80</v>
      </c>
      <c r="B48" s="7" t="s">
        <v>97</v>
      </c>
      <c r="C48" s="76"/>
      <c r="D48" s="76"/>
      <c r="E48" s="76"/>
      <c r="F48" s="76"/>
      <c r="G48" s="76"/>
    </row>
    <row r="49" spans="1:7" ht="12" customHeight="1">
      <c r="A49" s="306" t="s">
        <v>81</v>
      </c>
      <c r="B49" s="7" t="s">
        <v>123</v>
      </c>
      <c r="C49" s="76"/>
      <c r="D49" s="76"/>
      <c r="E49" s="76"/>
      <c r="F49" s="76"/>
      <c r="G49" s="76"/>
    </row>
    <row r="50" spans="1:7" ht="12" customHeight="1" thickBot="1">
      <c r="A50" s="306" t="s">
        <v>98</v>
      </c>
      <c r="B50" s="7" t="s">
        <v>124</v>
      </c>
      <c r="C50" s="76"/>
      <c r="D50" s="76"/>
      <c r="E50" s="76"/>
      <c r="F50" s="76"/>
      <c r="G50" s="76"/>
    </row>
    <row r="51" spans="1:7" ht="12" customHeight="1" thickBot="1">
      <c r="A51" s="108" t="s">
        <v>12</v>
      </c>
      <c r="B51" s="90" t="s">
        <v>335</v>
      </c>
      <c r="C51" s="179">
        <f>SUM(C52:C54)</f>
        <v>0</v>
      </c>
      <c r="D51" s="179">
        <f>SUM(D52:D54)</f>
        <v>0</v>
      </c>
      <c r="E51" s="179">
        <f>SUM(E52:E54)</f>
        <v>0</v>
      </c>
      <c r="F51" s="179">
        <f>SUM(F52:F54)</f>
        <v>0</v>
      </c>
      <c r="G51" s="179">
        <f>SUM(G52:G54)</f>
        <v>0</v>
      </c>
    </row>
    <row r="52" spans="1:7" s="314" customFormat="1" ht="12" customHeight="1">
      <c r="A52" s="306" t="s">
        <v>84</v>
      </c>
      <c r="B52" s="8" t="s">
        <v>142</v>
      </c>
      <c r="C52" s="74"/>
      <c r="D52" s="74"/>
      <c r="E52" s="74"/>
      <c r="F52" s="74"/>
      <c r="G52" s="74"/>
    </row>
    <row r="53" spans="1:7" ht="12" customHeight="1">
      <c r="A53" s="306" t="s">
        <v>85</v>
      </c>
      <c r="B53" s="7" t="s">
        <v>126</v>
      </c>
      <c r="C53" s="76"/>
      <c r="D53" s="76"/>
      <c r="E53" s="76"/>
      <c r="F53" s="76"/>
      <c r="G53" s="76"/>
    </row>
    <row r="54" spans="1:7" ht="12" customHeight="1">
      <c r="A54" s="306" t="s">
        <v>86</v>
      </c>
      <c r="B54" s="7" t="s">
        <v>52</v>
      </c>
      <c r="C54" s="76"/>
      <c r="D54" s="76"/>
      <c r="E54" s="76"/>
      <c r="F54" s="76"/>
      <c r="G54" s="76"/>
    </row>
    <row r="55" spans="1:7" ht="12" customHeight="1" thickBot="1">
      <c r="A55" s="306" t="s">
        <v>87</v>
      </c>
      <c r="B55" s="7" t="s">
        <v>434</v>
      </c>
      <c r="C55" s="76"/>
      <c r="D55" s="76"/>
      <c r="E55" s="76"/>
      <c r="F55" s="76"/>
      <c r="G55" s="76"/>
    </row>
    <row r="56" spans="1:7" ht="15" customHeight="1" thickBot="1">
      <c r="A56" s="108" t="s">
        <v>13</v>
      </c>
      <c r="B56" s="90" t="s">
        <v>6</v>
      </c>
      <c r="C56" s="205"/>
      <c r="D56" s="205"/>
      <c r="E56" s="205"/>
      <c r="F56" s="205"/>
      <c r="G56" s="205"/>
    </row>
    <row r="57" spans="1:7" ht="13.5" thickBot="1">
      <c r="A57" s="108" t="s">
        <v>14</v>
      </c>
      <c r="B57" s="128" t="s">
        <v>439</v>
      </c>
      <c r="C57" s="226">
        <f>+C45+C51+C56</f>
        <v>0</v>
      </c>
      <c r="D57" s="226">
        <f>+D45+D51+D56</f>
        <v>0</v>
      </c>
      <c r="E57" s="226">
        <f>+E45+E51+E56</f>
        <v>0</v>
      </c>
      <c r="F57" s="226">
        <f>+F45+F51+F56</f>
        <v>0</v>
      </c>
      <c r="G57" s="226">
        <f>+G45+G51+G56</f>
        <v>0</v>
      </c>
    </row>
    <row r="58" spans="3:5" ht="15" customHeight="1" thickBot="1">
      <c r="C58" s="227"/>
      <c r="D58" s="227"/>
      <c r="E58" s="227"/>
    </row>
    <row r="59" spans="1:6" ht="14.25" customHeight="1" thickBot="1">
      <c r="A59" s="131" t="s">
        <v>429</v>
      </c>
      <c r="B59" s="132"/>
      <c r="C59" s="88">
        <v>0</v>
      </c>
      <c r="D59" s="88">
        <v>0</v>
      </c>
      <c r="E59" s="88">
        <v>0</v>
      </c>
      <c r="F59" s="88">
        <v>0</v>
      </c>
    </row>
    <row r="60" spans="1:6" ht="13.5" thickBot="1">
      <c r="A60" s="131" t="s">
        <v>138</v>
      </c>
      <c r="B60" s="132"/>
      <c r="C60" s="88">
        <v>0</v>
      </c>
      <c r="D60" s="88">
        <v>0</v>
      </c>
      <c r="E60" s="88">
        <v>0</v>
      </c>
      <c r="F60" s="88">
        <v>0</v>
      </c>
    </row>
  </sheetData>
  <sheetProtection formatCells="0"/>
  <mergeCells count="4">
    <mergeCell ref="C2:G2"/>
    <mergeCell ref="C3:G3"/>
    <mergeCell ref="B1:G1"/>
    <mergeCell ref="C4:G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7"/>
  <sheetViews>
    <sheetView zoomScaleSheetLayoutView="100" workbookViewId="0" topLeftCell="A1">
      <selection activeCell="S7" sqref="S7"/>
    </sheetView>
  </sheetViews>
  <sheetFormatPr defaultColWidth="9.00390625" defaultRowHeight="12.75"/>
  <cols>
    <col min="1" max="1" width="9.00390625" style="239" customWidth="1"/>
    <col min="2" max="2" width="75.875" style="239" customWidth="1"/>
    <col min="3" max="3" width="15.50390625" style="240" customWidth="1"/>
    <col min="4" max="4" width="15.50390625" style="239" customWidth="1"/>
    <col min="5" max="5" width="14.00390625" style="239" customWidth="1"/>
    <col min="6" max="6" width="13.625" style="35" customWidth="1"/>
    <col min="7" max="7" width="13.00390625" style="35" customWidth="1"/>
    <col min="8" max="8" width="12.375" style="35" customWidth="1"/>
    <col min="9" max="9" width="11.375" style="35" customWidth="1"/>
    <col min="10" max="16384" width="9.375" style="35" customWidth="1"/>
  </cols>
  <sheetData>
    <row r="1" spans="1:5" ht="15.75" customHeight="1">
      <c r="A1" s="657" t="s">
        <v>8</v>
      </c>
      <c r="B1" s="657"/>
      <c r="C1" s="657"/>
      <c r="D1" s="657"/>
      <c r="E1" s="657"/>
    </row>
    <row r="2" spans="1:9" ht="15.75" customHeight="1" thickBot="1">
      <c r="A2" s="656" t="s">
        <v>101</v>
      </c>
      <c r="B2" s="656"/>
      <c r="D2" s="92"/>
      <c r="E2" s="655" t="s">
        <v>143</v>
      </c>
      <c r="F2" s="655"/>
      <c r="G2" s="655"/>
      <c r="H2" s="655"/>
      <c r="I2" s="655"/>
    </row>
    <row r="3" spans="1:9" ht="37.5" customHeight="1" thickBot="1">
      <c r="A3" s="22" t="s">
        <v>63</v>
      </c>
      <c r="B3" s="23" t="s">
        <v>10</v>
      </c>
      <c r="C3" s="23" t="s">
        <v>480</v>
      </c>
      <c r="D3" s="259" t="s">
        <v>481</v>
      </c>
      <c r="E3" s="98" t="str">
        <f>+'1.1.sz.mell.'!C3</f>
        <v>2016. évi előirányzat</v>
      </c>
      <c r="F3" s="98" t="str">
        <f>+'1.1.sz.mell.'!D3</f>
        <v>Módosított előirányzat</v>
      </c>
      <c r="G3" s="98" t="str">
        <f>+'1.1.sz.mell.'!E3</f>
        <v>Módosított előirányzat</v>
      </c>
      <c r="H3" s="98" t="str">
        <f>+'1.1.sz.mell.'!F3</f>
        <v>Teljesítés</v>
      </c>
      <c r="I3" s="98" t="str">
        <f>+'1.1.sz.mell.'!G3</f>
        <v>Teljesítés %-a</v>
      </c>
    </row>
    <row r="4" spans="1:9" s="37" customFormat="1" ht="12" customHeight="1" thickBot="1">
      <c r="A4" s="31" t="s">
        <v>407</v>
      </c>
      <c r="B4" s="32" t="s">
        <v>408</v>
      </c>
      <c r="C4" s="32" t="s">
        <v>409</v>
      </c>
      <c r="D4" s="32" t="s">
        <v>411</v>
      </c>
      <c r="E4" s="303" t="s">
        <v>410</v>
      </c>
      <c r="F4" s="303" t="s">
        <v>412</v>
      </c>
      <c r="G4" s="303" t="s">
        <v>413</v>
      </c>
      <c r="H4" s="303" t="s">
        <v>414</v>
      </c>
      <c r="I4" s="303" t="s">
        <v>487</v>
      </c>
    </row>
    <row r="5" spans="1:9" s="1" customFormat="1" ht="12" customHeight="1" thickBot="1">
      <c r="A5" s="19" t="s">
        <v>11</v>
      </c>
      <c r="B5" s="20" t="s">
        <v>163</v>
      </c>
      <c r="C5" s="251">
        <f aca="true" t="shared" si="0" ref="C5:H5">+C6+C7+C8+C9+C10+C11</f>
        <v>164768</v>
      </c>
      <c r="D5" s="251">
        <f t="shared" si="0"/>
        <v>173063</v>
      </c>
      <c r="E5" s="134">
        <f t="shared" si="0"/>
        <v>172408</v>
      </c>
      <c r="F5" s="134">
        <f t="shared" si="0"/>
        <v>175583</v>
      </c>
      <c r="G5" s="134">
        <f t="shared" si="0"/>
        <v>176589</v>
      </c>
      <c r="H5" s="134">
        <f t="shared" si="0"/>
        <v>176589</v>
      </c>
      <c r="I5" s="643">
        <f>H5/E5</f>
        <v>1.024250614820658</v>
      </c>
    </row>
    <row r="6" spans="1:9" s="1" customFormat="1" ht="12" customHeight="1">
      <c r="A6" s="14" t="s">
        <v>78</v>
      </c>
      <c r="B6" s="271" t="s">
        <v>164</v>
      </c>
      <c r="C6" s="253">
        <v>72054</v>
      </c>
      <c r="D6" s="253">
        <v>73566</v>
      </c>
      <c r="E6" s="136">
        <v>51698</v>
      </c>
      <c r="F6" s="136">
        <v>51699</v>
      </c>
      <c r="G6" s="136">
        <v>51699</v>
      </c>
      <c r="H6" s="136">
        <v>51699</v>
      </c>
      <c r="I6" s="642">
        <f>H6/E6</f>
        <v>1.0000193431080506</v>
      </c>
    </row>
    <row r="7" spans="1:9" s="1" customFormat="1" ht="12" customHeight="1">
      <c r="A7" s="13" t="s">
        <v>79</v>
      </c>
      <c r="B7" s="272" t="s">
        <v>165</v>
      </c>
      <c r="C7" s="252">
        <v>57854</v>
      </c>
      <c r="D7" s="252">
        <v>63032</v>
      </c>
      <c r="E7" s="135">
        <v>69757</v>
      </c>
      <c r="F7" s="135">
        <v>69757</v>
      </c>
      <c r="G7" s="135">
        <v>70078</v>
      </c>
      <c r="H7" s="135">
        <v>70078</v>
      </c>
      <c r="I7" s="642">
        <f>H7/E7</f>
        <v>1.0046016887194116</v>
      </c>
    </row>
    <row r="8" spans="1:9" s="1" customFormat="1" ht="12" customHeight="1">
      <c r="A8" s="13" t="s">
        <v>80</v>
      </c>
      <c r="B8" s="272" t="s">
        <v>166</v>
      </c>
      <c r="C8" s="252">
        <v>25451</v>
      </c>
      <c r="D8" s="252">
        <v>33504</v>
      </c>
      <c r="E8" s="135">
        <v>47869</v>
      </c>
      <c r="F8" s="135">
        <v>49583</v>
      </c>
      <c r="G8" s="135">
        <v>50159</v>
      </c>
      <c r="H8" s="135">
        <v>50159</v>
      </c>
      <c r="I8" s="642">
        <f>H8/E8</f>
        <v>1.0478388936472456</v>
      </c>
    </row>
    <row r="9" spans="1:9" s="1" customFormat="1" ht="12" customHeight="1">
      <c r="A9" s="13" t="s">
        <v>81</v>
      </c>
      <c r="B9" s="272" t="s">
        <v>167</v>
      </c>
      <c r="C9" s="252">
        <v>2880</v>
      </c>
      <c r="D9" s="252">
        <v>2961</v>
      </c>
      <c r="E9" s="135">
        <v>3084</v>
      </c>
      <c r="F9" s="135">
        <v>3084</v>
      </c>
      <c r="G9" s="135">
        <v>3084</v>
      </c>
      <c r="H9" s="135">
        <v>3084</v>
      </c>
      <c r="I9" s="642">
        <f>H9/E9</f>
        <v>1</v>
      </c>
    </row>
    <row r="10" spans="1:9" s="1" customFormat="1" ht="12" customHeight="1">
      <c r="A10" s="13" t="s">
        <v>98</v>
      </c>
      <c r="B10" s="156" t="s">
        <v>349</v>
      </c>
      <c r="C10" s="252">
        <v>6529</v>
      </c>
      <c r="D10" s="252"/>
      <c r="E10" s="135"/>
      <c r="F10" s="135">
        <v>1460</v>
      </c>
      <c r="G10" s="135">
        <v>1569</v>
      </c>
      <c r="H10" s="135">
        <v>1569</v>
      </c>
      <c r="I10" s="135"/>
    </row>
    <row r="11" spans="1:9" s="1" customFormat="1" ht="12" customHeight="1" thickBot="1">
      <c r="A11" s="15" t="s">
        <v>82</v>
      </c>
      <c r="B11" s="157" t="s">
        <v>350</v>
      </c>
      <c r="C11" s="252"/>
      <c r="D11" s="252"/>
      <c r="E11" s="135"/>
      <c r="F11" s="135"/>
      <c r="G11" s="135"/>
      <c r="H11" s="135"/>
      <c r="I11" s="135"/>
    </row>
    <row r="12" spans="1:9" s="1" customFormat="1" ht="12" customHeight="1" thickBot="1">
      <c r="A12" s="19" t="s">
        <v>12</v>
      </c>
      <c r="B12" s="155" t="s">
        <v>168</v>
      </c>
      <c r="C12" s="251">
        <f aca="true" t="shared" si="1" ref="C12:H12">+C13+C14+C15+C16+C17</f>
        <v>17822</v>
      </c>
      <c r="D12" s="251">
        <f t="shared" si="1"/>
        <v>6386</v>
      </c>
      <c r="E12" s="134">
        <f t="shared" si="1"/>
        <v>10708</v>
      </c>
      <c r="F12" s="134">
        <f t="shared" si="1"/>
        <v>11220</v>
      </c>
      <c r="G12" s="134">
        <f t="shared" si="1"/>
        <v>17121</v>
      </c>
      <c r="H12" s="134">
        <f t="shared" si="1"/>
        <v>17121</v>
      </c>
      <c r="I12" s="643">
        <f>H12/E12</f>
        <v>1.5988980201718341</v>
      </c>
    </row>
    <row r="13" spans="1:9" s="1" customFormat="1" ht="12" customHeight="1">
      <c r="A13" s="14" t="s">
        <v>84</v>
      </c>
      <c r="B13" s="271" t="s">
        <v>169</v>
      </c>
      <c r="C13" s="253"/>
      <c r="D13" s="253"/>
      <c r="E13" s="136"/>
      <c r="F13" s="136"/>
      <c r="G13" s="136"/>
      <c r="H13" s="136"/>
      <c r="I13" s="136"/>
    </row>
    <row r="14" spans="1:9" s="1" customFormat="1" ht="12" customHeight="1">
      <c r="A14" s="13" t="s">
        <v>85</v>
      </c>
      <c r="B14" s="272" t="s">
        <v>170</v>
      </c>
      <c r="C14" s="252"/>
      <c r="D14" s="252"/>
      <c r="E14" s="135"/>
      <c r="F14" s="135"/>
      <c r="G14" s="135"/>
      <c r="H14" s="135"/>
      <c r="I14" s="135"/>
    </row>
    <row r="15" spans="1:9" s="1" customFormat="1" ht="12" customHeight="1">
      <c r="A15" s="13" t="s">
        <v>86</v>
      </c>
      <c r="B15" s="272" t="s">
        <v>339</v>
      </c>
      <c r="C15" s="252">
        <v>272</v>
      </c>
      <c r="D15" s="252"/>
      <c r="E15" s="135"/>
      <c r="F15" s="135"/>
      <c r="G15" s="135"/>
      <c r="H15" s="135"/>
      <c r="I15" s="135"/>
    </row>
    <row r="16" spans="1:9" s="1" customFormat="1" ht="12" customHeight="1">
      <c r="A16" s="13" t="s">
        <v>87</v>
      </c>
      <c r="B16" s="272" t="s">
        <v>340</v>
      </c>
      <c r="C16" s="252">
        <v>2445</v>
      </c>
      <c r="D16" s="252"/>
      <c r="E16" s="135"/>
      <c r="F16" s="135"/>
      <c r="G16" s="135"/>
      <c r="H16" s="135"/>
      <c r="I16" s="135"/>
    </row>
    <row r="17" spans="1:9" s="1" customFormat="1" ht="12" customHeight="1">
      <c r="A17" s="13" t="s">
        <v>88</v>
      </c>
      <c r="B17" s="272" t="s">
        <v>171</v>
      </c>
      <c r="C17" s="252">
        <v>15105</v>
      </c>
      <c r="D17" s="252">
        <v>6386</v>
      </c>
      <c r="E17" s="135">
        <v>10708</v>
      </c>
      <c r="F17" s="135">
        <v>11220</v>
      </c>
      <c r="G17" s="135">
        <v>17121</v>
      </c>
      <c r="H17" s="135">
        <v>17121</v>
      </c>
      <c r="I17" s="642">
        <f>H17/E17</f>
        <v>1.5988980201718341</v>
      </c>
    </row>
    <row r="18" spans="1:9" s="1" customFormat="1" ht="12" customHeight="1" thickBot="1">
      <c r="A18" s="15" t="s">
        <v>94</v>
      </c>
      <c r="B18" s="157" t="s">
        <v>172</v>
      </c>
      <c r="C18" s="254"/>
      <c r="D18" s="254"/>
      <c r="E18" s="137"/>
      <c r="F18" s="137"/>
      <c r="G18" s="137">
        <v>2700</v>
      </c>
      <c r="H18" s="137">
        <v>2700</v>
      </c>
      <c r="I18" s="137"/>
    </row>
    <row r="19" spans="1:9" s="1" customFormat="1" ht="12" customHeight="1" thickBot="1">
      <c r="A19" s="19" t="s">
        <v>13</v>
      </c>
      <c r="B19" s="20" t="s">
        <v>173</v>
      </c>
      <c r="C19" s="251">
        <f aca="true" t="shared" si="2" ref="C19:I19">+C20+C21+C22+C23+C24</f>
        <v>49693</v>
      </c>
      <c r="D19" s="251">
        <f t="shared" si="2"/>
        <v>0</v>
      </c>
      <c r="E19" s="134">
        <f t="shared" si="2"/>
        <v>0</v>
      </c>
      <c r="F19" s="134">
        <f t="shared" si="2"/>
        <v>28443</v>
      </c>
      <c r="G19" s="134">
        <f t="shared" si="2"/>
        <v>35679</v>
      </c>
      <c r="H19" s="134">
        <f t="shared" si="2"/>
        <v>35678</v>
      </c>
      <c r="I19" s="134">
        <f t="shared" si="2"/>
        <v>0</v>
      </c>
    </row>
    <row r="20" spans="1:9" s="1" customFormat="1" ht="12" customHeight="1">
      <c r="A20" s="14" t="s">
        <v>67</v>
      </c>
      <c r="B20" s="271" t="s">
        <v>174</v>
      </c>
      <c r="C20" s="253">
        <v>44801</v>
      </c>
      <c r="D20" s="253"/>
      <c r="E20" s="136"/>
      <c r="F20" s="136">
        <v>28443</v>
      </c>
      <c r="G20" s="136">
        <v>32379</v>
      </c>
      <c r="H20" s="136">
        <v>32378</v>
      </c>
      <c r="I20" s="136"/>
    </row>
    <row r="21" spans="1:9" s="1" customFormat="1" ht="12" customHeight="1">
      <c r="A21" s="13" t="s">
        <v>68</v>
      </c>
      <c r="B21" s="272" t="s">
        <v>175</v>
      </c>
      <c r="C21" s="252"/>
      <c r="D21" s="252"/>
      <c r="E21" s="135"/>
      <c r="F21" s="135"/>
      <c r="G21" s="135"/>
      <c r="H21" s="135"/>
      <c r="I21" s="135"/>
    </row>
    <row r="22" spans="1:9" s="1" customFormat="1" ht="12" customHeight="1">
      <c r="A22" s="13" t="s">
        <v>69</v>
      </c>
      <c r="B22" s="272" t="s">
        <v>341</v>
      </c>
      <c r="C22" s="252"/>
      <c r="D22" s="252"/>
      <c r="E22" s="135"/>
      <c r="F22" s="135"/>
      <c r="G22" s="135"/>
      <c r="H22" s="135"/>
      <c r="I22" s="135"/>
    </row>
    <row r="23" spans="1:9" s="1" customFormat="1" ht="12" customHeight="1">
      <c r="A23" s="13" t="s">
        <v>70</v>
      </c>
      <c r="B23" s="272" t="s">
        <v>342</v>
      </c>
      <c r="C23" s="252"/>
      <c r="D23" s="252"/>
      <c r="E23" s="135"/>
      <c r="F23" s="135"/>
      <c r="G23" s="135"/>
      <c r="H23" s="135"/>
      <c r="I23" s="135"/>
    </row>
    <row r="24" spans="1:9" s="1" customFormat="1" ht="12" customHeight="1">
      <c r="A24" s="13" t="s">
        <v>110</v>
      </c>
      <c r="B24" s="272" t="s">
        <v>176</v>
      </c>
      <c r="C24" s="252">
        <v>4892</v>
      </c>
      <c r="D24" s="252"/>
      <c r="E24" s="135"/>
      <c r="F24" s="135"/>
      <c r="G24" s="135">
        <v>3300</v>
      </c>
      <c r="H24" s="135">
        <v>3300</v>
      </c>
      <c r="I24" s="135"/>
    </row>
    <row r="25" spans="1:9" s="1" customFormat="1" ht="12" customHeight="1" thickBot="1">
      <c r="A25" s="15" t="s">
        <v>111</v>
      </c>
      <c r="B25" s="273" t="s">
        <v>177</v>
      </c>
      <c r="C25" s="254"/>
      <c r="D25" s="254"/>
      <c r="E25" s="137"/>
      <c r="F25" s="137"/>
      <c r="G25" s="137">
        <v>3300</v>
      </c>
      <c r="H25" s="137">
        <v>3300</v>
      </c>
      <c r="I25" s="137"/>
    </row>
    <row r="26" spans="1:9" s="1" customFormat="1" ht="12" customHeight="1" thickBot="1">
      <c r="A26" s="19" t="s">
        <v>112</v>
      </c>
      <c r="B26" s="20" t="s">
        <v>178</v>
      </c>
      <c r="C26" s="258">
        <f aca="true" t="shared" si="3" ref="C26:H26">+C27+C31+C32+C33</f>
        <v>44112</v>
      </c>
      <c r="D26" s="258">
        <f t="shared" si="3"/>
        <v>41400</v>
      </c>
      <c r="E26" s="300">
        <f t="shared" si="3"/>
        <v>49079</v>
      </c>
      <c r="F26" s="300">
        <f t="shared" si="3"/>
        <v>49079</v>
      </c>
      <c r="G26" s="300">
        <f t="shared" si="3"/>
        <v>51653</v>
      </c>
      <c r="H26" s="300">
        <f t="shared" si="3"/>
        <v>46852</v>
      </c>
      <c r="I26" s="643">
        <f>H26/E26</f>
        <v>0.9546241773467267</v>
      </c>
    </row>
    <row r="27" spans="1:9" s="1" customFormat="1" ht="12" customHeight="1">
      <c r="A27" s="14" t="s">
        <v>179</v>
      </c>
      <c r="B27" s="271" t="s">
        <v>356</v>
      </c>
      <c r="C27" s="302">
        <v>35640</v>
      </c>
      <c r="D27" s="302">
        <f>+D28+D29+D30</f>
        <v>33800</v>
      </c>
      <c r="E27" s="301">
        <f>+E28+E29+E30</f>
        <v>41000</v>
      </c>
      <c r="F27" s="301">
        <f>+F28+F29+F30</f>
        <v>41000</v>
      </c>
      <c r="G27" s="301">
        <f>+G28+G29+G30</f>
        <v>41708</v>
      </c>
      <c r="H27" s="301">
        <f>+H28+H29+H30</f>
        <v>37929</v>
      </c>
      <c r="I27" s="642">
        <f>H27/E27</f>
        <v>0.9250975609756098</v>
      </c>
    </row>
    <row r="28" spans="1:9" s="1" customFormat="1" ht="12" customHeight="1">
      <c r="A28" s="13" t="s">
        <v>180</v>
      </c>
      <c r="B28" s="272" t="s">
        <v>185</v>
      </c>
      <c r="C28" s="252">
        <v>6035</v>
      </c>
      <c r="D28" s="252">
        <v>5800</v>
      </c>
      <c r="E28" s="135">
        <v>6000</v>
      </c>
      <c r="F28" s="135">
        <v>6000</v>
      </c>
      <c r="G28" s="135">
        <v>7155</v>
      </c>
      <c r="H28" s="135">
        <v>6555</v>
      </c>
      <c r="I28" s="642">
        <f>H28/E28</f>
        <v>1.0925</v>
      </c>
    </row>
    <row r="29" spans="1:9" s="1" customFormat="1" ht="12" customHeight="1">
      <c r="A29" s="13" t="s">
        <v>181</v>
      </c>
      <c r="B29" s="272" t="s">
        <v>186</v>
      </c>
      <c r="C29" s="252"/>
      <c r="D29" s="252"/>
      <c r="E29" s="135"/>
      <c r="F29" s="135"/>
      <c r="G29" s="135"/>
      <c r="H29" s="135"/>
      <c r="I29" s="135"/>
    </row>
    <row r="30" spans="1:9" s="1" customFormat="1" ht="12" customHeight="1">
      <c r="A30" s="13" t="s">
        <v>354</v>
      </c>
      <c r="B30" s="334" t="s">
        <v>355</v>
      </c>
      <c r="C30" s="252"/>
      <c r="D30" s="252">
        <v>28000</v>
      </c>
      <c r="E30" s="135">
        <v>35000</v>
      </c>
      <c r="F30" s="135">
        <v>35000</v>
      </c>
      <c r="G30" s="135">
        <v>34553</v>
      </c>
      <c r="H30" s="135">
        <v>31374</v>
      </c>
      <c r="I30" s="642">
        <f>H30/E30</f>
        <v>0.8964</v>
      </c>
    </row>
    <row r="31" spans="1:9" s="1" customFormat="1" ht="12" customHeight="1">
      <c r="A31" s="13" t="s">
        <v>182</v>
      </c>
      <c r="B31" s="272" t="s">
        <v>187</v>
      </c>
      <c r="C31" s="252">
        <v>7657</v>
      </c>
      <c r="D31" s="252">
        <v>7000</v>
      </c>
      <c r="E31" s="135">
        <v>7500</v>
      </c>
      <c r="F31" s="135">
        <v>7500</v>
      </c>
      <c r="G31" s="135">
        <v>8858</v>
      </c>
      <c r="H31" s="135">
        <v>8384</v>
      </c>
      <c r="I31" s="642">
        <f>H31/E31</f>
        <v>1.1178666666666666</v>
      </c>
    </row>
    <row r="32" spans="1:9" s="1" customFormat="1" ht="12" customHeight="1">
      <c r="A32" s="13" t="s">
        <v>183</v>
      </c>
      <c r="B32" s="272" t="s">
        <v>188</v>
      </c>
      <c r="C32" s="252">
        <v>360</v>
      </c>
      <c r="D32" s="252">
        <v>300</v>
      </c>
      <c r="E32" s="135">
        <v>200</v>
      </c>
      <c r="F32" s="135">
        <v>200</v>
      </c>
      <c r="G32" s="135">
        <v>24</v>
      </c>
      <c r="H32" s="135">
        <v>5</v>
      </c>
      <c r="I32" s="642">
        <f>H32/E32</f>
        <v>0.025</v>
      </c>
    </row>
    <row r="33" spans="1:9" s="1" customFormat="1" ht="12" customHeight="1" thickBot="1">
      <c r="A33" s="15" t="s">
        <v>184</v>
      </c>
      <c r="B33" s="273" t="s">
        <v>189</v>
      </c>
      <c r="C33" s="254">
        <v>455</v>
      </c>
      <c r="D33" s="254">
        <v>300</v>
      </c>
      <c r="E33" s="137">
        <v>379</v>
      </c>
      <c r="F33" s="137">
        <v>379</v>
      </c>
      <c r="G33" s="137">
        <v>1063</v>
      </c>
      <c r="H33" s="137">
        <v>534</v>
      </c>
      <c r="I33" s="642">
        <f>H33/E33</f>
        <v>1.4089709762532983</v>
      </c>
    </row>
    <row r="34" spans="1:9" s="1" customFormat="1" ht="12" customHeight="1" thickBot="1">
      <c r="A34" s="19" t="s">
        <v>15</v>
      </c>
      <c r="B34" s="20" t="s">
        <v>351</v>
      </c>
      <c r="C34" s="251">
        <f aca="true" t="shared" si="4" ref="C34:H34">SUM(C35:C45)</f>
        <v>33964</v>
      </c>
      <c r="D34" s="251">
        <f t="shared" si="4"/>
        <v>29216</v>
      </c>
      <c r="E34" s="134">
        <f t="shared" si="4"/>
        <v>52734</v>
      </c>
      <c r="F34" s="134">
        <f t="shared" si="4"/>
        <v>59821</v>
      </c>
      <c r="G34" s="134">
        <f t="shared" si="4"/>
        <v>73843</v>
      </c>
      <c r="H34" s="134">
        <f t="shared" si="4"/>
        <v>73207</v>
      </c>
      <c r="I34" s="643">
        <f>H34/E34</f>
        <v>1.3882315014980848</v>
      </c>
    </row>
    <row r="35" spans="1:9" s="1" customFormat="1" ht="12" customHeight="1">
      <c r="A35" s="14" t="s">
        <v>71</v>
      </c>
      <c r="B35" s="271" t="s">
        <v>192</v>
      </c>
      <c r="C35" s="253"/>
      <c r="D35" s="253"/>
      <c r="E35" s="136"/>
      <c r="F35" s="136"/>
      <c r="G35" s="136"/>
      <c r="H35" s="136"/>
      <c r="I35" s="136"/>
    </row>
    <row r="36" spans="1:9" s="1" customFormat="1" ht="12" customHeight="1">
      <c r="A36" s="13" t="s">
        <v>72</v>
      </c>
      <c r="B36" s="272" t="s">
        <v>193</v>
      </c>
      <c r="C36" s="252">
        <v>8926</v>
      </c>
      <c r="D36" s="252">
        <v>4456</v>
      </c>
      <c r="E36" s="135">
        <v>4902</v>
      </c>
      <c r="F36" s="135">
        <v>4940</v>
      </c>
      <c r="G36" s="135">
        <v>5511</v>
      </c>
      <c r="H36" s="135">
        <v>5123</v>
      </c>
      <c r="I36" s="642">
        <f>H36/E36</f>
        <v>1.0450836393308853</v>
      </c>
    </row>
    <row r="37" spans="1:9" s="1" customFormat="1" ht="12" customHeight="1">
      <c r="A37" s="13" t="s">
        <v>73</v>
      </c>
      <c r="B37" s="272" t="s">
        <v>194</v>
      </c>
      <c r="C37" s="252">
        <v>537</v>
      </c>
      <c r="D37" s="252">
        <v>863</v>
      </c>
      <c r="E37" s="135">
        <v>2712</v>
      </c>
      <c r="F37" s="135">
        <v>2712</v>
      </c>
      <c r="G37" s="135">
        <v>3443</v>
      </c>
      <c r="H37" s="135">
        <v>3430</v>
      </c>
      <c r="I37" s="642">
        <f>H37/E37</f>
        <v>1.2647492625368733</v>
      </c>
    </row>
    <row r="38" spans="1:9" s="1" customFormat="1" ht="12" customHeight="1">
      <c r="A38" s="13" t="s">
        <v>114</v>
      </c>
      <c r="B38" s="272" t="s">
        <v>195</v>
      </c>
      <c r="C38" s="252">
        <v>326</v>
      </c>
      <c r="D38" s="252">
        <v>326</v>
      </c>
      <c r="E38" s="135">
        <v>326</v>
      </c>
      <c r="F38" s="135">
        <v>326</v>
      </c>
      <c r="G38" s="135">
        <v>348</v>
      </c>
      <c r="H38" s="135">
        <v>348</v>
      </c>
      <c r="I38" s="642">
        <f>H38/E38</f>
        <v>1.0674846625766872</v>
      </c>
    </row>
    <row r="39" spans="1:9" s="1" customFormat="1" ht="12" customHeight="1">
      <c r="A39" s="13" t="s">
        <v>115</v>
      </c>
      <c r="B39" s="272" t="s">
        <v>196</v>
      </c>
      <c r="C39" s="252">
        <v>11774</v>
      </c>
      <c r="D39" s="252">
        <v>15048</v>
      </c>
      <c r="E39" s="135">
        <v>13771</v>
      </c>
      <c r="F39" s="135">
        <v>13771</v>
      </c>
      <c r="G39" s="135">
        <v>16324</v>
      </c>
      <c r="H39" s="135">
        <v>16321</v>
      </c>
      <c r="I39" s="642">
        <f>H39/E39</f>
        <v>1.1851717377096798</v>
      </c>
    </row>
    <row r="40" spans="1:9" s="1" customFormat="1" ht="12" customHeight="1">
      <c r="A40" s="13" t="s">
        <v>116</v>
      </c>
      <c r="B40" s="272" t="s">
        <v>197</v>
      </c>
      <c r="C40" s="252">
        <v>11686</v>
      </c>
      <c r="D40" s="252">
        <v>8223</v>
      </c>
      <c r="E40" s="135">
        <v>30723</v>
      </c>
      <c r="F40" s="135">
        <v>37662</v>
      </c>
      <c r="G40" s="135">
        <v>46042</v>
      </c>
      <c r="H40" s="135">
        <v>45924</v>
      </c>
      <c r="I40" s="642">
        <f>H40/E40</f>
        <v>1.4947759007909385</v>
      </c>
    </row>
    <row r="41" spans="1:9" s="1" customFormat="1" ht="12" customHeight="1">
      <c r="A41" s="13" t="s">
        <v>117</v>
      </c>
      <c r="B41" s="272" t="s">
        <v>198</v>
      </c>
      <c r="C41" s="252"/>
      <c r="D41" s="252"/>
      <c r="E41" s="135"/>
      <c r="F41" s="135"/>
      <c r="G41" s="135">
        <v>1350</v>
      </c>
      <c r="H41" s="135">
        <v>1350</v>
      </c>
      <c r="I41" s="642"/>
    </row>
    <row r="42" spans="1:9" s="1" customFormat="1" ht="12" customHeight="1">
      <c r="A42" s="13" t="s">
        <v>118</v>
      </c>
      <c r="B42" s="272" t="s">
        <v>199</v>
      </c>
      <c r="C42" s="252">
        <v>365</v>
      </c>
      <c r="D42" s="252">
        <v>300</v>
      </c>
      <c r="E42" s="135">
        <v>300</v>
      </c>
      <c r="F42" s="135">
        <v>300</v>
      </c>
      <c r="G42" s="135">
        <v>300</v>
      </c>
      <c r="H42" s="135">
        <v>186</v>
      </c>
      <c r="I42" s="642">
        <f>H42/E42</f>
        <v>0.62</v>
      </c>
    </row>
    <row r="43" spans="1:9" s="1" customFormat="1" ht="12" customHeight="1">
      <c r="A43" s="13" t="s">
        <v>190</v>
      </c>
      <c r="B43" s="272" t="s">
        <v>200</v>
      </c>
      <c r="C43" s="255"/>
      <c r="D43" s="255"/>
      <c r="E43" s="138"/>
      <c r="F43" s="138"/>
      <c r="G43" s="138"/>
      <c r="H43" s="138"/>
      <c r="I43" s="138"/>
    </row>
    <row r="44" spans="1:9" s="1" customFormat="1" ht="12" customHeight="1">
      <c r="A44" s="15" t="s">
        <v>191</v>
      </c>
      <c r="B44" s="273" t="s">
        <v>353</v>
      </c>
      <c r="C44" s="256"/>
      <c r="D44" s="256"/>
      <c r="E44" s="139"/>
      <c r="F44" s="139">
        <v>110</v>
      </c>
      <c r="G44" s="139">
        <v>110</v>
      </c>
      <c r="H44" s="139">
        <v>110</v>
      </c>
      <c r="I44" s="139"/>
    </row>
    <row r="45" spans="1:9" s="1" customFormat="1" ht="12" customHeight="1" thickBot="1">
      <c r="A45" s="15" t="s">
        <v>352</v>
      </c>
      <c r="B45" s="157" t="s">
        <v>201</v>
      </c>
      <c r="C45" s="256">
        <v>350</v>
      </c>
      <c r="D45" s="256"/>
      <c r="E45" s="139"/>
      <c r="F45" s="139"/>
      <c r="G45" s="139">
        <v>415</v>
      </c>
      <c r="H45" s="139">
        <v>415</v>
      </c>
      <c r="I45" s="139"/>
    </row>
    <row r="46" spans="1:9" s="1" customFormat="1" ht="12" customHeight="1" thickBot="1">
      <c r="A46" s="19" t="s">
        <v>16</v>
      </c>
      <c r="B46" s="20" t="s">
        <v>202</v>
      </c>
      <c r="C46" s="251">
        <f aca="true" t="shared" si="5" ref="C46:H46">SUM(C47:C51)</f>
        <v>22552</v>
      </c>
      <c r="D46" s="251">
        <f t="shared" si="5"/>
        <v>8189</v>
      </c>
      <c r="E46" s="134">
        <f t="shared" si="5"/>
        <v>92756</v>
      </c>
      <c r="F46" s="134">
        <f t="shared" si="5"/>
        <v>118948</v>
      </c>
      <c r="G46" s="134">
        <f t="shared" si="5"/>
        <v>145318</v>
      </c>
      <c r="H46" s="134">
        <f t="shared" si="5"/>
        <v>145318</v>
      </c>
      <c r="I46" s="643">
        <f>H46/E46</f>
        <v>1.5666695415929968</v>
      </c>
    </row>
    <row r="47" spans="1:9" s="1" customFormat="1" ht="12" customHeight="1">
      <c r="A47" s="14" t="s">
        <v>74</v>
      </c>
      <c r="B47" s="271" t="s">
        <v>206</v>
      </c>
      <c r="C47" s="317"/>
      <c r="D47" s="317"/>
      <c r="E47" s="153"/>
      <c r="F47" s="153"/>
      <c r="G47" s="153"/>
      <c r="H47" s="153"/>
      <c r="I47" s="153"/>
    </row>
    <row r="48" spans="1:9" s="1" customFormat="1" ht="12" customHeight="1">
      <c r="A48" s="13" t="s">
        <v>75</v>
      </c>
      <c r="B48" s="272" t="s">
        <v>207</v>
      </c>
      <c r="C48" s="255">
        <v>22552</v>
      </c>
      <c r="D48" s="255">
        <v>8189</v>
      </c>
      <c r="E48" s="138">
        <v>92756</v>
      </c>
      <c r="F48" s="138">
        <v>118948</v>
      </c>
      <c r="G48" s="138">
        <v>145318</v>
      </c>
      <c r="H48" s="138">
        <v>145318</v>
      </c>
      <c r="I48" s="642">
        <f>H48/E48</f>
        <v>1.5666695415929968</v>
      </c>
    </row>
    <row r="49" spans="1:9" s="1" customFormat="1" ht="12" customHeight="1">
      <c r="A49" s="13" t="s">
        <v>203</v>
      </c>
      <c r="B49" s="272" t="s">
        <v>208</v>
      </c>
      <c r="C49" s="255"/>
      <c r="D49" s="255"/>
      <c r="E49" s="138"/>
      <c r="F49" s="138"/>
      <c r="G49" s="138"/>
      <c r="H49" s="138"/>
      <c r="I49" s="138"/>
    </row>
    <row r="50" spans="1:9" s="1" customFormat="1" ht="12" customHeight="1">
      <c r="A50" s="13" t="s">
        <v>204</v>
      </c>
      <c r="B50" s="272" t="s">
        <v>209</v>
      </c>
      <c r="C50" s="255"/>
      <c r="D50" s="255"/>
      <c r="E50" s="138"/>
      <c r="F50" s="138"/>
      <c r="G50" s="138"/>
      <c r="H50" s="138"/>
      <c r="I50" s="138"/>
    </row>
    <row r="51" spans="1:9" s="1" customFormat="1" ht="12" customHeight="1" thickBot="1">
      <c r="A51" s="15" t="s">
        <v>205</v>
      </c>
      <c r="B51" s="157" t="s">
        <v>210</v>
      </c>
      <c r="C51" s="256"/>
      <c r="D51" s="256"/>
      <c r="E51" s="139"/>
      <c r="F51" s="139"/>
      <c r="G51" s="139"/>
      <c r="H51" s="139"/>
      <c r="I51" s="139"/>
    </row>
    <row r="52" spans="1:9" s="1" customFormat="1" ht="12" customHeight="1" thickBot="1">
      <c r="A52" s="19" t="s">
        <v>119</v>
      </c>
      <c r="B52" s="20" t="s">
        <v>211</v>
      </c>
      <c r="C52" s="251">
        <f aca="true" t="shared" si="6" ref="C52:H52">SUM(C53:C55)</f>
        <v>0</v>
      </c>
      <c r="D52" s="251">
        <f t="shared" si="6"/>
        <v>0</v>
      </c>
      <c r="E52" s="134">
        <f t="shared" si="6"/>
        <v>1851</v>
      </c>
      <c r="F52" s="134">
        <f t="shared" si="6"/>
        <v>1960</v>
      </c>
      <c r="G52" s="134">
        <f t="shared" si="6"/>
        <v>1961</v>
      </c>
      <c r="H52" s="134">
        <f t="shared" si="6"/>
        <v>1961</v>
      </c>
      <c r="I52" s="643">
        <f>H52/E52</f>
        <v>1.0594273365748244</v>
      </c>
    </row>
    <row r="53" spans="1:9" s="1" customFormat="1" ht="12" customHeight="1">
      <c r="A53" s="14" t="s">
        <v>76</v>
      </c>
      <c r="B53" s="271" t="s">
        <v>212</v>
      </c>
      <c r="C53" s="253"/>
      <c r="D53" s="253"/>
      <c r="E53" s="136"/>
      <c r="F53" s="136"/>
      <c r="G53" s="136"/>
      <c r="H53" s="136"/>
      <c r="I53" s="136"/>
    </row>
    <row r="54" spans="1:9" s="1" customFormat="1" ht="12" customHeight="1">
      <c r="A54" s="13" t="s">
        <v>77</v>
      </c>
      <c r="B54" s="272" t="s">
        <v>343</v>
      </c>
      <c r="C54" s="252"/>
      <c r="D54" s="252"/>
      <c r="E54" s="135">
        <v>200</v>
      </c>
      <c r="F54" s="135">
        <v>200</v>
      </c>
      <c r="G54" s="135">
        <v>200</v>
      </c>
      <c r="H54" s="135">
        <v>200</v>
      </c>
      <c r="I54" s="135"/>
    </row>
    <row r="55" spans="1:9" s="1" customFormat="1" ht="12" customHeight="1">
      <c r="A55" s="13" t="s">
        <v>215</v>
      </c>
      <c r="B55" s="272" t="s">
        <v>213</v>
      </c>
      <c r="C55" s="252"/>
      <c r="D55" s="252"/>
      <c r="E55" s="135">
        <v>1651</v>
      </c>
      <c r="F55" s="135">
        <v>1760</v>
      </c>
      <c r="G55" s="135">
        <v>1761</v>
      </c>
      <c r="H55" s="135">
        <v>1761</v>
      </c>
      <c r="I55" s="135"/>
    </row>
    <row r="56" spans="1:9" s="1" customFormat="1" ht="12" customHeight="1" thickBot="1">
      <c r="A56" s="15" t="s">
        <v>216</v>
      </c>
      <c r="B56" s="157" t="s">
        <v>214</v>
      </c>
      <c r="C56" s="254"/>
      <c r="D56" s="254"/>
      <c r="E56" s="137"/>
      <c r="F56" s="137"/>
      <c r="G56" s="137"/>
      <c r="H56" s="137"/>
      <c r="I56" s="137"/>
    </row>
    <row r="57" spans="1:9" s="1" customFormat="1" ht="12" customHeight="1" thickBot="1">
      <c r="A57" s="19" t="s">
        <v>18</v>
      </c>
      <c r="B57" s="155" t="s">
        <v>217</v>
      </c>
      <c r="C57" s="251">
        <f aca="true" t="shared" si="7" ref="C57:H57">SUM(C58:C60)</f>
        <v>2836</v>
      </c>
      <c r="D57" s="251">
        <f t="shared" si="7"/>
        <v>1145</v>
      </c>
      <c r="E57" s="134">
        <f t="shared" si="7"/>
        <v>5580</v>
      </c>
      <c r="F57" s="134">
        <f t="shared" si="7"/>
        <v>5580</v>
      </c>
      <c r="G57" s="134">
        <f t="shared" si="7"/>
        <v>7726</v>
      </c>
      <c r="H57" s="134">
        <f t="shared" si="7"/>
        <v>4146</v>
      </c>
      <c r="I57" s="643">
        <f>H57/E57</f>
        <v>0.7430107526881721</v>
      </c>
    </row>
    <row r="58" spans="1:9" s="1" customFormat="1" ht="12" customHeight="1">
      <c r="A58" s="14" t="s">
        <v>120</v>
      </c>
      <c r="B58" s="271" t="s">
        <v>219</v>
      </c>
      <c r="C58" s="255"/>
      <c r="D58" s="255"/>
      <c r="E58" s="138"/>
      <c r="F58" s="138"/>
      <c r="G58" s="138"/>
      <c r="H58" s="138"/>
      <c r="I58" s="138"/>
    </row>
    <row r="59" spans="1:9" s="1" customFormat="1" ht="12" customHeight="1">
      <c r="A59" s="13" t="s">
        <v>121</v>
      </c>
      <c r="B59" s="272" t="s">
        <v>344</v>
      </c>
      <c r="C59" s="255"/>
      <c r="D59" s="255"/>
      <c r="E59" s="138"/>
      <c r="F59" s="138"/>
      <c r="G59" s="138"/>
      <c r="H59" s="138"/>
      <c r="I59" s="138"/>
    </row>
    <row r="60" spans="1:9" s="1" customFormat="1" ht="12" customHeight="1">
      <c r="A60" s="13" t="s">
        <v>144</v>
      </c>
      <c r="B60" s="272" t="s">
        <v>220</v>
      </c>
      <c r="C60" s="255">
        <v>2836</v>
      </c>
      <c r="D60" s="255">
        <v>1145</v>
      </c>
      <c r="E60" s="138">
        <v>5580</v>
      </c>
      <c r="F60" s="138">
        <v>5580</v>
      </c>
      <c r="G60" s="138">
        <v>7726</v>
      </c>
      <c r="H60" s="138">
        <v>4146</v>
      </c>
      <c r="I60" s="642">
        <f>H60/E60</f>
        <v>0.7430107526881721</v>
      </c>
    </row>
    <row r="61" spans="1:9" s="1" customFormat="1" ht="12" customHeight="1" thickBot="1">
      <c r="A61" s="15" t="s">
        <v>218</v>
      </c>
      <c r="B61" s="157" t="s">
        <v>221</v>
      </c>
      <c r="C61" s="255"/>
      <c r="D61" s="255"/>
      <c r="E61" s="138"/>
      <c r="F61" s="138"/>
      <c r="G61" s="138"/>
      <c r="H61" s="138"/>
      <c r="I61" s="138"/>
    </row>
    <row r="62" spans="1:9" s="1" customFormat="1" ht="12" customHeight="1" thickBot="1">
      <c r="A62" s="341" t="s">
        <v>396</v>
      </c>
      <c r="B62" s="20" t="s">
        <v>222</v>
      </c>
      <c r="C62" s="258">
        <f aca="true" t="shared" si="8" ref="C62:H62">+C5+C12+C19+C26+C34+C46+C52+C57</f>
        <v>335747</v>
      </c>
      <c r="D62" s="258">
        <f t="shared" si="8"/>
        <v>259399</v>
      </c>
      <c r="E62" s="300">
        <f t="shared" si="8"/>
        <v>385116</v>
      </c>
      <c r="F62" s="300">
        <f t="shared" si="8"/>
        <v>450634</v>
      </c>
      <c r="G62" s="300">
        <f t="shared" si="8"/>
        <v>509890</v>
      </c>
      <c r="H62" s="300">
        <f t="shared" si="8"/>
        <v>500872</v>
      </c>
      <c r="I62" s="643">
        <f>H62/E62</f>
        <v>1.3005743723968881</v>
      </c>
    </row>
    <row r="63" spans="1:9" s="1" customFormat="1" ht="12" customHeight="1" thickBot="1">
      <c r="A63" s="318" t="s">
        <v>223</v>
      </c>
      <c r="B63" s="155" t="s">
        <v>443</v>
      </c>
      <c r="C63" s="251">
        <f aca="true" t="shared" si="9" ref="C63:H63">SUM(C64:C66)</f>
        <v>0</v>
      </c>
      <c r="D63" s="251">
        <f t="shared" si="9"/>
        <v>0</v>
      </c>
      <c r="E63" s="134">
        <f t="shared" si="9"/>
        <v>51921</v>
      </c>
      <c r="F63" s="134">
        <f t="shared" si="9"/>
        <v>45000</v>
      </c>
      <c r="G63" s="134">
        <f t="shared" si="9"/>
        <v>45000</v>
      </c>
      <c r="H63" s="134">
        <f t="shared" si="9"/>
        <v>5929</v>
      </c>
      <c r="I63" s="643">
        <f>H63/E63</f>
        <v>0.11419271585678242</v>
      </c>
    </row>
    <row r="64" spans="1:9" s="1" customFormat="1" ht="12" customHeight="1">
      <c r="A64" s="14" t="s">
        <v>255</v>
      </c>
      <c r="B64" s="271" t="s">
        <v>225</v>
      </c>
      <c r="C64" s="255"/>
      <c r="D64" s="255"/>
      <c r="E64" s="138"/>
      <c r="F64" s="138"/>
      <c r="G64" s="138"/>
      <c r="H64" s="138"/>
      <c r="I64" s="138"/>
    </row>
    <row r="65" spans="1:9" s="1" customFormat="1" ht="12" customHeight="1">
      <c r="A65" s="13" t="s">
        <v>264</v>
      </c>
      <c r="B65" s="272" t="s">
        <v>226</v>
      </c>
      <c r="C65" s="255"/>
      <c r="D65" s="255"/>
      <c r="E65" s="138"/>
      <c r="F65" s="138"/>
      <c r="G65" s="138"/>
      <c r="H65" s="138"/>
      <c r="I65" s="138"/>
    </row>
    <row r="66" spans="1:9" s="1" customFormat="1" ht="12" customHeight="1" thickBot="1">
      <c r="A66" s="15" t="s">
        <v>265</v>
      </c>
      <c r="B66" s="335" t="s">
        <v>381</v>
      </c>
      <c r="C66" s="255"/>
      <c r="D66" s="255"/>
      <c r="E66" s="138">
        <v>51921</v>
      </c>
      <c r="F66" s="138">
        <v>45000</v>
      </c>
      <c r="G66" s="138">
        <v>45000</v>
      </c>
      <c r="H66" s="138">
        <v>5929</v>
      </c>
      <c r="I66" s="642">
        <f>H66/E66</f>
        <v>0.11419271585678242</v>
      </c>
    </row>
    <row r="67" spans="1:9" s="1" customFormat="1" ht="12" customHeight="1" thickBot="1">
      <c r="A67" s="318" t="s">
        <v>228</v>
      </c>
      <c r="B67" s="155" t="s">
        <v>229</v>
      </c>
      <c r="C67" s="251">
        <f aca="true" t="shared" si="10" ref="C67:I67">SUM(C68:C71)</f>
        <v>0</v>
      </c>
      <c r="D67" s="251">
        <f t="shared" si="10"/>
        <v>0</v>
      </c>
      <c r="E67" s="134">
        <f t="shared" si="10"/>
        <v>0</v>
      </c>
      <c r="F67" s="134">
        <f t="shared" si="10"/>
        <v>0</v>
      </c>
      <c r="G67" s="134">
        <f t="shared" si="10"/>
        <v>0</v>
      </c>
      <c r="H67" s="134">
        <f t="shared" si="10"/>
        <v>0</v>
      </c>
      <c r="I67" s="134">
        <f t="shared" si="10"/>
        <v>0</v>
      </c>
    </row>
    <row r="68" spans="1:9" s="1" customFormat="1" ht="12" customHeight="1">
      <c r="A68" s="14" t="s">
        <v>99</v>
      </c>
      <c r="B68" s="271" t="s">
        <v>230</v>
      </c>
      <c r="C68" s="255"/>
      <c r="D68" s="255"/>
      <c r="E68" s="138"/>
      <c r="F68" s="138"/>
      <c r="G68" s="138"/>
      <c r="H68" s="138"/>
      <c r="I68" s="138"/>
    </row>
    <row r="69" spans="1:9" s="1" customFormat="1" ht="17.25" customHeight="1">
      <c r="A69" s="13" t="s">
        <v>100</v>
      </c>
      <c r="B69" s="272" t="s">
        <v>231</v>
      </c>
      <c r="C69" s="255"/>
      <c r="D69" s="255"/>
      <c r="E69" s="138"/>
      <c r="F69" s="138"/>
      <c r="G69" s="138"/>
      <c r="H69" s="138"/>
      <c r="I69" s="138"/>
    </row>
    <row r="70" spans="1:9" s="1" customFormat="1" ht="12" customHeight="1">
      <c r="A70" s="13" t="s">
        <v>256</v>
      </c>
      <c r="B70" s="272" t="s">
        <v>232</v>
      </c>
      <c r="C70" s="255"/>
      <c r="D70" s="255"/>
      <c r="E70" s="138"/>
      <c r="F70" s="138"/>
      <c r="G70" s="138"/>
      <c r="H70" s="138"/>
      <c r="I70" s="138"/>
    </row>
    <row r="71" spans="1:9" s="1" customFormat="1" ht="12" customHeight="1" thickBot="1">
      <c r="A71" s="15" t="s">
        <v>257</v>
      </c>
      <c r="B71" s="157" t="s">
        <v>233</v>
      </c>
      <c r="C71" s="255"/>
      <c r="D71" s="255"/>
      <c r="E71" s="138"/>
      <c r="F71" s="138"/>
      <c r="G71" s="138"/>
      <c r="H71" s="138"/>
      <c r="I71" s="138"/>
    </row>
    <row r="72" spans="1:9" s="1" customFormat="1" ht="12" customHeight="1" thickBot="1">
      <c r="A72" s="318" t="s">
        <v>234</v>
      </c>
      <c r="B72" s="155" t="s">
        <v>235</v>
      </c>
      <c r="C72" s="251">
        <f aca="true" t="shared" si="11" ref="C72:H72">SUM(C73:C74)</f>
        <v>91455</v>
      </c>
      <c r="D72" s="251">
        <f t="shared" si="11"/>
        <v>40173</v>
      </c>
      <c r="E72" s="134">
        <f t="shared" si="11"/>
        <v>119646</v>
      </c>
      <c r="F72" s="134">
        <f t="shared" si="11"/>
        <v>119719</v>
      </c>
      <c r="G72" s="134">
        <f t="shared" si="11"/>
        <v>119719</v>
      </c>
      <c r="H72" s="134">
        <f t="shared" si="11"/>
        <v>119719</v>
      </c>
      <c r="I72" s="643">
        <f>H72/E72</f>
        <v>1.000610133226351</v>
      </c>
    </row>
    <row r="73" spans="1:9" s="1" customFormat="1" ht="12" customHeight="1">
      <c r="A73" s="14" t="s">
        <v>258</v>
      </c>
      <c r="B73" s="271" t="s">
        <v>236</v>
      </c>
      <c r="C73" s="255">
        <v>91455</v>
      </c>
      <c r="D73" s="255">
        <v>40173</v>
      </c>
      <c r="E73" s="138">
        <v>119646</v>
      </c>
      <c r="F73" s="138">
        <v>119719</v>
      </c>
      <c r="G73" s="138">
        <v>119719</v>
      </c>
      <c r="H73" s="138">
        <v>119719</v>
      </c>
      <c r="I73" s="642">
        <f>H73/E73</f>
        <v>1.000610133226351</v>
      </c>
    </row>
    <row r="74" spans="1:9" s="1" customFormat="1" ht="12" customHeight="1" thickBot="1">
      <c r="A74" s="15" t="s">
        <v>259</v>
      </c>
      <c r="B74" s="157" t="s">
        <v>237</v>
      </c>
      <c r="C74" s="255"/>
      <c r="D74" s="255"/>
      <c r="E74" s="138"/>
      <c r="F74" s="138"/>
      <c r="G74" s="138"/>
      <c r="H74" s="138"/>
      <c r="I74" s="138"/>
    </row>
    <row r="75" spans="1:9" s="1" customFormat="1" ht="12" customHeight="1" thickBot="1">
      <c r="A75" s="318" t="s">
        <v>238</v>
      </c>
      <c r="B75" s="155" t="s">
        <v>239</v>
      </c>
      <c r="C75" s="251">
        <f aca="true" t="shared" si="12" ref="C75:I75">SUM(C76:C78)</f>
        <v>5994</v>
      </c>
      <c r="D75" s="251">
        <f t="shared" si="12"/>
        <v>5994</v>
      </c>
      <c r="E75" s="134">
        <f t="shared" si="12"/>
        <v>0</v>
      </c>
      <c r="F75" s="134">
        <f t="shared" si="12"/>
        <v>0</v>
      </c>
      <c r="G75" s="134">
        <f t="shared" si="12"/>
        <v>6737</v>
      </c>
      <c r="H75" s="134">
        <f t="shared" si="12"/>
        <v>296737</v>
      </c>
      <c r="I75" s="134">
        <f t="shared" si="12"/>
        <v>0</v>
      </c>
    </row>
    <row r="76" spans="1:9" s="1" customFormat="1" ht="12" customHeight="1">
      <c r="A76" s="14" t="s">
        <v>260</v>
      </c>
      <c r="B76" s="271" t="s">
        <v>240</v>
      </c>
      <c r="C76" s="255">
        <v>5994</v>
      </c>
      <c r="D76" s="255">
        <v>5994</v>
      </c>
      <c r="E76" s="138"/>
      <c r="F76" s="138"/>
      <c r="G76" s="138">
        <v>6737</v>
      </c>
      <c r="H76" s="138">
        <v>6737</v>
      </c>
      <c r="I76" s="642"/>
    </row>
    <row r="77" spans="1:9" s="1" customFormat="1" ht="12" customHeight="1">
      <c r="A77" s="13" t="s">
        <v>261</v>
      </c>
      <c r="B77" s="272" t="s">
        <v>241</v>
      </c>
      <c r="C77" s="255"/>
      <c r="D77" s="255"/>
      <c r="E77" s="138"/>
      <c r="F77" s="138"/>
      <c r="G77" s="138"/>
      <c r="H77" s="138"/>
      <c r="I77" s="138"/>
    </row>
    <row r="78" spans="1:9" s="1" customFormat="1" ht="12" customHeight="1" thickBot="1">
      <c r="A78" s="15" t="s">
        <v>262</v>
      </c>
      <c r="B78" s="157" t="s">
        <v>242</v>
      </c>
      <c r="C78" s="255"/>
      <c r="D78" s="255"/>
      <c r="E78" s="138"/>
      <c r="F78" s="138"/>
      <c r="G78" s="138"/>
      <c r="H78" s="138">
        <v>290000</v>
      </c>
      <c r="I78" s="138"/>
    </row>
    <row r="79" spans="1:9" s="1" customFormat="1" ht="12" customHeight="1" thickBot="1">
      <c r="A79" s="318" t="s">
        <v>243</v>
      </c>
      <c r="B79" s="155" t="s">
        <v>263</v>
      </c>
      <c r="C79" s="251">
        <f aca="true" t="shared" si="13" ref="C79:I79">SUM(C80:C83)</f>
        <v>0</v>
      </c>
      <c r="D79" s="251">
        <f t="shared" si="13"/>
        <v>0</v>
      </c>
      <c r="E79" s="134">
        <f t="shared" si="13"/>
        <v>0</v>
      </c>
      <c r="F79" s="134">
        <f t="shared" si="13"/>
        <v>0</v>
      </c>
      <c r="G79" s="134">
        <f t="shared" si="13"/>
        <v>0</v>
      </c>
      <c r="H79" s="134">
        <f t="shared" si="13"/>
        <v>0</v>
      </c>
      <c r="I79" s="134">
        <f t="shared" si="13"/>
        <v>0</v>
      </c>
    </row>
    <row r="80" spans="1:9" s="1" customFormat="1" ht="12" customHeight="1">
      <c r="A80" s="275" t="s">
        <v>244</v>
      </c>
      <c r="B80" s="271" t="s">
        <v>245</v>
      </c>
      <c r="C80" s="255"/>
      <c r="D80" s="255"/>
      <c r="E80" s="138"/>
      <c r="F80" s="138"/>
      <c r="G80" s="138"/>
      <c r="H80" s="138"/>
      <c r="I80" s="138"/>
    </row>
    <row r="81" spans="1:9" s="1" customFormat="1" ht="12" customHeight="1">
      <c r="A81" s="276" t="s">
        <v>246</v>
      </c>
      <c r="B81" s="272" t="s">
        <v>247</v>
      </c>
      <c r="C81" s="255"/>
      <c r="D81" s="255"/>
      <c r="E81" s="138"/>
      <c r="F81" s="138"/>
      <c r="G81" s="138"/>
      <c r="H81" s="138"/>
      <c r="I81" s="138"/>
    </row>
    <row r="82" spans="1:9" s="1" customFormat="1" ht="12" customHeight="1">
      <c r="A82" s="276" t="s">
        <v>248</v>
      </c>
      <c r="B82" s="272" t="s">
        <v>249</v>
      </c>
      <c r="C82" s="255"/>
      <c r="D82" s="255"/>
      <c r="E82" s="138"/>
      <c r="F82" s="138"/>
      <c r="G82" s="138"/>
      <c r="H82" s="138"/>
      <c r="I82" s="138"/>
    </row>
    <row r="83" spans="1:9" s="1" customFormat="1" ht="12" customHeight="1" thickBot="1">
      <c r="A83" s="277" t="s">
        <v>250</v>
      </c>
      <c r="B83" s="157" t="s">
        <v>251</v>
      </c>
      <c r="C83" s="255"/>
      <c r="D83" s="255"/>
      <c r="E83" s="138"/>
      <c r="F83" s="138"/>
      <c r="G83" s="138"/>
      <c r="H83" s="138"/>
      <c r="I83" s="138"/>
    </row>
    <row r="84" spans="1:9" s="1" customFormat="1" ht="12" customHeight="1" thickBot="1">
      <c r="A84" s="318" t="s">
        <v>252</v>
      </c>
      <c r="B84" s="155" t="s">
        <v>395</v>
      </c>
      <c r="C84" s="320"/>
      <c r="D84" s="320"/>
      <c r="E84" s="321"/>
      <c r="F84" s="321"/>
      <c r="G84" s="321"/>
      <c r="H84" s="321"/>
      <c r="I84" s="321"/>
    </row>
    <row r="85" spans="1:9" s="1" customFormat="1" ht="12" customHeight="1" thickBot="1">
      <c r="A85" s="318" t="s">
        <v>254</v>
      </c>
      <c r="B85" s="155" t="s">
        <v>253</v>
      </c>
      <c r="C85" s="320"/>
      <c r="D85" s="320"/>
      <c r="E85" s="321"/>
      <c r="F85" s="321"/>
      <c r="G85" s="321"/>
      <c r="H85" s="321"/>
      <c r="I85" s="321"/>
    </row>
    <row r="86" spans="1:9" s="1" customFormat="1" ht="12" customHeight="1" thickBot="1">
      <c r="A86" s="318" t="s">
        <v>266</v>
      </c>
      <c r="B86" s="278" t="s">
        <v>398</v>
      </c>
      <c r="C86" s="258">
        <f aca="true" t="shared" si="14" ref="C86:H86">+C63+C67+C72+C75+C79+C85+C84</f>
        <v>97449</v>
      </c>
      <c r="D86" s="258">
        <f t="shared" si="14"/>
        <v>46167</v>
      </c>
      <c r="E86" s="300">
        <f t="shared" si="14"/>
        <v>171567</v>
      </c>
      <c r="F86" s="300">
        <f t="shared" si="14"/>
        <v>164719</v>
      </c>
      <c r="G86" s="300">
        <f t="shared" si="14"/>
        <v>171456</v>
      </c>
      <c r="H86" s="300">
        <f t="shared" si="14"/>
        <v>422385</v>
      </c>
      <c r="I86" s="643">
        <f>H86/E86</f>
        <v>2.461924495969505</v>
      </c>
    </row>
    <row r="87" spans="1:9" s="1" customFormat="1" ht="12" customHeight="1" thickBot="1">
      <c r="A87" s="319" t="s">
        <v>397</v>
      </c>
      <c r="B87" s="279" t="s">
        <v>399</v>
      </c>
      <c r="C87" s="258">
        <f aca="true" t="shared" si="15" ref="C87:H87">+C62+C86</f>
        <v>433196</v>
      </c>
      <c r="D87" s="258">
        <f t="shared" si="15"/>
        <v>305566</v>
      </c>
      <c r="E87" s="300">
        <f t="shared" si="15"/>
        <v>556683</v>
      </c>
      <c r="F87" s="300">
        <f t="shared" si="15"/>
        <v>615353</v>
      </c>
      <c r="G87" s="300">
        <f t="shared" si="15"/>
        <v>681346</v>
      </c>
      <c r="H87" s="300">
        <f t="shared" si="15"/>
        <v>923257</v>
      </c>
      <c r="I87" s="643">
        <f>H87/E87</f>
        <v>1.6584968464997134</v>
      </c>
    </row>
    <row r="88" spans="1:5" s="1" customFormat="1" ht="12" customHeight="1">
      <c r="A88" s="229"/>
      <c r="B88" s="230"/>
      <c r="C88" s="231"/>
      <c r="D88" s="232"/>
      <c r="E88" s="233"/>
    </row>
    <row r="89" spans="1:5" s="1" customFormat="1" ht="12" customHeight="1">
      <c r="A89" s="657" t="s">
        <v>39</v>
      </c>
      <c r="B89" s="657"/>
      <c r="C89" s="657"/>
      <c r="D89" s="657"/>
      <c r="E89" s="657"/>
    </row>
    <row r="90" spans="1:7" s="1" customFormat="1" ht="12" customHeight="1" thickBot="1">
      <c r="A90" s="658" t="s">
        <v>102</v>
      </c>
      <c r="B90" s="658"/>
      <c r="C90" s="240"/>
      <c r="D90" s="92"/>
      <c r="E90" s="655" t="s">
        <v>143</v>
      </c>
      <c r="F90" s="655"/>
      <c r="G90" s="655"/>
    </row>
    <row r="91" spans="1:9" s="1" customFormat="1" ht="24" customHeight="1" thickBot="1">
      <c r="A91" s="22" t="s">
        <v>9</v>
      </c>
      <c r="B91" s="23" t="s">
        <v>40</v>
      </c>
      <c r="C91" s="23" t="str">
        <f aca="true" t="shared" si="16" ref="C91:I91">+C3</f>
        <v>2014. évi tény</v>
      </c>
      <c r="D91" s="23" t="str">
        <f t="shared" si="16"/>
        <v>2015. évi várható</v>
      </c>
      <c r="E91" s="98" t="str">
        <f t="shared" si="16"/>
        <v>2016. évi előirányzat</v>
      </c>
      <c r="F91" s="98" t="str">
        <f t="shared" si="16"/>
        <v>Módosított előirányzat</v>
      </c>
      <c r="G91" s="98" t="str">
        <f t="shared" si="16"/>
        <v>Módosított előirányzat</v>
      </c>
      <c r="H91" s="98" t="str">
        <f t="shared" si="16"/>
        <v>Teljesítés</v>
      </c>
      <c r="I91" s="98" t="str">
        <f t="shared" si="16"/>
        <v>Teljesítés %-a</v>
      </c>
    </row>
    <row r="92" spans="1:9" s="1" customFormat="1" ht="12" customHeight="1" thickBot="1">
      <c r="A92" s="31" t="s">
        <v>407</v>
      </c>
      <c r="B92" s="32" t="s">
        <v>408</v>
      </c>
      <c r="C92" s="32" t="s">
        <v>409</v>
      </c>
      <c r="D92" s="32" t="s">
        <v>411</v>
      </c>
      <c r="E92" s="303" t="s">
        <v>410</v>
      </c>
      <c r="F92" s="303" t="s">
        <v>412</v>
      </c>
      <c r="G92" s="303" t="s">
        <v>413</v>
      </c>
      <c r="H92" s="303" t="s">
        <v>413</v>
      </c>
      <c r="I92" s="303" t="s">
        <v>413</v>
      </c>
    </row>
    <row r="93" spans="1:9" s="1" customFormat="1" ht="15" customHeight="1" thickBot="1">
      <c r="A93" s="21" t="s">
        <v>11</v>
      </c>
      <c r="B93" s="30" t="s">
        <v>357</v>
      </c>
      <c r="C93" s="250">
        <f aca="true" t="shared" si="17" ref="C93:H93">C94+C95+C96+C97+C98+C111</f>
        <v>232369</v>
      </c>
      <c r="D93" s="250">
        <f t="shared" si="17"/>
        <v>268872</v>
      </c>
      <c r="E93" s="344">
        <f t="shared" si="17"/>
        <v>291478</v>
      </c>
      <c r="F93" s="344">
        <f t="shared" si="17"/>
        <v>317560</v>
      </c>
      <c r="G93" s="344">
        <f t="shared" si="17"/>
        <v>379916</v>
      </c>
      <c r="H93" s="344">
        <f t="shared" si="17"/>
        <v>275314</v>
      </c>
      <c r="I93" s="643">
        <f aca="true" t="shared" si="18" ref="I93:I99">H93/E93</f>
        <v>0.9445446997715093</v>
      </c>
    </row>
    <row r="94" spans="1:9" s="1" customFormat="1" ht="12.75" customHeight="1">
      <c r="A94" s="16" t="s">
        <v>78</v>
      </c>
      <c r="B94" s="9" t="s">
        <v>41</v>
      </c>
      <c r="C94" s="351">
        <v>114822</v>
      </c>
      <c r="D94" s="351">
        <v>108410</v>
      </c>
      <c r="E94" s="345">
        <v>123936</v>
      </c>
      <c r="F94" s="345">
        <v>126745</v>
      </c>
      <c r="G94" s="345">
        <v>128156</v>
      </c>
      <c r="H94" s="345">
        <v>120557</v>
      </c>
      <c r="I94" s="642">
        <f t="shared" si="18"/>
        <v>0.9727359282210173</v>
      </c>
    </row>
    <row r="95" spans="1:9" ht="16.5" customHeight="1">
      <c r="A95" s="13" t="s">
        <v>79</v>
      </c>
      <c r="B95" s="7" t="s">
        <v>122</v>
      </c>
      <c r="C95" s="252">
        <v>29270</v>
      </c>
      <c r="D95" s="252">
        <v>29342</v>
      </c>
      <c r="E95" s="135">
        <v>32730</v>
      </c>
      <c r="F95" s="135">
        <v>33428</v>
      </c>
      <c r="G95" s="135">
        <v>33713</v>
      </c>
      <c r="H95" s="135">
        <v>31786</v>
      </c>
      <c r="I95" s="642">
        <f t="shared" si="18"/>
        <v>0.9711579590589673</v>
      </c>
    </row>
    <row r="96" spans="1:9" ht="15.75">
      <c r="A96" s="13" t="s">
        <v>80</v>
      </c>
      <c r="B96" s="7" t="s">
        <v>97</v>
      </c>
      <c r="C96" s="254">
        <v>65664</v>
      </c>
      <c r="D96" s="254">
        <v>88429</v>
      </c>
      <c r="E96" s="137">
        <v>117047</v>
      </c>
      <c r="F96" s="137">
        <v>117145</v>
      </c>
      <c r="G96" s="137">
        <v>135332</v>
      </c>
      <c r="H96" s="137">
        <v>115011</v>
      </c>
      <c r="I96" s="642">
        <f t="shared" si="18"/>
        <v>0.9826052782215691</v>
      </c>
    </row>
    <row r="97" spans="1:9" s="37" customFormat="1" ht="12" customHeight="1">
      <c r="A97" s="13" t="s">
        <v>81</v>
      </c>
      <c r="B97" s="10" t="s">
        <v>123</v>
      </c>
      <c r="C97" s="254">
        <v>4265</v>
      </c>
      <c r="D97" s="254">
        <v>4503</v>
      </c>
      <c r="E97" s="137">
        <v>4256</v>
      </c>
      <c r="F97" s="137">
        <v>4256</v>
      </c>
      <c r="G97" s="137">
        <v>4448</v>
      </c>
      <c r="H97" s="137">
        <v>3242</v>
      </c>
      <c r="I97" s="642">
        <f t="shared" si="18"/>
        <v>0.7617481203007519</v>
      </c>
    </row>
    <row r="98" spans="1:9" ht="12" customHeight="1">
      <c r="A98" s="13" t="s">
        <v>89</v>
      </c>
      <c r="B98" s="18" t="s">
        <v>124</v>
      </c>
      <c r="C98" s="254">
        <v>18348</v>
      </c>
      <c r="D98" s="254">
        <v>25799</v>
      </c>
      <c r="E98" s="137">
        <v>2989</v>
      </c>
      <c r="F98" s="137">
        <f>F99+F105+F110</f>
        <v>4410</v>
      </c>
      <c r="G98" s="137">
        <f>G99+G105+G110</f>
        <v>5260</v>
      </c>
      <c r="H98" s="137">
        <f>H99+H105+H110</f>
        <v>4718</v>
      </c>
      <c r="I98" s="642">
        <f t="shared" si="18"/>
        <v>1.5784543325526932</v>
      </c>
    </row>
    <row r="99" spans="1:9" ht="12" customHeight="1">
      <c r="A99" s="13" t="s">
        <v>82</v>
      </c>
      <c r="B99" s="7" t="s">
        <v>362</v>
      </c>
      <c r="C99" s="254"/>
      <c r="D99" s="254"/>
      <c r="E99" s="137">
        <v>10</v>
      </c>
      <c r="F99" s="137">
        <v>1431</v>
      </c>
      <c r="G99" s="137">
        <v>1431</v>
      </c>
      <c r="H99" s="137">
        <v>1431</v>
      </c>
      <c r="I99" s="642">
        <f t="shared" si="18"/>
        <v>143.1</v>
      </c>
    </row>
    <row r="100" spans="1:9" ht="12" customHeight="1">
      <c r="A100" s="13" t="s">
        <v>83</v>
      </c>
      <c r="B100" s="96" t="s">
        <v>361</v>
      </c>
      <c r="C100" s="254"/>
      <c r="D100" s="254"/>
      <c r="E100" s="137"/>
      <c r="F100" s="137"/>
      <c r="G100" s="137"/>
      <c r="H100" s="137"/>
      <c r="I100" s="137"/>
    </row>
    <row r="101" spans="1:9" ht="12" customHeight="1">
      <c r="A101" s="13" t="s">
        <v>90</v>
      </c>
      <c r="B101" s="96" t="s">
        <v>360</v>
      </c>
      <c r="C101" s="254"/>
      <c r="D101" s="254">
        <v>21160</v>
      </c>
      <c r="E101" s="137"/>
      <c r="F101" s="137"/>
      <c r="G101" s="137"/>
      <c r="H101" s="137"/>
      <c r="I101" s="137"/>
    </row>
    <row r="102" spans="1:9" ht="12" customHeight="1">
      <c r="A102" s="13" t="s">
        <v>91</v>
      </c>
      <c r="B102" s="94" t="s">
        <v>269</v>
      </c>
      <c r="C102" s="254"/>
      <c r="D102" s="254"/>
      <c r="E102" s="137"/>
      <c r="F102" s="137"/>
      <c r="G102" s="137"/>
      <c r="H102" s="137"/>
      <c r="I102" s="137"/>
    </row>
    <row r="103" spans="1:9" ht="12" customHeight="1">
      <c r="A103" s="13" t="s">
        <v>92</v>
      </c>
      <c r="B103" s="95" t="s">
        <v>270</v>
      </c>
      <c r="C103" s="254"/>
      <c r="D103" s="254"/>
      <c r="E103" s="137"/>
      <c r="F103" s="137"/>
      <c r="G103" s="137"/>
      <c r="H103" s="137"/>
      <c r="I103" s="137"/>
    </row>
    <row r="104" spans="1:9" ht="12" customHeight="1">
      <c r="A104" s="13" t="s">
        <v>93</v>
      </c>
      <c r="B104" s="95" t="s">
        <v>271</v>
      </c>
      <c r="C104" s="254">
        <v>472</v>
      </c>
      <c r="D104" s="254"/>
      <c r="E104" s="137"/>
      <c r="F104" s="137"/>
      <c r="G104" s="137"/>
      <c r="H104" s="137"/>
      <c r="I104" s="137"/>
    </row>
    <row r="105" spans="1:9" ht="12" customHeight="1">
      <c r="A105" s="13" t="s">
        <v>95</v>
      </c>
      <c r="B105" s="94" t="s">
        <v>272</v>
      </c>
      <c r="C105" s="254">
        <v>13938</v>
      </c>
      <c r="D105" s="254">
        <v>832</v>
      </c>
      <c r="E105" s="137">
        <v>442</v>
      </c>
      <c r="F105" s="137">
        <v>442</v>
      </c>
      <c r="G105" s="137">
        <v>388</v>
      </c>
      <c r="H105" s="137">
        <v>125</v>
      </c>
      <c r="I105" s="642">
        <f>H105/E105</f>
        <v>0.2828054298642534</v>
      </c>
    </row>
    <row r="106" spans="1:9" ht="12" customHeight="1">
      <c r="A106" s="13" t="s">
        <v>125</v>
      </c>
      <c r="B106" s="94" t="s">
        <v>273</v>
      </c>
      <c r="C106" s="254"/>
      <c r="D106" s="254"/>
      <c r="E106" s="137"/>
      <c r="F106" s="137"/>
      <c r="G106" s="137"/>
      <c r="H106" s="137"/>
      <c r="I106" s="137"/>
    </row>
    <row r="107" spans="1:9" ht="12" customHeight="1">
      <c r="A107" s="13" t="s">
        <v>267</v>
      </c>
      <c r="B107" s="95" t="s">
        <v>274</v>
      </c>
      <c r="C107" s="254"/>
      <c r="D107" s="254"/>
      <c r="E107" s="137"/>
      <c r="F107" s="137"/>
      <c r="G107" s="137"/>
      <c r="H107" s="137"/>
      <c r="I107" s="137"/>
    </row>
    <row r="108" spans="1:9" ht="12" customHeight="1">
      <c r="A108" s="12" t="s">
        <v>268</v>
      </c>
      <c r="B108" s="96" t="s">
        <v>275</v>
      </c>
      <c r="C108" s="254"/>
      <c r="D108" s="254"/>
      <c r="E108" s="137"/>
      <c r="F108" s="137"/>
      <c r="G108" s="137"/>
      <c r="H108" s="137"/>
      <c r="I108" s="137"/>
    </row>
    <row r="109" spans="1:9" ht="12" customHeight="1">
      <c r="A109" s="13" t="s">
        <v>358</v>
      </c>
      <c r="B109" s="96" t="s">
        <v>276</v>
      </c>
      <c r="C109" s="254"/>
      <c r="D109" s="254"/>
      <c r="E109" s="137"/>
      <c r="F109" s="137"/>
      <c r="G109" s="137"/>
      <c r="H109" s="137"/>
      <c r="I109" s="137"/>
    </row>
    <row r="110" spans="1:9" ht="12" customHeight="1">
      <c r="A110" s="15" t="s">
        <v>359</v>
      </c>
      <c r="B110" s="96" t="s">
        <v>277</v>
      </c>
      <c r="C110" s="254">
        <v>3938</v>
      </c>
      <c r="D110" s="254">
        <v>3807</v>
      </c>
      <c r="E110" s="137">
        <v>2537</v>
      </c>
      <c r="F110" s="137">
        <v>2537</v>
      </c>
      <c r="G110" s="137">
        <v>3441</v>
      </c>
      <c r="H110" s="137">
        <v>3162</v>
      </c>
      <c r="I110" s="642">
        <f>H110/E110</f>
        <v>1.246353961371699</v>
      </c>
    </row>
    <row r="111" spans="1:9" ht="12" customHeight="1">
      <c r="A111" s="13" t="s">
        <v>363</v>
      </c>
      <c r="B111" s="10" t="s">
        <v>42</v>
      </c>
      <c r="C111" s="252"/>
      <c r="D111" s="252">
        <v>12389</v>
      </c>
      <c r="E111" s="135">
        <v>10520</v>
      </c>
      <c r="F111" s="135">
        <f>F112+F113</f>
        <v>31576</v>
      </c>
      <c r="G111" s="135">
        <f>G112+G113</f>
        <v>73007</v>
      </c>
      <c r="H111" s="135"/>
      <c r="I111" s="135"/>
    </row>
    <row r="112" spans="1:9" ht="12" customHeight="1">
      <c r="A112" s="13" t="s">
        <v>364</v>
      </c>
      <c r="B112" s="7" t="s">
        <v>366</v>
      </c>
      <c r="C112" s="252"/>
      <c r="D112" s="252">
        <v>6000</v>
      </c>
      <c r="E112" s="135">
        <v>8000</v>
      </c>
      <c r="F112" s="135">
        <v>650</v>
      </c>
      <c r="G112" s="135">
        <v>34269</v>
      </c>
      <c r="H112" s="135"/>
      <c r="I112" s="135"/>
    </row>
    <row r="113" spans="1:9" ht="12" customHeight="1" thickBot="1">
      <c r="A113" s="17" t="s">
        <v>365</v>
      </c>
      <c r="B113" s="339" t="s">
        <v>367</v>
      </c>
      <c r="C113" s="352"/>
      <c r="D113" s="352">
        <v>6389</v>
      </c>
      <c r="E113" s="346">
        <v>2520</v>
      </c>
      <c r="F113" s="346">
        <v>30926</v>
      </c>
      <c r="G113" s="346">
        <v>38738</v>
      </c>
      <c r="H113" s="346"/>
      <c r="I113" s="346"/>
    </row>
    <row r="114" spans="1:9" ht="12" customHeight="1" thickBot="1">
      <c r="A114" s="336" t="s">
        <v>12</v>
      </c>
      <c r="B114" s="337" t="s">
        <v>278</v>
      </c>
      <c r="C114" s="353">
        <f>+C115+C117+C119</f>
        <v>166177</v>
      </c>
      <c r="D114" s="353">
        <f>+D115+D117+D119</f>
        <v>30700</v>
      </c>
      <c r="E114" s="347">
        <f>SUM(E115:E117)</f>
        <v>259355</v>
      </c>
      <c r="F114" s="347">
        <f>SUM(F115:F117)</f>
        <v>286014</v>
      </c>
      <c r="G114" s="347">
        <f>SUM(G115:G117)</f>
        <v>289651</v>
      </c>
      <c r="H114" s="347">
        <f>SUM(H115:H117)</f>
        <v>229262</v>
      </c>
      <c r="I114" s="643">
        <f>H114/E114</f>
        <v>0.8839698482774575</v>
      </c>
    </row>
    <row r="115" spans="1:9" ht="12" customHeight="1">
      <c r="A115" s="14" t="s">
        <v>84</v>
      </c>
      <c r="B115" s="7" t="s">
        <v>142</v>
      </c>
      <c r="C115" s="253">
        <v>45562</v>
      </c>
      <c r="D115" s="253">
        <v>16988</v>
      </c>
      <c r="E115" s="136">
        <v>230256</v>
      </c>
      <c r="F115" s="136">
        <v>256915</v>
      </c>
      <c r="G115" s="136">
        <v>258356</v>
      </c>
      <c r="H115" s="136">
        <v>222916</v>
      </c>
      <c r="I115" s="642">
        <f>H115/E115</f>
        <v>0.9681224376346328</v>
      </c>
    </row>
    <row r="116" spans="1:9" ht="15.75">
      <c r="A116" s="14" t="s">
        <v>85</v>
      </c>
      <c r="B116" s="11" t="s">
        <v>282</v>
      </c>
      <c r="C116" s="253"/>
      <c r="D116" s="253"/>
      <c r="E116" s="136"/>
      <c r="F116" s="136"/>
      <c r="G116" s="136"/>
      <c r="H116" s="136"/>
      <c r="I116" s="136"/>
    </row>
    <row r="117" spans="1:9" ht="12" customHeight="1">
      <c r="A117" s="14" t="s">
        <v>86</v>
      </c>
      <c r="B117" s="11" t="s">
        <v>126</v>
      </c>
      <c r="C117" s="252">
        <v>120615</v>
      </c>
      <c r="D117" s="252">
        <v>13712</v>
      </c>
      <c r="E117" s="135">
        <v>29099</v>
      </c>
      <c r="F117" s="135">
        <v>29099</v>
      </c>
      <c r="G117" s="135">
        <v>31295</v>
      </c>
      <c r="H117" s="135">
        <v>6346</v>
      </c>
      <c r="I117" s="642">
        <f>H117/E117</f>
        <v>0.2180830956390254</v>
      </c>
    </row>
    <row r="118" spans="1:9" ht="12" customHeight="1">
      <c r="A118" s="14" t="s">
        <v>87</v>
      </c>
      <c r="B118" s="11" t="s">
        <v>283</v>
      </c>
      <c r="C118" s="252"/>
      <c r="D118" s="252">
        <v>191</v>
      </c>
      <c r="E118" s="135"/>
      <c r="F118" s="135"/>
      <c r="G118" s="135"/>
      <c r="H118" s="135"/>
      <c r="I118" s="135"/>
    </row>
    <row r="119" spans="1:9" ht="12" customHeight="1">
      <c r="A119" s="14" t="s">
        <v>88</v>
      </c>
      <c r="B119" s="157" t="s">
        <v>145</v>
      </c>
      <c r="C119" s="252"/>
      <c r="D119" s="252"/>
      <c r="E119" s="135" t="s">
        <v>458</v>
      </c>
      <c r="F119" s="135" t="s">
        <v>458</v>
      </c>
      <c r="G119" s="135" t="s">
        <v>458</v>
      </c>
      <c r="H119" s="135" t="s">
        <v>458</v>
      </c>
      <c r="I119" s="135" t="s">
        <v>458</v>
      </c>
    </row>
    <row r="120" spans="1:9" ht="12" customHeight="1">
      <c r="A120" s="14" t="s">
        <v>94</v>
      </c>
      <c r="B120" s="156" t="s">
        <v>345</v>
      </c>
      <c r="C120" s="252"/>
      <c r="D120" s="252"/>
      <c r="E120" s="135"/>
      <c r="F120" s="135"/>
      <c r="G120" s="135"/>
      <c r="H120" s="135"/>
      <c r="I120" s="135"/>
    </row>
    <row r="121" spans="1:9" ht="12" customHeight="1">
      <c r="A121" s="14" t="s">
        <v>96</v>
      </c>
      <c r="B121" s="267" t="s">
        <v>288</v>
      </c>
      <c r="C121" s="252"/>
      <c r="D121" s="252"/>
      <c r="E121" s="135"/>
      <c r="F121" s="135"/>
      <c r="G121" s="135"/>
      <c r="H121" s="135"/>
      <c r="I121" s="135"/>
    </row>
    <row r="122" spans="1:9" ht="12" customHeight="1">
      <c r="A122" s="14" t="s">
        <v>127</v>
      </c>
      <c r="B122" s="95" t="s">
        <v>271</v>
      </c>
      <c r="C122" s="252"/>
      <c r="D122" s="252"/>
      <c r="E122" s="135"/>
      <c r="F122" s="135"/>
      <c r="G122" s="135"/>
      <c r="H122" s="135"/>
      <c r="I122" s="135"/>
    </row>
    <row r="123" spans="1:9" ht="12" customHeight="1">
      <c r="A123" s="14" t="s">
        <v>128</v>
      </c>
      <c r="B123" s="95" t="s">
        <v>287</v>
      </c>
      <c r="C123" s="252"/>
      <c r="D123" s="252"/>
      <c r="E123" s="135"/>
      <c r="F123" s="135"/>
      <c r="G123" s="135"/>
      <c r="H123" s="135"/>
      <c r="I123" s="135"/>
    </row>
    <row r="124" spans="1:9" ht="12" customHeight="1">
      <c r="A124" s="14" t="s">
        <v>129</v>
      </c>
      <c r="B124" s="95" t="s">
        <v>286</v>
      </c>
      <c r="C124" s="252"/>
      <c r="D124" s="252"/>
      <c r="E124" s="135"/>
      <c r="F124" s="135"/>
      <c r="G124" s="135"/>
      <c r="H124" s="135"/>
      <c r="I124" s="135"/>
    </row>
    <row r="125" spans="1:9" ht="12" customHeight="1">
      <c r="A125" s="14" t="s">
        <v>279</v>
      </c>
      <c r="B125" s="95" t="s">
        <v>274</v>
      </c>
      <c r="C125" s="252"/>
      <c r="D125" s="252"/>
      <c r="E125" s="135"/>
      <c r="F125" s="135"/>
      <c r="G125" s="135"/>
      <c r="H125" s="135"/>
      <c r="I125" s="135"/>
    </row>
    <row r="126" spans="1:9" ht="12" customHeight="1">
      <c r="A126" s="14" t="s">
        <v>280</v>
      </c>
      <c r="B126" s="95" t="s">
        <v>285</v>
      </c>
      <c r="C126" s="252"/>
      <c r="D126" s="252"/>
      <c r="E126" s="135"/>
      <c r="F126" s="135"/>
      <c r="G126" s="135"/>
      <c r="H126" s="135"/>
      <c r="I126" s="135"/>
    </row>
    <row r="127" spans="1:9" ht="12" customHeight="1" thickBot="1">
      <c r="A127" s="12" t="s">
        <v>281</v>
      </c>
      <c r="B127" s="95" t="s">
        <v>284</v>
      </c>
      <c r="C127" s="254"/>
      <c r="D127" s="254"/>
      <c r="E127" s="137"/>
      <c r="F127" s="137"/>
      <c r="G127" s="137"/>
      <c r="H127" s="137"/>
      <c r="I127" s="137"/>
    </row>
    <row r="128" spans="1:9" ht="12" customHeight="1" thickBot="1">
      <c r="A128" s="19" t="s">
        <v>13</v>
      </c>
      <c r="B128" s="90" t="s">
        <v>368</v>
      </c>
      <c r="C128" s="251">
        <f aca="true" t="shared" si="19" ref="C128:H128">+C93+C114</f>
        <v>398546</v>
      </c>
      <c r="D128" s="251">
        <f t="shared" si="19"/>
        <v>299572</v>
      </c>
      <c r="E128" s="134">
        <f t="shared" si="19"/>
        <v>550833</v>
      </c>
      <c r="F128" s="134">
        <f t="shared" si="19"/>
        <v>603574</v>
      </c>
      <c r="G128" s="134">
        <f t="shared" si="19"/>
        <v>669567</v>
      </c>
      <c r="H128" s="134">
        <f t="shared" si="19"/>
        <v>504576</v>
      </c>
      <c r="I128" s="643">
        <f>H128/E128</f>
        <v>0.9160235497873221</v>
      </c>
    </row>
    <row r="129" spans="1:9" ht="12" customHeight="1" thickBot="1">
      <c r="A129" s="19" t="s">
        <v>14</v>
      </c>
      <c r="B129" s="90" t="s">
        <v>369</v>
      </c>
      <c r="C129" s="251">
        <f aca="true" t="shared" si="20" ref="C129:H129">+C130+C131+C132</f>
        <v>0</v>
      </c>
      <c r="D129" s="251">
        <f t="shared" si="20"/>
        <v>0</v>
      </c>
      <c r="E129" s="134">
        <f t="shared" si="20"/>
        <v>0</v>
      </c>
      <c r="F129" s="134">
        <f t="shared" si="20"/>
        <v>5929</v>
      </c>
      <c r="G129" s="134">
        <f t="shared" si="20"/>
        <v>5929</v>
      </c>
      <c r="H129" s="134">
        <f t="shared" si="20"/>
        <v>5929</v>
      </c>
      <c r="I129" s="643"/>
    </row>
    <row r="130" spans="1:9" ht="12" customHeight="1">
      <c r="A130" s="14" t="s">
        <v>179</v>
      </c>
      <c r="B130" s="11" t="s">
        <v>376</v>
      </c>
      <c r="C130" s="252"/>
      <c r="D130" s="252"/>
      <c r="E130" s="135"/>
      <c r="F130" s="135"/>
      <c r="G130" s="135"/>
      <c r="H130" s="135"/>
      <c r="I130" s="135"/>
    </row>
    <row r="131" spans="1:9" ht="12" customHeight="1">
      <c r="A131" s="14" t="s">
        <v>182</v>
      </c>
      <c r="B131" s="11" t="s">
        <v>377</v>
      </c>
      <c r="C131" s="252"/>
      <c r="D131" s="252"/>
      <c r="E131" s="135"/>
      <c r="F131" s="135"/>
      <c r="G131" s="135"/>
      <c r="H131" s="135"/>
      <c r="I131" s="135"/>
    </row>
    <row r="132" spans="1:9" ht="12" customHeight="1" thickBot="1">
      <c r="A132" s="12" t="s">
        <v>183</v>
      </c>
      <c r="B132" s="11" t="s">
        <v>378</v>
      </c>
      <c r="C132" s="252"/>
      <c r="D132" s="252"/>
      <c r="E132" s="135"/>
      <c r="F132" s="135">
        <v>5929</v>
      </c>
      <c r="G132" s="135">
        <v>5929</v>
      </c>
      <c r="H132" s="135">
        <v>5929</v>
      </c>
      <c r="I132" s="135"/>
    </row>
    <row r="133" spans="1:9" ht="12" customHeight="1" thickBot="1">
      <c r="A133" s="19" t="s">
        <v>15</v>
      </c>
      <c r="B133" s="90" t="s">
        <v>370</v>
      </c>
      <c r="C133" s="251">
        <f aca="true" t="shared" si="21" ref="C133:I133">SUM(C134:C139)</f>
        <v>0</v>
      </c>
      <c r="D133" s="251">
        <f t="shared" si="21"/>
        <v>0</v>
      </c>
      <c r="E133" s="134">
        <f t="shared" si="21"/>
        <v>0</v>
      </c>
      <c r="F133" s="134">
        <f t="shared" si="21"/>
        <v>0</v>
      </c>
      <c r="G133" s="134">
        <f t="shared" si="21"/>
        <v>0</v>
      </c>
      <c r="H133" s="134">
        <f t="shared" si="21"/>
        <v>0</v>
      </c>
      <c r="I133" s="134">
        <f t="shared" si="21"/>
        <v>0</v>
      </c>
    </row>
    <row r="134" spans="1:9" ht="12" customHeight="1">
      <c r="A134" s="14" t="s">
        <v>71</v>
      </c>
      <c r="B134" s="8" t="s">
        <v>379</v>
      </c>
      <c r="C134" s="252"/>
      <c r="D134" s="252"/>
      <c r="E134" s="135"/>
      <c r="F134" s="135"/>
      <c r="G134" s="135"/>
      <c r="H134" s="135"/>
      <c r="I134" s="135"/>
    </row>
    <row r="135" spans="1:9" ht="12" customHeight="1">
      <c r="A135" s="14" t="s">
        <v>72</v>
      </c>
      <c r="B135" s="8" t="s">
        <v>371</v>
      </c>
      <c r="C135" s="252"/>
      <c r="D135" s="252"/>
      <c r="E135" s="135"/>
      <c r="F135" s="135"/>
      <c r="G135" s="135"/>
      <c r="H135" s="135"/>
      <c r="I135" s="135"/>
    </row>
    <row r="136" spans="1:9" ht="12" customHeight="1">
      <c r="A136" s="14" t="s">
        <v>73</v>
      </c>
      <c r="B136" s="8" t="s">
        <v>372</v>
      </c>
      <c r="C136" s="252"/>
      <c r="D136" s="252"/>
      <c r="E136" s="135"/>
      <c r="F136" s="135"/>
      <c r="G136" s="135"/>
      <c r="H136" s="135"/>
      <c r="I136" s="135"/>
    </row>
    <row r="137" spans="1:9" ht="12" customHeight="1">
      <c r="A137" s="14" t="s">
        <v>114</v>
      </c>
      <c r="B137" s="8" t="s">
        <v>373</v>
      </c>
      <c r="C137" s="252"/>
      <c r="D137" s="252"/>
      <c r="E137" s="135"/>
      <c r="F137" s="135"/>
      <c r="G137" s="135"/>
      <c r="H137" s="135"/>
      <c r="I137" s="135"/>
    </row>
    <row r="138" spans="1:9" ht="12" customHeight="1">
      <c r="A138" s="14" t="s">
        <v>115</v>
      </c>
      <c r="B138" s="8" t="s">
        <v>374</v>
      </c>
      <c r="C138" s="252"/>
      <c r="D138" s="252"/>
      <c r="E138" s="135"/>
      <c r="F138" s="135"/>
      <c r="G138" s="135"/>
      <c r="H138" s="135"/>
      <c r="I138" s="135"/>
    </row>
    <row r="139" spans="1:9" ht="12" customHeight="1" thickBot="1">
      <c r="A139" s="12" t="s">
        <v>116</v>
      </c>
      <c r="B139" s="8" t="s">
        <v>375</v>
      </c>
      <c r="C139" s="252"/>
      <c r="D139" s="252"/>
      <c r="E139" s="135"/>
      <c r="F139" s="135"/>
      <c r="G139" s="135"/>
      <c r="H139" s="135"/>
      <c r="I139" s="135"/>
    </row>
    <row r="140" spans="1:9" ht="12" customHeight="1" thickBot="1">
      <c r="A140" s="19" t="s">
        <v>16</v>
      </c>
      <c r="B140" s="90" t="s">
        <v>383</v>
      </c>
      <c r="C140" s="258">
        <f aca="true" t="shared" si="22" ref="C140:H140">+C141+C142+C143+C144</f>
        <v>0</v>
      </c>
      <c r="D140" s="258">
        <f t="shared" si="22"/>
        <v>5994</v>
      </c>
      <c r="E140" s="300">
        <f t="shared" si="22"/>
        <v>5850</v>
      </c>
      <c r="F140" s="300">
        <f t="shared" si="22"/>
        <v>5850</v>
      </c>
      <c r="G140" s="300">
        <f t="shared" si="22"/>
        <v>5850</v>
      </c>
      <c r="H140" s="300">
        <f t="shared" si="22"/>
        <v>295850</v>
      </c>
      <c r="I140" s="643">
        <f>H140/E140</f>
        <v>50.572649572649574</v>
      </c>
    </row>
    <row r="141" spans="1:9" ht="12" customHeight="1">
      <c r="A141" s="14" t="s">
        <v>74</v>
      </c>
      <c r="B141" s="8" t="s">
        <v>289</v>
      </c>
      <c r="C141" s="252"/>
      <c r="D141" s="252"/>
      <c r="E141" s="135"/>
      <c r="F141" s="135"/>
      <c r="G141" s="135"/>
      <c r="H141" s="135"/>
      <c r="I141" s="135"/>
    </row>
    <row r="142" spans="1:9" ht="12" customHeight="1">
      <c r="A142" s="14" t="s">
        <v>75</v>
      </c>
      <c r="B142" s="8" t="s">
        <v>290</v>
      </c>
      <c r="C142" s="252"/>
      <c r="D142" s="252">
        <v>5994</v>
      </c>
      <c r="E142" s="135">
        <v>5850</v>
      </c>
      <c r="F142" s="135">
        <v>5850</v>
      </c>
      <c r="G142" s="135">
        <v>5850</v>
      </c>
      <c r="H142" s="135">
        <v>5850</v>
      </c>
      <c r="I142" s="642">
        <f>H142/E142</f>
        <v>1</v>
      </c>
    </row>
    <row r="143" spans="1:9" ht="12" customHeight="1">
      <c r="A143" s="14" t="s">
        <v>203</v>
      </c>
      <c r="B143" s="8" t="s">
        <v>384</v>
      </c>
      <c r="C143" s="252"/>
      <c r="D143" s="252"/>
      <c r="E143" s="135"/>
      <c r="F143" s="135"/>
      <c r="G143" s="135"/>
      <c r="H143" s="135">
        <v>290000</v>
      </c>
      <c r="I143" s="135"/>
    </row>
    <row r="144" spans="1:9" ht="12" customHeight="1" thickBot="1">
      <c r="A144" s="12" t="s">
        <v>204</v>
      </c>
      <c r="B144" s="6" t="s">
        <v>309</v>
      </c>
      <c r="C144" s="252"/>
      <c r="D144" s="252"/>
      <c r="E144" s="135"/>
      <c r="F144" s="135"/>
      <c r="G144" s="135"/>
      <c r="H144" s="135"/>
      <c r="I144" s="135"/>
    </row>
    <row r="145" spans="1:9" ht="12" customHeight="1" thickBot="1">
      <c r="A145" s="19" t="s">
        <v>17</v>
      </c>
      <c r="B145" s="90" t="s">
        <v>385</v>
      </c>
      <c r="C145" s="354">
        <f aca="true" t="shared" si="23" ref="C145:I145">SUM(C146:C150)</f>
        <v>0</v>
      </c>
      <c r="D145" s="354">
        <f t="shared" si="23"/>
        <v>0</v>
      </c>
      <c r="E145" s="348">
        <f t="shared" si="23"/>
        <v>0</v>
      </c>
      <c r="F145" s="348">
        <f t="shared" si="23"/>
        <v>0</v>
      </c>
      <c r="G145" s="348">
        <f t="shared" si="23"/>
        <v>0</v>
      </c>
      <c r="H145" s="348">
        <f t="shared" si="23"/>
        <v>0</v>
      </c>
      <c r="I145" s="348">
        <f t="shared" si="23"/>
        <v>0</v>
      </c>
    </row>
    <row r="146" spans="1:9" ht="12" customHeight="1">
      <c r="A146" s="14" t="s">
        <v>76</v>
      </c>
      <c r="B146" s="8" t="s">
        <v>380</v>
      </c>
      <c r="C146" s="252"/>
      <c r="D146" s="252"/>
      <c r="E146" s="135"/>
      <c r="F146" s="135"/>
      <c r="G146" s="135"/>
      <c r="H146" s="135"/>
      <c r="I146" s="135"/>
    </row>
    <row r="147" spans="1:9" ht="12" customHeight="1">
      <c r="A147" s="14" t="s">
        <v>77</v>
      </c>
      <c r="B147" s="8" t="s">
        <v>387</v>
      </c>
      <c r="C147" s="252"/>
      <c r="D147" s="252"/>
      <c r="E147" s="135"/>
      <c r="F147" s="135"/>
      <c r="G147" s="135"/>
      <c r="H147" s="135"/>
      <c r="I147" s="135"/>
    </row>
    <row r="148" spans="1:9" ht="12" customHeight="1">
      <c r="A148" s="14" t="s">
        <v>215</v>
      </c>
      <c r="B148" s="8" t="s">
        <v>382</v>
      </c>
      <c r="C148" s="252"/>
      <c r="D148" s="252"/>
      <c r="E148" s="135"/>
      <c r="F148" s="135"/>
      <c r="G148" s="135"/>
      <c r="H148" s="135"/>
      <c r="I148" s="135"/>
    </row>
    <row r="149" spans="1:9" ht="12" customHeight="1">
      <c r="A149" s="14" t="s">
        <v>216</v>
      </c>
      <c r="B149" s="8" t="s">
        <v>388</v>
      </c>
      <c r="C149" s="252"/>
      <c r="D149" s="252"/>
      <c r="E149" s="135"/>
      <c r="F149" s="135"/>
      <c r="G149" s="135"/>
      <c r="H149" s="135"/>
      <c r="I149" s="135"/>
    </row>
    <row r="150" spans="1:9" ht="12" customHeight="1" thickBot="1">
      <c r="A150" s="14" t="s">
        <v>386</v>
      </c>
      <c r="B150" s="8" t="s">
        <v>389</v>
      </c>
      <c r="C150" s="252"/>
      <c r="D150" s="252"/>
      <c r="E150" s="135"/>
      <c r="F150" s="135"/>
      <c r="G150" s="135"/>
      <c r="H150" s="135"/>
      <c r="I150" s="135"/>
    </row>
    <row r="151" spans="1:9" ht="12" customHeight="1" thickBot="1">
      <c r="A151" s="19" t="s">
        <v>18</v>
      </c>
      <c r="B151" s="90" t="s">
        <v>390</v>
      </c>
      <c r="C151" s="355"/>
      <c r="D151" s="355"/>
      <c r="E151" s="349"/>
      <c r="F151" s="349"/>
      <c r="G151" s="349"/>
      <c r="H151" s="349"/>
      <c r="I151" s="349"/>
    </row>
    <row r="152" spans="1:9" ht="12" customHeight="1" thickBot="1">
      <c r="A152" s="19" t="s">
        <v>19</v>
      </c>
      <c r="B152" s="90" t="s">
        <v>391</v>
      </c>
      <c r="C152" s="355"/>
      <c r="D152" s="355"/>
      <c r="E152" s="349"/>
      <c r="F152" s="349"/>
      <c r="G152" s="349"/>
      <c r="H152" s="349"/>
      <c r="I152" s="349"/>
    </row>
    <row r="153" spans="1:9" ht="15" customHeight="1" thickBot="1">
      <c r="A153" s="19" t="s">
        <v>20</v>
      </c>
      <c r="B153" s="90" t="s">
        <v>393</v>
      </c>
      <c r="C153" s="356">
        <f aca="true" t="shared" si="24" ref="C153:H153">+C129+C133+C140+C145+C151+C152</f>
        <v>0</v>
      </c>
      <c r="D153" s="356">
        <f t="shared" si="24"/>
        <v>5994</v>
      </c>
      <c r="E153" s="350">
        <f t="shared" si="24"/>
        <v>5850</v>
      </c>
      <c r="F153" s="350">
        <f t="shared" si="24"/>
        <v>11779</v>
      </c>
      <c r="G153" s="350">
        <f t="shared" si="24"/>
        <v>11779</v>
      </c>
      <c r="H153" s="350">
        <f t="shared" si="24"/>
        <v>301779</v>
      </c>
      <c r="I153" s="643">
        <f>H153/E153</f>
        <v>51.58615384615385</v>
      </c>
    </row>
    <row r="154" spans="1:9" s="1" customFormat="1" ht="12.75" customHeight="1" thickBot="1">
      <c r="A154" s="158" t="s">
        <v>21</v>
      </c>
      <c r="B154" s="236" t="s">
        <v>392</v>
      </c>
      <c r="C154" s="356">
        <f aca="true" t="shared" si="25" ref="C154:H154">+C128+C153</f>
        <v>398546</v>
      </c>
      <c r="D154" s="356">
        <f t="shared" si="25"/>
        <v>305566</v>
      </c>
      <c r="E154" s="350">
        <f t="shared" si="25"/>
        <v>556683</v>
      </c>
      <c r="F154" s="350">
        <f t="shared" si="25"/>
        <v>615353</v>
      </c>
      <c r="G154" s="350">
        <f t="shared" si="25"/>
        <v>681346</v>
      </c>
      <c r="H154" s="350">
        <f t="shared" si="25"/>
        <v>806355</v>
      </c>
      <c r="I154" s="643">
        <f>H154/E154</f>
        <v>1.4484994152866173</v>
      </c>
    </row>
    <row r="155" ht="15.75">
      <c r="C155" s="239"/>
    </row>
    <row r="156" ht="15.75">
      <c r="C156" s="239"/>
    </row>
    <row r="157" ht="15.75">
      <c r="C157" s="239"/>
    </row>
    <row r="158" ht="16.5" customHeight="1">
      <c r="C158" s="239"/>
    </row>
    <row r="159" ht="15.75">
      <c r="C159" s="239"/>
    </row>
    <row r="160" ht="15.75">
      <c r="C160" s="239"/>
    </row>
    <row r="161" ht="15.75">
      <c r="C161" s="239"/>
    </row>
    <row r="162" ht="15.75">
      <c r="C162" s="239"/>
    </row>
    <row r="163" ht="15.75">
      <c r="C163" s="239"/>
    </row>
    <row r="164" ht="15.75">
      <c r="C164" s="239"/>
    </row>
    <row r="165" ht="15.75">
      <c r="C165" s="239"/>
    </row>
    <row r="166" ht="15.75">
      <c r="C166" s="239"/>
    </row>
    <row r="167" ht="15.75">
      <c r="C167" s="239"/>
    </row>
  </sheetData>
  <sheetProtection/>
  <mergeCells count="6">
    <mergeCell ref="A1:E1"/>
    <mergeCell ref="A89:E89"/>
    <mergeCell ref="A90:B90"/>
    <mergeCell ref="A2:B2"/>
    <mergeCell ref="E90:G90"/>
    <mergeCell ref="E2:I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Győrzámoly Község Önkormányzat
2016.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"/>
  <sheetViews>
    <sheetView workbookViewId="0" topLeftCell="A1">
      <selection activeCell="Q6" sqref="Q6"/>
    </sheetView>
  </sheetViews>
  <sheetFormatPr defaultColWidth="9.00390625" defaultRowHeight="12.75"/>
  <cols>
    <col min="1" max="1" width="6.875" style="101" customWidth="1"/>
    <col min="2" max="2" width="49.625" style="52" customWidth="1"/>
    <col min="3" max="4" width="12.875" style="52" customWidth="1"/>
    <col min="5" max="5" width="15.125" style="52" bestFit="1" customWidth="1"/>
    <col min="6" max="6" width="18.375" style="52" bestFit="1" customWidth="1"/>
    <col min="7" max="8" width="18.375" style="52" customWidth="1"/>
    <col min="9" max="11" width="12.875" style="52" customWidth="1"/>
    <col min="12" max="12" width="17.375" style="52" customWidth="1"/>
    <col min="13" max="13" width="3.375" style="52" customWidth="1"/>
    <col min="14" max="16384" width="9.375" style="52" customWidth="1"/>
  </cols>
  <sheetData>
    <row r="1" spans="1:12" ht="27.75" customHeight="1">
      <c r="A1" s="698" t="s">
        <v>2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</row>
    <row r="2" ht="20.25" customHeight="1" thickBot="1">
      <c r="L2" s="330" t="s">
        <v>55</v>
      </c>
    </row>
    <row r="3" spans="1:12" s="331" customFormat="1" ht="26.25" customHeight="1">
      <c r="A3" s="706" t="s">
        <v>63</v>
      </c>
      <c r="B3" s="701" t="s">
        <v>65</v>
      </c>
      <c r="C3" s="706" t="s">
        <v>66</v>
      </c>
      <c r="D3" s="706" t="s">
        <v>474</v>
      </c>
      <c r="E3" s="703" t="s">
        <v>62</v>
      </c>
      <c r="F3" s="704"/>
      <c r="G3" s="704"/>
      <c r="H3" s="704"/>
      <c r="I3" s="704"/>
      <c r="J3" s="704"/>
      <c r="K3" s="705"/>
      <c r="L3" s="701" t="s">
        <v>43</v>
      </c>
    </row>
    <row r="4" spans="1:12" s="332" customFormat="1" ht="32.25" customHeight="1" thickBot="1">
      <c r="A4" s="707"/>
      <c r="B4" s="702"/>
      <c r="C4" s="702"/>
      <c r="D4" s="707"/>
      <c r="E4" s="140" t="s">
        <v>485</v>
      </c>
      <c r="F4" s="140" t="s">
        <v>486</v>
      </c>
      <c r="G4" s="140" t="s">
        <v>486</v>
      </c>
      <c r="H4" s="140" t="s">
        <v>542</v>
      </c>
      <c r="I4" s="140" t="s">
        <v>445</v>
      </c>
      <c r="J4" s="140" t="s">
        <v>446</v>
      </c>
      <c r="K4" s="141" t="s">
        <v>475</v>
      </c>
      <c r="L4" s="702"/>
    </row>
    <row r="5" spans="1:12" s="333" customFormat="1" ht="12.75" customHeight="1" thickBot="1">
      <c r="A5" s="142" t="s">
        <v>407</v>
      </c>
      <c r="B5" s="143" t="s">
        <v>408</v>
      </c>
      <c r="C5" s="144" t="s">
        <v>409</v>
      </c>
      <c r="D5" s="143" t="s">
        <v>411</v>
      </c>
      <c r="E5" s="147" t="s">
        <v>410</v>
      </c>
      <c r="F5" s="641" t="s">
        <v>412</v>
      </c>
      <c r="G5" s="640" t="s">
        <v>413</v>
      </c>
      <c r="H5" s="368" t="s">
        <v>414</v>
      </c>
      <c r="I5" s="640" t="s">
        <v>487</v>
      </c>
      <c r="J5" s="144" t="s">
        <v>556</v>
      </c>
      <c r="K5" s="145" t="s">
        <v>557</v>
      </c>
      <c r="L5" s="146" t="s">
        <v>755</v>
      </c>
    </row>
    <row r="6" spans="1:12" ht="24.75" customHeight="1" thickBot="1">
      <c r="A6" s="147" t="s">
        <v>11</v>
      </c>
      <c r="B6" s="148" t="s">
        <v>3</v>
      </c>
      <c r="C6" s="325"/>
      <c r="D6" s="60">
        <f>+D7+D8</f>
        <v>0</v>
      </c>
      <c r="E6" s="61">
        <f>+E7+E8</f>
        <v>0</v>
      </c>
      <c r="F6" s="369"/>
      <c r="G6" s="369">
        <f>G7</f>
        <v>5929</v>
      </c>
      <c r="H6" s="369">
        <v>5929</v>
      </c>
      <c r="I6" s="62">
        <f>+I7+I8</f>
        <v>22071</v>
      </c>
      <c r="J6" s="62">
        <v>17000</v>
      </c>
      <c r="K6" s="63">
        <f>+K7+K8</f>
        <v>0</v>
      </c>
      <c r="L6" s="60">
        <f>D6+F6+I6+J6+K6+G6</f>
        <v>45000</v>
      </c>
    </row>
    <row r="7" spans="1:13" ht="19.5" customHeight="1" thickBot="1">
      <c r="A7" s="149" t="s">
        <v>12</v>
      </c>
      <c r="B7" s="64" t="s">
        <v>477</v>
      </c>
      <c r="C7" s="326" t="s">
        <v>444</v>
      </c>
      <c r="D7" s="65"/>
      <c r="E7" s="66"/>
      <c r="F7" s="370"/>
      <c r="G7" s="370">
        <v>5929</v>
      </c>
      <c r="H7" s="370">
        <v>5929</v>
      </c>
      <c r="I7" s="27">
        <v>22071</v>
      </c>
      <c r="J7" s="27">
        <v>17000</v>
      </c>
      <c r="K7" s="24"/>
      <c r="L7" s="60">
        <f>D7+F7+I7+J7+K7+G7</f>
        <v>45000</v>
      </c>
      <c r="M7" s="697" t="s">
        <v>753</v>
      </c>
    </row>
    <row r="8" spans="1:13" ht="19.5" customHeight="1" thickBot="1">
      <c r="A8" s="149" t="s">
        <v>13</v>
      </c>
      <c r="B8" s="64" t="s">
        <v>64</v>
      </c>
      <c r="C8" s="326"/>
      <c r="D8" s="65"/>
      <c r="E8" s="66"/>
      <c r="F8" s="370"/>
      <c r="G8" s="370"/>
      <c r="H8" s="370"/>
      <c r="I8" s="27"/>
      <c r="J8" s="27"/>
      <c r="K8" s="24"/>
      <c r="L8" s="60">
        <f aca="true" t="shared" si="0" ref="L8:L18">D8+F8+I8+J8+K8</f>
        <v>0</v>
      </c>
      <c r="M8" s="697"/>
    </row>
    <row r="9" spans="1:13" ht="25.5" customHeight="1" thickBot="1">
      <c r="A9" s="147" t="s">
        <v>14</v>
      </c>
      <c r="B9" s="148" t="s">
        <v>4</v>
      </c>
      <c r="C9" s="327"/>
      <c r="D9" s="60">
        <f>+D10+D11</f>
        <v>0</v>
      </c>
      <c r="E9" s="61">
        <f>+E10+E11</f>
        <v>0</v>
      </c>
      <c r="F9" s="369"/>
      <c r="G9" s="369"/>
      <c r="H9" s="369"/>
      <c r="I9" s="62">
        <f>+I10+I11</f>
        <v>0</v>
      </c>
      <c r="J9" s="62">
        <f>+J10+J11</f>
        <v>0</v>
      </c>
      <c r="K9" s="63">
        <f>+K10+K11</f>
        <v>0</v>
      </c>
      <c r="L9" s="60">
        <f t="shared" si="0"/>
        <v>0</v>
      </c>
      <c r="M9" s="697"/>
    </row>
    <row r="10" spans="1:13" ht="19.5" customHeight="1" thickBot="1">
      <c r="A10" s="149" t="s">
        <v>15</v>
      </c>
      <c r="B10" s="64" t="s">
        <v>64</v>
      </c>
      <c r="C10" s="326"/>
      <c r="D10" s="65"/>
      <c r="E10" s="66"/>
      <c r="F10" s="370"/>
      <c r="G10" s="370"/>
      <c r="H10" s="370"/>
      <c r="I10" s="27"/>
      <c r="J10" s="27"/>
      <c r="K10" s="24"/>
      <c r="L10" s="60">
        <f t="shared" si="0"/>
        <v>0</v>
      </c>
      <c r="M10" s="697"/>
    </row>
    <row r="11" spans="1:13" ht="19.5" customHeight="1" thickBot="1">
      <c r="A11" s="149" t="s">
        <v>16</v>
      </c>
      <c r="B11" s="64" t="s">
        <v>64</v>
      </c>
      <c r="C11" s="326"/>
      <c r="D11" s="65"/>
      <c r="E11" s="66"/>
      <c r="F11" s="370"/>
      <c r="G11" s="370"/>
      <c r="H11" s="370"/>
      <c r="I11" s="27"/>
      <c r="J11" s="27"/>
      <c r="K11" s="24"/>
      <c r="L11" s="60">
        <f t="shared" si="0"/>
        <v>0</v>
      </c>
      <c r="M11" s="697"/>
    </row>
    <row r="12" spans="1:13" ht="27" customHeight="1" thickBot="1">
      <c r="A12" s="147" t="s">
        <v>17</v>
      </c>
      <c r="B12" s="148" t="s">
        <v>459</v>
      </c>
      <c r="C12" s="327" t="s">
        <v>450</v>
      </c>
      <c r="D12" s="60">
        <v>1397</v>
      </c>
      <c r="E12" s="61">
        <v>2159</v>
      </c>
      <c r="F12" s="369">
        <v>2504</v>
      </c>
      <c r="G12" s="369">
        <v>2591</v>
      </c>
      <c r="H12" s="369">
        <v>2591</v>
      </c>
      <c r="I12" s="62">
        <f>+I13</f>
        <v>0</v>
      </c>
      <c r="J12" s="62">
        <f>+J13</f>
        <v>0</v>
      </c>
      <c r="K12" s="63">
        <f>+K13</f>
        <v>0</v>
      </c>
      <c r="L12" s="60">
        <f>D12+I12+J12+K12+G12</f>
        <v>3988</v>
      </c>
      <c r="M12" s="697"/>
    </row>
    <row r="13" spans="1:13" ht="19.5" customHeight="1" thickBot="1">
      <c r="A13" s="149" t="s">
        <v>18</v>
      </c>
      <c r="B13" s="64"/>
      <c r="C13" s="326"/>
      <c r="D13" s="65"/>
      <c r="E13" s="66"/>
      <c r="F13" s="370"/>
      <c r="G13" s="370"/>
      <c r="H13" s="370"/>
      <c r="I13" s="27"/>
      <c r="J13" s="27"/>
      <c r="K13" s="24"/>
      <c r="L13" s="60">
        <f t="shared" si="0"/>
        <v>0</v>
      </c>
      <c r="M13" s="697"/>
    </row>
    <row r="14" spans="1:13" ht="19.5" customHeight="1" thickBot="1">
      <c r="A14" s="147" t="s">
        <v>19</v>
      </c>
      <c r="B14" s="148" t="s">
        <v>476</v>
      </c>
      <c r="C14" s="327"/>
      <c r="D14" s="60"/>
      <c r="E14" s="61"/>
      <c r="F14" s="369"/>
      <c r="G14" s="369"/>
      <c r="H14" s="369"/>
      <c r="I14" s="62">
        <f>+I15</f>
        <v>0</v>
      </c>
      <c r="J14" s="62">
        <f>+J15</f>
        <v>0</v>
      </c>
      <c r="K14" s="63">
        <f>+K15</f>
        <v>0</v>
      </c>
      <c r="L14" s="60">
        <f t="shared" si="0"/>
        <v>0</v>
      </c>
      <c r="M14" s="697"/>
    </row>
    <row r="15" spans="1:13" ht="19.5" customHeight="1" thickBot="1">
      <c r="A15" s="150" t="s">
        <v>20</v>
      </c>
      <c r="B15" s="67"/>
      <c r="C15" s="328"/>
      <c r="D15" s="68"/>
      <c r="E15" s="69"/>
      <c r="F15" s="371"/>
      <c r="G15" s="371"/>
      <c r="H15" s="371"/>
      <c r="I15" s="28"/>
      <c r="J15" s="28"/>
      <c r="K15" s="26"/>
      <c r="L15" s="60">
        <f t="shared" si="0"/>
        <v>0</v>
      </c>
      <c r="M15" s="697"/>
    </row>
    <row r="16" spans="1:13" ht="19.5" customHeight="1" thickBot="1">
      <c r="A16" s="152" t="s">
        <v>21</v>
      </c>
      <c r="B16" s="364"/>
      <c r="C16" s="363"/>
      <c r="D16" s="71"/>
      <c r="E16" s="72"/>
      <c r="F16" s="372"/>
      <c r="G16" s="372"/>
      <c r="H16" s="372"/>
      <c r="I16" s="73"/>
      <c r="J16" s="73"/>
      <c r="K16" s="25"/>
      <c r="L16" s="60">
        <f t="shared" si="0"/>
        <v>0</v>
      </c>
      <c r="M16" s="697"/>
    </row>
    <row r="17" spans="1:13" ht="19.5" customHeight="1" thickBot="1">
      <c r="A17" s="147" t="s">
        <v>22</v>
      </c>
      <c r="B17" s="151" t="s">
        <v>139</v>
      </c>
      <c r="C17" s="327"/>
      <c r="D17" s="60">
        <f>+D18</f>
        <v>0</v>
      </c>
      <c r="E17" s="61">
        <f>+E18</f>
        <v>0</v>
      </c>
      <c r="F17" s="369"/>
      <c r="G17" s="369"/>
      <c r="H17" s="369"/>
      <c r="I17" s="62">
        <f>+I18</f>
        <v>0</v>
      </c>
      <c r="J17" s="62">
        <f>+J18</f>
        <v>0</v>
      </c>
      <c r="K17" s="63">
        <f>+K18</f>
        <v>0</v>
      </c>
      <c r="L17" s="60">
        <f t="shared" si="0"/>
        <v>0</v>
      </c>
      <c r="M17" s="697"/>
    </row>
    <row r="18" spans="1:13" ht="19.5" customHeight="1" thickBot="1">
      <c r="A18" s="152" t="s">
        <v>23</v>
      </c>
      <c r="B18" s="70" t="s">
        <v>64</v>
      </c>
      <c r="C18" s="329"/>
      <c r="D18" s="71"/>
      <c r="E18" s="72"/>
      <c r="F18" s="372"/>
      <c r="G18" s="372"/>
      <c r="H18" s="372"/>
      <c r="I18" s="73"/>
      <c r="J18" s="73"/>
      <c r="K18" s="25"/>
      <c r="L18" s="60">
        <f t="shared" si="0"/>
        <v>0</v>
      </c>
      <c r="M18" s="697"/>
    </row>
    <row r="19" spans="1:13" ht="19.5" customHeight="1" thickBot="1">
      <c r="A19" s="699" t="s">
        <v>460</v>
      </c>
      <c r="B19" s="700"/>
      <c r="C19" s="87"/>
      <c r="D19" s="60">
        <f aca="true" t="shared" si="1" ref="D19:L19">+D6+D9+D12+D14+D17</f>
        <v>1397</v>
      </c>
      <c r="E19" s="61">
        <f t="shared" si="1"/>
        <v>2159</v>
      </c>
      <c r="F19" s="61">
        <f t="shared" si="1"/>
        <v>2504</v>
      </c>
      <c r="G19" s="61">
        <f t="shared" si="1"/>
        <v>8520</v>
      </c>
      <c r="H19" s="61">
        <f t="shared" si="1"/>
        <v>8520</v>
      </c>
      <c r="I19" s="62">
        <f t="shared" si="1"/>
        <v>22071</v>
      </c>
      <c r="J19" s="62">
        <f t="shared" si="1"/>
        <v>17000</v>
      </c>
      <c r="K19" s="63">
        <f t="shared" si="1"/>
        <v>0</v>
      </c>
      <c r="L19" s="60">
        <f t="shared" si="1"/>
        <v>48988</v>
      </c>
      <c r="M19" s="697"/>
    </row>
  </sheetData>
  <sheetProtection/>
  <mergeCells count="9">
    <mergeCell ref="M7:M19"/>
    <mergeCell ref="A1:L1"/>
    <mergeCell ref="A19:B19"/>
    <mergeCell ref="L3:L4"/>
    <mergeCell ref="E3:K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workbookViewId="0" topLeftCell="A1">
      <selection activeCell="B7" sqref="B7"/>
    </sheetView>
  </sheetViews>
  <sheetFormatPr defaultColWidth="9.00390625" defaultRowHeight="12.75"/>
  <cols>
    <col min="1" max="1" width="5.875" style="425" customWidth="1"/>
    <col min="2" max="2" width="54.875" style="3" customWidth="1"/>
    <col min="3" max="4" width="17.625" style="3" customWidth="1"/>
    <col min="5" max="5" width="14.875" style="3" customWidth="1"/>
    <col min="6" max="16384" width="9.375" style="3" customWidth="1"/>
  </cols>
  <sheetData>
    <row r="1" spans="2:4" ht="31.5" customHeight="1">
      <c r="B1" s="708" t="s">
        <v>516</v>
      </c>
      <c r="C1" s="708"/>
      <c r="D1" s="708"/>
    </row>
    <row r="2" spans="1:5" s="428" customFormat="1" ht="16.5" thickBot="1">
      <c r="A2" s="427"/>
      <c r="B2" s="426"/>
      <c r="D2" s="710" t="s">
        <v>55</v>
      </c>
      <c r="E2" s="710"/>
    </row>
    <row r="3" spans="1:5" s="432" customFormat="1" ht="48" customHeight="1" thickBot="1">
      <c r="A3" s="429" t="s">
        <v>9</v>
      </c>
      <c r="B3" s="430" t="s">
        <v>10</v>
      </c>
      <c r="C3" s="430" t="s">
        <v>517</v>
      </c>
      <c r="D3" s="431" t="s">
        <v>518</v>
      </c>
      <c r="E3" s="431" t="s">
        <v>542</v>
      </c>
    </row>
    <row r="4" spans="1:5" s="432" customFormat="1" ht="13.5" customHeight="1" thickBot="1">
      <c r="A4" s="433" t="s">
        <v>407</v>
      </c>
      <c r="B4" s="106" t="s">
        <v>408</v>
      </c>
      <c r="C4" s="106" t="s">
        <v>409</v>
      </c>
      <c r="D4" s="107" t="s">
        <v>411</v>
      </c>
      <c r="E4" s="107" t="s">
        <v>410</v>
      </c>
    </row>
    <row r="5" spans="1:5" ht="18" customHeight="1">
      <c r="A5" s="434" t="s">
        <v>11</v>
      </c>
      <c r="B5" s="435" t="s">
        <v>519</v>
      </c>
      <c r="C5" s="436">
        <v>20731</v>
      </c>
      <c r="D5" s="74">
        <v>100</v>
      </c>
      <c r="E5" s="74"/>
    </row>
    <row r="6" spans="1:5" ht="18" customHeight="1">
      <c r="A6" s="437" t="s">
        <v>12</v>
      </c>
      <c r="B6" s="438" t="s">
        <v>520</v>
      </c>
      <c r="C6" s="439"/>
      <c r="D6" s="76"/>
      <c r="E6" s="76"/>
    </row>
    <row r="7" spans="1:5" ht="18" customHeight="1">
      <c r="A7" s="437" t="s">
        <v>13</v>
      </c>
      <c r="B7" s="438" t="s">
        <v>521</v>
      </c>
      <c r="C7" s="439"/>
      <c r="D7" s="76"/>
      <c r="E7" s="76"/>
    </row>
    <row r="8" spans="1:5" ht="18" customHeight="1">
      <c r="A8" s="437" t="s">
        <v>14</v>
      </c>
      <c r="B8" s="438" t="s">
        <v>522</v>
      </c>
      <c r="C8" s="439"/>
      <c r="D8" s="76"/>
      <c r="E8" s="76"/>
    </row>
    <row r="9" spans="1:5" ht="18" customHeight="1">
      <c r="A9" s="437" t="s">
        <v>15</v>
      </c>
      <c r="B9" s="438" t="s">
        <v>523</v>
      </c>
      <c r="C9" s="439">
        <v>41000</v>
      </c>
      <c r="D9" s="76"/>
      <c r="E9" s="76"/>
    </row>
    <row r="10" spans="1:5" ht="18" customHeight="1">
      <c r="A10" s="437" t="s">
        <v>16</v>
      </c>
      <c r="B10" s="438" t="s">
        <v>524</v>
      </c>
      <c r="C10" s="439"/>
      <c r="D10" s="76"/>
      <c r="E10" s="76"/>
    </row>
    <row r="11" spans="1:5" ht="18" customHeight="1">
      <c r="A11" s="437" t="s">
        <v>17</v>
      </c>
      <c r="B11" s="440" t="s">
        <v>525</v>
      </c>
      <c r="C11" s="439"/>
      <c r="D11" s="76"/>
      <c r="E11" s="76"/>
    </row>
    <row r="12" spans="1:5" ht="18" customHeight="1">
      <c r="A12" s="437" t="s">
        <v>19</v>
      </c>
      <c r="B12" s="440" t="s">
        <v>526</v>
      </c>
      <c r="C12" s="439">
        <v>7155</v>
      </c>
      <c r="D12" s="76"/>
      <c r="E12" s="76"/>
    </row>
    <row r="13" spans="1:5" ht="18" customHeight="1">
      <c r="A13" s="437" t="s">
        <v>20</v>
      </c>
      <c r="B13" s="440" t="s">
        <v>527</v>
      </c>
      <c r="C13" s="439"/>
      <c r="D13" s="76"/>
      <c r="E13" s="76"/>
    </row>
    <row r="14" spans="1:5" ht="18" customHeight="1">
      <c r="A14" s="437" t="s">
        <v>21</v>
      </c>
      <c r="B14" s="440" t="s">
        <v>528</v>
      </c>
      <c r="C14" s="439"/>
      <c r="D14" s="76"/>
      <c r="E14" s="76"/>
    </row>
    <row r="15" spans="1:5" ht="22.5" customHeight="1">
      <c r="A15" s="437" t="s">
        <v>22</v>
      </c>
      <c r="B15" s="440" t="s">
        <v>529</v>
      </c>
      <c r="C15" s="439">
        <v>34553</v>
      </c>
      <c r="D15" s="76"/>
      <c r="E15" s="76"/>
    </row>
    <row r="16" spans="1:5" ht="18" customHeight="1">
      <c r="A16" s="437" t="s">
        <v>23</v>
      </c>
      <c r="B16" s="438" t="s">
        <v>530</v>
      </c>
      <c r="C16" s="439">
        <v>8858</v>
      </c>
      <c r="D16" s="76" t="s">
        <v>531</v>
      </c>
      <c r="E16" s="76"/>
    </row>
    <row r="17" spans="1:5" ht="18" customHeight="1">
      <c r="A17" s="437" t="s">
        <v>24</v>
      </c>
      <c r="B17" s="438" t="s">
        <v>532</v>
      </c>
      <c r="C17" s="439"/>
      <c r="D17" s="76"/>
      <c r="E17" s="76"/>
    </row>
    <row r="18" spans="1:5" ht="18" customHeight="1">
      <c r="A18" s="437" t="s">
        <v>25</v>
      </c>
      <c r="B18" s="438" t="s">
        <v>533</v>
      </c>
      <c r="C18" s="439"/>
      <c r="D18" s="76"/>
      <c r="E18" s="76"/>
    </row>
    <row r="19" spans="1:5" ht="18" customHeight="1">
      <c r="A19" s="437" t="s">
        <v>26</v>
      </c>
      <c r="B19" s="438" t="s">
        <v>534</v>
      </c>
      <c r="C19" s="439"/>
      <c r="D19" s="76"/>
      <c r="E19" s="76"/>
    </row>
    <row r="20" spans="1:5" ht="18" customHeight="1">
      <c r="A20" s="437" t="s">
        <v>27</v>
      </c>
      <c r="B20" s="438" t="s">
        <v>535</v>
      </c>
      <c r="C20" s="439"/>
      <c r="D20" s="76"/>
      <c r="E20" s="76"/>
    </row>
    <row r="21" spans="1:5" ht="18" customHeight="1">
      <c r="A21" s="437" t="s">
        <v>28</v>
      </c>
      <c r="B21" s="441" t="s">
        <v>536</v>
      </c>
      <c r="C21" s="75">
        <v>200</v>
      </c>
      <c r="D21" s="76"/>
      <c r="E21" s="76"/>
    </row>
    <row r="22" spans="1:5" ht="18" customHeight="1">
      <c r="A22" s="437" t="s">
        <v>29</v>
      </c>
      <c r="B22" s="442" t="s">
        <v>537</v>
      </c>
      <c r="C22" s="75">
        <v>863</v>
      </c>
      <c r="D22" s="76">
        <v>20</v>
      </c>
      <c r="E22" s="76"/>
    </row>
    <row r="23" spans="1:5" ht="18" customHeight="1">
      <c r="A23" s="437" t="s">
        <v>30</v>
      </c>
      <c r="B23" s="442"/>
      <c r="C23" s="75"/>
      <c r="D23" s="76"/>
      <c r="E23" s="76"/>
    </row>
    <row r="24" spans="1:5" ht="18" customHeight="1">
      <c r="A24" s="437" t="s">
        <v>31</v>
      </c>
      <c r="B24" s="442"/>
      <c r="C24" s="75"/>
      <c r="D24" s="76"/>
      <c r="E24" s="76"/>
    </row>
    <row r="25" spans="1:5" ht="18" customHeight="1">
      <c r="A25" s="437" t="s">
        <v>32</v>
      </c>
      <c r="B25" s="442"/>
      <c r="C25" s="75"/>
      <c r="D25" s="76"/>
      <c r="E25" s="76"/>
    </row>
    <row r="26" spans="1:5" ht="18" customHeight="1">
      <c r="A26" s="437" t="s">
        <v>33</v>
      </c>
      <c r="B26" s="442"/>
      <c r="C26" s="75"/>
      <c r="D26" s="76"/>
      <c r="E26" s="76"/>
    </row>
    <row r="27" spans="1:5" ht="18" customHeight="1">
      <c r="A27" s="437" t="s">
        <v>34</v>
      </c>
      <c r="B27" s="442"/>
      <c r="C27" s="75"/>
      <c r="D27" s="76"/>
      <c r="E27" s="76"/>
    </row>
    <row r="28" spans="1:5" ht="18" customHeight="1">
      <c r="A28" s="437" t="s">
        <v>35</v>
      </c>
      <c r="B28" s="442"/>
      <c r="C28" s="75"/>
      <c r="D28" s="76"/>
      <c r="E28" s="76"/>
    </row>
    <row r="29" spans="1:5" ht="18" customHeight="1" thickBot="1">
      <c r="A29" s="443" t="s">
        <v>36</v>
      </c>
      <c r="B29" s="444"/>
      <c r="C29" s="445"/>
      <c r="D29" s="77"/>
      <c r="E29" s="77"/>
    </row>
    <row r="30" spans="1:5" ht="18" customHeight="1" thickBot="1">
      <c r="A30" s="446" t="s">
        <v>37</v>
      </c>
      <c r="B30" s="447" t="s">
        <v>45</v>
      </c>
      <c r="C30" s="448">
        <f>+C5+C6+C7+C8+C9+C16+C17+C18+C19+C20+C21+C22+C23+C24+C25+C26+C27+C28+C29</f>
        <v>71652</v>
      </c>
      <c r="D30" s="449">
        <v>120</v>
      </c>
      <c r="E30" s="449"/>
    </row>
    <row r="31" spans="1:4" ht="8.25" customHeight="1">
      <c r="A31" s="450"/>
      <c r="B31" s="709"/>
      <c r="C31" s="709"/>
      <c r="D31" s="709"/>
    </row>
  </sheetData>
  <sheetProtection/>
  <mergeCells count="3">
    <mergeCell ref="B1:D1"/>
    <mergeCell ref="B31:D31"/>
    <mergeCell ref="D2:E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6. melléklet a 8/2017. (V. 25.)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5"/>
  <sheetViews>
    <sheetView workbookViewId="0" topLeftCell="A1">
      <selection activeCell="B13" sqref="B13"/>
    </sheetView>
  </sheetViews>
  <sheetFormatPr defaultColWidth="9.00390625" defaultRowHeight="12.75"/>
  <cols>
    <col min="1" max="1" width="88.625" style="42" customWidth="1"/>
    <col min="2" max="2" width="23.125" style="42" customWidth="1"/>
    <col min="3" max="3" width="22.00390625" style="42" customWidth="1"/>
    <col min="4" max="4" width="21.50390625" style="42" customWidth="1"/>
    <col min="5" max="6" width="21.125" style="42" customWidth="1"/>
    <col min="7" max="7" width="3.50390625" style="42" customWidth="1"/>
    <col min="8" max="16384" width="9.375" style="42" customWidth="1"/>
  </cols>
  <sheetData>
    <row r="1" spans="1:6" ht="47.25" customHeight="1">
      <c r="A1" s="711" t="s">
        <v>478</v>
      </c>
      <c r="B1" s="711"/>
      <c r="C1" s="711"/>
      <c r="D1" s="711"/>
      <c r="E1" s="234"/>
      <c r="F1" s="234"/>
    </row>
    <row r="2" spans="1:6" ht="22.5" customHeight="1" thickBot="1">
      <c r="A2" s="234"/>
      <c r="B2" s="235" t="s">
        <v>7</v>
      </c>
      <c r="C2" s="235"/>
      <c r="D2" s="235"/>
      <c r="E2" s="235"/>
      <c r="F2" s="235"/>
    </row>
    <row r="3" spans="1:6" s="43" customFormat="1" ht="46.5" customHeight="1" thickBot="1">
      <c r="A3" s="154" t="s">
        <v>44</v>
      </c>
      <c r="B3" s="606" t="s">
        <v>479</v>
      </c>
      <c r="C3" s="606" t="s">
        <v>488</v>
      </c>
      <c r="D3" s="606" t="s">
        <v>488</v>
      </c>
      <c r="E3" s="606" t="s">
        <v>560</v>
      </c>
      <c r="F3" s="606" t="s">
        <v>731</v>
      </c>
    </row>
    <row r="4" spans="1:6" s="44" customFormat="1" ht="13.5" thickBot="1">
      <c r="A4" s="99" t="s">
        <v>407</v>
      </c>
      <c r="B4" s="100" t="s">
        <v>408</v>
      </c>
      <c r="C4" s="100" t="s">
        <v>409</v>
      </c>
      <c r="D4" s="100" t="s">
        <v>411</v>
      </c>
      <c r="E4" s="100" t="s">
        <v>410</v>
      </c>
      <c r="F4" s="100" t="s">
        <v>412</v>
      </c>
    </row>
    <row r="5" spans="1:6" ht="12.75">
      <c r="A5" s="83" t="s">
        <v>164</v>
      </c>
      <c r="B5" s="260">
        <v>51698</v>
      </c>
      <c r="C5" s="260">
        <v>51699</v>
      </c>
      <c r="D5" s="260">
        <v>51699</v>
      </c>
      <c r="E5" s="260">
        <v>51699</v>
      </c>
      <c r="F5" s="607">
        <f>E5/B5</f>
        <v>1.0000193431080506</v>
      </c>
    </row>
    <row r="6" spans="1:6" ht="12.75" customHeight="1">
      <c r="A6" s="84" t="s">
        <v>462</v>
      </c>
      <c r="B6" s="260">
        <v>69757</v>
      </c>
      <c r="C6" s="260">
        <v>69757</v>
      </c>
      <c r="D6" s="260">
        <v>70078</v>
      </c>
      <c r="E6" s="260">
        <v>70078</v>
      </c>
      <c r="F6" s="607">
        <f>E6/B6</f>
        <v>1.0046016887194116</v>
      </c>
    </row>
    <row r="7" spans="1:7" ht="12.75">
      <c r="A7" s="84" t="s">
        <v>463</v>
      </c>
      <c r="B7" s="260">
        <v>47869</v>
      </c>
      <c r="C7" s="260">
        <v>49583</v>
      </c>
      <c r="D7" s="260">
        <v>50159</v>
      </c>
      <c r="E7" s="260">
        <v>50159</v>
      </c>
      <c r="F7" s="607">
        <f>E7/B7</f>
        <v>1.0478388936472456</v>
      </c>
      <c r="G7" s="712" t="s">
        <v>730</v>
      </c>
    </row>
    <row r="8" spans="1:7" ht="12.75">
      <c r="A8" s="84" t="s">
        <v>464</v>
      </c>
      <c r="B8" s="260">
        <v>3084</v>
      </c>
      <c r="C8" s="260">
        <v>3084</v>
      </c>
      <c r="D8" s="260">
        <v>3084</v>
      </c>
      <c r="E8" s="260">
        <v>3084</v>
      </c>
      <c r="F8" s="607">
        <f>E8/B8</f>
        <v>1</v>
      </c>
      <c r="G8" s="712"/>
    </row>
    <row r="9" spans="1:7" ht="12.75">
      <c r="A9" s="84" t="s">
        <v>489</v>
      </c>
      <c r="B9" s="260"/>
      <c r="C9" s="260">
        <v>1460</v>
      </c>
      <c r="D9" s="260">
        <v>1569</v>
      </c>
      <c r="E9" s="260">
        <v>1569</v>
      </c>
      <c r="F9" s="260"/>
      <c r="G9" s="712"/>
    </row>
    <row r="10" spans="1:7" ht="12.75">
      <c r="A10" s="84"/>
      <c r="B10" s="260"/>
      <c r="C10" s="260"/>
      <c r="D10" s="260"/>
      <c r="E10" s="260"/>
      <c r="F10" s="260"/>
      <c r="G10" s="712"/>
    </row>
    <row r="11" spans="1:7" ht="12.75" customHeight="1">
      <c r="A11" s="84"/>
      <c r="B11" s="260"/>
      <c r="C11" s="260"/>
      <c r="D11" s="260"/>
      <c r="E11" s="260"/>
      <c r="F11" s="260"/>
      <c r="G11" s="712"/>
    </row>
    <row r="12" spans="1:7" ht="12.75">
      <c r="A12" s="84"/>
      <c r="B12" s="260"/>
      <c r="C12" s="260"/>
      <c r="D12" s="260"/>
      <c r="E12" s="260"/>
      <c r="F12" s="260"/>
      <c r="G12" s="712"/>
    </row>
    <row r="13" spans="1:7" ht="12.75" customHeight="1">
      <c r="A13" s="84"/>
      <c r="B13" s="260"/>
      <c r="C13" s="260"/>
      <c r="D13" s="260"/>
      <c r="E13" s="260"/>
      <c r="F13" s="260"/>
      <c r="G13" s="712"/>
    </row>
    <row r="14" spans="1:7" ht="12.75">
      <c r="A14" s="84"/>
      <c r="B14" s="260"/>
      <c r="C14" s="260"/>
      <c r="D14" s="260"/>
      <c r="E14" s="260"/>
      <c r="F14" s="260"/>
      <c r="G14" s="712"/>
    </row>
    <row r="15" spans="1:7" ht="12.75">
      <c r="A15" s="84"/>
      <c r="B15" s="260"/>
      <c r="C15" s="260"/>
      <c r="D15" s="260"/>
      <c r="E15" s="260"/>
      <c r="F15" s="260"/>
      <c r="G15" s="712"/>
    </row>
    <row r="16" spans="1:7" ht="12.75">
      <c r="A16" s="84"/>
      <c r="B16" s="260"/>
      <c r="C16" s="260"/>
      <c r="D16" s="260"/>
      <c r="E16" s="260"/>
      <c r="F16" s="260"/>
      <c r="G16" s="712"/>
    </row>
    <row r="17" spans="1:7" ht="12.75">
      <c r="A17" s="84"/>
      <c r="B17" s="260"/>
      <c r="C17" s="260"/>
      <c r="D17" s="260"/>
      <c r="E17" s="260"/>
      <c r="F17" s="260"/>
      <c r="G17" s="712"/>
    </row>
    <row r="18" spans="1:7" ht="12.75">
      <c r="A18" s="84"/>
      <c r="B18" s="260"/>
      <c r="C18" s="260"/>
      <c r="D18" s="260"/>
      <c r="E18" s="260"/>
      <c r="F18" s="260"/>
      <c r="G18" s="712"/>
    </row>
    <row r="19" spans="1:7" ht="12.75">
      <c r="A19" s="84"/>
      <c r="B19" s="260"/>
      <c r="C19" s="260"/>
      <c r="D19" s="260"/>
      <c r="E19" s="260"/>
      <c r="F19" s="260"/>
      <c r="G19" s="712"/>
    </row>
    <row r="20" spans="1:7" ht="12.75">
      <c r="A20" s="84"/>
      <c r="B20" s="260"/>
      <c r="C20" s="260"/>
      <c r="D20" s="260"/>
      <c r="E20" s="260"/>
      <c r="F20" s="260"/>
      <c r="G20" s="712"/>
    </row>
    <row r="21" spans="1:7" ht="12.75">
      <c r="A21" s="84"/>
      <c r="B21" s="260"/>
      <c r="C21" s="260"/>
      <c r="D21" s="260"/>
      <c r="E21" s="260"/>
      <c r="F21" s="260"/>
      <c r="G21" s="712"/>
    </row>
    <row r="22" spans="1:7" ht="12.75">
      <c r="A22" s="84"/>
      <c r="B22" s="260"/>
      <c r="C22" s="260"/>
      <c r="D22" s="260"/>
      <c r="E22" s="260"/>
      <c r="F22" s="260"/>
      <c r="G22" s="712"/>
    </row>
    <row r="23" spans="1:7" ht="12.75">
      <c r="A23" s="84"/>
      <c r="B23" s="260"/>
      <c r="C23" s="260"/>
      <c r="D23" s="260"/>
      <c r="E23" s="260"/>
      <c r="F23" s="260"/>
      <c r="G23" s="712"/>
    </row>
    <row r="24" spans="1:7" ht="13.5" thickBot="1">
      <c r="A24" s="85"/>
      <c r="B24" s="260"/>
      <c r="C24" s="260"/>
      <c r="D24" s="260"/>
      <c r="E24" s="260"/>
      <c r="F24" s="260"/>
      <c r="G24" s="712"/>
    </row>
    <row r="25" spans="1:7" s="46" customFormat="1" ht="19.5" customHeight="1" thickBot="1">
      <c r="A25" s="34" t="s">
        <v>45</v>
      </c>
      <c r="B25" s="45">
        <f>SUM(B5:B24)</f>
        <v>172408</v>
      </c>
      <c r="C25" s="45">
        <f>SUM(C5:C24)</f>
        <v>175583</v>
      </c>
      <c r="D25" s="45">
        <f>SUM(D5:D24)</f>
        <v>176589</v>
      </c>
      <c r="E25" s="45">
        <f>SUM(E5:E24)</f>
        <v>176589</v>
      </c>
      <c r="F25" s="608">
        <f>E25/B25</f>
        <v>1.024250614820658</v>
      </c>
      <c r="G25" s="712"/>
    </row>
  </sheetData>
  <sheetProtection/>
  <mergeCells count="2">
    <mergeCell ref="A1:D1"/>
    <mergeCell ref="G7:G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9"/>
  <sheetViews>
    <sheetView workbookViewId="0" topLeftCell="D1">
      <selection activeCell="J9" sqref="J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24.00390625" style="0" customWidth="1"/>
    <col min="5" max="5" width="14.875" style="0" customWidth="1"/>
    <col min="6" max="6" width="13.00390625" style="0" customWidth="1"/>
    <col min="7" max="7" width="14.625" style="0" customWidth="1"/>
  </cols>
  <sheetData>
    <row r="1" spans="1:7" ht="45" customHeight="1">
      <c r="A1" s="716" t="s">
        <v>491</v>
      </c>
      <c r="B1" s="716"/>
      <c r="C1" s="716"/>
      <c r="D1" s="716"/>
      <c r="E1" s="716"/>
      <c r="F1" s="716"/>
      <c r="G1" s="716"/>
    </row>
    <row r="2" spans="1:5" ht="17.25" customHeight="1">
      <c r="A2" s="389"/>
      <c r="B2" s="389"/>
      <c r="C2" s="389"/>
      <c r="D2" s="389"/>
      <c r="E2" s="389"/>
    </row>
    <row r="3" spans="1:7" ht="13.5" thickBot="1">
      <c r="A3" s="390"/>
      <c r="B3" s="390"/>
      <c r="C3" s="715" t="s">
        <v>47</v>
      </c>
      <c r="D3" s="715"/>
      <c r="E3" s="715"/>
      <c r="F3" s="715"/>
      <c r="G3" s="715"/>
    </row>
    <row r="4" spans="1:7" ht="42.75" customHeight="1" thickBot="1">
      <c r="A4" s="391" t="s">
        <v>63</v>
      </c>
      <c r="B4" s="392" t="s">
        <v>492</v>
      </c>
      <c r="C4" s="392" t="s">
        <v>493</v>
      </c>
      <c r="D4" s="393" t="s">
        <v>538</v>
      </c>
      <c r="E4" s="393" t="s">
        <v>541</v>
      </c>
      <c r="F4" s="393" t="s">
        <v>541</v>
      </c>
      <c r="G4" s="393" t="s">
        <v>542</v>
      </c>
    </row>
    <row r="5" spans="1:7" ht="15.75" customHeight="1">
      <c r="A5" s="394" t="s">
        <v>11</v>
      </c>
      <c r="B5" s="395" t="s">
        <v>494</v>
      </c>
      <c r="C5" s="395" t="s">
        <v>495</v>
      </c>
      <c r="D5" s="451">
        <v>1000</v>
      </c>
      <c r="E5" s="396">
        <v>1030</v>
      </c>
      <c r="F5" s="396">
        <v>1030</v>
      </c>
      <c r="G5" s="396">
        <v>1030</v>
      </c>
    </row>
    <row r="6" spans="1:7" ht="15.75" customHeight="1">
      <c r="A6" s="397" t="s">
        <v>12</v>
      </c>
      <c r="B6" s="398" t="s">
        <v>496</v>
      </c>
      <c r="C6" s="398" t="s">
        <v>495</v>
      </c>
      <c r="D6" s="452">
        <v>500</v>
      </c>
      <c r="E6" s="399">
        <v>580</v>
      </c>
      <c r="F6" s="399">
        <v>580</v>
      </c>
      <c r="G6" s="399">
        <v>580</v>
      </c>
    </row>
    <row r="7" spans="1:7" ht="15.75" customHeight="1">
      <c r="A7" s="397" t="s">
        <v>13</v>
      </c>
      <c r="B7" s="398" t="s">
        <v>497</v>
      </c>
      <c r="C7" s="398" t="s">
        <v>495</v>
      </c>
      <c r="D7" s="452">
        <v>400</v>
      </c>
      <c r="E7" s="399">
        <v>530</v>
      </c>
      <c r="F7" s="399">
        <v>530</v>
      </c>
      <c r="G7" s="399">
        <v>530</v>
      </c>
    </row>
    <row r="8" spans="1:7" ht="15.75" customHeight="1">
      <c r="A8" s="397" t="s">
        <v>14</v>
      </c>
      <c r="B8" s="398" t="s">
        <v>498</v>
      </c>
      <c r="C8" s="398" t="s">
        <v>495</v>
      </c>
      <c r="D8" s="452">
        <v>200</v>
      </c>
      <c r="E8" s="399">
        <v>200</v>
      </c>
      <c r="F8" s="399">
        <v>200</v>
      </c>
      <c r="G8" s="399">
        <v>27</v>
      </c>
    </row>
    <row r="9" spans="1:7" ht="15.75" customHeight="1">
      <c r="A9" s="397" t="s">
        <v>15</v>
      </c>
      <c r="B9" s="398" t="s">
        <v>499</v>
      </c>
      <c r="C9" s="398" t="s">
        <v>495</v>
      </c>
      <c r="D9" s="452">
        <v>100</v>
      </c>
      <c r="E9" s="399">
        <v>100</v>
      </c>
      <c r="F9" s="399">
        <v>100</v>
      </c>
      <c r="G9" s="399">
        <v>10</v>
      </c>
    </row>
    <row r="10" spans="1:7" ht="15.75" customHeight="1">
      <c r="A10" s="397" t="s">
        <v>16</v>
      </c>
      <c r="B10" s="398" t="s">
        <v>539</v>
      </c>
      <c r="C10" s="398" t="s">
        <v>495</v>
      </c>
      <c r="D10" s="452">
        <v>100</v>
      </c>
      <c r="E10" s="399">
        <v>590</v>
      </c>
      <c r="F10" s="399">
        <v>590</v>
      </c>
      <c r="G10" s="399">
        <v>590</v>
      </c>
    </row>
    <row r="11" spans="1:7" ht="15.75" customHeight="1">
      <c r="A11" s="397" t="s">
        <v>17</v>
      </c>
      <c r="B11" s="398" t="s">
        <v>540</v>
      </c>
      <c r="C11" s="398" t="s">
        <v>495</v>
      </c>
      <c r="D11" s="452"/>
      <c r="E11" s="399">
        <v>120</v>
      </c>
      <c r="F11" s="399">
        <v>120</v>
      </c>
      <c r="G11" s="399">
        <v>120</v>
      </c>
    </row>
    <row r="12" spans="1:7" ht="15.75" customHeight="1">
      <c r="A12" s="397" t="s">
        <v>18</v>
      </c>
      <c r="B12" s="398"/>
      <c r="C12" s="398"/>
      <c r="D12" s="452"/>
      <c r="E12" s="399"/>
      <c r="F12" s="399"/>
      <c r="G12" s="399"/>
    </row>
    <row r="13" spans="1:7" ht="15.75" customHeight="1">
      <c r="A13" s="397" t="s">
        <v>19</v>
      </c>
      <c r="B13" s="398"/>
      <c r="C13" s="398"/>
      <c r="D13" s="452"/>
      <c r="E13" s="399"/>
      <c r="F13" s="399"/>
      <c r="G13" s="399"/>
    </row>
    <row r="14" spans="1:7" ht="15.75" customHeight="1">
      <c r="A14" s="397" t="s">
        <v>20</v>
      </c>
      <c r="B14" s="398"/>
      <c r="C14" s="398"/>
      <c r="D14" s="452"/>
      <c r="E14" s="399"/>
      <c r="F14" s="399"/>
      <c r="G14" s="399"/>
    </row>
    <row r="15" spans="1:7" ht="15.75" customHeight="1">
      <c r="A15" s="397" t="s">
        <v>21</v>
      </c>
      <c r="B15" s="398"/>
      <c r="C15" s="398"/>
      <c r="D15" s="452"/>
      <c r="E15" s="399"/>
      <c r="F15" s="399"/>
      <c r="G15" s="399"/>
    </row>
    <row r="16" spans="1:7" ht="15.75" customHeight="1">
      <c r="A16" s="397" t="s">
        <v>22</v>
      </c>
      <c r="B16" s="398"/>
      <c r="C16" s="398"/>
      <c r="D16" s="452"/>
      <c r="E16" s="399"/>
      <c r="F16" s="399"/>
      <c r="G16" s="399"/>
    </row>
    <row r="17" spans="1:7" ht="15.75" customHeight="1">
      <c r="A17" s="397" t="s">
        <v>23</v>
      </c>
      <c r="B17" s="398"/>
      <c r="C17" s="398"/>
      <c r="D17" s="452"/>
      <c r="E17" s="399"/>
      <c r="F17" s="399"/>
      <c r="G17" s="399"/>
    </row>
    <row r="18" spans="1:7" ht="15.75" customHeight="1">
      <c r="A18" s="397" t="s">
        <v>24</v>
      </c>
      <c r="B18" s="398"/>
      <c r="C18" s="398"/>
      <c r="D18" s="452"/>
      <c r="E18" s="399"/>
      <c r="F18" s="399"/>
      <c r="G18" s="399"/>
    </row>
    <row r="19" spans="1:7" ht="15.75" customHeight="1">
      <c r="A19" s="397" t="s">
        <v>25</v>
      </c>
      <c r="B19" s="398"/>
      <c r="C19" s="398"/>
      <c r="D19" s="452"/>
      <c r="E19" s="399"/>
      <c r="F19" s="399"/>
      <c r="G19" s="399"/>
    </row>
    <row r="20" spans="1:7" ht="15.75" customHeight="1">
      <c r="A20" s="397" t="s">
        <v>26</v>
      </c>
      <c r="B20" s="398"/>
      <c r="C20" s="398"/>
      <c r="D20" s="452"/>
      <c r="E20" s="399"/>
      <c r="F20" s="399"/>
      <c r="G20" s="399"/>
    </row>
    <row r="21" spans="1:7" ht="15.75" customHeight="1">
      <c r="A21" s="397" t="s">
        <v>27</v>
      </c>
      <c r="B21" s="398"/>
      <c r="C21" s="398"/>
      <c r="D21" s="452"/>
      <c r="E21" s="399"/>
      <c r="F21" s="399"/>
      <c r="G21" s="399"/>
    </row>
    <row r="22" spans="1:7" ht="15.75" customHeight="1">
      <c r="A22" s="397" t="s">
        <v>28</v>
      </c>
      <c r="B22" s="398"/>
      <c r="C22" s="398"/>
      <c r="D22" s="452"/>
      <c r="E22" s="399"/>
      <c r="F22" s="399"/>
      <c r="G22" s="399"/>
    </row>
    <row r="23" spans="1:7" ht="15.75" customHeight="1">
      <c r="A23" s="397" t="s">
        <v>29</v>
      </c>
      <c r="B23" s="398"/>
      <c r="C23" s="398"/>
      <c r="D23" s="452"/>
      <c r="E23" s="399"/>
      <c r="F23" s="399"/>
      <c r="G23" s="399"/>
    </row>
    <row r="24" spans="1:7" ht="15.75" customHeight="1">
      <c r="A24" s="397" t="s">
        <v>30</v>
      </c>
      <c r="B24" s="398"/>
      <c r="C24" s="398"/>
      <c r="D24" s="452"/>
      <c r="E24" s="399"/>
      <c r="F24" s="399"/>
      <c r="G24" s="399"/>
    </row>
    <row r="25" spans="1:7" ht="15.75" customHeight="1">
      <c r="A25" s="397" t="s">
        <v>31</v>
      </c>
      <c r="B25" s="398"/>
      <c r="C25" s="398"/>
      <c r="D25" s="452"/>
      <c r="E25" s="399"/>
      <c r="F25" s="399"/>
      <c r="G25" s="399"/>
    </row>
    <row r="26" spans="1:7" ht="15.75" customHeight="1">
      <c r="A26" s="397" t="s">
        <v>32</v>
      </c>
      <c r="B26" s="398"/>
      <c r="C26" s="398"/>
      <c r="D26" s="452"/>
      <c r="E26" s="399"/>
      <c r="F26" s="399"/>
      <c r="G26" s="399"/>
    </row>
    <row r="27" spans="1:7" ht="15.75" customHeight="1">
      <c r="A27" s="397" t="s">
        <v>33</v>
      </c>
      <c r="B27" s="398"/>
      <c r="C27" s="398"/>
      <c r="D27" s="452"/>
      <c r="E27" s="399"/>
      <c r="F27" s="399"/>
      <c r="G27" s="399"/>
    </row>
    <row r="28" spans="1:7" ht="15.75" customHeight="1">
      <c r="A28" s="397" t="s">
        <v>34</v>
      </c>
      <c r="B28" s="398"/>
      <c r="C28" s="398"/>
      <c r="D28" s="452"/>
      <c r="E28" s="399"/>
      <c r="F28" s="399"/>
      <c r="G28" s="399"/>
    </row>
    <row r="29" spans="1:7" ht="15.75" customHeight="1">
      <c r="A29" s="397" t="s">
        <v>35</v>
      </c>
      <c r="B29" s="398"/>
      <c r="C29" s="398"/>
      <c r="D29" s="452"/>
      <c r="E29" s="399"/>
      <c r="F29" s="399"/>
      <c r="G29" s="399"/>
    </row>
    <row r="30" spans="1:7" ht="15.75" customHeight="1">
      <c r="A30" s="397" t="s">
        <v>36</v>
      </c>
      <c r="B30" s="398"/>
      <c r="C30" s="398"/>
      <c r="D30" s="452"/>
      <c r="E30" s="399"/>
      <c r="F30" s="399"/>
      <c r="G30" s="399"/>
    </row>
    <row r="31" spans="1:7" ht="15.75" customHeight="1">
      <c r="A31" s="397" t="s">
        <v>37</v>
      </c>
      <c r="B31" s="398"/>
      <c r="C31" s="398"/>
      <c r="D31" s="452"/>
      <c r="E31" s="399"/>
      <c r="F31" s="399"/>
      <c r="G31" s="399"/>
    </row>
    <row r="32" spans="1:7" ht="15.75" customHeight="1">
      <c r="A32" s="397" t="s">
        <v>38</v>
      </c>
      <c r="B32" s="398"/>
      <c r="C32" s="398"/>
      <c r="D32" s="452"/>
      <c r="E32" s="399"/>
      <c r="F32" s="399"/>
      <c r="G32" s="399"/>
    </row>
    <row r="33" spans="1:7" ht="15.75" customHeight="1">
      <c r="A33" s="397" t="s">
        <v>500</v>
      </c>
      <c r="B33" s="398"/>
      <c r="C33" s="398"/>
      <c r="D33" s="452"/>
      <c r="E33" s="399"/>
      <c r="F33" s="399"/>
      <c r="G33" s="399"/>
    </row>
    <row r="34" spans="1:7" ht="15.75" customHeight="1">
      <c r="A34" s="397" t="s">
        <v>501</v>
      </c>
      <c r="B34" s="398"/>
      <c r="C34" s="398"/>
      <c r="D34" s="452"/>
      <c r="E34" s="400"/>
      <c r="F34" s="400"/>
      <c r="G34" s="400"/>
    </row>
    <row r="35" spans="1:7" ht="15.75" customHeight="1">
      <c r="A35" s="397" t="s">
        <v>502</v>
      </c>
      <c r="B35" s="398"/>
      <c r="C35" s="398"/>
      <c r="D35" s="452"/>
      <c r="E35" s="400"/>
      <c r="F35" s="400"/>
      <c r="G35" s="400"/>
    </row>
    <row r="36" spans="1:7" ht="15.75" customHeight="1">
      <c r="A36" s="397" t="s">
        <v>503</v>
      </c>
      <c r="B36" s="398"/>
      <c r="C36" s="398"/>
      <c r="D36" s="452"/>
      <c r="E36" s="400"/>
      <c r="F36" s="400"/>
      <c r="G36" s="400"/>
    </row>
    <row r="37" spans="1:7" ht="15.75" customHeight="1" thickBot="1">
      <c r="A37" s="401" t="s">
        <v>504</v>
      </c>
      <c r="B37" s="402"/>
      <c r="C37" s="402"/>
      <c r="D37" s="453"/>
      <c r="E37" s="403"/>
      <c r="F37" s="403"/>
      <c r="G37" s="403"/>
    </row>
    <row r="38" spans="1:7" ht="15.75" customHeight="1" thickBot="1">
      <c r="A38" s="713" t="s">
        <v>45</v>
      </c>
      <c r="B38" s="714"/>
      <c r="C38" s="404"/>
      <c r="D38" s="454"/>
      <c r="E38" s="405">
        <f>SUM(E5:E37)</f>
        <v>3150</v>
      </c>
      <c r="F38" s="405">
        <f>SUM(F5:F37)</f>
        <v>3150</v>
      </c>
      <c r="G38" s="405">
        <f>SUM(G5:G37)</f>
        <v>2887</v>
      </c>
    </row>
    <row r="39" ht="12.75">
      <c r="A39" t="s">
        <v>505</v>
      </c>
    </row>
  </sheetData>
  <sheetProtection/>
  <mergeCells count="3">
    <mergeCell ref="A38:B38"/>
    <mergeCell ref="C3:G3"/>
    <mergeCell ref="A1:G1"/>
  </mergeCells>
  <conditionalFormatting sqref="E38:G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7. melléklet a 8/2017. (V. 25.) önkormányzati rendelethez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E11" sqref="E11"/>
    </sheetView>
  </sheetViews>
  <sheetFormatPr defaultColWidth="9.00390625" defaultRowHeight="12.75"/>
  <cols>
    <col min="1" max="1" width="39.125" style="644" customWidth="1"/>
    <col min="2" max="2" width="8.625" style="644" customWidth="1"/>
    <col min="3" max="3" width="13.00390625" style="644" customWidth="1"/>
    <col min="4" max="4" width="14.50390625" style="644" customWidth="1"/>
    <col min="5" max="5" width="18.625" style="644" customWidth="1"/>
    <col min="6" max="16384" width="9.375" style="644" customWidth="1"/>
  </cols>
  <sheetData>
    <row r="1" spans="1:5" ht="15.75">
      <c r="A1" s="717" t="str">
        <f>+CONCATENATE("VAGYONKIMUTATÁS",CHAR(10),"a könyvviteli mérlegben értékkel szereplő eszközökről",CHAR(10),LEFT('[2]ÖSSZEFÜGGÉSEK'!A4,4),".")</f>
        <v>VAGYONKIMUTATÁS
a könyvviteli mérlegben értékkel szereplő eszközökről
2014.</v>
      </c>
      <c r="B1" s="718"/>
      <c r="C1" s="718"/>
      <c r="D1" s="718"/>
      <c r="E1" s="718"/>
    </row>
    <row r="2" spans="1:5" ht="16.5" thickBot="1">
      <c r="A2" s="498"/>
      <c r="B2" s="499"/>
      <c r="C2" s="719" t="s">
        <v>561</v>
      </c>
      <c r="D2" s="719"/>
      <c r="E2" s="719"/>
    </row>
    <row r="3" spans="1:5" ht="12.75" customHeight="1">
      <c r="A3" s="720" t="s">
        <v>562</v>
      </c>
      <c r="B3" s="723" t="s">
        <v>563</v>
      </c>
      <c r="C3" s="726" t="s">
        <v>564</v>
      </c>
      <c r="D3" s="726" t="s">
        <v>565</v>
      </c>
      <c r="E3" s="728" t="s">
        <v>566</v>
      </c>
    </row>
    <row r="4" spans="1:5" ht="12.75" customHeight="1">
      <c r="A4" s="721"/>
      <c r="B4" s="724"/>
      <c r="C4" s="727"/>
      <c r="D4" s="727"/>
      <c r="E4" s="729"/>
    </row>
    <row r="5" spans="1:5" ht="12.75" customHeight="1">
      <c r="A5" s="722"/>
      <c r="B5" s="725"/>
      <c r="C5" s="730" t="s">
        <v>567</v>
      </c>
      <c r="D5" s="730"/>
      <c r="E5" s="731"/>
    </row>
    <row r="6" spans="1:5" ht="13.5" thickBot="1">
      <c r="A6" s="501" t="s">
        <v>568</v>
      </c>
      <c r="B6" s="502" t="s">
        <v>408</v>
      </c>
      <c r="C6" s="502" t="s">
        <v>409</v>
      </c>
      <c r="D6" s="502" t="s">
        <v>411</v>
      </c>
      <c r="E6" s="503" t="s">
        <v>410</v>
      </c>
    </row>
    <row r="7" spans="1:5" ht="12.75">
      <c r="A7" s="504" t="s">
        <v>569</v>
      </c>
      <c r="B7" s="505" t="s">
        <v>570</v>
      </c>
      <c r="C7" s="506">
        <v>9919</v>
      </c>
      <c r="D7" s="506">
        <v>2198</v>
      </c>
      <c r="E7" s="507">
        <v>2198</v>
      </c>
    </row>
    <row r="8" spans="1:5" ht="12.75">
      <c r="A8" s="508" t="s">
        <v>571</v>
      </c>
      <c r="B8" s="509" t="s">
        <v>572</v>
      </c>
      <c r="C8" s="510">
        <v>1933593</v>
      </c>
      <c r="D8" s="510">
        <v>1240226</v>
      </c>
      <c r="E8" s="511">
        <v>1787083</v>
      </c>
    </row>
    <row r="9" spans="1:5" ht="21">
      <c r="A9" s="508" t="s">
        <v>573</v>
      </c>
      <c r="B9" s="509" t="s">
        <v>574</v>
      </c>
      <c r="C9" s="510">
        <v>1827475</v>
      </c>
      <c r="D9" s="510">
        <v>1172085</v>
      </c>
      <c r="E9" s="511">
        <v>1718942</v>
      </c>
    </row>
    <row r="10" spans="1:5" ht="22.5">
      <c r="A10" s="512" t="s">
        <v>575</v>
      </c>
      <c r="B10" s="509" t="s">
        <v>576</v>
      </c>
      <c r="C10" s="513">
        <v>624926</v>
      </c>
      <c r="D10" s="513">
        <v>462764</v>
      </c>
      <c r="E10" s="514">
        <v>563877</v>
      </c>
    </row>
    <row r="11" spans="1:5" ht="33.75">
      <c r="A11" s="512" t="s">
        <v>577</v>
      </c>
      <c r="B11" s="509" t="s">
        <v>578</v>
      </c>
      <c r="C11" s="515"/>
      <c r="D11" s="515"/>
      <c r="E11" s="516"/>
    </row>
    <row r="12" spans="1:5" ht="22.5">
      <c r="A12" s="512" t="s">
        <v>579</v>
      </c>
      <c r="B12" s="509" t="s">
        <v>580</v>
      </c>
      <c r="C12" s="515">
        <v>1066250</v>
      </c>
      <c r="D12" s="515">
        <v>573074</v>
      </c>
      <c r="E12" s="516">
        <v>1018888</v>
      </c>
    </row>
    <row r="13" spans="1:5" ht="22.5">
      <c r="A13" s="512" t="s">
        <v>581</v>
      </c>
      <c r="B13" s="509" t="s">
        <v>582</v>
      </c>
      <c r="C13" s="515">
        <v>136299</v>
      </c>
      <c r="D13" s="515">
        <v>136247</v>
      </c>
      <c r="E13" s="516">
        <v>136177</v>
      </c>
    </row>
    <row r="14" spans="1:5" ht="21">
      <c r="A14" s="508" t="s">
        <v>583</v>
      </c>
      <c r="B14" s="509" t="s">
        <v>584</v>
      </c>
      <c r="C14" s="517">
        <v>47777</v>
      </c>
      <c r="D14" s="517">
        <v>9800</v>
      </c>
      <c r="E14" s="518">
        <v>9800</v>
      </c>
    </row>
    <row r="15" spans="1:5" ht="22.5">
      <c r="A15" s="512" t="s">
        <v>585</v>
      </c>
      <c r="B15" s="509" t="s">
        <v>586</v>
      </c>
      <c r="C15" s="515"/>
      <c r="D15" s="515"/>
      <c r="E15" s="516"/>
    </row>
    <row r="16" spans="1:5" ht="33.75">
      <c r="A16" s="512" t="s">
        <v>587</v>
      </c>
      <c r="B16" s="509" t="s">
        <v>20</v>
      </c>
      <c r="C16" s="515"/>
      <c r="D16" s="515"/>
      <c r="E16" s="516"/>
    </row>
    <row r="17" spans="1:5" ht="22.5">
      <c r="A17" s="512" t="s">
        <v>588</v>
      </c>
      <c r="B17" s="509" t="s">
        <v>21</v>
      </c>
      <c r="C17" s="515"/>
      <c r="D17" s="515"/>
      <c r="E17" s="516"/>
    </row>
    <row r="18" spans="1:5" ht="22.5">
      <c r="A18" s="512" t="s">
        <v>589</v>
      </c>
      <c r="B18" s="509" t="s">
        <v>22</v>
      </c>
      <c r="C18" s="515">
        <v>47777</v>
      </c>
      <c r="D18" s="515">
        <v>9800</v>
      </c>
      <c r="E18" s="516">
        <v>9800</v>
      </c>
    </row>
    <row r="19" spans="1:5" ht="12.75">
      <c r="A19" s="508" t="s">
        <v>590</v>
      </c>
      <c r="B19" s="509" t="s">
        <v>23</v>
      </c>
      <c r="C19" s="517">
        <f>+C20+C21+C22+C23</f>
        <v>0</v>
      </c>
      <c r="D19" s="517">
        <f>+D20+D21+D22+D23</f>
        <v>0</v>
      </c>
      <c r="E19" s="518">
        <f>+E20+E21+E22+E23</f>
        <v>0</v>
      </c>
    </row>
    <row r="20" spans="1:5" ht="12.75">
      <c r="A20" s="512" t="s">
        <v>591</v>
      </c>
      <c r="B20" s="509" t="s">
        <v>24</v>
      </c>
      <c r="C20" s="515"/>
      <c r="D20" s="515"/>
      <c r="E20" s="516"/>
    </row>
    <row r="21" spans="1:5" ht="22.5">
      <c r="A21" s="512" t="s">
        <v>592</v>
      </c>
      <c r="B21" s="509" t="s">
        <v>25</v>
      </c>
      <c r="C21" s="515"/>
      <c r="D21" s="515"/>
      <c r="E21" s="516"/>
    </row>
    <row r="22" spans="1:5" ht="22.5">
      <c r="A22" s="512" t="s">
        <v>593</v>
      </c>
      <c r="B22" s="509" t="s">
        <v>26</v>
      </c>
      <c r="C22" s="515"/>
      <c r="D22" s="515"/>
      <c r="E22" s="516"/>
    </row>
    <row r="23" spans="1:5" ht="12.75">
      <c r="A23" s="512" t="s">
        <v>594</v>
      </c>
      <c r="B23" s="509" t="s">
        <v>27</v>
      </c>
      <c r="C23" s="515"/>
      <c r="D23" s="515"/>
      <c r="E23" s="516"/>
    </row>
    <row r="24" spans="1:5" ht="12.75">
      <c r="A24" s="508" t="s">
        <v>595</v>
      </c>
      <c r="B24" s="509" t="s">
        <v>28</v>
      </c>
      <c r="C24" s="517">
        <v>58341</v>
      </c>
      <c r="D24" s="517">
        <v>58341</v>
      </c>
      <c r="E24" s="518">
        <v>58341</v>
      </c>
    </row>
    <row r="25" spans="1:5" ht="22.5">
      <c r="A25" s="512" t="s">
        <v>596</v>
      </c>
      <c r="B25" s="509" t="s">
        <v>29</v>
      </c>
      <c r="C25" s="515"/>
      <c r="D25" s="515"/>
      <c r="E25" s="516"/>
    </row>
    <row r="26" spans="1:5" ht="22.5">
      <c r="A26" s="512" t="s">
        <v>597</v>
      </c>
      <c r="B26" s="509" t="s">
        <v>30</v>
      </c>
      <c r="C26" s="515"/>
      <c r="D26" s="515"/>
      <c r="E26" s="516"/>
    </row>
    <row r="27" spans="1:5" ht="22.5">
      <c r="A27" s="512" t="s">
        <v>598</v>
      </c>
      <c r="B27" s="509" t="s">
        <v>31</v>
      </c>
      <c r="C27" s="515">
        <v>5312</v>
      </c>
      <c r="D27" s="515">
        <v>5312</v>
      </c>
      <c r="E27" s="516">
        <v>5312</v>
      </c>
    </row>
    <row r="28" spans="1:5" ht="12.75">
      <c r="A28" s="512" t="s">
        <v>599</v>
      </c>
      <c r="B28" s="509" t="s">
        <v>32</v>
      </c>
      <c r="C28" s="515">
        <v>53029</v>
      </c>
      <c r="D28" s="515">
        <v>53029</v>
      </c>
      <c r="E28" s="516">
        <v>53029</v>
      </c>
    </row>
    <row r="29" spans="1:5" ht="21">
      <c r="A29" s="508" t="s">
        <v>600</v>
      </c>
      <c r="B29" s="509" t="s">
        <v>33</v>
      </c>
      <c r="C29" s="517"/>
      <c r="D29" s="517"/>
      <c r="E29" s="518"/>
    </row>
    <row r="30" spans="1:5" ht="22.5">
      <c r="A30" s="512" t="s">
        <v>601</v>
      </c>
      <c r="B30" s="509" t="s">
        <v>34</v>
      </c>
      <c r="C30" s="515"/>
      <c r="D30" s="515"/>
      <c r="E30" s="516"/>
    </row>
    <row r="31" spans="1:5" ht="33.75">
      <c r="A31" s="512" t="s">
        <v>602</v>
      </c>
      <c r="B31" s="509" t="s">
        <v>35</v>
      </c>
      <c r="C31" s="515"/>
      <c r="D31" s="515"/>
      <c r="E31" s="516"/>
    </row>
    <row r="32" spans="1:5" ht="22.5">
      <c r="A32" s="512" t="s">
        <v>603</v>
      </c>
      <c r="B32" s="509" t="s">
        <v>36</v>
      </c>
      <c r="C32" s="515"/>
      <c r="D32" s="515"/>
      <c r="E32" s="516"/>
    </row>
    <row r="33" spans="1:5" ht="12.75">
      <c r="A33" s="512" t="s">
        <v>604</v>
      </c>
      <c r="B33" s="509" t="s">
        <v>37</v>
      </c>
      <c r="C33" s="515"/>
      <c r="D33" s="515"/>
      <c r="E33" s="516"/>
    </row>
    <row r="34" spans="1:5" ht="21">
      <c r="A34" s="508" t="s">
        <v>605</v>
      </c>
      <c r="B34" s="509" t="s">
        <v>38</v>
      </c>
      <c r="C34" s="517">
        <v>3740</v>
      </c>
      <c r="D34" s="517">
        <v>3740</v>
      </c>
      <c r="E34" s="518">
        <v>3740</v>
      </c>
    </row>
    <row r="35" spans="1:5" ht="12.75">
      <c r="A35" s="508" t="s">
        <v>606</v>
      </c>
      <c r="B35" s="509" t="s">
        <v>500</v>
      </c>
      <c r="C35" s="517">
        <v>3740</v>
      </c>
      <c r="D35" s="517">
        <v>3740</v>
      </c>
      <c r="E35" s="518">
        <v>3740</v>
      </c>
    </row>
    <row r="36" spans="1:5" ht="12.75">
      <c r="A36" s="512" t="s">
        <v>607</v>
      </c>
      <c r="B36" s="509" t="s">
        <v>501</v>
      </c>
      <c r="C36" s="515"/>
      <c r="D36" s="515"/>
      <c r="E36" s="516"/>
    </row>
    <row r="37" spans="1:5" ht="22.5">
      <c r="A37" s="512" t="s">
        <v>608</v>
      </c>
      <c r="B37" s="509" t="s">
        <v>502</v>
      </c>
      <c r="C37" s="515"/>
      <c r="D37" s="515"/>
      <c r="E37" s="516"/>
    </row>
    <row r="38" spans="1:5" ht="22.5">
      <c r="A38" s="512" t="s">
        <v>609</v>
      </c>
      <c r="B38" s="509" t="s">
        <v>503</v>
      </c>
      <c r="C38" s="515"/>
      <c r="D38" s="515"/>
      <c r="E38" s="516"/>
    </row>
    <row r="39" spans="1:5" ht="12.75">
      <c r="A39" s="512" t="s">
        <v>610</v>
      </c>
      <c r="B39" s="509" t="s">
        <v>504</v>
      </c>
      <c r="C39" s="515">
        <v>3740</v>
      </c>
      <c r="D39" s="515">
        <v>3740</v>
      </c>
      <c r="E39" s="516">
        <v>3740</v>
      </c>
    </row>
    <row r="40" spans="1:5" ht="21">
      <c r="A40" s="508" t="s">
        <v>611</v>
      </c>
      <c r="B40" s="509" t="s">
        <v>612</v>
      </c>
      <c r="C40" s="517">
        <f>+C41+C42+C43+C44</f>
        <v>0</v>
      </c>
      <c r="D40" s="517">
        <f>+D41+D42+D43+D44</f>
        <v>0</v>
      </c>
      <c r="E40" s="518">
        <f>+E41+E42+E43+E44</f>
        <v>0</v>
      </c>
    </row>
    <row r="41" spans="1:5" ht="22.5">
      <c r="A41" s="512" t="s">
        <v>613</v>
      </c>
      <c r="B41" s="509" t="s">
        <v>614</v>
      </c>
      <c r="C41" s="515"/>
      <c r="D41" s="515"/>
      <c r="E41" s="516"/>
    </row>
    <row r="42" spans="1:5" ht="33.75">
      <c r="A42" s="512" t="s">
        <v>615</v>
      </c>
      <c r="B42" s="509" t="s">
        <v>616</v>
      </c>
      <c r="C42" s="515"/>
      <c r="D42" s="515"/>
      <c r="E42" s="516"/>
    </row>
    <row r="43" spans="1:5" ht="22.5">
      <c r="A43" s="512" t="s">
        <v>617</v>
      </c>
      <c r="B43" s="509" t="s">
        <v>618</v>
      </c>
      <c r="C43" s="515"/>
      <c r="D43" s="515"/>
      <c r="E43" s="516"/>
    </row>
    <row r="44" spans="1:5" ht="22.5">
      <c r="A44" s="512" t="s">
        <v>619</v>
      </c>
      <c r="B44" s="509" t="s">
        <v>620</v>
      </c>
      <c r="C44" s="515"/>
      <c r="D44" s="515"/>
      <c r="E44" s="516"/>
    </row>
    <row r="45" spans="1:5" ht="21">
      <c r="A45" s="508" t="s">
        <v>621</v>
      </c>
      <c r="B45" s="509" t="s">
        <v>622</v>
      </c>
      <c r="C45" s="517">
        <f>+C46+C47+C48+C49</f>
        <v>0</v>
      </c>
      <c r="D45" s="517">
        <f>+D46+D47+D48+D49</f>
        <v>0</v>
      </c>
      <c r="E45" s="518">
        <f>+E46+E47+E48+E49</f>
        <v>0</v>
      </c>
    </row>
    <row r="46" spans="1:5" ht="22.5">
      <c r="A46" s="512" t="s">
        <v>623</v>
      </c>
      <c r="B46" s="509" t="s">
        <v>624</v>
      </c>
      <c r="C46" s="515"/>
      <c r="D46" s="515"/>
      <c r="E46" s="516"/>
    </row>
    <row r="47" spans="1:5" ht="33.75">
      <c r="A47" s="512" t="s">
        <v>625</v>
      </c>
      <c r="B47" s="509" t="s">
        <v>626</v>
      </c>
      <c r="C47" s="515"/>
      <c r="D47" s="515"/>
      <c r="E47" s="516"/>
    </row>
    <row r="48" spans="1:5" ht="22.5">
      <c r="A48" s="512" t="s">
        <v>627</v>
      </c>
      <c r="B48" s="509" t="s">
        <v>628</v>
      </c>
      <c r="C48" s="515"/>
      <c r="D48" s="515"/>
      <c r="E48" s="516"/>
    </row>
    <row r="49" spans="1:5" ht="22.5">
      <c r="A49" s="512" t="s">
        <v>629</v>
      </c>
      <c r="B49" s="509" t="s">
        <v>630</v>
      </c>
      <c r="C49" s="515"/>
      <c r="D49" s="515"/>
      <c r="E49" s="516"/>
    </row>
    <row r="50" spans="1:5" ht="21">
      <c r="A50" s="508" t="s">
        <v>631</v>
      </c>
      <c r="B50" s="509" t="s">
        <v>632</v>
      </c>
      <c r="C50" s="515">
        <v>197110</v>
      </c>
      <c r="D50" s="515">
        <v>108175</v>
      </c>
      <c r="E50" s="516">
        <v>197354</v>
      </c>
    </row>
    <row r="51" spans="1:5" ht="31.5">
      <c r="A51" s="508" t="s">
        <v>633</v>
      </c>
      <c r="B51" s="509" t="s">
        <v>634</v>
      </c>
      <c r="C51" s="517">
        <f>+C7+C8+C34+C50</f>
        <v>2144362</v>
      </c>
      <c r="D51" s="517">
        <f>+D7+D8+D34+D50</f>
        <v>1354339</v>
      </c>
      <c r="E51" s="518">
        <f>+E7+E8+E34+E50</f>
        <v>1990375</v>
      </c>
    </row>
    <row r="52" spans="1:5" ht="12.75">
      <c r="A52" s="508" t="s">
        <v>635</v>
      </c>
      <c r="B52" s="509" t="s">
        <v>636</v>
      </c>
      <c r="C52" s="515"/>
      <c r="D52" s="515"/>
      <c r="E52" s="516"/>
    </row>
    <row r="53" spans="1:5" ht="12.75">
      <c r="A53" s="508" t="s">
        <v>637</v>
      </c>
      <c r="B53" s="509" t="s">
        <v>638</v>
      </c>
      <c r="C53" s="515"/>
      <c r="D53" s="515"/>
      <c r="E53" s="516"/>
    </row>
    <row r="54" spans="1:5" ht="21">
      <c r="A54" s="508" t="s">
        <v>639</v>
      </c>
      <c r="B54" s="509" t="s">
        <v>640</v>
      </c>
      <c r="C54" s="517">
        <f>+C52+C53</f>
        <v>0</v>
      </c>
      <c r="D54" s="517">
        <f>+D52+D53</f>
        <v>0</v>
      </c>
      <c r="E54" s="518">
        <f>+E52+E53</f>
        <v>0</v>
      </c>
    </row>
    <row r="55" spans="1:5" ht="12.75">
      <c r="A55" s="508" t="s">
        <v>641</v>
      </c>
      <c r="B55" s="509" t="s">
        <v>642</v>
      </c>
      <c r="C55" s="515"/>
      <c r="D55" s="515"/>
      <c r="E55" s="516"/>
    </row>
    <row r="56" spans="1:5" ht="12.75">
      <c r="A56" s="508" t="s">
        <v>643</v>
      </c>
      <c r="B56" s="509" t="s">
        <v>644</v>
      </c>
      <c r="C56" s="515">
        <v>324</v>
      </c>
      <c r="D56" s="515">
        <v>324</v>
      </c>
      <c r="E56" s="516">
        <v>324</v>
      </c>
    </row>
    <row r="57" spans="1:5" ht="12.75">
      <c r="A57" s="508" t="s">
        <v>645</v>
      </c>
      <c r="B57" s="509" t="s">
        <v>646</v>
      </c>
      <c r="C57" s="515">
        <v>116876</v>
      </c>
      <c r="D57" s="515">
        <v>116876</v>
      </c>
      <c r="E57" s="516">
        <v>116876</v>
      </c>
    </row>
    <row r="58" spans="1:5" ht="12.75">
      <c r="A58" s="508" t="s">
        <v>647</v>
      </c>
      <c r="B58" s="509" t="s">
        <v>648</v>
      </c>
      <c r="C58" s="515"/>
      <c r="D58" s="515"/>
      <c r="E58" s="516"/>
    </row>
    <row r="59" spans="1:5" ht="12.75">
      <c r="A59" s="508" t="s">
        <v>649</v>
      </c>
      <c r="B59" s="509" t="s">
        <v>650</v>
      </c>
      <c r="C59" s="517">
        <v>117200</v>
      </c>
      <c r="D59" s="517">
        <v>117200</v>
      </c>
      <c r="E59" s="518">
        <v>117200</v>
      </c>
    </row>
    <row r="60" spans="1:5" ht="21">
      <c r="A60" s="508" t="s">
        <v>651</v>
      </c>
      <c r="B60" s="509" t="s">
        <v>652</v>
      </c>
      <c r="C60" s="515">
        <v>3224</v>
      </c>
      <c r="D60" s="515">
        <v>3224</v>
      </c>
      <c r="E60" s="516">
        <v>3224</v>
      </c>
    </row>
    <row r="61" spans="1:5" ht="21">
      <c r="A61" s="508" t="s">
        <v>653</v>
      </c>
      <c r="B61" s="509" t="s">
        <v>654</v>
      </c>
      <c r="C61" s="515">
        <v>2397</v>
      </c>
      <c r="D61" s="515">
        <v>2397</v>
      </c>
      <c r="E61" s="516">
        <v>2397</v>
      </c>
    </row>
    <row r="62" spans="1:5" ht="12.75">
      <c r="A62" s="508" t="s">
        <v>655</v>
      </c>
      <c r="B62" s="509" t="s">
        <v>656</v>
      </c>
      <c r="C62" s="515">
        <v>136615</v>
      </c>
      <c r="D62" s="515">
        <v>136615</v>
      </c>
      <c r="E62" s="516">
        <v>136615</v>
      </c>
    </row>
    <row r="63" spans="1:5" ht="12.75">
      <c r="A63" s="508" t="s">
        <v>657</v>
      </c>
      <c r="B63" s="509" t="s">
        <v>658</v>
      </c>
      <c r="C63" s="517">
        <v>142236</v>
      </c>
      <c r="D63" s="517">
        <v>142236</v>
      </c>
      <c r="E63" s="518">
        <v>142236</v>
      </c>
    </row>
    <row r="64" spans="1:5" ht="21">
      <c r="A64" s="508" t="s">
        <v>659</v>
      </c>
      <c r="B64" s="509" t="s">
        <v>660</v>
      </c>
      <c r="C64" s="515">
        <v>1533</v>
      </c>
      <c r="D64" s="515">
        <v>1533</v>
      </c>
      <c r="E64" s="516">
        <v>1533</v>
      </c>
    </row>
    <row r="65" spans="1:5" ht="42">
      <c r="A65" s="508" t="s">
        <v>661</v>
      </c>
      <c r="B65" s="509" t="s">
        <v>662</v>
      </c>
      <c r="C65" s="515"/>
      <c r="D65" s="515"/>
      <c r="E65" s="516"/>
    </row>
    <row r="66" spans="1:5" ht="21">
      <c r="A66" s="508" t="s">
        <v>663</v>
      </c>
      <c r="B66" s="509" t="s">
        <v>664</v>
      </c>
      <c r="C66" s="517">
        <v>1533</v>
      </c>
      <c r="D66" s="517">
        <v>1533</v>
      </c>
      <c r="E66" s="518">
        <v>1533</v>
      </c>
    </row>
    <row r="67" spans="1:5" ht="12.75">
      <c r="A67" s="508" t="s">
        <v>665</v>
      </c>
      <c r="B67" s="509" t="s">
        <v>666</v>
      </c>
      <c r="C67" s="515"/>
      <c r="D67" s="515"/>
      <c r="E67" s="516"/>
    </row>
    <row r="68" spans="1:5" ht="21.75" thickBot="1">
      <c r="A68" s="519" t="s">
        <v>667</v>
      </c>
      <c r="B68" s="520" t="s">
        <v>668</v>
      </c>
      <c r="C68" s="521">
        <f>+C51+C54+C59+C63+C66+C67</f>
        <v>2405331</v>
      </c>
      <c r="D68" s="521">
        <f>+D51+D54+D59+D63+D66+D67</f>
        <v>1615308</v>
      </c>
      <c r="E68" s="522">
        <f>+E51+E54+E59+E63+E66+E67</f>
        <v>2251344</v>
      </c>
    </row>
  </sheetData>
  <sheetProtection/>
  <mergeCells count="8"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7" right="0.7" top="0.75" bottom="0.75" header="0.3" footer="0.3"/>
  <pageSetup horizontalDpi="600" verticalDpi="600" orientation="portrait" paperSize="9" r:id="rId1"/>
  <headerFooter>
    <oddHeader>&amp;R12.1. melléklet a 8/2017. (V. 25.)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30" sqref="A30"/>
    </sheetView>
  </sheetViews>
  <sheetFormatPr defaultColWidth="9.00390625" defaultRowHeight="12.75"/>
  <cols>
    <col min="1" max="1" width="71.125" style="524" customWidth="1"/>
    <col min="2" max="2" width="6.125" style="525" customWidth="1"/>
    <col min="3" max="3" width="18.00390625" style="523" customWidth="1"/>
    <col min="4" max="16384" width="9.375" style="523" customWidth="1"/>
  </cols>
  <sheetData>
    <row r="1" spans="1:3" ht="32.25" customHeight="1">
      <c r="A1" s="733" t="s">
        <v>669</v>
      </c>
      <c r="B1" s="733"/>
      <c r="C1" s="733"/>
    </row>
    <row r="2" spans="1:3" ht="15.75">
      <c r="A2" s="734" t="s">
        <v>756</v>
      </c>
      <c r="B2" s="734"/>
      <c r="C2" s="734"/>
    </row>
    <row r="4" spans="2:3" ht="13.5" thickBot="1">
      <c r="B4" s="735" t="s">
        <v>561</v>
      </c>
      <c r="C4" s="735"/>
    </row>
    <row r="5" spans="1:3" s="526" customFormat="1" ht="31.5" customHeight="1">
      <c r="A5" s="736" t="s">
        <v>670</v>
      </c>
      <c r="B5" s="738" t="s">
        <v>563</v>
      </c>
      <c r="C5" s="740" t="s">
        <v>671</v>
      </c>
    </row>
    <row r="6" spans="1:3" s="526" customFormat="1" ht="12.75">
      <c r="A6" s="737"/>
      <c r="B6" s="739"/>
      <c r="C6" s="741"/>
    </row>
    <row r="7" spans="1:3" s="530" customFormat="1" ht="13.5" thickBot="1">
      <c r="A7" s="527" t="s">
        <v>407</v>
      </c>
      <c r="B7" s="528" t="s">
        <v>408</v>
      </c>
      <c r="C7" s="529" t="s">
        <v>409</v>
      </c>
    </row>
    <row r="8" spans="1:3" ht="15.75" customHeight="1">
      <c r="A8" s="508" t="s">
        <v>672</v>
      </c>
      <c r="B8" s="531" t="s">
        <v>570</v>
      </c>
      <c r="C8" s="532">
        <v>1046189</v>
      </c>
    </row>
    <row r="9" spans="1:3" ht="15.75" customHeight="1">
      <c r="A9" s="508" t="s">
        <v>673</v>
      </c>
      <c r="B9" s="509" t="s">
        <v>572</v>
      </c>
      <c r="C9" s="532">
        <v>136570</v>
      </c>
    </row>
    <row r="10" spans="1:3" ht="15.75" customHeight="1">
      <c r="A10" s="508" t="s">
        <v>674</v>
      </c>
      <c r="B10" s="509" t="s">
        <v>574</v>
      </c>
      <c r="C10" s="532">
        <v>99484</v>
      </c>
    </row>
    <row r="11" spans="1:3" ht="15.75" customHeight="1">
      <c r="A11" s="508" t="s">
        <v>675</v>
      </c>
      <c r="B11" s="509" t="s">
        <v>576</v>
      </c>
      <c r="C11" s="533">
        <v>169373</v>
      </c>
    </row>
    <row r="12" spans="1:3" ht="15.75" customHeight="1">
      <c r="A12" s="508" t="s">
        <v>676</v>
      </c>
      <c r="B12" s="509" t="s">
        <v>578</v>
      </c>
      <c r="C12" s="533"/>
    </row>
    <row r="13" spans="1:3" ht="15.75" customHeight="1">
      <c r="A13" s="508" t="s">
        <v>677</v>
      </c>
      <c r="B13" s="509" t="s">
        <v>580</v>
      </c>
      <c r="C13" s="533">
        <v>150807</v>
      </c>
    </row>
    <row r="14" spans="1:3" ht="15.75" customHeight="1">
      <c r="A14" s="508" t="s">
        <v>678</v>
      </c>
      <c r="B14" s="509" t="s">
        <v>582</v>
      </c>
      <c r="C14" s="534">
        <v>1602423</v>
      </c>
    </row>
    <row r="15" spans="1:3" ht="15.75" customHeight="1">
      <c r="A15" s="508" t="s">
        <v>679</v>
      </c>
      <c r="B15" s="509" t="s">
        <v>584</v>
      </c>
      <c r="C15" s="535">
        <v>0</v>
      </c>
    </row>
    <row r="16" spans="1:3" ht="15.75" customHeight="1">
      <c r="A16" s="508" t="s">
        <v>680</v>
      </c>
      <c r="B16" s="509" t="s">
        <v>586</v>
      </c>
      <c r="C16" s="533">
        <v>6739</v>
      </c>
    </row>
    <row r="17" spans="1:3" ht="15.75" customHeight="1">
      <c r="A17" s="508" t="s">
        <v>681</v>
      </c>
      <c r="B17" s="509" t="s">
        <v>20</v>
      </c>
      <c r="C17" s="533">
        <v>375</v>
      </c>
    </row>
    <row r="18" spans="1:3" ht="15.75" customHeight="1">
      <c r="A18" s="508" t="s">
        <v>682</v>
      </c>
      <c r="B18" s="509" t="s">
        <v>21</v>
      </c>
      <c r="C18" s="534">
        <v>7114</v>
      </c>
    </row>
    <row r="19" spans="1:3" s="536" customFormat="1" ht="15.75" customHeight="1">
      <c r="A19" s="508" t="s">
        <v>683</v>
      </c>
      <c r="B19" s="509" t="s">
        <v>22</v>
      </c>
      <c r="C19" s="533"/>
    </row>
    <row r="20" spans="1:3" ht="15.75" customHeight="1">
      <c r="A20" s="508" t="s">
        <v>684</v>
      </c>
      <c r="B20" s="509" t="s">
        <v>23</v>
      </c>
      <c r="C20" s="533">
        <v>5771</v>
      </c>
    </row>
    <row r="21" spans="1:3" ht="15.75" customHeight="1" thickBot="1">
      <c r="A21" s="537" t="s">
        <v>685</v>
      </c>
      <c r="B21" s="520" t="s">
        <v>24</v>
      </c>
      <c r="C21" s="538">
        <v>1615308</v>
      </c>
    </row>
    <row r="22" spans="1:5" ht="15.75">
      <c r="A22" s="539"/>
      <c r="B22" s="540"/>
      <c r="C22" s="541"/>
      <c r="D22" s="541"/>
      <c r="E22" s="541"/>
    </row>
    <row r="23" spans="1:5" ht="15.75">
      <c r="A23" s="539"/>
      <c r="B23" s="540"/>
      <c r="C23" s="541"/>
      <c r="D23" s="541"/>
      <c r="E23" s="541"/>
    </row>
    <row r="24" spans="1:5" ht="15.75">
      <c r="A24" s="540"/>
      <c r="B24" s="540"/>
      <c r="C24" s="541"/>
      <c r="D24" s="541"/>
      <c r="E24" s="541"/>
    </row>
    <row r="25" spans="1:5" ht="15.75">
      <c r="A25" s="732"/>
      <c r="B25" s="732"/>
      <c r="C25" s="732"/>
      <c r="D25" s="542"/>
      <c r="E25" s="542"/>
    </row>
    <row r="26" spans="1:5" ht="15.75">
      <c r="A26" s="732"/>
      <c r="B26" s="732"/>
      <c r="C26" s="732"/>
      <c r="D26" s="542"/>
      <c r="E26" s="542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  <headerFooter>
    <oddHeader>&amp;R12.2. melléklet a 8/2017. (V. 25.)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D14" sqref="D14"/>
    </sheetView>
  </sheetViews>
  <sheetFormatPr defaultColWidth="12.00390625" defaultRowHeight="12.75"/>
  <cols>
    <col min="1" max="1" width="58.875" style="646" customWidth="1"/>
    <col min="2" max="2" width="6.875" style="646" customWidth="1"/>
    <col min="3" max="3" width="17.125" style="646" customWidth="1"/>
    <col min="4" max="4" width="19.125" style="646" customWidth="1"/>
    <col min="5" max="16384" width="12.00390625" style="646" customWidth="1"/>
  </cols>
  <sheetData>
    <row r="1" spans="1:11" ht="67.5" customHeight="1" thickBot="1">
      <c r="A1" s="544" t="s">
        <v>56</v>
      </c>
      <c r="B1" s="500" t="s">
        <v>563</v>
      </c>
      <c r="C1" s="545" t="s">
        <v>686</v>
      </c>
      <c r="D1" s="546" t="s">
        <v>687</v>
      </c>
      <c r="H1" s="742"/>
      <c r="I1" s="743"/>
      <c r="J1" s="743"/>
      <c r="K1" s="743"/>
    </row>
    <row r="2" spans="1:4" ht="16.5" thickBot="1">
      <c r="A2" s="547" t="s">
        <v>407</v>
      </c>
      <c r="B2" s="548" t="s">
        <v>408</v>
      </c>
      <c r="C2" s="548" t="s">
        <v>409</v>
      </c>
      <c r="D2" s="549" t="s">
        <v>411</v>
      </c>
    </row>
    <row r="3" spans="1:4" ht="43.5" customHeight="1">
      <c r="A3" s="550" t="s">
        <v>688</v>
      </c>
      <c r="B3" s="551" t="s">
        <v>11</v>
      </c>
      <c r="C3" s="552"/>
      <c r="D3" s="553">
        <v>30226</v>
      </c>
    </row>
    <row r="4" spans="1:4" ht="15.75">
      <c r="A4" s="550" t="s">
        <v>689</v>
      </c>
      <c r="B4" s="554" t="s">
        <v>12</v>
      </c>
      <c r="C4" s="555"/>
      <c r="D4" s="556">
        <v>316</v>
      </c>
    </row>
    <row r="5" spans="1:4" ht="15.75" customHeight="1">
      <c r="A5" s="550" t="s">
        <v>690</v>
      </c>
      <c r="B5" s="554" t="s">
        <v>13</v>
      </c>
      <c r="C5" s="555"/>
      <c r="D5" s="556">
        <v>813</v>
      </c>
    </row>
    <row r="6" spans="1:4" ht="15.75" customHeight="1" thickBot="1">
      <c r="A6" s="557" t="s">
        <v>691</v>
      </c>
      <c r="B6" s="558" t="s">
        <v>14</v>
      </c>
      <c r="C6" s="559"/>
      <c r="D6" s="560"/>
    </row>
    <row r="7" spans="1:4" ht="15.75" customHeight="1" thickBot="1">
      <c r="A7" s="561" t="s">
        <v>692</v>
      </c>
      <c r="B7" s="562" t="s">
        <v>15</v>
      </c>
      <c r="C7" s="563"/>
      <c r="D7" s="775">
        <f>+D8+D9+D10+D11</f>
        <v>11900</v>
      </c>
    </row>
    <row r="8" spans="1:4" ht="15.75" customHeight="1">
      <c r="A8" s="565" t="s">
        <v>693</v>
      </c>
      <c r="B8" s="551" t="s">
        <v>16</v>
      </c>
      <c r="C8" s="552"/>
      <c r="D8" s="553">
        <v>11900</v>
      </c>
    </row>
    <row r="9" spans="1:4" ht="15.75" customHeight="1">
      <c r="A9" s="550" t="s">
        <v>694</v>
      </c>
      <c r="B9" s="554" t="s">
        <v>17</v>
      </c>
      <c r="C9" s="555"/>
      <c r="D9" s="556"/>
    </row>
    <row r="10" spans="1:4" ht="15.75" customHeight="1">
      <c r="A10" s="550" t="s">
        <v>695</v>
      </c>
      <c r="B10" s="554" t="s">
        <v>18</v>
      </c>
      <c r="C10" s="555"/>
      <c r="D10" s="556"/>
    </row>
    <row r="11" spans="1:4" ht="15.75" customHeight="1" thickBot="1">
      <c r="A11" s="557" t="s">
        <v>696</v>
      </c>
      <c r="B11" s="558" t="s">
        <v>19</v>
      </c>
      <c r="C11" s="559"/>
      <c r="D11" s="560"/>
    </row>
    <row r="12" spans="1:4" ht="15.75" customHeight="1" thickBot="1">
      <c r="A12" s="561" t="s">
        <v>697</v>
      </c>
      <c r="B12" s="562" t="s">
        <v>20</v>
      </c>
      <c r="C12" s="563"/>
      <c r="D12" s="564">
        <f>+D13+D14+D15</f>
        <v>0</v>
      </c>
    </row>
    <row r="13" spans="1:4" ht="15.75" customHeight="1">
      <c r="A13" s="565" t="s">
        <v>698</v>
      </c>
      <c r="B13" s="551" t="s">
        <v>21</v>
      </c>
      <c r="C13" s="552"/>
      <c r="D13" s="553"/>
    </row>
    <row r="14" spans="1:4" ht="15.75" customHeight="1">
      <c r="A14" s="550" t="s">
        <v>699</v>
      </c>
      <c r="B14" s="554" t="s">
        <v>22</v>
      </c>
      <c r="C14" s="555"/>
      <c r="D14" s="556"/>
    </row>
    <row r="15" spans="1:4" ht="15.75" customHeight="1" thickBot="1">
      <c r="A15" s="557" t="s">
        <v>700</v>
      </c>
      <c r="B15" s="558" t="s">
        <v>23</v>
      </c>
      <c r="C15" s="559"/>
      <c r="D15" s="560"/>
    </row>
    <row r="16" spans="1:4" ht="15.75" customHeight="1" thickBot="1">
      <c r="A16" s="561" t="s">
        <v>701</v>
      </c>
      <c r="B16" s="562" t="s">
        <v>24</v>
      </c>
      <c r="C16" s="563"/>
      <c r="D16" s="564">
        <f>+D17+D18+D19</f>
        <v>0</v>
      </c>
    </row>
    <row r="17" spans="1:4" ht="15.75" customHeight="1">
      <c r="A17" s="565" t="s">
        <v>702</v>
      </c>
      <c r="B17" s="551" t="s">
        <v>25</v>
      </c>
      <c r="C17" s="552"/>
      <c r="D17" s="553"/>
    </row>
    <row r="18" spans="1:4" ht="15.75" customHeight="1">
      <c r="A18" s="550" t="s">
        <v>703</v>
      </c>
      <c r="B18" s="554" t="s">
        <v>26</v>
      </c>
      <c r="C18" s="555"/>
      <c r="D18" s="556"/>
    </row>
    <row r="19" spans="1:4" ht="15.75" customHeight="1">
      <c r="A19" s="550" t="s">
        <v>704</v>
      </c>
      <c r="B19" s="554" t="s">
        <v>27</v>
      </c>
      <c r="C19" s="555"/>
      <c r="D19" s="556"/>
    </row>
    <row r="20" spans="1:4" ht="15.75" customHeight="1">
      <c r="A20" s="550" t="s">
        <v>705</v>
      </c>
      <c r="B20" s="554" t="s">
        <v>28</v>
      </c>
      <c r="C20" s="555"/>
      <c r="D20" s="556"/>
    </row>
    <row r="21" spans="1:4" ht="15.75" customHeight="1">
      <c r="A21" s="550"/>
      <c r="B21" s="554" t="s">
        <v>29</v>
      </c>
      <c r="C21" s="555"/>
      <c r="D21" s="556"/>
    </row>
    <row r="22" spans="1:4" ht="15.75" customHeight="1">
      <c r="A22" s="550"/>
      <c r="B22" s="554" t="s">
        <v>30</v>
      </c>
      <c r="C22" s="555"/>
      <c r="D22" s="556"/>
    </row>
    <row r="23" spans="1:4" ht="15.75" customHeight="1">
      <c r="A23" s="550"/>
      <c r="B23" s="554" t="s">
        <v>31</v>
      </c>
      <c r="C23" s="555"/>
      <c r="D23" s="556"/>
    </row>
    <row r="24" spans="1:4" ht="15.75" customHeight="1">
      <c r="A24" s="550"/>
      <c r="B24" s="554" t="s">
        <v>32</v>
      </c>
      <c r="C24" s="555"/>
      <c r="D24" s="556"/>
    </row>
    <row r="25" spans="1:4" ht="15.75" customHeight="1">
      <c r="A25" s="550"/>
      <c r="B25" s="554" t="s">
        <v>33</v>
      </c>
      <c r="C25" s="555"/>
      <c r="D25" s="556"/>
    </row>
    <row r="26" spans="1:4" ht="15.75" customHeight="1">
      <c r="A26" s="550"/>
      <c r="B26" s="554" t="s">
        <v>34</v>
      </c>
      <c r="C26" s="555"/>
      <c r="D26" s="556"/>
    </row>
    <row r="27" spans="1:4" ht="15.75" customHeight="1">
      <c r="A27" s="550"/>
      <c r="B27" s="554" t="s">
        <v>35</v>
      </c>
      <c r="C27" s="555"/>
      <c r="D27" s="556"/>
    </row>
    <row r="28" spans="1:4" ht="15.75" customHeight="1">
      <c r="A28" s="550"/>
      <c r="B28" s="554" t="s">
        <v>36</v>
      </c>
      <c r="C28" s="555"/>
      <c r="D28" s="556"/>
    </row>
    <row r="29" spans="1:4" ht="15.75" customHeight="1">
      <c r="A29" s="550"/>
      <c r="B29" s="554" t="s">
        <v>37</v>
      </c>
      <c r="C29" s="555"/>
      <c r="D29" s="556"/>
    </row>
    <row r="30" spans="1:4" ht="15.75" customHeight="1">
      <c r="A30" s="550"/>
      <c r="B30" s="554" t="s">
        <v>38</v>
      </c>
      <c r="C30" s="555"/>
      <c r="D30" s="556"/>
    </row>
    <row r="31" spans="1:4" ht="15.75" customHeight="1">
      <c r="A31" s="550"/>
      <c r="B31" s="554" t="s">
        <v>500</v>
      </c>
      <c r="C31" s="555"/>
      <c r="D31" s="556"/>
    </row>
    <row r="32" spans="1:4" ht="15.75" customHeight="1">
      <c r="A32" s="550"/>
      <c r="B32" s="554" t="s">
        <v>501</v>
      </c>
      <c r="C32" s="555"/>
      <c r="D32" s="556"/>
    </row>
    <row r="33" spans="1:4" ht="15.75" customHeight="1">
      <c r="A33" s="550"/>
      <c r="B33" s="554" t="s">
        <v>502</v>
      </c>
      <c r="C33" s="555"/>
      <c r="D33" s="556"/>
    </row>
    <row r="34" spans="1:4" ht="15.75" customHeight="1">
      <c r="A34" s="550"/>
      <c r="B34" s="554" t="s">
        <v>503</v>
      </c>
      <c r="C34" s="555"/>
      <c r="D34" s="556"/>
    </row>
    <row r="35" spans="1:4" ht="15.75" customHeight="1" thickBot="1">
      <c r="A35" s="557"/>
      <c r="B35" s="558" t="s">
        <v>504</v>
      </c>
      <c r="C35" s="559"/>
      <c r="D35" s="560"/>
    </row>
    <row r="36" spans="1:4" ht="15.75" customHeight="1" thickBot="1">
      <c r="A36" s="746" t="s">
        <v>706</v>
      </c>
      <c r="B36" s="747"/>
      <c r="C36" s="566"/>
      <c r="D36" s="564">
        <f>+D3+D4+D5+D6+D7+D12+D16+D20+D21+D22+D23+D24+D25+D26+D27+D28+D29+D30+D31+D32+D33+D34+D35</f>
        <v>43255</v>
      </c>
    </row>
    <row r="37" spans="1:4" ht="15.75" customHeight="1">
      <c r="A37" s="567" t="s">
        <v>707</v>
      </c>
      <c r="B37" s="543"/>
      <c r="C37" s="543"/>
      <c r="D37" s="543"/>
    </row>
    <row r="38" spans="1:6" ht="15.75" customHeight="1">
      <c r="A38" s="744"/>
      <c r="B38" s="744"/>
      <c r="C38" s="647"/>
      <c r="D38" s="645"/>
      <c r="F38" s="648"/>
    </row>
    <row r="39" ht="15.75">
      <c r="A39" s="649"/>
    </row>
    <row r="40" spans="1:4" ht="15.75">
      <c r="A40" s="650"/>
      <c r="B40" s="651"/>
      <c r="C40" s="745"/>
      <c r="D40" s="745"/>
    </row>
    <row r="41" spans="1:4" ht="15.75">
      <c r="A41" s="650"/>
      <c r="B41" s="651"/>
      <c r="C41" s="652"/>
      <c r="D41" s="652"/>
    </row>
    <row r="42" spans="1:4" ht="15.75">
      <c r="A42" s="651"/>
      <c r="B42" s="651"/>
      <c r="C42" s="745"/>
      <c r="D42" s="745"/>
    </row>
    <row r="43" spans="1:2" ht="15.75">
      <c r="A43" s="653"/>
      <c r="B43" s="653"/>
    </row>
    <row r="44" spans="1:3" ht="15.75">
      <c r="A44" s="653"/>
      <c r="B44" s="653"/>
      <c r="C44" s="653"/>
    </row>
  </sheetData>
  <sheetProtection/>
  <mergeCells count="5">
    <mergeCell ref="H1:K1"/>
    <mergeCell ref="A38:B38"/>
    <mergeCell ref="C40:D40"/>
    <mergeCell ref="C42:D42"/>
    <mergeCell ref="A36:B36"/>
  </mergeCells>
  <printOptions/>
  <pageMargins left="0.7" right="0.7" top="0.75" bottom="0.75" header="0.3" footer="0.3"/>
  <pageSetup horizontalDpi="600" verticalDpi="600" orientation="portrait" paperSize="9" r:id="rId1"/>
  <headerFooter>
    <oddHeader>&amp;R12.3. melléklet a 8/2017. (V. 25.)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E17" sqref="E17"/>
    </sheetView>
  </sheetViews>
  <sheetFormatPr defaultColWidth="12.00390625" defaultRowHeight="12.75"/>
  <cols>
    <col min="1" max="1" width="56.125" style="543" customWidth="1"/>
    <col min="2" max="2" width="6.875" style="543" customWidth="1"/>
    <col min="3" max="3" width="17.125" style="543" customWidth="1"/>
    <col min="4" max="4" width="19.125" style="543" customWidth="1"/>
    <col min="5" max="10" width="12.00390625" style="543" customWidth="1"/>
    <col min="11" max="11" width="25.875" style="543" customWidth="1"/>
    <col min="12" max="16384" width="12.00390625" style="543" customWidth="1"/>
  </cols>
  <sheetData>
    <row r="1" spans="1:11" ht="15.75">
      <c r="A1" s="748" t="s">
        <v>708</v>
      </c>
      <c r="B1" s="748"/>
      <c r="C1" s="748"/>
      <c r="D1" s="748"/>
      <c r="H1" s="749"/>
      <c r="I1" s="750"/>
      <c r="J1" s="750"/>
      <c r="K1" s="750"/>
    </row>
    <row r="2" ht="16.5" thickBot="1"/>
    <row r="3" spans="1:4" ht="64.5" thickBot="1">
      <c r="A3" s="568" t="s">
        <v>56</v>
      </c>
      <c r="B3" s="500" t="s">
        <v>563</v>
      </c>
      <c r="C3" s="569" t="s">
        <v>709</v>
      </c>
      <c r="D3" s="570" t="s">
        <v>687</v>
      </c>
    </row>
    <row r="4" spans="1:4" ht="16.5" thickBot="1">
      <c r="A4" s="571" t="s">
        <v>407</v>
      </c>
      <c r="B4" s="572" t="s">
        <v>408</v>
      </c>
      <c r="C4" s="572" t="s">
        <v>409</v>
      </c>
      <c r="D4" s="573" t="s">
        <v>411</v>
      </c>
    </row>
    <row r="5" spans="1:4" ht="15.75">
      <c r="A5" s="574" t="s">
        <v>710</v>
      </c>
      <c r="B5" s="551" t="s">
        <v>11</v>
      </c>
      <c r="C5" s="552"/>
      <c r="D5" s="553"/>
    </row>
    <row r="6" spans="1:4" ht="15.75">
      <c r="A6" s="574" t="s">
        <v>711</v>
      </c>
      <c r="B6" s="554" t="s">
        <v>12</v>
      </c>
      <c r="C6" s="555"/>
      <c r="D6" s="556"/>
    </row>
    <row r="7" spans="1:4" ht="16.5" thickBot="1">
      <c r="A7" s="575" t="s">
        <v>712</v>
      </c>
      <c r="B7" s="558" t="s">
        <v>13</v>
      </c>
      <c r="C7" s="559"/>
      <c r="D7" s="560">
        <v>142236</v>
      </c>
    </row>
    <row r="8" spans="1:4" ht="16.5" thickBot="1">
      <c r="A8" s="561" t="s">
        <v>713</v>
      </c>
      <c r="B8" s="562" t="s">
        <v>14</v>
      </c>
      <c r="C8" s="563"/>
      <c r="D8" s="564">
        <f>+D5+D6+D7</f>
        <v>142236</v>
      </c>
    </row>
    <row r="9" spans="1:4" ht="15.75">
      <c r="A9" s="576" t="s">
        <v>714</v>
      </c>
      <c r="B9" s="551" t="s">
        <v>15</v>
      </c>
      <c r="C9" s="552"/>
      <c r="D9" s="553"/>
    </row>
    <row r="10" spans="1:4" ht="15.75">
      <c r="A10" s="574" t="s">
        <v>715</v>
      </c>
      <c r="B10" s="554" t="s">
        <v>16</v>
      </c>
      <c r="C10" s="555"/>
      <c r="D10" s="556"/>
    </row>
    <row r="11" spans="1:4" ht="15.75">
      <c r="A11" s="574" t="s">
        <v>716</v>
      </c>
      <c r="B11" s="554" t="s">
        <v>17</v>
      </c>
      <c r="C11" s="555"/>
      <c r="D11" s="556"/>
    </row>
    <row r="12" spans="1:4" ht="15.75">
      <c r="A12" s="574" t="s">
        <v>717</v>
      </c>
      <c r="B12" s="554" t="s">
        <v>18</v>
      </c>
      <c r="C12" s="555"/>
      <c r="D12" s="556"/>
    </row>
    <row r="13" spans="1:4" ht="16.5" thickBot="1">
      <c r="A13" s="575" t="s">
        <v>718</v>
      </c>
      <c r="B13" s="558" t="s">
        <v>19</v>
      </c>
      <c r="C13" s="559"/>
      <c r="D13" s="560"/>
    </row>
    <row r="14" spans="1:4" ht="16.5" thickBot="1">
      <c r="A14" s="561" t="s">
        <v>719</v>
      </c>
      <c r="B14" s="562" t="s">
        <v>20</v>
      </c>
      <c r="C14" s="577"/>
      <c r="D14" s="564">
        <f>+D9+D10+D11+D12+D13</f>
        <v>0</v>
      </c>
    </row>
    <row r="15" spans="1:4" ht="15.75">
      <c r="A15" s="576"/>
      <c r="B15" s="551" t="s">
        <v>21</v>
      </c>
      <c r="C15" s="552"/>
      <c r="D15" s="553"/>
    </row>
    <row r="16" spans="1:4" ht="15.75">
      <c r="A16" s="574"/>
      <c r="B16" s="554" t="s">
        <v>22</v>
      </c>
      <c r="C16" s="555"/>
      <c r="D16" s="556"/>
    </row>
    <row r="17" spans="1:4" ht="15.75">
      <c r="A17" s="574"/>
      <c r="B17" s="554" t="s">
        <v>23</v>
      </c>
      <c r="C17" s="555"/>
      <c r="D17" s="556"/>
    </row>
    <row r="18" spans="1:4" ht="15.75">
      <c r="A18" s="574"/>
      <c r="B18" s="554" t="s">
        <v>24</v>
      </c>
      <c r="C18" s="555"/>
      <c r="D18" s="556"/>
    </row>
    <row r="19" spans="1:4" ht="15.75">
      <c r="A19" s="574"/>
      <c r="B19" s="554" t="s">
        <v>25</v>
      </c>
      <c r="C19" s="555"/>
      <c r="D19" s="556"/>
    </row>
    <row r="20" spans="1:4" ht="15.75">
      <c r="A20" s="574"/>
      <c r="B20" s="554" t="s">
        <v>26</v>
      </c>
      <c r="C20" s="555"/>
      <c r="D20" s="556"/>
    </row>
    <row r="21" spans="1:4" ht="15.75">
      <c r="A21" s="574"/>
      <c r="B21" s="554" t="s">
        <v>27</v>
      </c>
      <c r="C21" s="555"/>
      <c r="D21" s="556"/>
    </row>
    <row r="22" spans="1:4" ht="15.75">
      <c r="A22" s="574"/>
      <c r="B22" s="554" t="s">
        <v>28</v>
      </c>
      <c r="C22" s="555"/>
      <c r="D22" s="556"/>
    </row>
    <row r="23" spans="1:4" ht="15.75">
      <c r="A23" s="574"/>
      <c r="B23" s="554" t="s">
        <v>29</v>
      </c>
      <c r="C23" s="555"/>
      <c r="D23" s="556"/>
    </row>
    <row r="24" spans="1:4" ht="15.75">
      <c r="A24" s="574"/>
      <c r="B24" s="554" t="s">
        <v>30</v>
      </c>
      <c r="C24" s="555"/>
      <c r="D24" s="556"/>
    </row>
    <row r="25" spans="1:4" ht="15.75">
      <c r="A25" s="574"/>
      <c r="B25" s="554" t="s">
        <v>31</v>
      </c>
      <c r="C25" s="555"/>
      <c r="D25" s="556"/>
    </row>
    <row r="26" spans="1:4" ht="15.75">
      <c r="A26" s="574"/>
      <c r="B26" s="554" t="s">
        <v>32</v>
      </c>
      <c r="C26" s="555"/>
      <c r="D26" s="556"/>
    </row>
    <row r="27" spans="1:4" ht="15.75">
      <c r="A27" s="574"/>
      <c r="B27" s="554" t="s">
        <v>33</v>
      </c>
      <c r="C27" s="555"/>
      <c r="D27" s="556"/>
    </row>
    <row r="28" spans="1:4" ht="15.75">
      <c r="A28" s="574"/>
      <c r="B28" s="554" t="s">
        <v>34</v>
      </c>
      <c r="C28" s="555"/>
      <c r="D28" s="556"/>
    </row>
    <row r="29" spans="1:4" ht="15.75">
      <c r="A29" s="574"/>
      <c r="B29" s="554" t="s">
        <v>35</v>
      </c>
      <c r="C29" s="555"/>
      <c r="D29" s="556"/>
    </row>
    <row r="30" spans="1:4" ht="15.75">
      <c r="A30" s="574"/>
      <c r="B30" s="554" t="s">
        <v>36</v>
      </c>
      <c r="C30" s="555"/>
      <c r="D30" s="556"/>
    </row>
    <row r="31" spans="1:4" ht="15.75">
      <c r="A31" s="574"/>
      <c r="B31" s="554" t="s">
        <v>37</v>
      </c>
      <c r="C31" s="555"/>
      <c r="D31" s="556"/>
    </row>
    <row r="32" spans="1:4" ht="15.75">
      <c r="A32" s="574"/>
      <c r="B32" s="554" t="s">
        <v>38</v>
      </c>
      <c r="C32" s="555"/>
      <c r="D32" s="556"/>
    </row>
    <row r="33" spans="1:4" ht="15.75">
      <c r="A33" s="574"/>
      <c r="B33" s="554" t="s">
        <v>500</v>
      </c>
      <c r="C33" s="555"/>
      <c r="D33" s="556"/>
    </row>
    <row r="34" spans="1:4" ht="15.75">
      <c r="A34" s="574"/>
      <c r="B34" s="554" t="s">
        <v>501</v>
      </c>
      <c r="C34" s="555"/>
      <c r="D34" s="556"/>
    </row>
    <row r="35" spans="1:4" ht="15.75">
      <c r="A35" s="574"/>
      <c r="B35" s="554" t="s">
        <v>502</v>
      </c>
      <c r="C35" s="555"/>
      <c r="D35" s="556"/>
    </row>
    <row r="36" spans="1:4" ht="15.75">
      <c r="A36" s="574"/>
      <c r="B36" s="554" t="s">
        <v>503</v>
      </c>
      <c r="C36" s="555"/>
      <c r="D36" s="556"/>
    </row>
    <row r="37" spans="1:4" ht="16.5" thickBot="1">
      <c r="A37" s="578"/>
      <c r="B37" s="579" t="s">
        <v>504</v>
      </c>
      <c r="C37" s="580"/>
      <c r="D37" s="581"/>
    </row>
    <row r="38" spans="1:6" ht="16.5" thickBot="1">
      <c r="A38" s="751" t="s">
        <v>720</v>
      </c>
      <c r="B38" s="752"/>
      <c r="C38" s="566"/>
      <c r="D38" s="564">
        <f>+D8+D14+SUM(D15:D37)</f>
        <v>142236</v>
      </c>
      <c r="F38" s="582"/>
    </row>
  </sheetData>
  <sheetProtection/>
  <mergeCells count="3">
    <mergeCell ref="A1:D1"/>
    <mergeCell ref="H1:K1"/>
    <mergeCell ref="A38:B38"/>
  </mergeCells>
  <printOptions/>
  <pageMargins left="0.7" right="0.7" top="0.75" bottom="0.75" header="0.3" footer="0.3"/>
  <pageSetup horizontalDpi="600" verticalDpi="600" orientation="portrait" paperSize="9" r:id="rId1"/>
  <headerFooter>
    <oddHeader>&amp;R12.4. melléklet a 8/2017. (V. 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9"/>
  <sheetViews>
    <sheetView zoomScale="130" zoomScaleNormal="130" zoomScaleSheetLayoutView="100" workbookViewId="0" topLeftCell="A65">
      <selection activeCell="B106" sqref="B106"/>
    </sheetView>
  </sheetViews>
  <sheetFormatPr defaultColWidth="9.00390625" defaultRowHeight="12.75"/>
  <cols>
    <col min="1" max="1" width="9.50390625" style="237" customWidth="1"/>
    <col min="2" max="2" width="91.625" style="237" customWidth="1"/>
    <col min="3" max="3" width="15.375" style="238" customWidth="1"/>
    <col min="4" max="4" width="13.125" style="268" customWidth="1"/>
    <col min="5" max="5" width="12.125" style="268" customWidth="1"/>
    <col min="6" max="16384" width="9.375" style="268" customWidth="1"/>
  </cols>
  <sheetData>
    <row r="1" spans="1:3" ht="15.75" customHeight="1">
      <c r="A1" s="657" t="s">
        <v>8</v>
      </c>
      <c r="B1" s="657"/>
      <c r="C1" s="657"/>
    </row>
    <row r="2" spans="1:5" ht="15.75" customHeight="1" thickBot="1">
      <c r="A2" s="656" t="s">
        <v>101</v>
      </c>
      <c r="B2" s="656"/>
      <c r="C2" s="660" t="s">
        <v>143</v>
      </c>
      <c r="D2" s="660"/>
      <c r="E2" s="660"/>
    </row>
    <row r="3" spans="1:7" ht="37.5" customHeight="1" thickBot="1">
      <c r="A3" s="22" t="s">
        <v>63</v>
      </c>
      <c r="B3" s="23" t="s">
        <v>10</v>
      </c>
      <c r="C3" s="36" t="s">
        <v>473</v>
      </c>
      <c r="D3" s="36" t="s">
        <v>482</v>
      </c>
      <c r="E3" s="36" t="s">
        <v>482</v>
      </c>
      <c r="F3" s="36" t="s">
        <v>542</v>
      </c>
      <c r="G3" s="36" t="s">
        <v>543</v>
      </c>
    </row>
    <row r="4" spans="1:7" s="269" customFormat="1" ht="12" customHeight="1" thickBot="1">
      <c r="A4" s="263" t="s">
        <v>407</v>
      </c>
      <c r="B4" s="264" t="s">
        <v>408</v>
      </c>
      <c r="C4" s="265" t="s">
        <v>409</v>
      </c>
      <c r="D4" s="265" t="s">
        <v>411</v>
      </c>
      <c r="E4" s="265" t="s">
        <v>410</v>
      </c>
      <c r="F4" s="265" t="s">
        <v>412</v>
      </c>
      <c r="G4" s="265" t="s">
        <v>413</v>
      </c>
    </row>
    <row r="5" spans="1:7" s="270" customFormat="1" ht="12" customHeight="1" thickBot="1">
      <c r="A5" s="19" t="s">
        <v>11</v>
      </c>
      <c r="B5" s="20" t="s">
        <v>163</v>
      </c>
      <c r="C5" s="160">
        <f>+C6+C7+C8+C9+C10+C11</f>
        <v>10898</v>
      </c>
      <c r="D5" s="160">
        <f>+D6+D7+D8+D9+D10+D11</f>
        <v>12242</v>
      </c>
      <c r="E5" s="160">
        <f>+E6+E7+E8+E9+E10+E11</f>
        <v>18447</v>
      </c>
      <c r="F5" s="160">
        <f>+F6+F7+F8+F9+F10+F11</f>
        <v>18447</v>
      </c>
      <c r="G5" s="482">
        <f>F5/C5</f>
        <v>1.6926959075059644</v>
      </c>
    </row>
    <row r="6" spans="1:7" s="270" customFormat="1" ht="12" customHeight="1">
      <c r="A6" s="14" t="s">
        <v>78</v>
      </c>
      <c r="B6" s="271" t="s">
        <v>164</v>
      </c>
      <c r="C6" s="163"/>
      <c r="D6" s="163"/>
      <c r="E6" s="163"/>
      <c r="F6" s="163"/>
      <c r="G6" s="163"/>
    </row>
    <row r="7" spans="1:7" s="270" customFormat="1" ht="12" customHeight="1">
      <c r="A7" s="13" t="s">
        <v>79</v>
      </c>
      <c r="B7" s="272" t="s">
        <v>165</v>
      </c>
      <c r="C7" s="162"/>
      <c r="D7" s="162"/>
      <c r="E7" s="162"/>
      <c r="F7" s="162"/>
      <c r="G7" s="162"/>
    </row>
    <row r="8" spans="1:7" s="270" customFormat="1" ht="12" customHeight="1">
      <c r="A8" s="13" t="s">
        <v>80</v>
      </c>
      <c r="B8" s="272" t="s">
        <v>166</v>
      </c>
      <c r="C8" s="162">
        <v>10898</v>
      </c>
      <c r="D8" s="162">
        <v>12242</v>
      </c>
      <c r="E8" s="162">
        <v>18225</v>
      </c>
      <c r="F8" s="162">
        <v>18225</v>
      </c>
      <c r="G8" s="462">
        <f>F8/C8</f>
        <v>1.6723251972839053</v>
      </c>
    </row>
    <row r="9" spans="1:7" s="270" customFormat="1" ht="12" customHeight="1">
      <c r="A9" s="13" t="s">
        <v>81</v>
      </c>
      <c r="B9" s="272" t="s">
        <v>167</v>
      </c>
      <c r="C9" s="162"/>
      <c r="D9" s="162"/>
      <c r="E9" s="162"/>
      <c r="F9" s="162"/>
      <c r="G9" s="162"/>
    </row>
    <row r="10" spans="1:7" s="270" customFormat="1" ht="12" customHeight="1">
      <c r="A10" s="13" t="s">
        <v>98</v>
      </c>
      <c r="B10" s="156" t="s">
        <v>349</v>
      </c>
      <c r="C10" s="162"/>
      <c r="D10" s="162"/>
      <c r="E10" s="162">
        <v>222</v>
      </c>
      <c r="F10" s="162">
        <v>222</v>
      </c>
      <c r="G10" s="162"/>
    </row>
    <row r="11" spans="1:7" s="270" customFormat="1" ht="12" customHeight="1" thickBot="1">
      <c r="A11" s="15" t="s">
        <v>82</v>
      </c>
      <c r="B11" s="157" t="s">
        <v>350</v>
      </c>
      <c r="C11" s="162"/>
      <c r="D11" s="162"/>
      <c r="E11" s="162"/>
      <c r="F11" s="162"/>
      <c r="G11" s="162"/>
    </row>
    <row r="12" spans="1:7" s="270" customFormat="1" ht="12" customHeight="1" thickBot="1">
      <c r="A12" s="19" t="s">
        <v>12</v>
      </c>
      <c r="B12" s="155" t="s">
        <v>168</v>
      </c>
      <c r="C12" s="160">
        <f>+C13+C14+C15+C16+C17</f>
        <v>0</v>
      </c>
      <c r="D12" s="160">
        <f>+D13+D14+D15+D16+D17</f>
        <v>0</v>
      </c>
      <c r="E12" s="160">
        <f>+E13+E14+E15+E16+E17</f>
        <v>0</v>
      </c>
      <c r="F12" s="160">
        <f>+F13+F14+F15+F16+F17</f>
        <v>0</v>
      </c>
      <c r="G12" s="160">
        <f>+G13+G14+G15+G16+G17</f>
        <v>0</v>
      </c>
    </row>
    <row r="13" spans="1:7" s="270" customFormat="1" ht="12" customHeight="1">
      <c r="A13" s="14" t="s">
        <v>84</v>
      </c>
      <c r="B13" s="271" t="s">
        <v>169</v>
      </c>
      <c r="C13" s="163"/>
      <c r="D13" s="163"/>
      <c r="E13" s="163"/>
      <c r="F13" s="163"/>
      <c r="G13" s="163"/>
    </row>
    <row r="14" spans="1:7" s="270" customFormat="1" ht="12" customHeight="1">
      <c r="A14" s="13" t="s">
        <v>85</v>
      </c>
      <c r="B14" s="272" t="s">
        <v>170</v>
      </c>
      <c r="C14" s="162"/>
      <c r="D14" s="162"/>
      <c r="E14" s="162"/>
      <c r="F14" s="162"/>
      <c r="G14" s="162"/>
    </row>
    <row r="15" spans="1:7" s="270" customFormat="1" ht="12" customHeight="1">
      <c r="A15" s="13" t="s">
        <v>86</v>
      </c>
      <c r="B15" s="272" t="s">
        <v>339</v>
      </c>
      <c r="C15" s="162"/>
      <c r="D15" s="162"/>
      <c r="E15" s="162"/>
      <c r="F15" s="162"/>
      <c r="G15" s="162"/>
    </row>
    <row r="16" spans="1:7" s="270" customFormat="1" ht="12" customHeight="1">
      <c r="A16" s="13" t="s">
        <v>87</v>
      </c>
      <c r="B16" s="272" t="s">
        <v>340</v>
      </c>
      <c r="C16" s="162"/>
      <c r="D16" s="162"/>
      <c r="E16" s="162"/>
      <c r="F16" s="162"/>
      <c r="G16" s="162"/>
    </row>
    <row r="17" spans="1:7" s="270" customFormat="1" ht="12" customHeight="1">
      <c r="A17" s="13" t="s">
        <v>88</v>
      </c>
      <c r="B17" s="272" t="s">
        <v>171</v>
      </c>
      <c r="C17" s="162"/>
      <c r="D17" s="162"/>
      <c r="E17" s="162"/>
      <c r="F17" s="162"/>
      <c r="G17" s="162"/>
    </row>
    <row r="18" spans="1:7" s="270" customFormat="1" ht="12" customHeight="1" thickBot="1">
      <c r="A18" s="15" t="s">
        <v>94</v>
      </c>
      <c r="B18" s="157" t="s">
        <v>172</v>
      </c>
      <c r="C18" s="164"/>
      <c r="D18" s="164"/>
      <c r="E18" s="164"/>
      <c r="F18" s="164"/>
      <c r="G18" s="164"/>
    </row>
    <row r="19" spans="1:7" s="270" customFormat="1" ht="12" customHeight="1" thickBot="1">
      <c r="A19" s="19" t="s">
        <v>13</v>
      </c>
      <c r="B19" s="20" t="s">
        <v>173</v>
      </c>
      <c r="C19" s="160">
        <f>+C20+C21+C22+C23+C24</f>
        <v>0</v>
      </c>
      <c r="D19" s="160">
        <f>+D20+D21+D22+D23+D24</f>
        <v>0</v>
      </c>
      <c r="E19" s="160">
        <f>+E20+E21+E22+E23+E24</f>
        <v>0</v>
      </c>
      <c r="F19" s="160">
        <f>+F20+F21+F22+F23+F24</f>
        <v>0</v>
      </c>
      <c r="G19" s="160">
        <f>+G20+G21+G22+G23+G24</f>
        <v>0</v>
      </c>
    </row>
    <row r="20" spans="1:7" s="270" customFormat="1" ht="12" customHeight="1">
      <c r="A20" s="14" t="s">
        <v>67</v>
      </c>
      <c r="B20" s="271" t="s">
        <v>174</v>
      </c>
      <c r="C20" s="163"/>
      <c r="D20" s="163"/>
      <c r="E20" s="163"/>
      <c r="F20" s="163"/>
      <c r="G20" s="163"/>
    </row>
    <row r="21" spans="1:7" s="270" customFormat="1" ht="12" customHeight="1">
      <c r="A21" s="13" t="s">
        <v>68</v>
      </c>
      <c r="B21" s="272" t="s">
        <v>175</v>
      </c>
      <c r="C21" s="162"/>
      <c r="D21" s="162"/>
      <c r="E21" s="162"/>
      <c r="F21" s="162"/>
      <c r="G21" s="162"/>
    </row>
    <row r="22" spans="1:7" s="270" customFormat="1" ht="12" customHeight="1">
      <c r="A22" s="13" t="s">
        <v>69</v>
      </c>
      <c r="B22" s="272" t="s">
        <v>341</v>
      </c>
      <c r="C22" s="162"/>
      <c r="D22" s="162"/>
      <c r="E22" s="162"/>
      <c r="F22" s="162"/>
      <c r="G22" s="162"/>
    </row>
    <row r="23" spans="1:7" s="270" customFormat="1" ht="12" customHeight="1">
      <c r="A23" s="13" t="s">
        <v>70</v>
      </c>
      <c r="B23" s="272" t="s">
        <v>342</v>
      </c>
      <c r="C23" s="162"/>
      <c r="D23" s="162"/>
      <c r="E23" s="162"/>
      <c r="F23" s="162"/>
      <c r="G23" s="162"/>
    </row>
    <row r="24" spans="1:7" s="270" customFormat="1" ht="12" customHeight="1">
      <c r="A24" s="13" t="s">
        <v>110</v>
      </c>
      <c r="B24" s="272" t="s">
        <v>176</v>
      </c>
      <c r="C24" s="162"/>
      <c r="D24" s="162"/>
      <c r="E24" s="162"/>
      <c r="F24" s="162"/>
      <c r="G24" s="162"/>
    </row>
    <row r="25" spans="1:7" s="270" customFormat="1" ht="12" customHeight="1" thickBot="1">
      <c r="A25" s="15" t="s">
        <v>111</v>
      </c>
      <c r="B25" s="273" t="s">
        <v>177</v>
      </c>
      <c r="C25" s="164"/>
      <c r="D25" s="164"/>
      <c r="E25" s="164"/>
      <c r="F25" s="164"/>
      <c r="G25" s="164"/>
    </row>
    <row r="26" spans="1:7" s="270" customFormat="1" ht="12" customHeight="1" thickBot="1">
      <c r="A26" s="19" t="s">
        <v>112</v>
      </c>
      <c r="B26" s="20" t="s">
        <v>178</v>
      </c>
      <c r="C26" s="166">
        <f>+C27+C31+C32+C33</f>
        <v>5926</v>
      </c>
      <c r="D26" s="166">
        <f>+D27+D31+D32+D33</f>
        <v>5926</v>
      </c>
      <c r="E26" s="166">
        <f>+E27+E31+E32+E33</f>
        <v>0</v>
      </c>
      <c r="F26" s="166">
        <f>+F27+F31+F32+F33</f>
        <v>0</v>
      </c>
      <c r="G26" s="166">
        <f>+G27+G31+G32+G33</f>
        <v>0</v>
      </c>
    </row>
    <row r="27" spans="1:7" s="270" customFormat="1" ht="12" customHeight="1">
      <c r="A27" s="14" t="s">
        <v>179</v>
      </c>
      <c r="B27" s="271" t="s">
        <v>356</v>
      </c>
      <c r="C27" s="266">
        <f>+C28+C29+C30</f>
        <v>5926</v>
      </c>
      <c r="D27" s="266">
        <f>+D28+D29+D30</f>
        <v>5926</v>
      </c>
      <c r="E27" s="266"/>
      <c r="F27" s="266"/>
      <c r="G27" s="266"/>
    </row>
    <row r="28" spans="1:7" s="270" customFormat="1" ht="12" customHeight="1">
      <c r="A28" s="13" t="s">
        <v>180</v>
      </c>
      <c r="B28" s="272" t="s">
        <v>185</v>
      </c>
      <c r="C28" s="162"/>
      <c r="D28" s="162"/>
      <c r="E28" s="162"/>
      <c r="F28" s="162"/>
      <c r="G28" s="162"/>
    </row>
    <row r="29" spans="1:7" s="270" customFormat="1" ht="12" customHeight="1">
      <c r="A29" s="13" t="s">
        <v>181</v>
      </c>
      <c r="B29" s="272" t="s">
        <v>186</v>
      </c>
      <c r="C29" s="162"/>
      <c r="D29" s="162"/>
      <c r="E29" s="162"/>
      <c r="F29" s="162"/>
      <c r="G29" s="162"/>
    </row>
    <row r="30" spans="1:7" s="270" customFormat="1" ht="12" customHeight="1">
      <c r="A30" s="13" t="s">
        <v>354</v>
      </c>
      <c r="B30" s="334" t="s">
        <v>355</v>
      </c>
      <c r="C30" s="162">
        <v>5926</v>
      </c>
      <c r="D30" s="162">
        <v>5926</v>
      </c>
      <c r="E30" s="162"/>
      <c r="F30" s="162"/>
      <c r="G30" s="162"/>
    </row>
    <row r="31" spans="1:7" s="270" customFormat="1" ht="12" customHeight="1">
      <c r="A31" s="13" t="s">
        <v>182</v>
      </c>
      <c r="B31" s="272" t="s">
        <v>187</v>
      </c>
      <c r="C31" s="162"/>
      <c r="D31" s="162"/>
      <c r="E31" s="162"/>
      <c r="F31" s="162"/>
      <c r="G31" s="162"/>
    </row>
    <row r="32" spans="1:7" s="270" customFormat="1" ht="12" customHeight="1">
      <c r="A32" s="13" t="s">
        <v>183</v>
      </c>
      <c r="B32" s="272" t="s">
        <v>188</v>
      </c>
      <c r="C32" s="162"/>
      <c r="D32" s="162"/>
      <c r="E32" s="162"/>
      <c r="F32" s="162"/>
      <c r="G32" s="162"/>
    </row>
    <row r="33" spans="1:7" s="270" customFormat="1" ht="12" customHeight="1" thickBot="1">
      <c r="A33" s="15" t="s">
        <v>184</v>
      </c>
      <c r="B33" s="273" t="s">
        <v>189</v>
      </c>
      <c r="C33" s="164"/>
      <c r="D33" s="164"/>
      <c r="E33" s="164"/>
      <c r="F33" s="164"/>
      <c r="G33" s="164"/>
    </row>
    <row r="34" spans="1:7" s="270" customFormat="1" ht="12" customHeight="1" thickBot="1">
      <c r="A34" s="19" t="s">
        <v>15</v>
      </c>
      <c r="B34" s="20" t="s">
        <v>351</v>
      </c>
      <c r="C34" s="160">
        <f>SUM(C35:C45)</f>
        <v>856</v>
      </c>
      <c r="D34" s="160">
        <f>SUM(D35:D45)</f>
        <v>856</v>
      </c>
      <c r="E34" s="160">
        <f>SUM(E35:E45)</f>
        <v>663</v>
      </c>
      <c r="F34" s="160">
        <f>SUM(F35:F45)</f>
        <v>660</v>
      </c>
      <c r="G34" s="482">
        <f>F34/C34</f>
        <v>0.7710280373831776</v>
      </c>
    </row>
    <row r="35" spans="1:7" s="270" customFormat="1" ht="12" customHeight="1">
      <c r="A35" s="14" t="s">
        <v>71</v>
      </c>
      <c r="B35" s="271" t="s">
        <v>192</v>
      </c>
      <c r="C35" s="163"/>
      <c r="D35" s="163"/>
      <c r="E35" s="163"/>
      <c r="F35" s="163"/>
      <c r="G35" s="163"/>
    </row>
    <row r="36" spans="1:7" s="270" customFormat="1" ht="12" customHeight="1">
      <c r="A36" s="13" t="s">
        <v>72</v>
      </c>
      <c r="B36" s="272" t="s">
        <v>193</v>
      </c>
      <c r="C36" s="162"/>
      <c r="D36" s="162"/>
      <c r="E36" s="162"/>
      <c r="F36" s="162"/>
      <c r="G36" s="162"/>
    </row>
    <row r="37" spans="1:7" s="270" customFormat="1" ht="12" customHeight="1">
      <c r="A37" s="13" t="s">
        <v>73</v>
      </c>
      <c r="B37" s="272" t="s">
        <v>194</v>
      </c>
      <c r="C37" s="162"/>
      <c r="D37" s="162"/>
      <c r="E37" s="162"/>
      <c r="F37" s="162"/>
      <c r="G37" s="162"/>
    </row>
    <row r="38" spans="1:7" s="270" customFormat="1" ht="12" customHeight="1">
      <c r="A38" s="13" t="s">
        <v>114</v>
      </c>
      <c r="B38" s="272" t="s">
        <v>195</v>
      </c>
      <c r="C38" s="162"/>
      <c r="D38" s="162"/>
      <c r="E38" s="162"/>
      <c r="F38" s="162"/>
      <c r="G38" s="162"/>
    </row>
    <row r="39" spans="1:7" s="270" customFormat="1" ht="12" customHeight="1">
      <c r="A39" s="13" t="s">
        <v>115</v>
      </c>
      <c r="B39" s="272" t="s">
        <v>196</v>
      </c>
      <c r="C39" s="162">
        <v>438</v>
      </c>
      <c r="D39" s="162">
        <v>438</v>
      </c>
      <c r="E39" s="162">
        <v>512</v>
      </c>
      <c r="F39" s="162">
        <v>509</v>
      </c>
      <c r="G39" s="462">
        <f>F39/C39</f>
        <v>1.1621004566210045</v>
      </c>
    </row>
    <row r="40" spans="1:7" s="270" customFormat="1" ht="12" customHeight="1">
      <c r="A40" s="13" t="s">
        <v>116</v>
      </c>
      <c r="B40" s="272" t="s">
        <v>197</v>
      </c>
      <c r="C40" s="162">
        <v>118</v>
      </c>
      <c r="D40" s="162">
        <v>118</v>
      </c>
      <c r="E40" s="162">
        <v>151</v>
      </c>
      <c r="F40" s="162">
        <v>151</v>
      </c>
      <c r="G40" s="462">
        <f>F40/C40</f>
        <v>1.2796610169491525</v>
      </c>
    </row>
    <row r="41" spans="1:7" s="270" customFormat="1" ht="12" customHeight="1">
      <c r="A41" s="13" t="s">
        <v>117</v>
      </c>
      <c r="B41" s="272" t="s">
        <v>198</v>
      </c>
      <c r="C41" s="162"/>
      <c r="D41" s="162"/>
      <c r="E41" s="162"/>
      <c r="F41" s="162"/>
      <c r="G41" s="162"/>
    </row>
    <row r="42" spans="1:7" s="270" customFormat="1" ht="12" customHeight="1">
      <c r="A42" s="13" t="s">
        <v>118</v>
      </c>
      <c r="B42" s="272" t="s">
        <v>199</v>
      </c>
      <c r="C42" s="162">
        <v>300</v>
      </c>
      <c r="D42" s="162">
        <v>300</v>
      </c>
      <c r="E42" s="162"/>
      <c r="F42" s="162"/>
      <c r="G42" s="162"/>
    </row>
    <row r="43" spans="1:7" s="270" customFormat="1" ht="12" customHeight="1">
      <c r="A43" s="13" t="s">
        <v>190</v>
      </c>
      <c r="B43" s="272" t="s">
        <v>200</v>
      </c>
      <c r="C43" s="165"/>
      <c r="D43" s="165"/>
      <c r="E43" s="165"/>
      <c r="F43" s="165"/>
      <c r="G43" s="165"/>
    </row>
    <row r="44" spans="1:7" s="270" customFormat="1" ht="12" customHeight="1">
      <c r="A44" s="15" t="s">
        <v>191</v>
      </c>
      <c r="B44" s="273" t="s">
        <v>353</v>
      </c>
      <c r="C44" s="257"/>
      <c r="D44" s="257"/>
      <c r="E44" s="257"/>
      <c r="F44" s="257"/>
      <c r="G44" s="257"/>
    </row>
    <row r="45" spans="1:7" s="270" customFormat="1" ht="12" customHeight="1" thickBot="1">
      <c r="A45" s="15" t="s">
        <v>352</v>
      </c>
      <c r="B45" s="157" t="s">
        <v>201</v>
      </c>
      <c r="C45" s="257"/>
      <c r="D45" s="257"/>
      <c r="E45" s="257"/>
      <c r="F45" s="257"/>
      <c r="G45" s="257"/>
    </row>
    <row r="46" spans="1:7" s="270" customFormat="1" ht="12" customHeight="1" thickBot="1">
      <c r="A46" s="19" t="s">
        <v>16</v>
      </c>
      <c r="B46" s="20" t="s">
        <v>202</v>
      </c>
      <c r="C46" s="160">
        <f>SUM(C47:C51)</f>
        <v>0</v>
      </c>
      <c r="D46" s="160">
        <f>SUM(D47:D51)</f>
        <v>0</v>
      </c>
      <c r="E46" s="160">
        <f>SUM(E47:E51)</f>
        <v>0</v>
      </c>
      <c r="F46" s="160">
        <f>SUM(F47:F51)</f>
        <v>0</v>
      </c>
      <c r="G46" s="160">
        <f>SUM(G47:G51)</f>
        <v>0</v>
      </c>
    </row>
    <row r="47" spans="1:7" s="270" customFormat="1" ht="12" customHeight="1">
      <c r="A47" s="14" t="s">
        <v>74</v>
      </c>
      <c r="B47" s="271" t="s">
        <v>206</v>
      </c>
      <c r="C47" s="315"/>
      <c r="D47" s="315"/>
      <c r="E47" s="315"/>
      <c r="F47" s="315"/>
      <c r="G47" s="315"/>
    </row>
    <row r="48" spans="1:7" s="270" customFormat="1" ht="12" customHeight="1">
      <c r="A48" s="13" t="s">
        <v>75</v>
      </c>
      <c r="B48" s="272" t="s">
        <v>207</v>
      </c>
      <c r="C48" s="165"/>
      <c r="D48" s="165"/>
      <c r="E48" s="165"/>
      <c r="F48" s="165"/>
      <c r="G48" s="165"/>
    </row>
    <row r="49" spans="1:7" s="270" customFormat="1" ht="12" customHeight="1">
      <c r="A49" s="13" t="s">
        <v>203</v>
      </c>
      <c r="B49" s="272" t="s">
        <v>208</v>
      </c>
      <c r="C49" s="165"/>
      <c r="D49" s="165"/>
      <c r="E49" s="165"/>
      <c r="F49" s="165"/>
      <c r="G49" s="165"/>
    </row>
    <row r="50" spans="1:7" s="270" customFormat="1" ht="12" customHeight="1">
      <c r="A50" s="13" t="s">
        <v>204</v>
      </c>
      <c r="B50" s="272" t="s">
        <v>209</v>
      </c>
      <c r="C50" s="165"/>
      <c r="D50" s="165"/>
      <c r="E50" s="165"/>
      <c r="F50" s="165"/>
      <c r="G50" s="165"/>
    </row>
    <row r="51" spans="1:7" s="270" customFormat="1" ht="12" customHeight="1" thickBot="1">
      <c r="A51" s="15" t="s">
        <v>205</v>
      </c>
      <c r="B51" s="157" t="s">
        <v>210</v>
      </c>
      <c r="C51" s="257"/>
      <c r="D51" s="257"/>
      <c r="E51" s="257"/>
      <c r="F51" s="257"/>
      <c r="G51" s="257"/>
    </row>
    <row r="52" spans="1:7" s="270" customFormat="1" ht="12" customHeight="1" thickBot="1">
      <c r="A52" s="19" t="s">
        <v>119</v>
      </c>
      <c r="B52" s="20" t="s">
        <v>211</v>
      </c>
      <c r="C52" s="160">
        <f>SUM(C53:C55)</f>
        <v>0</v>
      </c>
      <c r="D52" s="160">
        <f>SUM(D53:D55)</f>
        <v>0</v>
      </c>
      <c r="E52" s="160">
        <f>SUM(E53:E55)</f>
        <v>0</v>
      </c>
      <c r="F52" s="160">
        <f>SUM(F53:F55)</f>
        <v>0</v>
      </c>
      <c r="G52" s="160">
        <f>SUM(G53:G55)</f>
        <v>0</v>
      </c>
    </row>
    <row r="53" spans="1:7" s="270" customFormat="1" ht="12" customHeight="1">
      <c r="A53" s="14" t="s">
        <v>76</v>
      </c>
      <c r="B53" s="271" t="s">
        <v>212</v>
      </c>
      <c r="C53" s="163"/>
      <c r="D53" s="163"/>
      <c r="E53" s="163"/>
      <c r="F53" s="163"/>
      <c r="G53" s="163"/>
    </row>
    <row r="54" spans="1:7" s="270" customFormat="1" ht="12" customHeight="1">
      <c r="A54" s="13" t="s">
        <v>77</v>
      </c>
      <c r="B54" s="272" t="s">
        <v>343</v>
      </c>
      <c r="C54" s="162"/>
      <c r="D54" s="162"/>
      <c r="E54" s="162"/>
      <c r="F54" s="162"/>
      <c r="G54" s="162"/>
    </row>
    <row r="55" spans="1:7" s="270" customFormat="1" ht="12" customHeight="1">
      <c r="A55" s="13" t="s">
        <v>215</v>
      </c>
      <c r="B55" s="272" t="s">
        <v>213</v>
      </c>
      <c r="C55" s="162"/>
      <c r="D55" s="162"/>
      <c r="E55" s="162"/>
      <c r="F55" s="162"/>
      <c r="G55" s="162"/>
    </row>
    <row r="56" spans="1:7" s="270" customFormat="1" ht="12" customHeight="1" thickBot="1">
      <c r="A56" s="15" t="s">
        <v>216</v>
      </c>
      <c r="B56" s="157" t="s">
        <v>214</v>
      </c>
      <c r="C56" s="164"/>
      <c r="D56" s="164"/>
      <c r="E56" s="164"/>
      <c r="F56" s="164"/>
      <c r="G56" s="164"/>
    </row>
    <row r="57" spans="1:7" s="270" customFormat="1" ht="12" customHeight="1" thickBot="1">
      <c r="A57" s="19" t="s">
        <v>18</v>
      </c>
      <c r="B57" s="155" t="s">
        <v>217</v>
      </c>
      <c r="C57" s="160">
        <f>SUM(C58:C60)</f>
        <v>0</v>
      </c>
      <c r="D57" s="160">
        <f>SUM(D58:D60)</f>
        <v>0</v>
      </c>
      <c r="E57" s="160">
        <f>SUM(E58:E60)</f>
        <v>0</v>
      </c>
      <c r="F57" s="160">
        <f>SUM(F58:F60)</f>
        <v>0</v>
      </c>
      <c r="G57" s="160">
        <f>SUM(G58:G60)</f>
        <v>0</v>
      </c>
    </row>
    <row r="58" spans="1:7" s="270" customFormat="1" ht="12" customHeight="1">
      <c r="A58" s="14" t="s">
        <v>120</v>
      </c>
      <c r="B58" s="271" t="s">
        <v>219</v>
      </c>
      <c r="C58" s="165"/>
      <c r="D58" s="165"/>
      <c r="E58" s="165"/>
      <c r="F58" s="165"/>
      <c r="G58" s="165"/>
    </row>
    <row r="59" spans="1:7" s="270" customFormat="1" ht="12" customHeight="1">
      <c r="A59" s="13" t="s">
        <v>121</v>
      </c>
      <c r="B59" s="272" t="s">
        <v>344</v>
      </c>
      <c r="C59" s="165"/>
      <c r="D59" s="165"/>
      <c r="E59" s="165"/>
      <c r="F59" s="165"/>
      <c r="G59" s="165"/>
    </row>
    <row r="60" spans="1:7" s="270" customFormat="1" ht="12" customHeight="1">
      <c r="A60" s="13" t="s">
        <v>144</v>
      </c>
      <c r="B60" s="272" t="s">
        <v>220</v>
      </c>
      <c r="C60" s="165"/>
      <c r="D60" s="165"/>
      <c r="E60" s="165"/>
      <c r="F60" s="165"/>
      <c r="G60" s="165"/>
    </row>
    <row r="61" spans="1:7" s="270" customFormat="1" ht="12" customHeight="1" thickBot="1">
      <c r="A61" s="15" t="s">
        <v>218</v>
      </c>
      <c r="B61" s="157" t="s">
        <v>221</v>
      </c>
      <c r="C61" s="165"/>
      <c r="D61" s="165"/>
      <c r="E61" s="165"/>
      <c r="F61" s="165"/>
      <c r="G61" s="165"/>
    </row>
    <row r="62" spans="1:7" s="270" customFormat="1" ht="12" customHeight="1" thickBot="1">
      <c r="A62" s="341" t="s">
        <v>396</v>
      </c>
      <c r="B62" s="20" t="s">
        <v>222</v>
      </c>
      <c r="C62" s="166">
        <f>+C5+C12+C19+C26+C34+C46+C52+C57</f>
        <v>17680</v>
      </c>
      <c r="D62" s="166">
        <f>+D5+D12+D19+D26+D34+D46+D52+D57</f>
        <v>19024</v>
      </c>
      <c r="E62" s="166">
        <f>+E5+E12+E19+E26+E34+E46+E52+E57</f>
        <v>19110</v>
      </c>
      <c r="F62" s="166">
        <f>+F5+F12+F19+F26+F34+F46+F52+F57</f>
        <v>19107</v>
      </c>
      <c r="G62" s="482">
        <f>F62/C62</f>
        <v>1.0807126696832579</v>
      </c>
    </row>
    <row r="63" spans="1:7" s="270" customFormat="1" ht="12" customHeight="1" thickBot="1">
      <c r="A63" s="318" t="s">
        <v>223</v>
      </c>
      <c r="B63" s="155" t="s">
        <v>224</v>
      </c>
      <c r="C63" s="160">
        <f>SUM(C64:C66)</f>
        <v>0</v>
      </c>
      <c r="D63" s="160">
        <f>SUM(D64:D66)</f>
        <v>0</v>
      </c>
      <c r="E63" s="160">
        <f>SUM(E64:E66)</f>
        <v>0</v>
      </c>
      <c r="F63" s="160">
        <f>SUM(F64:F66)</f>
        <v>0</v>
      </c>
      <c r="G63" s="160">
        <f>SUM(G64:G66)</f>
        <v>0</v>
      </c>
    </row>
    <row r="64" spans="1:7" s="270" customFormat="1" ht="12" customHeight="1">
      <c r="A64" s="14" t="s">
        <v>255</v>
      </c>
      <c r="B64" s="271" t="s">
        <v>225</v>
      </c>
      <c r="C64" s="165"/>
      <c r="D64" s="165"/>
      <c r="E64" s="165"/>
      <c r="F64" s="165"/>
      <c r="G64" s="165"/>
    </row>
    <row r="65" spans="1:7" s="270" customFormat="1" ht="12" customHeight="1">
      <c r="A65" s="13" t="s">
        <v>264</v>
      </c>
      <c r="B65" s="272" t="s">
        <v>226</v>
      </c>
      <c r="C65" s="165"/>
      <c r="D65" s="165"/>
      <c r="E65" s="165"/>
      <c r="F65" s="165"/>
      <c r="G65" s="165"/>
    </row>
    <row r="66" spans="1:7" s="270" customFormat="1" ht="12" customHeight="1" thickBot="1">
      <c r="A66" s="15" t="s">
        <v>265</v>
      </c>
      <c r="B66" s="335" t="s">
        <v>381</v>
      </c>
      <c r="C66" s="165"/>
      <c r="D66" s="165"/>
      <c r="E66" s="165"/>
      <c r="F66" s="165"/>
      <c r="G66" s="165"/>
    </row>
    <row r="67" spans="1:7" s="270" customFormat="1" ht="12" customHeight="1" thickBot="1">
      <c r="A67" s="318" t="s">
        <v>228</v>
      </c>
      <c r="B67" s="155" t="s">
        <v>229</v>
      </c>
      <c r="C67" s="160">
        <f>SUM(C68:C71)</f>
        <v>0</v>
      </c>
      <c r="D67" s="160">
        <f>SUM(D68:D71)</f>
        <v>0</v>
      </c>
      <c r="E67" s="160">
        <f>SUM(E68:E71)</f>
        <v>0</v>
      </c>
      <c r="F67" s="160">
        <f>SUM(F68:F71)</f>
        <v>0</v>
      </c>
      <c r="G67" s="160">
        <f>SUM(G68:G71)</f>
        <v>0</v>
      </c>
    </row>
    <row r="68" spans="1:7" s="270" customFormat="1" ht="12" customHeight="1">
      <c r="A68" s="14" t="s">
        <v>99</v>
      </c>
      <c r="B68" s="271" t="s">
        <v>230</v>
      </c>
      <c r="C68" s="165"/>
      <c r="D68" s="165"/>
      <c r="E68" s="165"/>
      <c r="F68" s="165"/>
      <c r="G68" s="165"/>
    </row>
    <row r="69" spans="1:7" s="270" customFormat="1" ht="12" customHeight="1">
      <c r="A69" s="13" t="s">
        <v>100</v>
      </c>
      <c r="B69" s="272" t="s">
        <v>231</v>
      </c>
      <c r="C69" s="165"/>
      <c r="D69" s="165"/>
      <c r="E69" s="165"/>
      <c r="F69" s="165"/>
      <c r="G69" s="165"/>
    </row>
    <row r="70" spans="1:7" s="270" customFormat="1" ht="12" customHeight="1">
      <c r="A70" s="13" t="s">
        <v>256</v>
      </c>
      <c r="B70" s="272" t="s">
        <v>232</v>
      </c>
      <c r="C70" s="165"/>
      <c r="D70" s="165"/>
      <c r="E70" s="165"/>
      <c r="F70" s="165"/>
      <c r="G70" s="165"/>
    </row>
    <row r="71" spans="1:7" s="270" customFormat="1" ht="12" customHeight="1" thickBot="1">
      <c r="A71" s="15" t="s">
        <v>257</v>
      </c>
      <c r="B71" s="157" t="s">
        <v>233</v>
      </c>
      <c r="C71" s="165"/>
      <c r="D71" s="165"/>
      <c r="E71" s="165"/>
      <c r="F71" s="165"/>
      <c r="G71" s="165"/>
    </row>
    <row r="72" spans="1:7" s="270" customFormat="1" ht="12" customHeight="1" thickBot="1">
      <c r="A72" s="318" t="s">
        <v>234</v>
      </c>
      <c r="B72" s="155" t="s">
        <v>235</v>
      </c>
      <c r="C72" s="160">
        <f>SUM(C73:C74)</f>
        <v>4698</v>
      </c>
      <c r="D72" s="160">
        <f>SUM(D73:D74)</f>
        <v>4698</v>
      </c>
      <c r="E72" s="160">
        <f>SUM(E73:E74)</f>
        <v>6036</v>
      </c>
      <c r="F72" s="160">
        <f>SUM(F73:F74)</f>
        <v>3580</v>
      </c>
      <c r="G72" s="482">
        <f>F72/C72</f>
        <v>0.7620263942103023</v>
      </c>
    </row>
    <row r="73" spans="1:7" s="270" customFormat="1" ht="12" customHeight="1">
      <c r="A73" s="14" t="s">
        <v>258</v>
      </c>
      <c r="B73" s="271" t="s">
        <v>236</v>
      </c>
      <c r="C73" s="165">
        <v>4698</v>
      </c>
      <c r="D73" s="165">
        <v>4698</v>
      </c>
      <c r="E73" s="165">
        <v>6036</v>
      </c>
      <c r="F73" s="165">
        <v>3580</v>
      </c>
      <c r="G73" s="462">
        <f>F73/C73</f>
        <v>0.7620263942103023</v>
      </c>
    </row>
    <row r="74" spans="1:7" s="270" customFormat="1" ht="12" customHeight="1" thickBot="1">
      <c r="A74" s="15" t="s">
        <v>259</v>
      </c>
      <c r="B74" s="157" t="s">
        <v>237</v>
      </c>
      <c r="C74" s="165"/>
      <c r="D74" s="165"/>
      <c r="E74" s="165"/>
      <c r="F74" s="165"/>
      <c r="G74" s="165"/>
    </row>
    <row r="75" spans="1:7" s="270" customFormat="1" ht="12" customHeight="1" thickBot="1">
      <c r="A75" s="318" t="s">
        <v>238</v>
      </c>
      <c r="B75" s="155" t="s">
        <v>239</v>
      </c>
      <c r="C75" s="160">
        <f>SUM(C76:C78)</f>
        <v>0</v>
      </c>
      <c r="D75" s="160">
        <f>SUM(D76:D78)</f>
        <v>0</v>
      </c>
      <c r="E75" s="160">
        <f>SUM(E76:E78)</f>
        <v>0</v>
      </c>
      <c r="F75" s="160">
        <f>SUM(F76:F78)</f>
        <v>0</v>
      </c>
      <c r="G75" s="160">
        <f>SUM(G76:G78)</f>
        <v>0</v>
      </c>
    </row>
    <row r="76" spans="1:7" s="270" customFormat="1" ht="12" customHeight="1">
      <c r="A76" s="14" t="s">
        <v>260</v>
      </c>
      <c r="B76" s="271" t="s">
        <v>240</v>
      </c>
      <c r="C76" s="165"/>
      <c r="D76" s="165"/>
      <c r="E76" s="165"/>
      <c r="F76" s="165"/>
      <c r="G76" s="165"/>
    </row>
    <row r="77" spans="1:7" s="270" customFormat="1" ht="12" customHeight="1">
      <c r="A77" s="13" t="s">
        <v>261</v>
      </c>
      <c r="B77" s="272" t="s">
        <v>241</v>
      </c>
      <c r="C77" s="165"/>
      <c r="D77" s="165"/>
      <c r="E77" s="165"/>
      <c r="F77" s="165"/>
      <c r="G77" s="165"/>
    </row>
    <row r="78" spans="1:7" s="270" customFormat="1" ht="12" customHeight="1" thickBot="1">
      <c r="A78" s="15" t="s">
        <v>262</v>
      </c>
      <c r="B78" s="157" t="s">
        <v>242</v>
      </c>
      <c r="C78" s="165"/>
      <c r="D78" s="165"/>
      <c r="E78" s="165"/>
      <c r="F78" s="165"/>
      <c r="G78" s="165"/>
    </row>
    <row r="79" spans="1:7" s="270" customFormat="1" ht="12" customHeight="1" thickBot="1">
      <c r="A79" s="318" t="s">
        <v>243</v>
      </c>
      <c r="B79" s="155" t="s">
        <v>263</v>
      </c>
      <c r="C79" s="160">
        <f>SUM(C80:C83)</f>
        <v>0</v>
      </c>
      <c r="D79" s="160">
        <f>SUM(D80:D83)</f>
        <v>0</v>
      </c>
      <c r="E79" s="160">
        <f>SUM(E80:E83)</f>
        <v>0</v>
      </c>
      <c r="F79" s="160">
        <f>SUM(F80:F83)</f>
        <v>0</v>
      </c>
      <c r="G79" s="160">
        <f>SUM(G80:G83)</f>
        <v>0</v>
      </c>
    </row>
    <row r="80" spans="1:7" s="270" customFormat="1" ht="12" customHeight="1">
      <c r="A80" s="275" t="s">
        <v>244</v>
      </c>
      <c r="B80" s="271" t="s">
        <v>245</v>
      </c>
      <c r="C80" s="165"/>
      <c r="D80" s="165"/>
      <c r="E80" s="165"/>
      <c r="F80" s="165"/>
      <c r="G80" s="165"/>
    </row>
    <row r="81" spans="1:7" s="270" customFormat="1" ht="12" customHeight="1">
      <c r="A81" s="276" t="s">
        <v>246</v>
      </c>
      <c r="B81" s="272" t="s">
        <v>247</v>
      </c>
      <c r="C81" s="165"/>
      <c r="D81" s="165"/>
      <c r="E81" s="165"/>
      <c r="F81" s="165"/>
      <c r="G81" s="165"/>
    </row>
    <row r="82" spans="1:7" s="270" customFormat="1" ht="12" customHeight="1">
      <c r="A82" s="276" t="s">
        <v>248</v>
      </c>
      <c r="B82" s="272" t="s">
        <v>249</v>
      </c>
      <c r="C82" s="165"/>
      <c r="D82" s="165"/>
      <c r="E82" s="165"/>
      <c r="F82" s="165"/>
      <c r="G82" s="165"/>
    </row>
    <row r="83" spans="1:7" s="270" customFormat="1" ht="12" customHeight="1" thickBot="1">
      <c r="A83" s="277" t="s">
        <v>250</v>
      </c>
      <c r="B83" s="157" t="s">
        <v>251</v>
      </c>
      <c r="C83" s="165"/>
      <c r="D83" s="165"/>
      <c r="E83" s="165"/>
      <c r="F83" s="165"/>
      <c r="G83" s="165"/>
    </row>
    <row r="84" spans="1:7" s="270" customFormat="1" ht="12" customHeight="1" thickBot="1">
      <c r="A84" s="318" t="s">
        <v>252</v>
      </c>
      <c r="B84" s="155" t="s">
        <v>395</v>
      </c>
      <c r="C84" s="316"/>
      <c r="D84" s="316"/>
      <c r="E84" s="316"/>
      <c r="F84" s="316"/>
      <c r="G84" s="316"/>
    </row>
    <row r="85" spans="1:7" s="270" customFormat="1" ht="13.5" customHeight="1" thickBot="1">
      <c r="A85" s="318" t="s">
        <v>254</v>
      </c>
      <c r="B85" s="155" t="s">
        <v>253</v>
      </c>
      <c r="C85" s="316"/>
      <c r="D85" s="316"/>
      <c r="E85" s="316"/>
      <c r="F85" s="316"/>
      <c r="G85" s="316"/>
    </row>
    <row r="86" spans="1:7" s="270" customFormat="1" ht="15.75" customHeight="1" thickBot="1">
      <c r="A86" s="318" t="s">
        <v>266</v>
      </c>
      <c r="B86" s="278" t="s">
        <v>398</v>
      </c>
      <c r="C86" s="166">
        <f>+C63+C67+C72+C75+C79+C85+C84</f>
        <v>4698</v>
      </c>
      <c r="D86" s="166">
        <f>+D63+D67+D72+D75+D79+D85+D84</f>
        <v>4698</v>
      </c>
      <c r="E86" s="166">
        <f>+E63+E67+E72+E75+E79+E85+E84</f>
        <v>6036</v>
      </c>
      <c r="F86" s="166">
        <f>+F63+F67+F72+F75+F79+F85+F84</f>
        <v>3580</v>
      </c>
      <c r="G86" s="482">
        <f>F86/C86</f>
        <v>0.7620263942103023</v>
      </c>
    </row>
    <row r="87" spans="1:7" s="270" customFormat="1" ht="16.5" customHeight="1" thickBot="1">
      <c r="A87" s="319" t="s">
        <v>397</v>
      </c>
      <c r="B87" s="279" t="s">
        <v>399</v>
      </c>
      <c r="C87" s="166">
        <f>+C62+C86</f>
        <v>22378</v>
      </c>
      <c r="D87" s="166">
        <f>+D62+D86</f>
        <v>23722</v>
      </c>
      <c r="E87" s="166">
        <f>+E62+E86</f>
        <v>25146</v>
      </c>
      <c r="F87" s="166">
        <f>+F62+F86</f>
        <v>22687</v>
      </c>
      <c r="G87" s="482">
        <f>F87/C87</f>
        <v>1.0138082044865493</v>
      </c>
    </row>
    <row r="88" spans="1:3" s="270" customFormat="1" ht="83.25" customHeight="1">
      <c r="A88" s="4"/>
      <c r="B88" s="5"/>
      <c r="C88" s="167"/>
    </row>
    <row r="89" spans="1:3" ht="16.5" customHeight="1">
      <c r="A89" s="657" t="s">
        <v>39</v>
      </c>
      <c r="B89" s="657"/>
      <c r="C89" s="657"/>
    </row>
    <row r="90" spans="1:5" s="280" customFormat="1" ht="16.5" customHeight="1" thickBot="1">
      <c r="A90" s="658" t="s">
        <v>102</v>
      </c>
      <c r="B90" s="658"/>
      <c r="C90" s="654" t="s">
        <v>143</v>
      </c>
      <c r="D90" s="654"/>
      <c r="E90" s="654"/>
    </row>
    <row r="91" spans="1:7" ht="37.5" customHeight="1" thickBot="1">
      <c r="A91" s="22" t="s">
        <v>63</v>
      </c>
      <c r="B91" s="23" t="s">
        <v>40</v>
      </c>
      <c r="C91" s="36" t="str">
        <f>+C3</f>
        <v>2016. évi eredeti előirányzat</v>
      </c>
      <c r="D91" s="36" t="str">
        <f>+D3</f>
        <v>Módosított előirányzat</v>
      </c>
      <c r="E91" s="36" t="str">
        <f>+E3</f>
        <v>Módosított előirányzat</v>
      </c>
      <c r="F91" s="36" t="str">
        <f>+F3</f>
        <v>Teljesítés</v>
      </c>
      <c r="G91" s="36" t="str">
        <f>+G3</f>
        <v>Teljesítés %-a</v>
      </c>
    </row>
    <row r="92" spans="1:7" s="269" customFormat="1" ht="12" customHeight="1" thickBot="1">
      <c r="A92" s="31" t="s">
        <v>407</v>
      </c>
      <c r="B92" s="32" t="s">
        <v>408</v>
      </c>
      <c r="C92" s="33" t="s">
        <v>409</v>
      </c>
      <c r="D92" s="33" t="s">
        <v>411</v>
      </c>
      <c r="E92" s="33" t="s">
        <v>410</v>
      </c>
      <c r="F92" s="33" t="s">
        <v>412</v>
      </c>
      <c r="G92" s="33" t="s">
        <v>413</v>
      </c>
    </row>
    <row r="93" spans="1:7" ht="12" customHeight="1" thickBot="1">
      <c r="A93" s="21" t="s">
        <v>11</v>
      </c>
      <c r="B93" s="30" t="s">
        <v>357</v>
      </c>
      <c r="C93" s="159">
        <f>C94+C95+C96+C97+C98+C111</f>
        <v>22365</v>
      </c>
      <c r="D93" s="159">
        <f>D94+D95+D96+D97+D98+D111</f>
        <v>23709</v>
      </c>
      <c r="E93" s="159">
        <f>E94+E95+E96+E97+E98+E111</f>
        <v>25133</v>
      </c>
      <c r="F93" s="159">
        <f>F94+F95+F96+F97+F98+F111</f>
        <v>22687</v>
      </c>
      <c r="G93" s="482">
        <f>F93/C93</f>
        <v>1.014397496087637</v>
      </c>
    </row>
    <row r="94" spans="1:7" ht="12" customHeight="1">
      <c r="A94" s="16" t="s">
        <v>78</v>
      </c>
      <c r="B94" s="9" t="s">
        <v>41</v>
      </c>
      <c r="C94" s="161">
        <v>12202</v>
      </c>
      <c r="D94" s="161">
        <v>13270</v>
      </c>
      <c r="E94" s="161">
        <v>13527</v>
      </c>
      <c r="F94" s="161">
        <v>12905</v>
      </c>
      <c r="G94" s="462">
        <f>F94/C94</f>
        <v>1.0576135059826257</v>
      </c>
    </row>
    <row r="95" spans="1:7" ht="12" customHeight="1">
      <c r="A95" s="13" t="s">
        <v>79</v>
      </c>
      <c r="B95" s="7" t="s">
        <v>122</v>
      </c>
      <c r="C95" s="162">
        <v>3302</v>
      </c>
      <c r="D95" s="162">
        <v>3578</v>
      </c>
      <c r="E95" s="162">
        <v>3626</v>
      </c>
      <c r="F95" s="162">
        <v>3489</v>
      </c>
      <c r="G95" s="462">
        <f>F95/C95</f>
        <v>1.056632344033919</v>
      </c>
    </row>
    <row r="96" spans="1:7" ht="12" customHeight="1">
      <c r="A96" s="13" t="s">
        <v>80</v>
      </c>
      <c r="B96" s="7" t="s">
        <v>97</v>
      </c>
      <c r="C96" s="164">
        <v>4561</v>
      </c>
      <c r="D96" s="164">
        <v>4561</v>
      </c>
      <c r="E96" s="164">
        <v>4830</v>
      </c>
      <c r="F96" s="164">
        <v>3406</v>
      </c>
      <c r="G96" s="462">
        <f>F96/C96</f>
        <v>0.746766060074545</v>
      </c>
    </row>
    <row r="97" spans="1:7" ht="12" customHeight="1">
      <c r="A97" s="13" t="s">
        <v>81</v>
      </c>
      <c r="B97" s="10" t="s">
        <v>123</v>
      </c>
      <c r="C97" s="164"/>
      <c r="D97" s="164"/>
      <c r="E97" s="164"/>
      <c r="F97" s="164"/>
      <c r="G97" s="164"/>
    </row>
    <row r="98" spans="1:7" ht="12" customHeight="1">
      <c r="A98" s="13" t="s">
        <v>89</v>
      </c>
      <c r="B98" s="18" t="s">
        <v>124</v>
      </c>
      <c r="C98" s="164">
        <v>2300</v>
      </c>
      <c r="D98" s="164">
        <v>2300</v>
      </c>
      <c r="E98" s="164">
        <v>3150</v>
      </c>
      <c r="F98" s="164">
        <v>2887</v>
      </c>
      <c r="G98" s="462">
        <f>F98/C98</f>
        <v>1.2552173913043478</v>
      </c>
    </row>
    <row r="99" spans="1:7" ht="12" customHeight="1">
      <c r="A99" s="13" t="s">
        <v>82</v>
      </c>
      <c r="B99" s="7" t="s">
        <v>362</v>
      </c>
      <c r="C99" s="164"/>
      <c r="D99" s="164"/>
      <c r="E99" s="164"/>
      <c r="F99" s="164"/>
      <c r="G99" s="164"/>
    </row>
    <row r="100" spans="1:7" ht="12" customHeight="1">
      <c r="A100" s="13" t="s">
        <v>83</v>
      </c>
      <c r="B100" s="96" t="s">
        <v>361</v>
      </c>
      <c r="C100" s="164"/>
      <c r="D100" s="164"/>
      <c r="E100" s="164"/>
      <c r="F100" s="164"/>
      <c r="G100" s="164"/>
    </row>
    <row r="101" spans="1:7" ht="12" customHeight="1">
      <c r="A101" s="13" t="s">
        <v>90</v>
      </c>
      <c r="B101" s="96" t="s">
        <v>360</v>
      </c>
      <c r="C101" s="164"/>
      <c r="D101" s="164"/>
      <c r="E101" s="164"/>
      <c r="F101" s="164"/>
      <c r="G101" s="164"/>
    </row>
    <row r="102" spans="1:7" ht="12" customHeight="1">
      <c r="A102" s="13" t="s">
        <v>91</v>
      </c>
      <c r="B102" s="94" t="s">
        <v>269</v>
      </c>
      <c r="C102" s="164"/>
      <c r="D102" s="164"/>
      <c r="E102" s="164"/>
      <c r="F102" s="164"/>
      <c r="G102" s="164"/>
    </row>
    <row r="103" spans="1:7" ht="12" customHeight="1">
      <c r="A103" s="13" t="s">
        <v>92</v>
      </c>
      <c r="B103" s="95" t="s">
        <v>270</v>
      </c>
      <c r="C103" s="164"/>
      <c r="D103" s="164"/>
      <c r="E103" s="164"/>
      <c r="F103" s="164"/>
      <c r="G103" s="164"/>
    </row>
    <row r="104" spans="1:7" ht="12" customHeight="1">
      <c r="A104" s="13" t="s">
        <v>93</v>
      </c>
      <c r="B104" s="95" t="s">
        <v>271</v>
      </c>
      <c r="C104" s="164"/>
      <c r="D104" s="164"/>
      <c r="E104" s="164"/>
      <c r="F104" s="164"/>
      <c r="G104" s="164"/>
    </row>
    <row r="105" spans="1:7" ht="12" customHeight="1">
      <c r="A105" s="13" t="s">
        <v>95</v>
      </c>
      <c r="B105" s="94" t="s">
        <v>272</v>
      </c>
      <c r="C105" s="164"/>
      <c r="D105" s="164"/>
      <c r="E105" s="164"/>
      <c r="F105" s="164"/>
      <c r="G105" s="164"/>
    </row>
    <row r="106" spans="1:7" ht="12" customHeight="1">
      <c r="A106" s="13" t="s">
        <v>125</v>
      </c>
      <c r="B106" s="94" t="s">
        <v>273</v>
      </c>
      <c r="C106" s="164"/>
      <c r="D106" s="164"/>
      <c r="E106" s="164"/>
      <c r="F106" s="164"/>
      <c r="G106" s="164"/>
    </row>
    <row r="107" spans="1:7" ht="12" customHeight="1">
      <c r="A107" s="13" t="s">
        <v>267</v>
      </c>
      <c r="B107" s="95" t="s">
        <v>274</v>
      </c>
      <c r="C107" s="164"/>
      <c r="D107" s="164"/>
      <c r="E107" s="164"/>
      <c r="F107" s="164"/>
      <c r="G107" s="164"/>
    </row>
    <row r="108" spans="1:7" ht="12" customHeight="1">
      <c r="A108" s="12" t="s">
        <v>268</v>
      </c>
      <c r="B108" s="96" t="s">
        <v>275</v>
      </c>
      <c r="C108" s="164"/>
      <c r="D108" s="164"/>
      <c r="E108" s="164"/>
      <c r="F108" s="164"/>
      <c r="G108" s="164"/>
    </row>
    <row r="109" spans="1:7" ht="12" customHeight="1">
      <c r="A109" s="13" t="s">
        <v>358</v>
      </c>
      <c r="B109" s="96" t="s">
        <v>276</v>
      </c>
      <c r="C109" s="164"/>
      <c r="D109" s="164"/>
      <c r="E109" s="164"/>
      <c r="F109" s="164"/>
      <c r="G109" s="164"/>
    </row>
    <row r="110" spans="1:7" ht="12" customHeight="1">
      <c r="A110" s="15" t="s">
        <v>359</v>
      </c>
      <c r="B110" s="96" t="s">
        <v>277</v>
      </c>
      <c r="C110" s="164">
        <v>2300</v>
      </c>
      <c r="D110" s="164">
        <v>2300</v>
      </c>
      <c r="E110" s="164">
        <v>3150</v>
      </c>
      <c r="F110" s="164">
        <v>2887</v>
      </c>
      <c r="G110" s="462">
        <f>F110/C110</f>
        <v>1.2552173913043478</v>
      </c>
    </row>
    <row r="111" spans="1:7" ht="12" customHeight="1">
      <c r="A111" s="13" t="s">
        <v>363</v>
      </c>
      <c r="B111" s="10" t="s">
        <v>42</v>
      </c>
      <c r="C111" s="162"/>
      <c r="D111" s="162"/>
      <c r="E111" s="162"/>
      <c r="F111" s="162"/>
      <c r="G111" s="162"/>
    </row>
    <row r="112" spans="1:7" ht="12" customHeight="1">
      <c r="A112" s="13" t="s">
        <v>364</v>
      </c>
      <c r="B112" s="7" t="s">
        <v>366</v>
      </c>
      <c r="C112" s="162"/>
      <c r="D112" s="162"/>
      <c r="E112" s="162"/>
      <c r="F112" s="162"/>
      <c r="G112" s="162"/>
    </row>
    <row r="113" spans="1:7" ht="12" customHeight="1" thickBot="1">
      <c r="A113" s="17" t="s">
        <v>365</v>
      </c>
      <c r="B113" s="339" t="s">
        <v>367</v>
      </c>
      <c r="C113" s="168"/>
      <c r="D113" s="168"/>
      <c r="E113" s="168"/>
      <c r="F113" s="168"/>
      <c r="G113" s="168"/>
    </row>
    <row r="114" spans="1:7" ht="12" customHeight="1" thickBot="1">
      <c r="A114" s="336" t="s">
        <v>12</v>
      </c>
      <c r="B114" s="337" t="s">
        <v>278</v>
      </c>
      <c r="C114" s="338">
        <f>+C115+C117+C119</f>
        <v>13</v>
      </c>
      <c r="D114" s="338">
        <f>+D115+D117+D119</f>
        <v>13</v>
      </c>
      <c r="E114" s="338">
        <f>+E115+E117+E119</f>
        <v>13</v>
      </c>
      <c r="F114" s="338">
        <f>+F115+F117+F119</f>
        <v>0</v>
      </c>
      <c r="G114" s="338">
        <f>+G115+G117+G119</f>
        <v>0</v>
      </c>
    </row>
    <row r="115" spans="1:7" ht="12" customHeight="1">
      <c r="A115" s="14" t="s">
        <v>84</v>
      </c>
      <c r="B115" s="7" t="s">
        <v>142</v>
      </c>
      <c r="C115" s="163">
        <v>13</v>
      </c>
      <c r="D115" s="163">
        <v>13</v>
      </c>
      <c r="E115" s="163">
        <v>13</v>
      </c>
      <c r="F115" s="163">
        <v>0</v>
      </c>
      <c r="G115" s="163"/>
    </row>
    <row r="116" spans="1:7" ht="12" customHeight="1">
      <c r="A116" s="14" t="s">
        <v>85</v>
      </c>
      <c r="B116" s="11" t="s">
        <v>282</v>
      </c>
      <c r="C116" s="163"/>
      <c r="D116" s="163"/>
      <c r="E116" s="163"/>
      <c r="F116" s="163"/>
      <c r="G116" s="163"/>
    </row>
    <row r="117" spans="1:7" ht="12" customHeight="1">
      <c r="A117" s="14" t="s">
        <v>86</v>
      </c>
      <c r="B117" s="11" t="s">
        <v>126</v>
      </c>
      <c r="C117" s="162"/>
      <c r="D117" s="162"/>
      <c r="E117" s="162"/>
      <c r="F117" s="162"/>
      <c r="G117" s="162"/>
    </row>
    <row r="118" spans="1:7" ht="12" customHeight="1">
      <c r="A118" s="14" t="s">
        <v>87</v>
      </c>
      <c r="B118" s="11" t="s">
        <v>283</v>
      </c>
      <c r="C118" s="135"/>
      <c r="D118" s="135"/>
      <c r="E118" s="135"/>
      <c r="F118" s="135"/>
      <c r="G118" s="135"/>
    </row>
    <row r="119" spans="1:7" ht="12" customHeight="1">
      <c r="A119" s="14" t="s">
        <v>88</v>
      </c>
      <c r="B119" s="157" t="s">
        <v>145</v>
      </c>
      <c r="C119" s="135"/>
      <c r="D119" s="135"/>
      <c r="E119" s="135"/>
      <c r="F119" s="135"/>
      <c r="G119" s="135"/>
    </row>
    <row r="120" spans="1:7" ht="12" customHeight="1">
      <c r="A120" s="14" t="s">
        <v>94</v>
      </c>
      <c r="B120" s="156" t="s">
        <v>345</v>
      </c>
      <c r="C120" s="135"/>
      <c r="D120" s="135"/>
      <c r="E120" s="135"/>
      <c r="F120" s="135"/>
      <c r="G120" s="135"/>
    </row>
    <row r="121" spans="1:7" ht="12" customHeight="1">
      <c r="A121" s="14" t="s">
        <v>96</v>
      </c>
      <c r="B121" s="267" t="s">
        <v>288</v>
      </c>
      <c r="C121" s="135"/>
      <c r="D121" s="135"/>
      <c r="E121" s="135"/>
      <c r="F121" s="135"/>
      <c r="G121" s="135"/>
    </row>
    <row r="122" spans="1:7" ht="15.75">
      <c r="A122" s="14" t="s">
        <v>127</v>
      </c>
      <c r="B122" s="95" t="s">
        <v>271</v>
      </c>
      <c r="C122" s="135"/>
      <c r="D122" s="135"/>
      <c r="E122" s="135"/>
      <c r="F122" s="135"/>
      <c r="G122" s="135"/>
    </row>
    <row r="123" spans="1:7" ht="12" customHeight="1">
      <c r="A123" s="14" t="s">
        <v>128</v>
      </c>
      <c r="B123" s="95" t="s">
        <v>287</v>
      </c>
      <c r="C123" s="135"/>
      <c r="D123" s="135"/>
      <c r="E123" s="135"/>
      <c r="F123" s="135"/>
      <c r="G123" s="135"/>
    </row>
    <row r="124" spans="1:7" ht="12" customHeight="1">
      <c r="A124" s="14" t="s">
        <v>129</v>
      </c>
      <c r="B124" s="95" t="s">
        <v>286</v>
      </c>
      <c r="C124" s="135"/>
      <c r="D124" s="135"/>
      <c r="E124" s="135"/>
      <c r="F124" s="135"/>
      <c r="G124" s="135"/>
    </row>
    <row r="125" spans="1:7" ht="12" customHeight="1">
      <c r="A125" s="14" t="s">
        <v>279</v>
      </c>
      <c r="B125" s="95" t="s">
        <v>274</v>
      </c>
      <c r="C125" s="135"/>
      <c r="D125" s="135"/>
      <c r="E125" s="135"/>
      <c r="F125" s="135"/>
      <c r="G125" s="135"/>
    </row>
    <row r="126" spans="1:7" ht="12" customHeight="1">
      <c r="A126" s="14" t="s">
        <v>280</v>
      </c>
      <c r="B126" s="95" t="s">
        <v>285</v>
      </c>
      <c r="C126" s="135"/>
      <c r="D126" s="135"/>
      <c r="E126" s="135"/>
      <c r="F126" s="135"/>
      <c r="G126" s="135"/>
    </row>
    <row r="127" spans="1:7" ht="16.5" thickBot="1">
      <c r="A127" s="12" t="s">
        <v>281</v>
      </c>
      <c r="B127" s="95" t="s">
        <v>284</v>
      </c>
      <c r="C127" s="137"/>
      <c r="D127" s="137"/>
      <c r="E127" s="137"/>
      <c r="F127" s="137"/>
      <c r="G127" s="137"/>
    </row>
    <row r="128" spans="1:7" ht="12" customHeight="1" thickBot="1">
      <c r="A128" s="19" t="s">
        <v>13</v>
      </c>
      <c r="B128" s="90" t="s">
        <v>368</v>
      </c>
      <c r="C128" s="160">
        <f>+C93+C114</f>
        <v>22378</v>
      </c>
      <c r="D128" s="160">
        <f>+D93+D114</f>
        <v>23722</v>
      </c>
      <c r="E128" s="160">
        <f>+E93+E114</f>
        <v>25146</v>
      </c>
      <c r="F128" s="160">
        <f>+F93+F114</f>
        <v>22687</v>
      </c>
      <c r="G128" s="482">
        <f>F128/C128</f>
        <v>1.0138082044865493</v>
      </c>
    </row>
    <row r="129" spans="1:7" ht="12" customHeight="1" thickBot="1">
      <c r="A129" s="19" t="s">
        <v>14</v>
      </c>
      <c r="B129" s="90" t="s">
        <v>369</v>
      </c>
      <c r="C129" s="160">
        <f>+C130+C131+C132</f>
        <v>0</v>
      </c>
      <c r="D129" s="160">
        <f>+D130+D131+D132</f>
        <v>0</v>
      </c>
      <c r="E129" s="160">
        <f>+E130+E131+E132</f>
        <v>0</v>
      </c>
      <c r="F129" s="160">
        <f>+F130+F131+F132</f>
        <v>0</v>
      </c>
      <c r="G129" s="160">
        <f>+G130+G131+G132</f>
        <v>0</v>
      </c>
    </row>
    <row r="130" spans="1:7" ht="12" customHeight="1">
      <c r="A130" s="14" t="s">
        <v>179</v>
      </c>
      <c r="B130" s="11" t="s">
        <v>376</v>
      </c>
      <c r="C130" s="135"/>
      <c r="D130" s="135"/>
      <c r="E130" s="135"/>
      <c r="F130" s="135"/>
      <c r="G130" s="135"/>
    </row>
    <row r="131" spans="1:7" ht="12" customHeight="1">
      <c r="A131" s="14" t="s">
        <v>182</v>
      </c>
      <c r="B131" s="11" t="s">
        <v>377</v>
      </c>
      <c r="C131" s="135"/>
      <c r="D131" s="135"/>
      <c r="E131" s="135"/>
      <c r="F131" s="135"/>
      <c r="G131" s="135"/>
    </row>
    <row r="132" spans="1:7" ht="12" customHeight="1" thickBot="1">
      <c r="A132" s="12" t="s">
        <v>183</v>
      </c>
      <c r="B132" s="11" t="s">
        <v>378</v>
      </c>
      <c r="C132" s="135"/>
      <c r="D132" s="135"/>
      <c r="E132" s="135"/>
      <c r="F132" s="135"/>
      <c r="G132" s="135"/>
    </row>
    <row r="133" spans="1:7" ht="12" customHeight="1" thickBot="1">
      <c r="A133" s="19" t="s">
        <v>15</v>
      </c>
      <c r="B133" s="90" t="s">
        <v>370</v>
      </c>
      <c r="C133" s="160">
        <f>SUM(C134:C139)</f>
        <v>0</v>
      </c>
      <c r="D133" s="160">
        <f>SUM(D134:D139)</f>
        <v>0</v>
      </c>
      <c r="E133" s="160">
        <f>SUM(E134:E139)</f>
        <v>0</v>
      </c>
      <c r="F133" s="160">
        <f>SUM(F134:F139)</f>
        <v>0</v>
      </c>
      <c r="G133" s="160">
        <f>SUM(G134:G139)</f>
        <v>0</v>
      </c>
    </row>
    <row r="134" spans="1:7" ht="12" customHeight="1">
      <c r="A134" s="14" t="s">
        <v>71</v>
      </c>
      <c r="B134" s="8" t="s">
        <v>379</v>
      </c>
      <c r="C134" s="135"/>
      <c r="D134" s="135"/>
      <c r="E134" s="135"/>
      <c r="F134" s="135"/>
      <c r="G134" s="135"/>
    </row>
    <row r="135" spans="1:7" ht="12" customHeight="1">
      <c r="A135" s="14" t="s">
        <v>72</v>
      </c>
      <c r="B135" s="8" t="s">
        <v>371</v>
      </c>
      <c r="C135" s="135"/>
      <c r="D135" s="135"/>
      <c r="E135" s="135"/>
      <c r="F135" s="135"/>
      <c r="G135" s="135"/>
    </row>
    <row r="136" spans="1:7" ht="12" customHeight="1">
      <c r="A136" s="14" t="s">
        <v>73</v>
      </c>
      <c r="B136" s="8" t="s">
        <v>372</v>
      </c>
      <c r="C136" s="135"/>
      <c r="D136" s="135"/>
      <c r="E136" s="135"/>
      <c r="F136" s="135"/>
      <c r="G136" s="135"/>
    </row>
    <row r="137" spans="1:7" ht="12" customHeight="1">
      <c r="A137" s="14" t="s">
        <v>114</v>
      </c>
      <c r="B137" s="8" t="s">
        <v>373</v>
      </c>
      <c r="C137" s="135"/>
      <c r="D137" s="135"/>
      <c r="E137" s="135"/>
      <c r="F137" s="135"/>
      <c r="G137" s="135"/>
    </row>
    <row r="138" spans="1:7" ht="12" customHeight="1">
      <c r="A138" s="14" t="s">
        <v>115</v>
      </c>
      <c r="B138" s="8" t="s">
        <v>374</v>
      </c>
      <c r="C138" s="135"/>
      <c r="D138" s="135"/>
      <c r="E138" s="135"/>
      <c r="F138" s="135"/>
      <c r="G138" s="135"/>
    </row>
    <row r="139" spans="1:7" ht="12" customHeight="1" thickBot="1">
      <c r="A139" s="12" t="s">
        <v>116</v>
      </c>
      <c r="B139" s="8" t="s">
        <v>375</v>
      </c>
      <c r="C139" s="135"/>
      <c r="D139" s="135"/>
      <c r="E139" s="135"/>
      <c r="F139" s="135"/>
      <c r="G139" s="135"/>
    </row>
    <row r="140" spans="1:7" ht="12" customHeight="1" thickBot="1">
      <c r="A140" s="19" t="s">
        <v>16</v>
      </c>
      <c r="B140" s="90" t="s">
        <v>383</v>
      </c>
      <c r="C140" s="166">
        <f>+C141+C142+C143+C144</f>
        <v>0</v>
      </c>
      <c r="D140" s="166">
        <f>+D141+D142+D143+D144</f>
        <v>0</v>
      </c>
      <c r="E140" s="166">
        <f>+E141+E142+E143+E144</f>
        <v>0</v>
      </c>
      <c r="F140" s="166">
        <f>+F141+F142+F143+F144</f>
        <v>0</v>
      </c>
      <c r="G140" s="166">
        <f>+G141+G142+G143+G144</f>
        <v>0</v>
      </c>
    </row>
    <row r="141" spans="1:7" ht="12" customHeight="1">
      <c r="A141" s="14" t="s">
        <v>74</v>
      </c>
      <c r="B141" s="8" t="s">
        <v>289</v>
      </c>
      <c r="C141" s="135"/>
      <c r="D141" s="135"/>
      <c r="E141" s="135"/>
      <c r="F141" s="135"/>
      <c r="G141" s="135"/>
    </row>
    <row r="142" spans="1:7" ht="12" customHeight="1">
      <c r="A142" s="14" t="s">
        <v>75</v>
      </c>
      <c r="B142" s="8" t="s">
        <v>290</v>
      </c>
      <c r="C142" s="135"/>
      <c r="D142" s="135"/>
      <c r="E142" s="135"/>
      <c r="F142" s="135"/>
      <c r="G142" s="135"/>
    </row>
    <row r="143" spans="1:7" ht="12" customHeight="1">
      <c r="A143" s="14" t="s">
        <v>203</v>
      </c>
      <c r="B143" s="8" t="s">
        <v>384</v>
      </c>
      <c r="C143" s="135"/>
      <c r="D143" s="135"/>
      <c r="E143" s="135"/>
      <c r="F143" s="135"/>
      <c r="G143" s="135"/>
    </row>
    <row r="144" spans="1:7" ht="12" customHeight="1" thickBot="1">
      <c r="A144" s="12" t="s">
        <v>204</v>
      </c>
      <c r="B144" s="6" t="s">
        <v>309</v>
      </c>
      <c r="C144" s="135"/>
      <c r="D144" s="135"/>
      <c r="E144" s="135"/>
      <c r="F144" s="135"/>
      <c r="G144" s="135"/>
    </row>
    <row r="145" spans="1:7" ht="12" customHeight="1" thickBot="1">
      <c r="A145" s="19" t="s">
        <v>17</v>
      </c>
      <c r="B145" s="90" t="s">
        <v>385</v>
      </c>
      <c r="C145" s="169">
        <f>SUM(C146:C150)</f>
        <v>0</v>
      </c>
      <c r="D145" s="169">
        <f>SUM(D146:D150)</f>
        <v>0</v>
      </c>
      <c r="E145" s="169">
        <f>SUM(E146:E150)</f>
        <v>0</v>
      </c>
      <c r="F145" s="169">
        <f>SUM(F146:F150)</f>
        <v>0</v>
      </c>
      <c r="G145" s="169">
        <f>SUM(G146:G150)</f>
        <v>0</v>
      </c>
    </row>
    <row r="146" spans="1:7" ht="12" customHeight="1">
      <c r="A146" s="14" t="s">
        <v>76</v>
      </c>
      <c r="B146" s="8" t="s">
        <v>380</v>
      </c>
      <c r="C146" s="135"/>
      <c r="D146" s="135"/>
      <c r="E146" s="135"/>
      <c r="F146" s="135"/>
      <c r="G146" s="135"/>
    </row>
    <row r="147" spans="1:7" ht="12" customHeight="1">
      <c r="A147" s="14" t="s">
        <v>77</v>
      </c>
      <c r="B147" s="8" t="s">
        <v>387</v>
      </c>
      <c r="C147" s="135"/>
      <c r="D147" s="135"/>
      <c r="E147" s="135"/>
      <c r="F147" s="135"/>
      <c r="G147" s="135"/>
    </row>
    <row r="148" spans="1:7" ht="12" customHeight="1">
      <c r="A148" s="14" t="s">
        <v>215</v>
      </c>
      <c r="B148" s="8" t="s">
        <v>382</v>
      </c>
      <c r="C148" s="135"/>
      <c r="D148" s="135"/>
      <c r="E148" s="135"/>
      <c r="F148" s="135"/>
      <c r="G148" s="135"/>
    </row>
    <row r="149" spans="1:7" ht="12" customHeight="1">
      <c r="A149" s="14" t="s">
        <v>216</v>
      </c>
      <c r="B149" s="8" t="s">
        <v>388</v>
      </c>
      <c r="C149" s="135"/>
      <c r="D149" s="135"/>
      <c r="E149" s="135"/>
      <c r="F149" s="135"/>
      <c r="G149" s="135"/>
    </row>
    <row r="150" spans="1:7" ht="12" customHeight="1" thickBot="1">
      <c r="A150" s="14" t="s">
        <v>386</v>
      </c>
      <c r="B150" s="8" t="s">
        <v>389</v>
      </c>
      <c r="C150" s="135"/>
      <c r="D150" s="135"/>
      <c r="E150" s="135"/>
      <c r="F150" s="135"/>
      <c r="G150" s="135"/>
    </row>
    <row r="151" spans="1:7" ht="12" customHeight="1" thickBot="1">
      <c r="A151" s="19" t="s">
        <v>18</v>
      </c>
      <c r="B151" s="90" t="s">
        <v>390</v>
      </c>
      <c r="C151" s="340"/>
      <c r="D151" s="340"/>
      <c r="E151" s="340"/>
      <c r="F151" s="340"/>
      <c r="G151" s="340"/>
    </row>
    <row r="152" spans="1:7" ht="12" customHeight="1" thickBot="1">
      <c r="A152" s="19" t="s">
        <v>19</v>
      </c>
      <c r="B152" s="90" t="s">
        <v>391</v>
      </c>
      <c r="C152" s="340"/>
      <c r="D152" s="340"/>
      <c r="E152" s="340"/>
      <c r="F152" s="340"/>
      <c r="G152" s="340"/>
    </row>
    <row r="153" spans="1:9" ht="15" customHeight="1" thickBot="1">
      <c r="A153" s="19" t="s">
        <v>20</v>
      </c>
      <c r="B153" s="90" t="s">
        <v>393</v>
      </c>
      <c r="C153" s="281">
        <f>+C129+C133+C140+C145+C151+C152</f>
        <v>0</v>
      </c>
      <c r="D153" s="281">
        <f>+D129+D133+D140+D145+D151+D152</f>
        <v>0</v>
      </c>
      <c r="E153" s="281">
        <f>+E129+E133+E140+E145+E151+E152</f>
        <v>0</v>
      </c>
      <c r="F153" s="281">
        <f>+F129+F133+F140+F145+F151+F152</f>
        <v>0</v>
      </c>
      <c r="G153" s="281">
        <f>+G129+G133+G140+G145+G151+G152</f>
        <v>0</v>
      </c>
      <c r="H153" s="282"/>
      <c r="I153" s="282"/>
    </row>
    <row r="154" spans="1:7" s="270" customFormat="1" ht="12.75" customHeight="1" thickBot="1">
      <c r="A154" s="158" t="s">
        <v>21</v>
      </c>
      <c r="B154" s="236" t="s">
        <v>392</v>
      </c>
      <c r="C154" s="281">
        <f>+C128+C153</f>
        <v>22378</v>
      </c>
      <c r="D154" s="281">
        <f>+D128+D153</f>
        <v>23722</v>
      </c>
      <c r="E154" s="281">
        <f>+E128+E153</f>
        <v>25146</v>
      </c>
      <c r="F154" s="281">
        <f>+F128+F153</f>
        <v>22687</v>
      </c>
      <c r="G154" s="482">
        <f>F154/C154</f>
        <v>1.0138082044865493</v>
      </c>
    </row>
    <row r="155" ht="7.5" customHeight="1"/>
    <row r="156" spans="1:3" ht="15.75">
      <c r="A156" s="659" t="s">
        <v>291</v>
      </c>
      <c r="B156" s="659"/>
      <c r="C156" s="659"/>
    </row>
    <row r="157" spans="1:6" ht="15" customHeight="1" thickBot="1">
      <c r="A157" s="656" t="s">
        <v>103</v>
      </c>
      <c r="B157" s="656"/>
      <c r="C157" s="655" t="s">
        <v>143</v>
      </c>
      <c r="D157" s="655"/>
      <c r="E157" s="655"/>
      <c r="F157" s="655"/>
    </row>
    <row r="158" spans="1:6" ht="13.5" customHeight="1" thickBot="1">
      <c r="A158" s="19">
        <v>1</v>
      </c>
      <c r="B158" s="29" t="s">
        <v>394</v>
      </c>
      <c r="C158" s="160">
        <f>+C62-C128</f>
        <v>-4698</v>
      </c>
      <c r="D158" s="160">
        <f>+D62-D128</f>
        <v>-4698</v>
      </c>
      <c r="E158" s="160">
        <f>+E62-E128</f>
        <v>-6036</v>
      </c>
      <c r="F158" s="160">
        <f>+F62-F128</f>
        <v>-3580</v>
      </c>
    </row>
    <row r="159" spans="1:6" ht="27.75" customHeight="1" thickBot="1">
      <c r="A159" s="19" t="s">
        <v>12</v>
      </c>
      <c r="B159" s="29" t="s">
        <v>400</v>
      </c>
      <c r="C159" s="160">
        <f>+C86-C153</f>
        <v>4698</v>
      </c>
      <c r="D159" s="160">
        <f>+D86-D153</f>
        <v>4698</v>
      </c>
      <c r="E159" s="160">
        <f>+E86-E153</f>
        <v>6036</v>
      </c>
      <c r="F159" s="160">
        <f>+F86-F153</f>
        <v>3580</v>
      </c>
    </row>
  </sheetData>
  <sheetProtection/>
  <mergeCells count="9">
    <mergeCell ref="C90:E90"/>
    <mergeCell ref="A1:C1"/>
    <mergeCell ref="A2:B2"/>
    <mergeCell ref="A89:C89"/>
    <mergeCell ref="A90:B90"/>
    <mergeCell ref="A156:C156"/>
    <mergeCell ref="A157:B157"/>
    <mergeCell ref="C2:E2"/>
    <mergeCell ref="C157:F157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81" r:id="rId1"/>
  <headerFooter alignWithMargins="0">
    <oddHeader>&amp;C&amp;"Times New Roman CE,Félkövér"&amp;12
Győrzámoly Község Önkormányzat
2016. ÉVI KÖLTSÉGVETÉS
ÖNKÉNT VÁLLALT FELADATAINAK MÉRLEGE
&amp;R&amp;"Times New Roman CE,Félkövér dőlt"&amp;11 1.3. melléklet a 8/2017. (V. 25.)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.875" style="0" customWidth="1"/>
    <col min="2" max="2" width="46.375" style="0" customWidth="1"/>
    <col min="3" max="3" width="28.50390625" style="0" customWidth="1"/>
  </cols>
  <sheetData>
    <row r="1" spans="1:4" ht="12.75" customHeight="1">
      <c r="A1" s="753" t="s">
        <v>727</v>
      </c>
      <c r="B1" s="753"/>
      <c r="C1" s="753"/>
      <c r="D1" s="753"/>
    </row>
    <row r="2" spans="1:3" ht="14.25">
      <c r="A2" s="583"/>
      <c r="B2" s="583"/>
      <c r="C2" s="583"/>
    </row>
    <row r="3" spans="1:3" ht="14.25">
      <c r="A3" s="754" t="s">
        <v>721</v>
      </c>
      <c r="B3" s="754"/>
      <c r="C3" s="754"/>
    </row>
    <row r="4" spans="1:3" ht="13.5" thickBot="1">
      <c r="A4" s="42"/>
      <c r="B4" s="42"/>
      <c r="C4" s="584"/>
    </row>
    <row r="5" spans="1:3" ht="26.25" thickBot="1">
      <c r="A5" s="585" t="s">
        <v>9</v>
      </c>
      <c r="B5" s="586" t="s">
        <v>56</v>
      </c>
      <c r="C5" s="587" t="s">
        <v>722</v>
      </c>
    </row>
    <row r="6" spans="1:3" ht="25.5">
      <c r="A6" s="588" t="s">
        <v>11</v>
      </c>
      <c r="B6" s="589" t="s">
        <v>733</v>
      </c>
      <c r="C6" s="590">
        <f>C7+C8</f>
        <v>120166</v>
      </c>
    </row>
    <row r="7" spans="1:3" ht="12.75">
      <c r="A7" s="591" t="s">
        <v>12</v>
      </c>
      <c r="B7" s="592" t="s">
        <v>723</v>
      </c>
      <c r="C7" s="593">
        <v>119687</v>
      </c>
    </row>
    <row r="8" spans="1:3" ht="12.75">
      <c r="A8" s="591" t="s">
        <v>13</v>
      </c>
      <c r="B8" s="592" t="s">
        <v>724</v>
      </c>
      <c r="C8" s="593">
        <v>479</v>
      </c>
    </row>
    <row r="9" spans="1:3" ht="12.75">
      <c r="A9" s="591" t="s">
        <v>14</v>
      </c>
      <c r="B9" s="594" t="s">
        <v>725</v>
      </c>
      <c r="C9" s="593">
        <v>477850</v>
      </c>
    </row>
    <row r="10" spans="1:3" ht="13.5" thickBot="1">
      <c r="A10" s="595" t="s">
        <v>15</v>
      </c>
      <c r="B10" s="596" t="s">
        <v>726</v>
      </c>
      <c r="C10" s="597">
        <v>480816</v>
      </c>
    </row>
    <row r="11" spans="1:3" ht="25.5">
      <c r="A11" s="598" t="s">
        <v>16</v>
      </c>
      <c r="B11" s="599" t="s">
        <v>732</v>
      </c>
      <c r="C11" s="600">
        <f>C6+C9-C10</f>
        <v>117200</v>
      </c>
    </row>
    <row r="12" spans="1:3" ht="12.75">
      <c r="A12" s="591" t="s">
        <v>17</v>
      </c>
      <c r="B12" s="592" t="s">
        <v>723</v>
      </c>
      <c r="C12" s="593">
        <v>116876</v>
      </c>
    </row>
    <row r="13" spans="1:3" ht="13.5" thickBot="1">
      <c r="A13" s="601" t="s">
        <v>18</v>
      </c>
      <c r="B13" s="602" t="s">
        <v>724</v>
      </c>
      <c r="C13" s="603">
        <v>324</v>
      </c>
    </row>
  </sheetData>
  <sheetProtection/>
  <mergeCells count="2">
    <mergeCell ref="A1:D1"/>
    <mergeCell ref="A3:C3"/>
  </mergeCells>
  <conditionalFormatting sqref="C11">
    <cfRule type="cellIs" priority="1" dxfId="3" operator="notEqual" stopIfTrue="1">
      <formula>SUM(C12:C13)</formula>
    </cfRule>
  </conditionalFormatting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H23" sqref="H23"/>
    </sheetView>
  </sheetViews>
  <sheetFormatPr defaultColWidth="9.00390625" defaultRowHeight="12.75"/>
  <cols>
    <col min="1" max="1" width="5.50390625" style="42" customWidth="1"/>
    <col min="2" max="2" width="33.125" style="42" customWidth="1"/>
    <col min="3" max="3" width="12.375" style="42" customWidth="1"/>
    <col min="4" max="4" width="11.50390625" style="42" customWidth="1"/>
    <col min="5" max="5" width="11.375" style="42" customWidth="1"/>
    <col min="6" max="6" width="11.00390625" style="42" customWidth="1"/>
    <col min="7" max="7" width="14.375" style="42" customWidth="1"/>
    <col min="8" max="16384" width="9.375" style="42" customWidth="1"/>
  </cols>
  <sheetData>
    <row r="1" spans="1:7" ht="43.5" customHeight="1">
      <c r="A1" s="755" t="s">
        <v>734</v>
      </c>
      <c r="B1" s="755"/>
      <c r="C1" s="755"/>
      <c r="D1" s="755"/>
      <c r="E1" s="755"/>
      <c r="F1" s="755"/>
      <c r="G1" s="755"/>
    </row>
    <row r="3" spans="1:7" s="611" customFormat="1" ht="27" customHeight="1">
      <c r="A3" s="609" t="s">
        <v>735</v>
      </c>
      <c r="B3" s="610"/>
      <c r="C3" s="756" t="s">
        <v>453</v>
      </c>
      <c r="D3" s="756"/>
      <c r="E3" s="756"/>
      <c r="F3" s="756"/>
      <c r="G3" s="756"/>
    </row>
    <row r="4" spans="1:7" s="611" customFormat="1" ht="15.75">
      <c r="A4" s="610"/>
      <c r="B4" s="610"/>
      <c r="C4" s="610"/>
      <c r="D4" s="610"/>
      <c r="E4" s="610"/>
      <c r="F4" s="610"/>
      <c r="G4" s="610"/>
    </row>
    <row r="5" spans="1:7" s="611" customFormat="1" ht="24.75" customHeight="1">
      <c r="A5" s="609" t="s">
        <v>736</v>
      </c>
      <c r="B5" s="610"/>
      <c r="C5" s="756" t="s">
        <v>737</v>
      </c>
      <c r="D5" s="756"/>
      <c r="E5" s="756"/>
      <c r="F5" s="756"/>
      <c r="G5" s="610"/>
    </row>
    <row r="6" spans="1:7" s="613" customFormat="1" ht="12.75">
      <c r="A6" s="612"/>
      <c r="B6" s="612"/>
      <c r="C6" s="612"/>
      <c r="D6" s="612"/>
      <c r="E6" s="612"/>
      <c r="F6" s="612"/>
      <c r="G6" s="612"/>
    </row>
    <row r="7" spans="1:7" s="617" customFormat="1" ht="15" customHeight="1">
      <c r="A7" s="614" t="s">
        <v>752</v>
      </c>
      <c r="B7" s="615"/>
      <c r="C7" s="615"/>
      <c r="D7" s="616"/>
      <c r="E7" s="616"/>
      <c r="F7" s="616"/>
      <c r="G7" s="616"/>
    </row>
    <row r="8" spans="1:7" s="617" customFormat="1" ht="15" customHeight="1" thickBot="1">
      <c r="A8" s="614" t="s">
        <v>738</v>
      </c>
      <c r="B8" s="616"/>
      <c r="C8" s="616"/>
      <c r="D8" s="616"/>
      <c r="E8" s="616"/>
      <c r="F8" s="616"/>
      <c r="G8" s="616"/>
    </row>
    <row r="9" spans="1:7" s="432" customFormat="1" ht="42" customHeight="1" thickBot="1">
      <c r="A9" s="618" t="s">
        <v>9</v>
      </c>
      <c r="B9" s="430" t="s">
        <v>739</v>
      </c>
      <c r="C9" s="430" t="s">
        <v>740</v>
      </c>
      <c r="D9" s="430" t="s">
        <v>741</v>
      </c>
      <c r="E9" s="430" t="s">
        <v>742</v>
      </c>
      <c r="F9" s="430" t="s">
        <v>743</v>
      </c>
      <c r="G9" s="431" t="s">
        <v>45</v>
      </c>
    </row>
    <row r="10" spans="1:7" ht="24" customHeight="1">
      <c r="A10" s="619" t="s">
        <v>11</v>
      </c>
      <c r="B10" s="620" t="s">
        <v>744</v>
      </c>
      <c r="C10" s="621"/>
      <c r="D10" s="621"/>
      <c r="E10" s="621"/>
      <c r="F10" s="621"/>
      <c r="G10" s="622">
        <f>SUM(C10:F10)</f>
        <v>0</v>
      </c>
    </row>
    <row r="11" spans="1:7" ht="24" customHeight="1">
      <c r="A11" s="623" t="s">
        <v>12</v>
      </c>
      <c r="B11" s="624" t="s">
        <v>745</v>
      </c>
      <c r="C11" s="625"/>
      <c r="D11" s="625"/>
      <c r="E11" s="625"/>
      <c r="F11" s="625"/>
      <c r="G11" s="626">
        <f aca="true" t="shared" si="0" ref="G11:G16">SUM(C11:F11)</f>
        <v>0</v>
      </c>
    </row>
    <row r="12" spans="1:7" ht="24" customHeight="1">
      <c r="A12" s="623" t="s">
        <v>13</v>
      </c>
      <c r="B12" s="624" t="s">
        <v>746</v>
      </c>
      <c r="C12" s="625"/>
      <c r="D12" s="625"/>
      <c r="E12" s="625"/>
      <c r="F12" s="625"/>
      <c r="G12" s="626">
        <f t="shared" si="0"/>
        <v>0</v>
      </c>
    </row>
    <row r="13" spans="1:7" ht="24" customHeight="1">
      <c r="A13" s="623" t="s">
        <v>14</v>
      </c>
      <c r="B13" s="624" t="s">
        <v>747</v>
      </c>
      <c r="C13" s="625"/>
      <c r="D13" s="625"/>
      <c r="E13" s="625"/>
      <c r="F13" s="625"/>
      <c r="G13" s="626">
        <f t="shared" si="0"/>
        <v>0</v>
      </c>
    </row>
    <row r="14" spans="1:7" ht="24" customHeight="1">
      <c r="A14" s="623" t="s">
        <v>15</v>
      </c>
      <c r="B14" s="624" t="s">
        <v>748</v>
      </c>
      <c r="C14" s="625"/>
      <c r="D14" s="625"/>
      <c r="E14" s="625"/>
      <c r="F14" s="625"/>
      <c r="G14" s="626">
        <f t="shared" si="0"/>
        <v>0</v>
      </c>
    </row>
    <row r="15" spans="1:7" ht="24" customHeight="1" thickBot="1">
      <c r="A15" s="627" t="s">
        <v>16</v>
      </c>
      <c r="B15" s="628" t="s">
        <v>749</v>
      </c>
      <c r="C15" s="629"/>
      <c r="D15" s="629"/>
      <c r="E15" s="629"/>
      <c r="F15" s="629"/>
      <c r="G15" s="630">
        <f t="shared" si="0"/>
        <v>0</v>
      </c>
    </row>
    <row r="16" spans="1:7" s="635" customFormat="1" ht="24" customHeight="1" thickBot="1">
      <c r="A16" s="631" t="s">
        <v>17</v>
      </c>
      <c r="B16" s="632" t="s">
        <v>45</v>
      </c>
      <c r="C16" s="633">
        <f>SUM(C10:C15)</f>
        <v>0</v>
      </c>
      <c r="D16" s="633">
        <f>SUM(D10:D15)</f>
        <v>0</v>
      </c>
      <c r="E16" s="633">
        <f>SUM(E10:E15)</f>
        <v>0</v>
      </c>
      <c r="F16" s="633">
        <f>SUM(F10:F15)</f>
        <v>0</v>
      </c>
      <c r="G16" s="634">
        <f t="shared" si="0"/>
        <v>0</v>
      </c>
    </row>
    <row r="17" spans="1:7" s="613" customFormat="1" ht="12.75">
      <c r="A17" s="612"/>
      <c r="B17" s="612"/>
      <c r="C17" s="612"/>
      <c r="D17" s="612"/>
      <c r="E17" s="612"/>
      <c r="F17" s="612"/>
      <c r="G17" s="612"/>
    </row>
    <row r="18" spans="1:7" s="613" customFormat="1" ht="12.75">
      <c r="A18" s="612"/>
      <c r="B18" s="612"/>
      <c r="C18" s="612"/>
      <c r="D18" s="612"/>
      <c r="E18" s="612"/>
      <c r="F18" s="612"/>
      <c r="G18" s="612"/>
    </row>
    <row r="19" spans="1:7" s="613" customFormat="1" ht="12.75">
      <c r="A19" s="612"/>
      <c r="B19" s="612"/>
      <c r="C19" s="612"/>
      <c r="D19" s="612"/>
      <c r="E19" s="612"/>
      <c r="F19" s="612"/>
      <c r="G19" s="612"/>
    </row>
    <row r="20" spans="1:7" s="613" customFormat="1" ht="15.75">
      <c r="A20" s="611" t="s">
        <v>751</v>
      </c>
      <c r="B20" s="612"/>
      <c r="C20" s="612"/>
      <c r="D20" s="612"/>
      <c r="E20" s="612"/>
      <c r="F20" s="612"/>
      <c r="G20" s="612"/>
    </row>
    <row r="21" spans="1:7" s="613" customFormat="1" ht="12.75">
      <c r="A21" s="612"/>
      <c r="B21" s="612"/>
      <c r="C21" s="612"/>
      <c r="D21" s="612"/>
      <c r="E21" s="612"/>
      <c r="F21" s="612"/>
      <c r="G21" s="612"/>
    </row>
    <row r="22" spans="1:7" ht="12.75">
      <c r="A22" s="612"/>
      <c r="B22" s="612"/>
      <c r="C22" s="612"/>
      <c r="D22" s="612"/>
      <c r="E22" s="612"/>
      <c r="F22" s="612"/>
      <c r="G22" s="612"/>
    </row>
    <row r="23" spans="1:7" ht="12.75">
      <c r="A23" s="612"/>
      <c r="B23" s="612"/>
      <c r="C23" s="613"/>
      <c r="D23" s="613"/>
      <c r="E23" s="613"/>
      <c r="F23" s="613"/>
      <c r="G23" s="612"/>
    </row>
    <row r="24" spans="1:7" ht="13.5">
      <c r="A24" s="612"/>
      <c r="B24" s="612"/>
      <c r="C24" s="636"/>
      <c r="D24" s="637" t="s">
        <v>750</v>
      </c>
      <c r="E24" s="637"/>
      <c r="F24" s="636"/>
      <c r="G24" s="612"/>
    </row>
    <row r="25" spans="3:6" ht="13.5">
      <c r="C25" s="638"/>
      <c r="D25" s="639"/>
      <c r="E25" s="639"/>
      <c r="F25" s="638"/>
    </row>
    <row r="26" spans="3:6" ht="13.5">
      <c r="C26" s="638"/>
      <c r="D26" s="639"/>
      <c r="E26" s="639"/>
      <c r="F26" s="638"/>
    </row>
  </sheetData>
  <sheetProtection/>
  <mergeCells count="3">
    <mergeCell ref="A1:G1"/>
    <mergeCell ref="C3:G3"/>
    <mergeCell ref="C5:F5"/>
  </mergeCells>
  <printOptions/>
  <pageMargins left="0.7" right="0.7" top="0.75" bottom="0.75" header="0.3" footer="0.3"/>
  <pageSetup horizontalDpi="600" verticalDpi="600" orientation="portrait" paperSize="9" r:id="rId1"/>
  <headerFooter>
    <oddHeader>&amp;R10. melléklet a 8/2017. (V. 25.)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9"/>
  <sheetViews>
    <sheetView zoomScale="130" zoomScaleNormal="130" zoomScaleSheetLayoutView="100" workbookViewId="0" topLeftCell="A125">
      <selection activeCell="B103" sqref="B103"/>
    </sheetView>
  </sheetViews>
  <sheetFormatPr defaultColWidth="9.00390625" defaultRowHeight="12.75"/>
  <cols>
    <col min="1" max="1" width="9.50390625" style="237" customWidth="1"/>
    <col min="2" max="2" width="91.625" style="237" customWidth="1"/>
    <col min="3" max="3" width="13.625" style="238" customWidth="1"/>
    <col min="4" max="4" width="13.50390625" style="268" customWidth="1"/>
    <col min="5" max="5" width="13.875" style="268" customWidth="1"/>
    <col min="6" max="6" width="14.875" style="268" customWidth="1"/>
    <col min="7" max="16384" width="9.375" style="268" customWidth="1"/>
  </cols>
  <sheetData>
    <row r="1" spans="1:3" ht="15.75" customHeight="1">
      <c r="A1" s="657" t="s">
        <v>8</v>
      </c>
      <c r="B1" s="657"/>
      <c r="C1" s="657"/>
    </row>
    <row r="2" spans="1:7" ht="15.75" customHeight="1" thickBot="1">
      <c r="A2" s="656" t="s">
        <v>101</v>
      </c>
      <c r="B2" s="656"/>
      <c r="C2" s="655" t="s">
        <v>143</v>
      </c>
      <c r="D2" s="655"/>
      <c r="E2" s="655"/>
      <c r="F2" s="655"/>
      <c r="G2" s="655"/>
    </row>
    <row r="3" spans="1:7" ht="37.5" customHeight="1" thickBot="1">
      <c r="A3" s="22" t="s">
        <v>63</v>
      </c>
      <c r="B3" s="23" t="s">
        <v>10</v>
      </c>
      <c r="C3" s="36" t="s">
        <v>473</v>
      </c>
      <c r="D3" s="36" t="s">
        <v>482</v>
      </c>
      <c r="E3" s="36" t="s">
        <v>482</v>
      </c>
      <c r="F3" s="36" t="s">
        <v>542</v>
      </c>
      <c r="G3" s="36" t="s">
        <v>543</v>
      </c>
    </row>
    <row r="4" spans="1:7" s="269" customFormat="1" ht="12" customHeight="1" thickBot="1">
      <c r="A4" s="263" t="s">
        <v>407</v>
      </c>
      <c r="B4" s="264" t="s">
        <v>408</v>
      </c>
      <c r="C4" s="265" t="s">
        <v>409</v>
      </c>
      <c r="D4" s="265" t="s">
        <v>411</v>
      </c>
      <c r="E4" s="265" t="s">
        <v>410</v>
      </c>
      <c r="F4" s="265" t="s">
        <v>412</v>
      </c>
      <c r="G4" s="265" t="s">
        <v>413</v>
      </c>
    </row>
    <row r="5" spans="1:7" s="270" customFormat="1" ht="12" customHeight="1" thickBot="1">
      <c r="A5" s="19" t="s">
        <v>11</v>
      </c>
      <c r="B5" s="20" t="s">
        <v>163</v>
      </c>
      <c r="C5" s="160">
        <f>+C6+C7+C8+C9+C10+C11</f>
        <v>33937</v>
      </c>
      <c r="D5" s="160">
        <f>+D6+D7+D8+D9+D10+D11</f>
        <v>33937</v>
      </c>
      <c r="E5" s="160">
        <f>+E6+E7+E8+E9+E10+E11</f>
        <v>33994</v>
      </c>
      <c r="F5" s="160">
        <f>+F6+F7+F8+F9+F10+F11</f>
        <v>33994</v>
      </c>
      <c r="G5" s="482">
        <f>F5/C5</f>
        <v>1.0016795827562837</v>
      </c>
    </row>
    <row r="6" spans="1:7" s="270" customFormat="1" ht="12" customHeight="1">
      <c r="A6" s="14" t="s">
        <v>78</v>
      </c>
      <c r="B6" s="271" t="s">
        <v>164</v>
      </c>
      <c r="C6" s="163">
        <v>33937</v>
      </c>
      <c r="D6" s="163">
        <v>33937</v>
      </c>
      <c r="E6" s="163">
        <v>33938</v>
      </c>
      <c r="F6" s="163">
        <v>33938</v>
      </c>
      <c r="G6" s="460">
        <f>F6/C6</f>
        <v>1.0000294663641454</v>
      </c>
    </row>
    <row r="7" spans="1:7" s="270" customFormat="1" ht="12" customHeight="1">
      <c r="A7" s="13" t="s">
        <v>79</v>
      </c>
      <c r="B7" s="272" t="s">
        <v>165</v>
      </c>
      <c r="C7" s="162"/>
      <c r="D7" s="162"/>
      <c r="E7" s="162"/>
      <c r="F7" s="162"/>
      <c r="G7" s="162"/>
    </row>
    <row r="8" spans="1:7" s="270" customFormat="1" ht="12" customHeight="1">
      <c r="A8" s="13" t="s">
        <v>80</v>
      </c>
      <c r="B8" s="272" t="s">
        <v>166</v>
      </c>
      <c r="C8" s="162"/>
      <c r="D8" s="162"/>
      <c r="E8" s="162"/>
      <c r="F8" s="162"/>
      <c r="G8" s="162"/>
    </row>
    <row r="9" spans="1:7" s="270" customFormat="1" ht="12" customHeight="1">
      <c r="A9" s="13" t="s">
        <v>81</v>
      </c>
      <c r="B9" s="272" t="s">
        <v>167</v>
      </c>
      <c r="C9" s="162"/>
      <c r="D9" s="162"/>
      <c r="E9" s="162"/>
      <c r="F9" s="162"/>
      <c r="G9" s="162"/>
    </row>
    <row r="10" spans="1:7" s="270" customFormat="1" ht="12" customHeight="1">
      <c r="A10" s="13" t="s">
        <v>98</v>
      </c>
      <c r="B10" s="156" t="s">
        <v>349</v>
      </c>
      <c r="C10" s="162"/>
      <c r="D10" s="162"/>
      <c r="E10" s="162">
        <v>56</v>
      </c>
      <c r="F10" s="162">
        <v>56</v>
      </c>
      <c r="G10" s="162"/>
    </row>
    <row r="11" spans="1:7" s="270" customFormat="1" ht="12" customHeight="1" thickBot="1">
      <c r="A11" s="15" t="s">
        <v>82</v>
      </c>
      <c r="B11" s="157" t="s">
        <v>350</v>
      </c>
      <c r="C11" s="162"/>
      <c r="D11" s="162"/>
      <c r="E11" s="162"/>
      <c r="F11" s="162"/>
      <c r="G11" s="162"/>
    </row>
    <row r="12" spans="1:7" s="270" customFormat="1" ht="12" customHeight="1" thickBot="1">
      <c r="A12" s="19" t="s">
        <v>12</v>
      </c>
      <c r="B12" s="155" t="s">
        <v>168</v>
      </c>
      <c r="C12" s="160">
        <f>+C13+C14+C15+C16+C17</f>
        <v>0</v>
      </c>
      <c r="D12" s="160">
        <f>+D13+D14+D15+D16+D17</f>
        <v>512</v>
      </c>
      <c r="E12" s="160">
        <f>+E13+E14+E15+E16+E17</f>
        <v>512</v>
      </c>
      <c r="F12" s="160">
        <f>+F13+F14+F15+F16+F17</f>
        <v>512</v>
      </c>
      <c r="G12" s="160">
        <f>+G13+G14+G15+G16+G17</f>
        <v>0</v>
      </c>
    </row>
    <row r="13" spans="1:7" s="270" customFormat="1" ht="12" customHeight="1">
      <c r="A13" s="14" t="s">
        <v>84</v>
      </c>
      <c r="B13" s="271" t="s">
        <v>169</v>
      </c>
      <c r="C13" s="163"/>
      <c r="D13" s="163"/>
      <c r="E13" s="163"/>
      <c r="F13" s="163"/>
      <c r="G13" s="163"/>
    </row>
    <row r="14" spans="1:7" s="270" customFormat="1" ht="12" customHeight="1">
      <c r="A14" s="13" t="s">
        <v>85</v>
      </c>
      <c r="B14" s="272" t="s">
        <v>170</v>
      </c>
      <c r="C14" s="162"/>
      <c r="D14" s="162"/>
      <c r="E14" s="162"/>
      <c r="F14" s="162"/>
      <c r="G14" s="162"/>
    </row>
    <row r="15" spans="1:7" s="270" customFormat="1" ht="12" customHeight="1">
      <c r="A15" s="13" t="s">
        <v>86</v>
      </c>
      <c r="B15" s="272" t="s">
        <v>339</v>
      </c>
      <c r="C15" s="162"/>
      <c r="D15" s="162"/>
      <c r="E15" s="162"/>
      <c r="F15" s="162"/>
      <c r="G15" s="162"/>
    </row>
    <row r="16" spans="1:7" s="270" customFormat="1" ht="12" customHeight="1">
      <c r="A16" s="13" t="s">
        <v>87</v>
      </c>
      <c r="B16" s="272" t="s">
        <v>340</v>
      </c>
      <c r="C16" s="162"/>
      <c r="D16" s="162"/>
      <c r="E16" s="162"/>
      <c r="F16" s="162"/>
      <c r="G16" s="162"/>
    </row>
    <row r="17" spans="1:7" s="270" customFormat="1" ht="12" customHeight="1">
      <c r="A17" s="13" t="s">
        <v>88</v>
      </c>
      <c r="B17" s="272" t="s">
        <v>171</v>
      </c>
      <c r="C17" s="162"/>
      <c r="D17" s="162">
        <v>512</v>
      </c>
      <c r="E17" s="162">
        <v>512</v>
      </c>
      <c r="F17" s="162">
        <v>512</v>
      </c>
      <c r="G17" s="162"/>
    </row>
    <row r="18" spans="1:7" s="270" customFormat="1" ht="12" customHeight="1" thickBot="1">
      <c r="A18" s="15" t="s">
        <v>94</v>
      </c>
      <c r="B18" s="157" t="s">
        <v>172</v>
      </c>
      <c r="C18" s="164"/>
      <c r="D18" s="164"/>
      <c r="E18" s="164"/>
      <c r="F18" s="164"/>
      <c r="G18" s="164"/>
    </row>
    <row r="19" spans="1:7" s="270" customFormat="1" ht="12" customHeight="1" thickBot="1">
      <c r="A19" s="19" t="s">
        <v>13</v>
      </c>
      <c r="B19" s="20" t="s">
        <v>173</v>
      </c>
      <c r="C19" s="160">
        <f>+C20+C21+C22+C23+C24</f>
        <v>0</v>
      </c>
      <c r="D19" s="160">
        <f>+D20+D21+D22+D23+D24</f>
        <v>0</v>
      </c>
      <c r="E19" s="160">
        <f>+E20+E21+E22+E23+E24</f>
        <v>0</v>
      </c>
      <c r="F19" s="160">
        <f>+F20+F21+F22+F23+F24</f>
        <v>0</v>
      </c>
      <c r="G19" s="160">
        <f>+G20+G21+G22+G23+G24</f>
        <v>0</v>
      </c>
    </row>
    <row r="20" spans="1:7" s="270" customFormat="1" ht="12" customHeight="1">
      <c r="A20" s="14" t="s">
        <v>67</v>
      </c>
      <c r="B20" s="271" t="s">
        <v>174</v>
      </c>
      <c r="C20" s="163"/>
      <c r="D20" s="163"/>
      <c r="E20" s="163"/>
      <c r="F20" s="163"/>
      <c r="G20" s="163"/>
    </row>
    <row r="21" spans="1:7" s="270" customFormat="1" ht="12" customHeight="1">
      <c r="A21" s="13" t="s">
        <v>68</v>
      </c>
      <c r="B21" s="272" t="s">
        <v>175</v>
      </c>
      <c r="C21" s="162"/>
      <c r="D21" s="162"/>
      <c r="E21" s="162"/>
      <c r="F21" s="162"/>
      <c r="G21" s="162"/>
    </row>
    <row r="22" spans="1:7" s="270" customFormat="1" ht="12" customHeight="1">
      <c r="A22" s="13" t="s">
        <v>69</v>
      </c>
      <c r="B22" s="272" t="s">
        <v>341</v>
      </c>
      <c r="C22" s="162"/>
      <c r="D22" s="162"/>
      <c r="E22" s="162"/>
      <c r="F22" s="162"/>
      <c r="G22" s="162"/>
    </row>
    <row r="23" spans="1:7" s="270" customFormat="1" ht="12" customHeight="1">
      <c r="A23" s="13" t="s">
        <v>70</v>
      </c>
      <c r="B23" s="272" t="s">
        <v>342</v>
      </c>
      <c r="C23" s="162"/>
      <c r="D23" s="162"/>
      <c r="E23" s="162"/>
      <c r="F23" s="162"/>
      <c r="G23" s="162"/>
    </row>
    <row r="24" spans="1:7" s="270" customFormat="1" ht="12" customHeight="1">
      <c r="A24" s="13" t="s">
        <v>110</v>
      </c>
      <c r="B24" s="272" t="s">
        <v>176</v>
      </c>
      <c r="C24" s="162"/>
      <c r="D24" s="162"/>
      <c r="E24" s="162"/>
      <c r="F24" s="162"/>
      <c r="G24" s="162"/>
    </row>
    <row r="25" spans="1:7" s="270" customFormat="1" ht="12" customHeight="1" thickBot="1">
      <c r="A25" s="15" t="s">
        <v>111</v>
      </c>
      <c r="B25" s="273" t="s">
        <v>177</v>
      </c>
      <c r="C25" s="164"/>
      <c r="D25" s="164"/>
      <c r="E25" s="164"/>
      <c r="F25" s="164"/>
      <c r="G25" s="164"/>
    </row>
    <row r="26" spans="1:7" s="270" customFormat="1" ht="12" customHeight="1" thickBot="1">
      <c r="A26" s="19" t="s">
        <v>112</v>
      </c>
      <c r="B26" s="20" t="s">
        <v>178</v>
      </c>
      <c r="C26" s="166">
        <v>79</v>
      </c>
      <c r="D26" s="166">
        <v>79</v>
      </c>
      <c r="E26" s="166">
        <v>87</v>
      </c>
      <c r="F26" s="166">
        <v>87</v>
      </c>
      <c r="G26" s="482">
        <f>F26/C26</f>
        <v>1.1012658227848102</v>
      </c>
    </row>
    <row r="27" spans="1:7" s="270" customFormat="1" ht="12" customHeight="1">
      <c r="A27" s="14" t="s">
        <v>179</v>
      </c>
      <c r="B27" s="271" t="s">
        <v>356</v>
      </c>
      <c r="C27" s="266">
        <f>+C28+C29+C30</f>
        <v>0</v>
      </c>
      <c r="D27" s="266">
        <f>+D28+D29+D30</f>
        <v>0</v>
      </c>
      <c r="E27" s="266">
        <f>+E28+E29+E30</f>
        <v>0</v>
      </c>
      <c r="F27" s="266">
        <f>+F28+F29+F30</f>
        <v>0</v>
      </c>
      <c r="G27" s="266">
        <f>+G28+G29+G30</f>
        <v>0</v>
      </c>
    </row>
    <row r="28" spans="1:7" s="270" customFormat="1" ht="12" customHeight="1">
      <c r="A28" s="13" t="s">
        <v>180</v>
      </c>
      <c r="B28" s="272" t="s">
        <v>185</v>
      </c>
      <c r="C28" s="162"/>
      <c r="D28" s="162"/>
      <c r="E28" s="162"/>
      <c r="F28" s="162"/>
      <c r="G28" s="162"/>
    </row>
    <row r="29" spans="1:7" s="270" customFormat="1" ht="12" customHeight="1">
      <c r="A29" s="13" t="s">
        <v>181</v>
      </c>
      <c r="B29" s="272" t="s">
        <v>186</v>
      </c>
      <c r="C29" s="162"/>
      <c r="D29" s="162"/>
      <c r="E29" s="162"/>
      <c r="F29" s="162"/>
      <c r="G29" s="162"/>
    </row>
    <row r="30" spans="1:7" s="270" customFormat="1" ht="12" customHeight="1">
      <c r="A30" s="13" t="s">
        <v>354</v>
      </c>
      <c r="B30" s="334" t="s">
        <v>355</v>
      </c>
      <c r="C30" s="162"/>
      <c r="D30" s="162"/>
      <c r="E30" s="162"/>
      <c r="F30" s="162"/>
      <c r="G30" s="162"/>
    </row>
    <row r="31" spans="1:7" s="270" customFormat="1" ht="12" customHeight="1">
      <c r="A31" s="13" t="s">
        <v>182</v>
      </c>
      <c r="B31" s="272" t="s">
        <v>187</v>
      </c>
      <c r="C31" s="162"/>
      <c r="D31" s="162"/>
      <c r="E31" s="162"/>
      <c r="F31" s="162"/>
      <c r="G31" s="162"/>
    </row>
    <row r="32" spans="1:7" s="270" customFormat="1" ht="12" customHeight="1">
      <c r="A32" s="13" t="s">
        <v>183</v>
      </c>
      <c r="B32" s="272" t="s">
        <v>188</v>
      </c>
      <c r="C32" s="162"/>
      <c r="D32" s="162"/>
      <c r="E32" s="162"/>
      <c r="F32" s="162"/>
      <c r="G32" s="162"/>
    </row>
    <row r="33" spans="1:7" s="270" customFormat="1" ht="12" customHeight="1" thickBot="1">
      <c r="A33" s="15" t="s">
        <v>184</v>
      </c>
      <c r="B33" s="273" t="s">
        <v>189</v>
      </c>
      <c r="C33" s="164"/>
      <c r="D33" s="164"/>
      <c r="E33" s="164"/>
      <c r="F33" s="164"/>
      <c r="G33" s="164"/>
    </row>
    <row r="34" spans="1:7" s="270" customFormat="1" ht="12" customHeight="1" thickBot="1">
      <c r="A34" s="19" t="s">
        <v>15</v>
      </c>
      <c r="B34" s="20" t="s">
        <v>351</v>
      </c>
      <c r="C34" s="160">
        <f>SUM(C35:C45)</f>
        <v>0</v>
      </c>
      <c r="D34" s="160">
        <f>SUM(D35:D45)</f>
        <v>38</v>
      </c>
      <c r="E34" s="160">
        <f>SUM(E35:E45)</f>
        <v>93</v>
      </c>
      <c r="F34" s="160">
        <f>SUM(F35:F45)</f>
        <v>92</v>
      </c>
      <c r="G34" s="160">
        <f>SUM(G35:G45)</f>
        <v>0</v>
      </c>
    </row>
    <row r="35" spans="1:7" s="270" customFormat="1" ht="12" customHeight="1">
      <c r="A35" s="14" t="s">
        <v>71</v>
      </c>
      <c r="B35" s="271" t="s">
        <v>192</v>
      </c>
      <c r="C35" s="163"/>
      <c r="D35" s="163"/>
      <c r="E35" s="163"/>
      <c r="F35" s="163"/>
      <c r="G35" s="163"/>
    </row>
    <row r="36" spans="1:7" s="270" customFormat="1" ht="12" customHeight="1">
      <c r="A36" s="13" t="s">
        <v>72</v>
      </c>
      <c r="B36" s="272" t="s">
        <v>193</v>
      </c>
      <c r="C36" s="162"/>
      <c r="D36" s="162">
        <v>38</v>
      </c>
      <c r="E36" s="162"/>
      <c r="F36" s="162"/>
      <c r="G36" s="162"/>
    </row>
    <row r="37" spans="1:7" s="270" customFormat="1" ht="12" customHeight="1">
      <c r="A37" s="13" t="s">
        <v>73</v>
      </c>
      <c r="B37" s="272" t="s">
        <v>194</v>
      </c>
      <c r="C37" s="162"/>
      <c r="D37" s="162"/>
      <c r="E37" s="162">
        <v>66</v>
      </c>
      <c r="F37" s="162">
        <v>66</v>
      </c>
      <c r="G37" s="162"/>
    </row>
    <row r="38" spans="1:7" s="270" customFormat="1" ht="12" customHeight="1">
      <c r="A38" s="13" t="s">
        <v>114</v>
      </c>
      <c r="B38" s="272" t="s">
        <v>195</v>
      </c>
      <c r="C38" s="162"/>
      <c r="D38" s="162"/>
      <c r="E38" s="162"/>
      <c r="F38" s="162"/>
      <c r="G38" s="162"/>
    </row>
    <row r="39" spans="1:7" s="270" customFormat="1" ht="12" customHeight="1">
      <c r="A39" s="13" t="s">
        <v>115</v>
      </c>
      <c r="B39" s="272" t="s">
        <v>196</v>
      </c>
      <c r="C39" s="162"/>
      <c r="D39" s="162"/>
      <c r="E39" s="162"/>
      <c r="F39" s="162"/>
      <c r="G39" s="162"/>
    </row>
    <row r="40" spans="1:7" s="270" customFormat="1" ht="12" customHeight="1">
      <c r="A40" s="13" t="s">
        <v>116</v>
      </c>
      <c r="B40" s="272" t="s">
        <v>197</v>
      </c>
      <c r="C40" s="162"/>
      <c r="D40" s="162"/>
      <c r="E40" s="162">
        <v>18</v>
      </c>
      <c r="F40" s="162">
        <v>17</v>
      </c>
      <c r="G40" s="162"/>
    </row>
    <row r="41" spans="1:7" s="270" customFormat="1" ht="12" customHeight="1">
      <c r="A41" s="13" t="s">
        <v>117</v>
      </c>
      <c r="B41" s="272" t="s">
        <v>198</v>
      </c>
      <c r="C41" s="162"/>
      <c r="D41" s="162"/>
      <c r="E41" s="162"/>
      <c r="F41" s="162"/>
      <c r="G41" s="162"/>
    </row>
    <row r="42" spans="1:7" s="270" customFormat="1" ht="12" customHeight="1">
      <c r="A42" s="13" t="s">
        <v>118</v>
      </c>
      <c r="B42" s="272" t="s">
        <v>199</v>
      </c>
      <c r="C42" s="162"/>
      <c r="D42" s="162"/>
      <c r="E42" s="162"/>
      <c r="F42" s="162"/>
      <c r="G42" s="162"/>
    </row>
    <row r="43" spans="1:7" s="270" customFormat="1" ht="12" customHeight="1">
      <c r="A43" s="13" t="s">
        <v>190</v>
      </c>
      <c r="B43" s="272" t="s">
        <v>200</v>
      </c>
      <c r="C43" s="165"/>
      <c r="D43" s="165"/>
      <c r="E43" s="165"/>
      <c r="F43" s="165"/>
      <c r="G43" s="165"/>
    </row>
    <row r="44" spans="1:7" s="270" customFormat="1" ht="12" customHeight="1">
      <c r="A44" s="15" t="s">
        <v>191</v>
      </c>
      <c r="B44" s="273" t="s">
        <v>353</v>
      </c>
      <c r="C44" s="257"/>
      <c r="D44" s="257"/>
      <c r="E44" s="257"/>
      <c r="F44" s="257"/>
      <c r="G44" s="257"/>
    </row>
    <row r="45" spans="1:7" s="270" customFormat="1" ht="12" customHeight="1" thickBot="1">
      <c r="A45" s="15" t="s">
        <v>352</v>
      </c>
      <c r="B45" s="157" t="s">
        <v>201</v>
      </c>
      <c r="C45" s="257"/>
      <c r="D45" s="257"/>
      <c r="E45" s="257">
        <v>9</v>
      </c>
      <c r="F45" s="257">
        <v>9</v>
      </c>
      <c r="G45" s="257"/>
    </row>
    <row r="46" spans="1:7" s="270" customFormat="1" ht="12" customHeight="1" thickBot="1">
      <c r="A46" s="19" t="s">
        <v>16</v>
      </c>
      <c r="B46" s="20" t="s">
        <v>202</v>
      </c>
      <c r="C46" s="160">
        <f>SUM(C47:C51)</f>
        <v>0</v>
      </c>
      <c r="D46" s="160">
        <f>SUM(D47:D51)</f>
        <v>0</v>
      </c>
      <c r="E46" s="160">
        <f>SUM(E47:E51)</f>
        <v>0</v>
      </c>
      <c r="F46" s="160">
        <f>SUM(F47:F51)</f>
        <v>0</v>
      </c>
      <c r="G46" s="160">
        <f>SUM(G47:G51)</f>
        <v>0</v>
      </c>
    </row>
    <row r="47" spans="1:7" s="270" customFormat="1" ht="12" customHeight="1">
      <c r="A47" s="14" t="s">
        <v>74</v>
      </c>
      <c r="B47" s="271" t="s">
        <v>206</v>
      </c>
      <c r="C47" s="315"/>
      <c r="D47" s="315"/>
      <c r="E47" s="315"/>
      <c r="F47" s="315"/>
      <c r="G47" s="315"/>
    </row>
    <row r="48" spans="1:7" s="270" customFormat="1" ht="12" customHeight="1">
      <c r="A48" s="13" t="s">
        <v>75</v>
      </c>
      <c r="B48" s="272" t="s">
        <v>207</v>
      </c>
      <c r="C48" s="165"/>
      <c r="D48" s="165"/>
      <c r="E48" s="165"/>
      <c r="F48" s="165"/>
      <c r="G48" s="165"/>
    </row>
    <row r="49" spans="1:7" s="270" customFormat="1" ht="12" customHeight="1">
      <c r="A49" s="13" t="s">
        <v>203</v>
      </c>
      <c r="B49" s="272" t="s">
        <v>208</v>
      </c>
      <c r="C49" s="165"/>
      <c r="D49" s="165"/>
      <c r="E49" s="165"/>
      <c r="F49" s="165"/>
      <c r="G49" s="165"/>
    </row>
    <row r="50" spans="1:7" s="270" customFormat="1" ht="12" customHeight="1">
      <c r="A50" s="13" t="s">
        <v>204</v>
      </c>
      <c r="B50" s="272" t="s">
        <v>209</v>
      </c>
      <c r="C50" s="165"/>
      <c r="D50" s="165"/>
      <c r="E50" s="165"/>
      <c r="F50" s="165"/>
      <c r="G50" s="165"/>
    </row>
    <row r="51" spans="1:7" s="270" customFormat="1" ht="12" customHeight="1" thickBot="1">
      <c r="A51" s="15" t="s">
        <v>205</v>
      </c>
      <c r="B51" s="157" t="s">
        <v>210</v>
      </c>
      <c r="C51" s="257"/>
      <c r="D51" s="257"/>
      <c r="E51" s="257"/>
      <c r="F51" s="257"/>
      <c r="G51" s="257"/>
    </row>
    <row r="52" spans="1:7" s="270" customFormat="1" ht="12" customHeight="1" thickBot="1">
      <c r="A52" s="19" t="s">
        <v>119</v>
      </c>
      <c r="B52" s="20" t="s">
        <v>211</v>
      </c>
      <c r="C52" s="160">
        <f>SUM(C53:C55)</f>
        <v>0</v>
      </c>
      <c r="D52" s="160">
        <f>SUM(D53:D55)</f>
        <v>0</v>
      </c>
      <c r="E52" s="160">
        <f>SUM(E53:E55)</f>
        <v>0</v>
      </c>
      <c r="F52" s="160">
        <f>SUM(F53:F55)</f>
        <v>0</v>
      </c>
      <c r="G52" s="160">
        <f>SUM(G53:G55)</f>
        <v>0</v>
      </c>
    </row>
    <row r="53" spans="1:7" s="270" customFormat="1" ht="12" customHeight="1">
      <c r="A53" s="14" t="s">
        <v>76</v>
      </c>
      <c r="B53" s="271" t="s">
        <v>212</v>
      </c>
      <c r="C53" s="163"/>
      <c r="D53" s="163"/>
      <c r="E53" s="163"/>
      <c r="F53" s="163"/>
      <c r="G53" s="163"/>
    </row>
    <row r="54" spans="1:7" s="270" customFormat="1" ht="12" customHeight="1">
      <c r="A54" s="13" t="s">
        <v>77</v>
      </c>
      <c r="B54" s="272" t="s">
        <v>343</v>
      </c>
      <c r="C54" s="162"/>
      <c r="D54" s="162"/>
      <c r="E54" s="162"/>
      <c r="F54" s="162"/>
      <c r="G54" s="162"/>
    </row>
    <row r="55" spans="1:7" s="270" customFormat="1" ht="12" customHeight="1">
      <c r="A55" s="13" t="s">
        <v>215</v>
      </c>
      <c r="B55" s="272" t="s">
        <v>213</v>
      </c>
      <c r="C55" s="162"/>
      <c r="D55" s="162"/>
      <c r="E55" s="162"/>
      <c r="F55" s="162"/>
      <c r="G55" s="162"/>
    </row>
    <row r="56" spans="1:7" s="270" customFormat="1" ht="12" customHeight="1" thickBot="1">
      <c r="A56" s="15" t="s">
        <v>216</v>
      </c>
      <c r="B56" s="157" t="s">
        <v>214</v>
      </c>
      <c r="C56" s="164"/>
      <c r="D56" s="164"/>
      <c r="E56" s="164"/>
      <c r="F56" s="164"/>
      <c r="G56" s="164"/>
    </row>
    <row r="57" spans="1:7" s="270" customFormat="1" ht="12" customHeight="1" thickBot="1">
      <c r="A57" s="19" t="s">
        <v>18</v>
      </c>
      <c r="B57" s="155" t="s">
        <v>217</v>
      </c>
      <c r="C57" s="160">
        <f>SUM(C58:C60)</f>
        <v>0</v>
      </c>
      <c r="D57" s="160">
        <f>SUM(D58:D60)</f>
        <v>0</v>
      </c>
      <c r="E57" s="160">
        <f>SUM(E58:E60)</f>
        <v>0</v>
      </c>
      <c r="F57" s="160">
        <f>SUM(F58:F60)</f>
        <v>0</v>
      </c>
      <c r="G57" s="160">
        <f>SUM(G58:G60)</f>
        <v>0</v>
      </c>
    </row>
    <row r="58" spans="1:7" s="270" customFormat="1" ht="12" customHeight="1">
      <c r="A58" s="14" t="s">
        <v>120</v>
      </c>
      <c r="B58" s="271" t="s">
        <v>219</v>
      </c>
      <c r="C58" s="165"/>
      <c r="D58" s="165"/>
      <c r="E58" s="165"/>
      <c r="F58" s="165"/>
      <c r="G58" s="165"/>
    </row>
    <row r="59" spans="1:7" s="270" customFormat="1" ht="12" customHeight="1">
      <c r="A59" s="13" t="s">
        <v>121</v>
      </c>
      <c r="B59" s="272" t="s">
        <v>344</v>
      </c>
      <c r="C59" s="165"/>
      <c r="D59" s="165"/>
      <c r="E59" s="165"/>
      <c r="F59" s="165"/>
      <c r="G59" s="165"/>
    </row>
    <row r="60" spans="1:7" s="270" customFormat="1" ht="12" customHeight="1">
      <c r="A60" s="13" t="s">
        <v>144</v>
      </c>
      <c r="B60" s="272" t="s">
        <v>220</v>
      </c>
      <c r="C60" s="165"/>
      <c r="D60" s="165"/>
      <c r="E60" s="165"/>
      <c r="F60" s="165"/>
      <c r="G60" s="165"/>
    </row>
    <row r="61" spans="1:7" s="270" customFormat="1" ht="12" customHeight="1" thickBot="1">
      <c r="A61" s="15" t="s">
        <v>218</v>
      </c>
      <c r="B61" s="157" t="s">
        <v>221</v>
      </c>
      <c r="C61" s="165"/>
      <c r="D61" s="165"/>
      <c r="E61" s="165"/>
      <c r="F61" s="165"/>
      <c r="G61" s="165"/>
    </row>
    <row r="62" spans="1:7" s="270" customFormat="1" ht="12" customHeight="1" thickBot="1">
      <c r="A62" s="341" t="s">
        <v>396</v>
      </c>
      <c r="B62" s="20" t="s">
        <v>222</v>
      </c>
      <c r="C62" s="166">
        <f>+C5+C12+C19+C26+C34+C46+C52+C57</f>
        <v>34016</v>
      </c>
      <c r="D62" s="166">
        <f>+D5+D12+D19+D26+D34+D46+D52+D57</f>
        <v>34566</v>
      </c>
      <c r="E62" s="166">
        <f>+E5+E12+E19+E26+E34+E46+E52+E57</f>
        <v>34686</v>
      </c>
      <c r="F62" s="166">
        <f>+F5+F12+F19+F26+F34+F46+F52+F57</f>
        <v>34685</v>
      </c>
      <c r="G62" s="482">
        <f>F62/C62</f>
        <v>1.019667215428034</v>
      </c>
    </row>
    <row r="63" spans="1:7" s="270" customFormat="1" ht="12" customHeight="1" thickBot="1">
      <c r="A63" s="318" t="s">
        <v>223</v>
      </c>
      <c r="B63" s="155" t="s">
        <v>224</v>
      </c>
      <c r="C63" s="160">
        <f>SUM(C64:C66)</f>
        <v>0</v>
      </c>
      <c r="D63" s="160">
        <f>SUM(D64:D66)</f>
        <v>0</v>
      </c>
      <c r="E63" s="160">
        <f>SUM(E64:E66)</f>
        <v>0</v>
      </c>
      <c r="F63" s="160">
        <f>SUM(F64:F66)</f>
        <v>0</v>
      </c>
      <c r="G63" s="160">
        <f>SUM(G64:G66)</f>
        <v>0</v>
      </c>
    </row>
    <row r="64" spans="1:7" s="270" customFormat="1" ht="12" customHeight="1">
      <c r="A64" s="14" t="s">
        <v>255</v>
      </c>
      <c r="B64" s="271" t="s">
        <v>225</v>
      </c>
      <c r="C64" s="165"/>
      <c r="D64" s="165"/>
      <c r="E64" s="165"/>
      <c r="F64" s="165"/>
      <c r="G64" s="165"/>
    </row>
    <row r="65" spans="1:7" s="270" customFormat="1" ht="12" customHeight="1">
      <c r="A65" s="13" t="s">
        <v>264</v>
      </c>
      <c r="B65" s="272" t="s">
        <v>226</v>
      </c>
      <c r="C65" s="165"/>
      <c r="D65" s="165"/>
      <c r="E65" s="165"/>
      <c r="F65" s="165"/>
      <c r="G65" s="165"/>
    </row>
    <row r="66" spans="1:7" s="270" customFormat="1" ht="12" customHeight="1" thickBot="1">
      <c r="A66" s="15" t="s">
        <v>265</v>
      </c>
      <c r="B66" s="335" t="s">
        <v>381</v>
      </c>
      <c r="C66" s="165"/>
      <c r="D66" s="165"/>
      <c r="E66" s="165"/>
      <c r="F66" s="165"/>
      <c r="G66" s="165"/>
    </row>
    <row r="67" spans="1:7" s="270" customFormat="1" ht="12" customHeight="1" thickBot="1">
      <c r="A67" s="318" t="s">
        <v>228</v>
      </c>
      <c r="B67" s="155" t="s">
        <v>229</v>
      </c>
      <c r="C67" s="160">
        <f>SUM(C68:C71)</f>
        <v>0</v>
      </c>
      <c r="D67" s="160">
        <f>SUM(D68:D71)</f>
        <v>0</v>
      </c>
      <c r="E67" s="160">
        <f>SUM(E68:E71)</f>
        <v>0</v>
      </c>
      <c r="F67" s="160">
        <f>SUM(F68:F71)</f>
        <v>0</v>
      </c>
      <c r="G67" s="160">
        <f>SUM(G68:G71)</f>
        <v>0</v>
      </c>
    </row>
    <row r="68" spans="1:7" s="270" customFormat="1" ht="12" customHeight="1">
      <c r="A68" s="14" t="s">
        <v>99</v>
      </c>
      <c r="B68" s="271" t="s">
        <v>230</v>
      </c>
      <c r="C68" s="165"/>
      <c r="D68" s="165"/>
      <c r="E68" s="165"/>
      <c r="F68" s="165"/>
      <c r="G68" s="165"/>
    </row>
    <row r="69" spans="1:7" s="270" customFormat="1" ht="12" customHeight="1">
      <c r="A69" s="13" t="s">
        <v>100</v>
      </c>
      <c r="B69" s="272" t="s">
        <v>231</v>
      </c>
      <c r="C69" s="165"/>
      <c r="D69" s="165"/>
      <c r="E69" s="165"/>
      <c r="F69" s="165"/>
      <c r="G69" s="165"/>
    </row>
    <row r="70" spans="1:7" s="270" customFormat="1" ht="12" customHeight="1">
      <c r="A70" s="13" t="s">
        <v>256</v>
      </c>
      <c r="B70" s="272" t="s">
        <v>232</v>
      </c>
      <c r="C70" s="165"/>
      <c r="D70" s="165"/>
      <c r="E70" s="165"/>
      <c r="F70" s="165"/>
      <c r="G70" s="165"/>
    </row>
    <row r="71" spans="1:7" s="270" customFormat="1" ht="12" customHeight="1" thickBot="1">
      <c r="A71" s="15" t="s">
        <v>257</v>
      </c>
      <c r="B71" s="157" t="s">
        <v>233</v>
      </c>
      <c r="C71" s="165"/>
      <c r="D71" s="165"/>
      <c r="E71" s="165"/>
      <c r="F71" s="165"/>
      <c r="G71" s="165"/>
    </row>
    <row r="72" spans="1:7" s="270" customFormat="1" ht="12" customHeight="1" thickBot="1">
      <c r="A72" s="318" t="s">
        <v>234</v>
      </c>
      <c r="B72" s="155" t="s">
        <v>235</v>
      </c>
      <c r="C72" s="160">
        <f>SUM(C73:C74)</f>
        <v>5216</v>
      </c>
      <c r="D72" s="160">
        <f>SUM(D73:D74)</f>
        <v>5296</v>
      </c>
      <c r="E72" s="160">
        <f>SUM(E73:E74)</f>
        <v>5152</v>
      </c>
      <c r="F72" s="160">
        <f>SUM(F73:F74)</f>
        <v>0</v>
      </c>
      <c r="G72" s="482"/>
    </row>
    <row r="73" spans="1:7" s="270" customFormat="1" ht="12" customHeight="1">
      <c r="A73" s="14" t="s">
        <v>258</v>
      </c>
      <c r="B73" s="271" t="s">
        <v>236</v>
      </c>
      <c r="C73" s="165">
        <v>5216</v>
      </c>
      <c r="D73" s="165">
        <v>5296</v>
      </c>
      <c r="E73" s="165">
        <v>5152</v>
      </c>
      <c r="F73" s="165"/>
      <c r="G73" s="460"/>
    </row>
    <row r="74" spans="1:7" s="270" customFormat="1" ht="12" customHeight="1" thickBot="1">
      <c r="A74" s="15" t="s">
        <v>259</v>
      </c>
      <c r="B74" s="157" t="s">
        <v>237</v>
      </c>
      <c r="C74" s="165"/>
      <c r="D74" s="165"/>
      <c r="E74" s="165"/>
      <c r="F74" s="165"/>
      <c r="G74" s="165"/>
    </row>
    <row r="75" spans="1:7" s="270" customFormat="1" ht="12" customHeight="1" thickBot="1">
      <c r="A75" s="318" t="s">
        <v>238</v>
      </c>
      <c r="B75" s="155" t="s">
        <v>239</v>
      </c>
      <c r="C75" s="160">
        <f>SUM(C76:C78)</f>
        <v>0</v>
      </c>
      <c r="D75" s="160">
        <f>SUM(D76:D78)</f>
        <v>0</v>
      </c>
      <c r="E75" s="160">
        <f>SUM(E76:E78)</f>
        <v>0</v>
      </c>
      <c r="F75" s="160">
        <f>SUM(F76:F78)</f>
        <v>0</v>
      </c>
      <c r="G75" s="160">
        <f>SUM(G76:G78)</f>
        <v>0</v>
      </c>
    </row>
    <row r="76" spans="1:7" s="270" customFormat="1" ht="12" customHeight="1">
      <c r="A76" s="14" t="s">
        <v>260</v>
      </c>
      <c r="B76" s="271" t="s">
        <v>240</v>
      </c>
      <c r="C76" s="165"/>
      <c r="D76" s="165"/>
      <c r="E76" s="165"/>
      <c r="F76" s="165"/>
      <c r="G76" s="165"/>
    </row>
    <row r="77" spans="1:7" s="270" customFormat="1" ht="12" customHeight="1">
      <c r="A77" s="13" t="s">
        <v>261</v>
      </c>
      <c r="B77" s="272" t="s">
        <v>241</v>
      </c>
      <c r="C77" s="165"/>
      <c r="D77" s="165"/>
      <c r="E77" s="165"/>
      <c r="F77" s="165"/>
      <c r="G77" s="165"/>
    </row>
    <row r="78" spans="1:7" s="270" customFormat="1" ht="12" customHeight="1" thickBot="1">
      <c r="A78" s="15" t="s">
        <v>262</v>
      </c>
      <c r="B78" s="157" t="s">
        <v>242</v>
      </c>
      <c r="C78" s="165"/>
      <c r="D78" s="165"/>
      <c r="E78" s="165"/>
      <c r="F78" s="165"/>
      <c r="G78" s="165"/>
    </row>
    <row r="79" spans="1:7" s="270" customFormat="1" ht="12" customHeight="1" thickBot="1">
      <c r="A79" s="318" t="s">
        <v>243</v>
      </c>
      <c r="B79" s="155" t="s">
        <v>263</v>
      </c>
      <c r="C79" s="160">
        <f>SUM(C80:C83)</f>
        <v>0</v>
      </c>
      <c r="D79" s="160">
        <f>SUM(D80:D83)</f>
        <v>0</v>
      </c>
      <c r="E79" s="160">
        <f>SUM(E80:E83)</f>
        <v>0</v>
      </c>
      <c r="F79" s="160">
        <f>SUM(F80:F83)</f>
        <v>0</v>
      </c>
      <c r="G79" s="160">
        <f>SUM(G80:G83)</f>
        <v>0</v>
      </c>
    </row>
    <row r="80" spans="1:7" s="270" customFormat="1" ht="12" customHeight="1">
      <c r="A80" s="275" t="s">
        <v>244</v>
      </c>
      <c r="B80" s="271" t="s">
        <v>245</v>
      </c>
      <c r="C80" s="165"/>
      <c r="D80" s="165"/>
      <c r="E80" s="165"/>
      <c r="F80" s="165"/>
      <c r="G80" s="165"/>
    </row>
    <row r="81" spans="1:7" s="270" customFormat="1" ht="12" customHeight="1">
      <c r="A81" s="276" t="s">
        <v>246</v>
      </c>
      <c r="B81" s="272" t="s">
        <v>247</v>
      </c>
      <c r="C81" s="165"/>
      <c r="D81" s="165"/>
      <c r="E81" s="165"/>
      <c r="F81" s="165"/>
      <c r="G81" s="165"/>
    </row>
    <row r="82" spans="1:7" s="270" customFormat="1" ht="12" customHeight="1">
      <c r="A82" s="276" t="s">
        <v>248</v>
      </c>
      <c r="B82" s="272" t="s">
        <v>249</v>
      </c>
      <c r="C82" s="165"/>
      <c r="D82" s="165"/>
      <c r="E82" s="165"/>
      <c r="F82" s="165"/>
      <c r="G82" s="165"/>
    </row>
    <row r="83" spans="1:7" s="270" customFormat="1" ht="12" customHeight="1" thickBot="1">
      <c r="A83" s="277" t="s">
        <v>250</v>
      </c>
      <c r="B83" s="157" t="s">
        <v>251</v>
      </c>
      <c r="C83" s="165"/>
      <c r="D83" s="165"/>
      <c r="E83" s="165"/>
      <c r="F83" s="165"/>
      <c r="G83" s="165"/>
    </row>
    <row r="84" spans="1:7" s="270" customFormat="1" ht="12" customHeight="1" thickBot="1">
      <c r="A84" s="318" t="s">
        <v>252</v>
      </c>
      <c r="B84" s="155" t="s">
        <v>395</v>
      </c>
      <c r="C84" s="316"/>
      <c r="D84" s="316"/>
      <c r="E84" s="316"/>
      <c r="F84" s="316"/>
      <c r="G84" s="316"/>
    </row>
    <row r="85" spans="1:7" s="270" customFormat="1" ht="13.5" customHeight="1" thickBot="1">
      <c r="A85" s="318" t="s">
        <v>254</v>
      </c>
      <c r="B85" s="155" t="s">
        <v>253</v>
      </c>
      <c r="C85" s="316"/>
      <c r="D85" s="316"/>
      <c r="E85" s="316"/>
      <c r="F85" s="316"/>
      <c r="G85" s="316"/>
    </row>
    <row r="86" spans="1:7" s="270" customFormat="1" ht="15.75" customHeight="1" thickBot="1">
      <c r="A86" s="318" t="s">
        <v>266</v>
      </c>
      <c r="B86" s="278" t="s">
        <v>398</v>
      </c>
      <c r="C86" s="166">
        <f>+C63+C67+C72+C75+C79+C85+C84</f>
        <v>5216</v>
      </c>
      <c r="D86" s="166">
        <f>+D63+D67+D72+D75+D79+D85+D84</f>
        <v>5296</v>
      </c>
      <c r="E86" s="166">
        <f>+E63+E67+E72+E75+E79+E85+E84</f>
        <v>5152</v>
      </c>
      <c r="F86" s="166">
        <f>+F63+F67+F72+F75+F79+F85+F84</f>
        <v>0</v>
      </c>
      <c r="G86" s="482"/>
    </row>
    <row r="87" spans="1:7" s="270" customFormat="1" ht="16.5" customHeight="1" thickBot="1">
      <c r="A87" s="319" t="s">
        <v>397</v>
      </c>
      <c r="B87" s="279" t="s">
        <v>399</v>
      </c>
      <c r="C87" s="166">
        <f>+C62+C86</f>
        <v>39232</v>
      </c>
      <c r="D87" s="166">
        <f>+D62+D86</f>
        <v>39862</v>
      </c>
      <c r="E87" s="166">
        <f>+E62+E86</f>
        <v>39838</v>
      </c>
      <c r="F87" s="166">
        <f>+F62+F86</f>
        <v>34685</v>
      </c>
      <c r="G87" s="482">
        <f>F87/C87</f>
        <v>0.8840997145187602</v>
      </c>
    </row>
    <row r="88" spans="1:3" s="270" customFormat="1" ht="83.25" customHeight="1">
      <c r="A88" s="4"/>
      <c r="B88" s="5"/>
      <c r="C88" s="167"/>
    </row>
    <row r="89" spans="1:5" ht="16.5" customHeight="1">
      <c r="A89" s="657" t="s">
        <v>39</v>
      </c>
      <c r="B89" s="657"/>
      <c r="C89" s="657"/>
      <c r="D89" s="657"/>
      <c r="E89" s="657"/>
    </row>
    <row r="90" spans="1:5" s="280" customFormat="1" ht="16.5" customHeight="1" thickBot="1">
      <c r="A90" s="658" t="s">
        <v>102</v>
      </c>
      <c r="B90" s="658"/>
      <c r="C90" s="654" t="s">
        <v>143</v>
      </c>
      <c r="D90" s="654"/>
      <c r="E90" s="654"/>
    </row>
    <row r="91" spans="1:7" ht="37.5" customHeight="1" thickBot="1">
      <c r="A91" s="22" t="s">
        <v>63</v>
      </c>
      <c r="B91" s="23" t="s">
        <v>40</v>
      </c>
      <c r="C91" s="36" t="str">
        <f>+C3</f>
        <v>2016. évi eredeti előirányzat</v>
      </c>
      <c r="D91" s="36" t="str">
        <f>+D3</f>
        <v>Módosított előirányzat</v>
      </c>
      <c r="E91" s="36" t="str">
        <f>+E3</f>
        <v>Módosított előirányzat</v>
      </c>
      <c r="F91" s="36" t="str">
        <f>+F3</f>
        <v>Teljesítés</v>
      </c>
      <c r="G91" s="36" t="str">
        <f>+G3</f>
        <v>Teljesítés %-a</v>
      </c>
    </row>
    <row r="92" spans="1:7" s="269" customFormat="1" ht="12" customHeight="1" thickBot="1">
      <c r="A92" s="31" t="s">
        <v>407</v>
      </c>
      <c r="B92" s="32" t="s">
        <v>408</v>
      </c>
      <c r="C92" s="33" t="s">
        <v>409</v>
      </c>
      <c r="D92" s="33" t="s">
        <v>411</v>
      </c>
      <c r="E92" s="33" t="s">
        <v>410</v>
      </c>
      <c r="F92" s="33" t="s">
        <v>412</v>
      </c>
      <c r="G92" s="33" t="s">
        <v>413</v>
      </c>
    </row>
    <row r="93" spans="1:7" ht="12" customHeight="1" thickBot="1">
      <c r="A93" s="21" t="s">
        <v>11</v>
      </c>
      <c r="B93" s="30" t="s">
        <v>357</v>
      </c>
      <c r="C93" s="159">
        <f>C94+C95+C96+C97+C98+C111</f>
        <v>38597</v>
      </c>
      <c r="D93" s="159">
        <f>D94+D95+D96+D97+D98+D111</f>
        <v>39227</v>
      </c>
      <c r="E93" s="159">
        <f>E94+E95+E96+E97+E98+E111</f>
        <v>39203</v>
      </c>
      <c r="F93" s="159">
        <f>F94+F95+F96+F97+F98+F111</f>
        <v>34730</v>
      </c>
      <c r="G93" s="482">
        <f>F93/C93</f>
        <v>0.8998108661294919</v>
      </c>
    </row>
    <row r="94" spans="1:7" ht="12" customHeight="1">
      <c r="A94" s="16" t="s">
        <v>78</v>
      </c>
      <c r="B94" s="9" t="s">
        <v>41</v>
      </c>
      <c r="C94" s="161">
        <v>24566</v>
      </c>
      <c r="D94" s="161">
        <v>24990</v>
      </c>
      <c r="E94" s="161">
        <v>25224</v>
      </c>
      <c r="F94" s="161">
        <v>24154</v>
      </c>
      <c r="G94" s="460">
        <f>F94/C94</f>
        <v>0.9832288528861027</v>
      </c>
    </row>
    <row r="95" spans="1:7" ht="12" customHeight="1">
      <c r="A95" s="13" t="s">
        <v>79</v>
      </c>
      <c r="B95" s="7" t="s">
        <v>122</v>
      </c>
      <c r="C95" s="162">
        <v>6607</v>
      </c>
      <c r="D95" s="162">
        <v>6715</v>
      </c>
      <c r="E95" s="162">
        <v>6782</v>
      </c>
      <c r="F95" s="162">
        <v>6462</v>
      </c>
      <c r="G95" s="460">
        <f>F95/C95</f>
        <v>0.9780535795368549</v>
      </c>
    </row>
    <row r="96" spans="1:7" ht="12" customHeight="1">
      <c r="A96" s="13" t="s">
        <v>80</v>
      </c>
      <c r="B96" s="7" t="s">
        <v>97</v>
      </c>
      <c r="C96" s="164">
        <v>7424</v>
      </c>
      <c r="D96" s="164">
        <v>7522</v>
      </c>
      <c r="E96" s="164">
        <v>7197</v>
      </c>
      <c r="F96" s="164">
        <v>4114</v>
      </c>
      <c r="G96" s="460">
        <f>F96/C96</f>
        <v>0.5541487068965517</v>
      </c>
    </row>
    <row r="97" spans="1:7" ht="12" customHeight="1">
      <c r="A97" s="13" t="s">
        <v>81</v>
      </c>
      <c r="B97" s="10" t="s">
        <v>123</v>
      </c>
      <c r="C97" s="164"/>
      <c r="D97" s="164"/>
      <c r="E97" s="164"/>
      <c r="F97" s="164"/>
      <c r="G97" s="164"/>
    </row>
    <row r="98" spans="1:7" ht="12" customHeight="1">
      <c r="A98" s="13" t="s">
        <v>89</v>
      </c>
      <c r="B98" s="18" t="s">
        <v>124</v>
      </c>
      <c r="C98" s="164"/>
      <c r="D98" s="164"/>
      <c r="E98" s="164"/>
      <c r="F98" s="164"/>
      <c r="G98" s="164"/>
    </row>
    <row r="99" spans="1:7" ht="12" customHeight="1">
      <c r="A99" s="13" t="s">
        <v>82</v>
      </c>
      <c r="B99" s="7" t="s">
        <v>362</v>
      </c>
      <c r="C99" s="164"/>
      <c r="D99" s="164"/>
      <c r="E99" s="164"/>
      <c r="F99" s="164"/>
      <c r="G99" s="164"/>
    </row>
    <row r="100" spans="1:7" ht="12" customHeight="1">
      <c r="A100" s="13" t="s">
        <v>83</v>
      </c>
      <c r="B100" s="96" t="s">
        <v>361</v>
      </c>
      <c r="C100" s="164"/>
      <c r="D100" s="164"/>
      <c r="E100" s="164"/>
      <c r="F100" s="164"/>
      <c r="G100" s="164"/>
    </row>
    <row r="101" spans="1:7" ht="12" customHeight="1">
      <c r="A101" s="13" t="s">
        <v>90</v>
      </c>
      <c r="B101" s="96" t="s">
        <v>360</v>
      </c>
      <c r="C101" s="164"/>
      <c r="D101" s="164"/>
      <c r="E101" s="164"/>
      <c r="F101" s="164"/>
      <c r="G101" s="164"/>
    </row>
    <row r="102" spans="1:7" ht="12" customHeight="1">
      <c r="A102" s="13" t="s">
        <v>91</v>
      </c>
      <c r="B102" s="94" t="s">
        <v>269</v>
      </c>
      <c r="C102" s="164"/>
      <c r="D102" s="164"/>
      <c r="E102" s="164"/>
      <c r="F102" s="164"/>
      <c r="G102" s="164"/>
    </row>
    <row r="103" spans="1:7" ht="12" customHeight="1">
      <c r="A103" s="13" t="s">
        <v>92</v>
      </c>
      <c r="B103" s="95" t="s">
        <v>270</v>
      </c>
      <c r="C103" s="164"/>
      <c r="D103" s="164"/>
      <c r="E103" s="164"/>
      <c r="F103" s="164"/>
      <c r="G103" s="164"/>
    </row>
    <row r="104" spans="1:7" ht="12" customHeight="1">
      <c r="A104" s="13" t="s">
        <v>93</v>
      </c>
      <c r="B104" s="95" t="s">
        <v>271</v>
      </c>
      <c r="C104" s="164"/>
      <c r="D104" s="164"/>
      <c r="E104" s="164"/>
      <c r="F104" s="164"/>
      <c r="G104" s="164"/>
    </row>
    <row r="105" spans="1:7" ht="12" customHeight="1">
      <c r="A105" s="13" t="s">
        <v>95</v>
      </c>
      <c r="B105" s="94" t="s">
        <v>272</v>
      </c>
      <c r="C105" s="164"/>
      <c r="D105" s="164"/>
      <c r="E105" s="164"/>
      <c r="F105" s="164"/>
      <c r="G105" s="164"/>
    </row>
    <row r="106" spans="1:7" ht="12" customHeight="1">
      <c r="A106" s="13" t="s">
        <v>125</v>
      </c>
      <c r="B106" s="94" t="s">
        <v>273</v>
      </c>
      <c r="C106" s="164"/>
      <c r="D106" s="164"/>
      <c r="E106" s="164"/>
      <c r="F106" s="164"/>
      <c r="G106" s="164"/>
    </row>
    <row r="107" spans="1:7" ht="12" customHeight="1">
      <c r="A107" s="13" t="s">
        <v>267</v>
      </c>
      <c r="B107" s="95" t="s">
        <v>274</v>
      </c>
      <c r="C107" s="164"/>
      <c r="D107" s="164"/>
      <c r="E107" s="164"/>
      <c r="F107" s="164"/>
      <c r="G107" s="164"/>
    </row>
    <row r="108" spans="1:7" ht="12" customHeight="1">
      <c r="A108" s="12" t="s">
        <v>268</v>
      </c>
      <c r="B108" s="96" t="s">
        <v>275</v>
      </c>
      <c r="C108" s="164"/>
      <c r="D108" s="164"/>
      <c r="E108" s="164"/>
      <c r="F108" s="164"/>
      <c r="G108" s="164"/>
    </row>
    <row r="109" spans="1:7" ht="12" customHeight="1">
      <c r="A109" s="13" t="s">
        <v>358</v>
      </c>
      <c r="B109" s="96" t="s">
        <v>276</v>
      </c>
      <c r="C109" s="164"/>
      <c r="D109" s="164"/>
      <c r="E109" s="164"/>
      <c r="F109" s="164"/>
      <c r="G109" s="164"/>
    </row>
    <row r="110" spans="1:7" ht="12" customHeight="1">
      <c r="A110" s="15" t="s">
        <v>359</v>
      </c>
      <c r="B110" s="96" t="s">
        <v>277</v>
      </c>
      <c r="C110" s="164"/>
      <c r="D110" s="164"/>
      <c r="E110" s="164"/>
      <c r="F110" s="164"/>
      <c r="G110" s="164"/>
    </row>
    <row r="111" spans="1:7" ht="12" customHeight="1">
      <c r="A111" s="13" t="s">
        <v>363</v>
      </c>
      <c r="B111" s="10" t="s">
        <v>42</v>
      </c>
      <c r="C111" s="162"/>
      <c r="D111" s="162"/>
      <c r="E111" s="162"/>
      <c r="F111" s="162"/>
      <c r="G111" s="162"/>
    </row>
    <row r="112" spans="1:7" ht="12" customHeight="1">
      <c r="A112" s="13" t="s">
        <v>364</v>
      </c>
      <c r="B112" s="7" t="s">
        <v>366</v>
      </c>
      <c r="C112" s="162"/>
      <c r="D112" s="162"/>
      <c r="E112" s="162"/>
      <c r="F112" s="162"/>
      <c r="G112" s="162"/>
    </row>
    <row r="113" spans="1:7" ht="12" customHeight="1" thickBot="1">
      <c r="A113" s="17" t="s">
        <v>365</v>
      </c>
      <c r="B113" s="339" t="s">
        <v>367</v>
      </c>
      <c r="C113" s="168"/>
      <c r="D113" s="168"/>
      <c r="E113" s="168"/>
      <c r="F113" s="168"/>
      <c r="G113" s="168"/>
    </row>
    <row r="114" spans="1:7" ht="12" customHeight="1" thickBot="1">
      <c r="A114" s="336" t="s">
        <v>12</v>
      </c>
      <c r="B114" s="337" t="s">
        <v>278</v>
      </c>
      <c r="C114" s="338">
        <f>+C115+C117+C119</f>
        <v>635</v>
      </c>
      <c r="D114" s="338">
        <f>+D115+D117+D119</f>
        <v>635</v>
      </c>
      <c r="E114" s="338">
        <f>+E115+E117+E119</f>
        <v>635</v>
      </c>
      <c r="F114" s="338">
        <f>+F115+F117+F119</f>
        <v>0</v>
      </c>
      <c r="G114" s="338">
        <f>+G115+G117+G119</f>
        <v>0</v>
      </c>
    </row>
    <row r="115" spans="1:7" ht="12" customHeight="1">
      <c r="A115" s="14" t="s">
        <v>84</v>
      </c>
      <c r="B115" s="7" t="s">
        <v>142</v>
      </c>
      <c r="C115" s="163">
        <v>635</v>
      </c>
      <c r="D115" s="163">
        <v>635</v>
      </c>
      <c r="E115" s="163">
        <v>635</v>
      </c>
      <c r="F115" s="163"/>
      <c r="G115" s="163"/>
    </row>
    <row r="116" spans="1:7" ht="12" customHeight="1">
      <c r="A116" s="14" t="s">
        <v>85</v>
      </c>
      <c r="B116" s="11" t="s">
        <v>282</v>
      </c>
      <c r="C116" s="163"/>
      <c r="D116" s="163"/>
      <c r="E116" s="163"/>
      <c r="F116" s="163"/>
      <c r="G116" s="163"/>
    </row>
    <row r="117" spans="1:7" ht="12" customHeight="1">
      <c r="A117" s="14" t="s">
        <v>86</v>
      </c>
      <c r="B117" s="11" t="s">
        <v>126</v>
      </c>
      <c r="C117" s="162"/>
      <c r="D117" s="162"/>
      <c r="E117" s="162"/>
      <c r="F117" s="162"/>
      <c r="G117" s="162"/>
    </row>
    <row r="118" spans="1:7" ht="12" customHeight="1">
      <c r="A118" s="14" t="s">
        <v>87</v>
      </c>
      <c r="B118" s="11" t="s">
        <v>283</v>
      </c>
      <c r="C118" s="135"/>
      <c r="D118" s="135"/>
      <c r="E118" s="135"/>
      <c r="F118" s="135"/>
      <c r="G118" s="135"/>
    </row>
    <row r="119" spans="1:7" ht="12" customHeight="1">
      <c r="A119" s="14" t="s">
        <v>88</v>
      </c>
      <c r="B119" s="157" t="s">
        <v>145</v>
      </c>
      <c r="C119" s="135"/>
      <c r="D119" s="135"/>
      <c r="E119" s="135"/>
      <c r="F119" s="135"/>
      <c r="G119" s="135"/>
    </row>
    <row r="120" spans="1:7" ht="12" customHeight="1">
      <c r="A120" s="14" t="s">
        <v>94</v>
      </c>
      <c r="B120" s="156" t="s">
        <v>345</v>
      </c>
      <c r="C120" s="135"/>
      <c r="D120" s="135"/>
      <c r="E120" s="135"/>
      <c r="F120" s="135"/>
      <c r="G120" s="135"/>
    </row>
    <row r="121" spans="1:7" ht="12" customHeight="1">
      <c r="A121" s="14" t="s">
        <v>96</v>
      </c>
      <c r="B121" s="267" t="s">
        <v>288</v>
      </c>
      <c r="C121" s="135"/>
      <c r="D121" s="135"/>
      <c r="E121" s="135"/>
      <c r="F121" s="135"/>
      <c r="G121" s="135"/>
    </row>
    <row r="122" spans="1:7" ht="15.75">
      <c r="A122" s="14" t="s">
        <v>127</v>
      </c>
      <c r="B122" s="95" t="s">
        <v>271</v>
      </c>
      <c r="C122" s="135"/>
      <c r="D122" s="135"/>
      <c r="E122" s="135"/>
      <c r="F122" s="135"/>
      <c r="G122" s="135"/>
    </row>
    <row r="123" spans="1:7" ht="12" customHeight="1">
      <c r="A123" s="14" t="s">
        <v>128</v>
      </c>
      <c r="B123" s="95" t="s">
        <v>287</v>
      </c>
      <c r="C123" s="135"/>
      <c r="D123" s="135"/>
      <c r="E123" s="135"/>
      <c r="F123" s="135"/>
      <c r="G123" s="135"/>
    </row>
    <row r="124" spans="1:7" ht="12" customHeight="1">
      <c r="A124" s="14" t="s">
        <v>129</v>
      </c>
      <c r="B124" s="95" t="s">
        <v>286</v>
      </c>
      <c r="C124" s="135"/>
      <c r="D124" s="135"/>
      <c r="E124" s="135"/>
      <c r="F124" s="135"/>
      <c r="G124" s="135"/>
    </row>
    <row r="125" spans="1:7" ht="12" customHeight="1">
      <c r="A125" s="14" t="s">
        <v>279</v>
      </c>
      <c r="B125" s="95" t="s">
        <v>274</v>
      </c>
      <c r="C125" s="135"/>
      <c r="D125" s="135"/>
      <c r="E125" s="135"/>
      <c r="F125" s="135"/>
      <c r="G125" s="135"/>
    </row>
    <row r="126" spans="1:7" ht="12" customHeight="1">
      <c r="A126" s="14" t="s">
        <v>280</v>
      </c>
      <c r="B126" s="95" t="s">
        <v>285</v>
      </c>
      <c r="C126" s="135"/>
      <c r="D126" s="135"/>
      <c r="E126" s="135"/>
      <c r="F126" s="135"/>
      <c r="G126" s="135"/>
    </row>
    <row r="127" spans="1:7" ht="16.5" thickBot="1">
      <c r="A127" s="12" t="s">
        <v>281</v>
      </c>
      <c r="B127" s="95" t="s">
        <v>284</v>
      </c>
      <c r="C127" s="137"/>
      <c r="D127" s="137"/>
      <c r="E127" s="137"/>
      <c r="F127" s="137"/>
      <c r="G127" s="137"/>
    </row>
    <row r="128" spans="1:7" ht="12" customHeight="1" thickBot="1">
      <c r="A128" s="19" t="s">
        <v>13</v>
      </c>
      <c r="B128" s="90" t="s">
        <v>368</v>
      </c>
      <c r="C128" s="160">
        <f>+C93+C114</f>
        <v>39232</v>
      </c>
      <c r="D128" s="160">
        <f>+D93+D114</f>
        <v>39862</v>
      </c>
      <c r="E128" s="160">
        <f>+E93+E114</f>
        <v>39838</v>
      </c>
      <c r="F128" s="160">
        <f>+F93+F114</f>
        <v>34730</v>
      </c>
      <c r="G128" s="482">
        <f>F128/C128</f>
        <v>0.8852467373572593</v>
      </c>
    </row>
    <row r="129" spans="1:7" ht="12" customHeight="1" thickBot="1">
      <c r="A129" s="19" t="s">
        <v>14</v>
      </c>
      <c r="B129" s="90" t="s">
        <v>369</v>
      </c>
      <c r="C129" s="160">
        <f>+C130+C131+C132</f>
        <v>0</v>
      </c>
      <c r="D129" s="160">
        <f>+D130+D131+D132</f>
        <v>0</v>
      </c>
      <c r="E129" s="160">
        <f>+E130+E131+E132</f>
        <v>0</v>
      </c>
      <c r="F129" s="160">
        <f>+F130+F131+F132</f>
        <v>0</v>
      </c>
      <c r="G129" s="160">
        <f>+G130+G131+G132</f>
        <v>0</v>
      </c>
    </row>
    <row r="130" spans="1:7" ht="12" customHeight="1">
      <c r="A130" s="14" t="s">
        <v>179</v>
      </c>
      <c r="B130" s="11" t="s">
        <v>376</v>
      </c>
      <c r="C130" s="135"/>
      <c r="D130" s="135"/>
      <c r="E130" s="135"/>
      <c r="F130" s="135"/>
      <c r="G130" s="135"/>
    </row>
    <row r="131" spans="1:7" ht="12" customHeight="1">
      <c r="A131" s="14" t="s">
        <v>182</v>
      </c>
      <c r="B131" s="11" t="s">
        <v>377</v>
      </c>
      <c r="C131" s="135"/>
      <c r="D131" s="135"/>
      <c r="E131" s="135"/>
      <c r="F131" s="135"/>
      <c r="G131" s="135"/>
    </row>
    <row r="132" spans="1:7" ht="12" customHeight="1" thickBot="1">
      <c r="A132" s="12" t="s">
        <v>183</v>
      </c>
      <c r="B132" s="11" t="s">
        <v>378</v>
      </c>
      <c r="C132" s="135"/>
      <c r="D132" s="135"/>
      <c r="E132" s="135"/>
      <c r="F132" s="135"/>
      <c r="G132" s="135"/>
    </row>
    <row r="133" spans="1:7" ht="12" customHeight="1" thickBot="1">
      <c r="A133" s="19" t="s">
        <v>15</v>
      </c>
      <c r="B133" s="90" t="s">
        <v>370</v>
      </c>
      <c r="C133" s="160">
        <f>SUM(C134:C139)</f>
        <v>0</v>
      </c>
      <c r="D133" s="160">
        <f>SUM(D134:D139)</f>
        <v>0</v>
      </c>
      <c r="E133" s="160">
        <f>SUM(E134:E139)</f>
        <v>0</v>
      </c>
      <c r="F133" s="160">
        <f>SUM(F134:F139)</f>
        <v>0</v>
      </c>
      <c r="G133" s="160">
        <f>SUM(G134:G139)</f>
        <v>0</v>
      </c>
    </row>
    <row r="134" spans="1:7" ht="12" customHeight="1">
      <c r="A134" s="14" t="s">
        <v>71</v>
      </c>
      <c r="B134" s="8" t="s">
        <v>379</v>
      </c>
      <c r="C134" s="135"/>
      <c r="D134" s="135"/>
      <c r="E134" s="135"/>
      <c r="F134" s="135"/>
      <c r="G134" s="135"/>
    </row>
    <row r="135" spans="1:7" ht="12" customHeight="1">
      <c r="A135" s="14" t="s">
        <v>72</v>
      </c>
      <c r="B135" s="8" t="s">
        <v>371</v>
      </c>
      <c r="C135" s="135"/>
      <c r="D135" s="135"/>
      <c r="E135" s="135"/>
      <c r="F135" s="135"/>
      <c r="G135" s="135"/>
    </row>
    <row r="136" spans="1:7" ht="12" customHeight="1">
      <c r="A136" s="14" t="s">
        <v>73</v>
      </c>
      <c r="B136" s="8" t="s">
        <v>372</v>
      </c>
      <c r="C136" s="135"/>
      <c r="D136" s="135"/>
      <c r="E136" s="135"/>
      <c r="F136" s="135"/>
      <c r="G136" s="135"/>
    </row>
    <row r="137" spans="1:7" ht="12" customHeight="1">
      <c r="A137" s="14" t="s">
        <v>114</v>
      </c>
      <c r="B137" s="8" t="s">
        <v>373</v>
      </c>
      <c r="C137" s="135"/>
      <c r="D137" s="135"/>
      <c r="E137" s="135"/>
      <c r="F137" s="135"/>
      <c r="G137" s="135"/>
    </row>
    <row r="138" spans="1:7" ht="12" customHeight="1">
      <c r="A138" s="14" t="s">
        <v>115</v>
      </c>
      <c r="B138" s="8" t="s">
        <v>374</v>
      </c>
      <c r="C138" s="135"/>
      <c r="D138" s="135"/>
      <c r="E138" s="135"/>
      <c r="F138" s="135"/>
      <c r="G138" s="135"/>
    </row>
    <row r="139" spans="1:7" ht="12" customHeight="1" thickBot="1">
      <c r="A139" s="12" t="s">
        <v>116</v>
      </c>
      <c r="B139" s="8" t="s">
        <v>375</v>
      </c>
      <c r="C139" s="135"/>
      <c r="D139" s="135"/>
      <c r="E139" s="135"/>
      <c r="F139" s="135"/>
      <c r="G139" s="135"/>
    </row>
    <row r="140" spans="1:7" ht="12" customHeight="1" thickBot="1">
      <c r="A140" s="19" t="s">
        <v>16</v>
      </c>
      <c r="B140" s="90" t="s">
        <v>383</v>
      </c>
      <c r="C140" s="166">
        <f>+C141+C142+C143+C144</f>
        <v>0</v>
      </c>
      <c r="D140" s="166">
        <f>+D141+D142+D143+D144</f>
        <v>0</v>
      </c>
      <c r="E140" s="166">
        <f>+E141+E142+E143+E144</f>
        <v>0</v>
      </c>
      <c r="F140" s="166">
        <f>+F141+F142+F143+F144</f>
        <v>0</v>
      </c>
      <c r="G140" s="166">
        <f>+G141+G142+G143+G144</f>
        <v>0</v>
      </c>
    </row>
    <row r="141" spans="1:7" ht="12" customHeight="1">
      <c r="A141" s="14" t="s">
        <v>74</v>
      </c>
      <c r="B141" s="8" t="s">
        <v>289</v>
      </c>
      <c r="C141" s="135"/>
      <c r="D141" s="135"/>
      <c r="E141" s="135"/>
      <c r="F141" s="135"/>
      <c r="G141" s="135"/>
    </row>
    <row r="142" spans="1:7" ht="12" customHeight="1">
      <c r="A142" s="14" t="s">
        <v>75</v>
      </c>
      <c r="B142" s="8" t="s">
        <v>290</v>
      </c>
      <c r="C142" s="135"/>
      <c r="D142" s="135"/>
      <c r="E142" s="135"/>
      <c r="F142" s="135"/>
      <c r="G142" s="135"/>
    </row>
    <row r="143" spans="1:7" ht="12" customHeight="1">
      <c r="A143" s="14" t="s">
        <v>203</v>
      </c>
      <c r="B143" s="8" t="s">
        <v>384</v>
      </c>
      <c r="C143" s="135"/>
      <c r="D143" s="135"/>
      <c r="E143" s="135"/>
      <c r="F143" s="135"/>
      <c r="G143" s="135"/>
    </row>
    <row r="144" spans="1:7" ht="12" customHeight="1" thickBot="1">
      <c r="A144" s="12" t="s">
        <v>204</v>
      </c>
      <c r="B144" s="6" t="s">
        <v>309</v>
      </c>
      <c r="C144" s="135"/>
      <c r="D144" s="135"/>
      <c r="E144" s="135"/>
      <c r="F144" s="135"/>
      <c r="G144" s="135"/>
    </row>
    <row r="145" spans="1:7" ht="12" customHeight="1" thickBot="1">
      <c r="A145" s="19" t="s">
        <v>17</v>
      </c>
      <c r="B145" s="90" t="s">
        <v>385</v>
      </c>
      <c r="C145" s="169">
        <f>SUM(C146:C150)</f>
        <v>0</v>
      </c>
      <c r="D145" s="169">
        <f>SUM(D146:D150)</f>
        <v>0</v>
      </c>
      <c r="E145" s="169">
        <f>SUM(E146:E150)</f>
        <v>0</v>
      </c>
      <c r="F145" s="169">
        <f>SUM(F146:F150)</f>
        <v>0</v>
      </c>
      <c r="G145" s="169">
        <f>SUM(G146:G150)</f>
        <v>0</v>
      </c>
    </row>
    <row r="146" spans="1:7" ht="12" customHeight="1">
      <c r="A146" s="14" t="s">
        <v>76</v>
      </c>
      <c r="B146" s="8" t="s">
        <v>380</v>
      </c>
      <c r="C146" s="135"/>
      <c r="D146" s="135"/>
      <c r="E146" s="135"/>
      <c r="F146" s="135"/>
      <c r="G146" s="135"/>
    </row>
    <row r="147" spans="1:7" ht="12" customHeight="1">
      <c r="A147" s="14" t="s">
        <v>77</v>
      </c>
      <c r="B147" s="8" t="s">
        <v>387</v>
      </c>
      <c r="C147" s="135"/>
      <c r="D147" s="135"/>
      <c r="E147" s="135"/>
      <c r="F147" s="135"/>
      <c r="G147" s="135"/>
    </row>
    <row r="148" spans="1:7" ht="12" customHeight="1">
      <c r="A148" s="14" t="s">
        <v>215</v>
      </c>
      <c r="B148" s="8" t="s">
        <v>382</v>
      </c>
      <c r="C148" s="135"/>
      <c r="D148" s="135"/>
      <c r="E148" s="135"/>
      <c r="F148" s="135"/>
      <c r="G148" s="135"/>
    </row>
    <row r="149" spans="1:7" ht="12" customHeight="1">
      <c r="A149" s="14" t="s">
        <v>216</v>
      </c>
      <c r="B149" s="8" t="s">
        <v>388</v>
      </c>
      <c r="C149" s="135"/>
      <c r="D149" s="135"/>
      <c r="E149" s="135"/>
      <c r="F149" s="135"/>
      <c r="G149" s="135"/>
    </row>
    <row r="150" spans="1:7" ht="12" customHeight="1" thickBot="1">
      <c r="A150" s="14" t="s">
        <v>386</v>
      </c>
      <c r="B150" s="8" t="s">
        <v>389</v>
      </c>
      <c r="C150" s="135"/>
      <c r="D150" s="135"/>
      <c r="E150" s="135"/>
      <c r="F150" s="135"/>
      <c r="G150" s="135"/>
    </row>
    <row r="151" spans="1:7" ht="12" customHeight="1" thickBot="1">
      <c r="A151" s="19" t="s">
        <v>18</v>
      </c>
      <c r="B151" s="90" t="s">
        <v>390</v>
      </c>
      <c r="C151" s="340"/>
      <c r="D151" s="340"/>
      <c r="E151" s="340"/>
      <c r="F151" s="340"/>
      <c r="G151" s="340"/>
    </row>
    <row r="152" spans="1:7" ht="12" customHeight="1" thickBot="1">
      <c r="A152" s="19" t="s">
        <v>19</v>
      </c>
      <c r="B152" s="90" t="s">
        <v>391</v>
      </c>
      <c r="C152" s="340"/>
      <c r="D152" s="340"/>
      <c r="E152" s="340"/>
      <c r="F152" s="340"/>
      <c r="G152" s="340"/>
    </row>
    <row r="153" spans="1:9" ht="15" customHeight="1" thickBot="1">
      <c r="A153" s="19" t="s">
        <v>20</v>
      </c>
      <c r="B153" s="90" t="s">
        <v>393</v>
      </c>
      <c r="C153" s="281">
        <f>+C129+C133+C140+C145+C151+C152</f>
        <v>0</v>
      </c>
      <c r="D153" s="281">
        <f>+D129+D133+D140+D145+D151+D152</f>
        <v>0</v>
      </c>
      <c r="E153" s="281">
        <f>+E129+E133+E140+E145+E151+E152</f>
        <v>0</v>
      </c>
      <c r="F153" s="281">
        <f>+F129+F133+F140+F145+F151+F152</f>
        <v>0</v>
      </c>
      <c r="G153" s="281">
        <f>+G129+G133+G140+G145+G151+G152</f>
        <v>0</v>
      </c>
      <c r="H153" s="282"/>
      <c r="I153" s="282"/>
    </row>
    <row r="154" spans="1:7" s="270" customFormat="1" ht="12.75" customHeight="1" thickBot="1">
      <c r="A154" s="158" t="s">
        <v>21</v>
      </c>
      <c r="B154" s="236" t="s">
        <v>392</v>
      </c>
      <c r="C154" s="281">
        <f>+C128+C153</f>
        <v>39232</v>
      </c>
      <c r="D154" s="281">
        <f>+D128+D153</f>
        <v>39862</v>
      </c>
      <c r="E154" s="281">
        <f>+E128+E153</f>
        <v>39838</v>
      </c>
      <c r="F154" s="281">
        <f>+F128+F153</f>
        <v>34730</v>
      </c>
      <c r="G154" s="482">
        <f>F154/C154</f>
        <v>0.8852467373572593</v>
      </c>
    </row>
    <row r="155" ht="7.5" customHeight="1"/>
    <row r="156" spans="1:3" ht="15.75">
      <c r="A156" s="659" t="s">
        <v>291</v>
      </c>
      <c r="B156" s="659"/>
      <c r="C156" s="659"/>
    </row>
    <row r="157" spans="1:6" ht="15" customHeight="1" thickBot="1">
      <c r="A157" s="656" t="s">
        <v>103</v>
      </c>
      <c r="B157" s="656"/>
      <c r="C157" s="655" t="s">
        <v>143</v>
      </c>
      <c r="D157" s="655"/>
      <c r="E157" s="655"/>
      <c r="F157" s="655"/>
    </row>
    <row r="158" spans="1:6" ht="13.5" customHeight="1" thickBot="1">
      <c r="A158" s="19">
        <v>1</v>
      </c>
      <c r="B158" s="29" t="s">
        <v>394</v>
      </c>
      <c r="C158" s="160">
        <f>+C62-C128</f>
        <v>-5216</v>
      </c>
      <c r="D158" s="160">
        <f>+D62-D128</f>
        <v>-5296</v>
      </c>
      <c r="E158" s="160">
        <f>+E62-E128</f>
        <v>-5152</v>
      </c>
      <c r="F158" s="160">
        <f>+F62-F128</f>
        <v>-45</v>
      </c>
    </row>
    <row r="159" spans="1:6" ht="27.75" customHeight="1" thickBot="1">
      <c r="A159" s="19" t="s">
        <v>12</v>
      </c>
      <c r="B159" s="29" t="s">
        <v>400</v>
      </c>
      <c r="C159" s="160">
        <f>+C86-C153</f>
        <v>5216</v>
      </c>
      <c r="D159" s="160">
        <f>+D86-D153</f>
        <v>5296</v>
      </c>
      <c r="E159" s="160">
        <f>+E86-E153</f>
        <v>5152</v>
      </c>
      <c r="F159" s="160">
        <f>+F86-F153</f>
        <v>0</v>
      </c>
    </row>
  </sheetData>
  <sheetProtection/>
  <mergeCells count="9">
    <mergeCell ref="A157:B157"/>
    <mergeCell ref="C2:G2"/>
    <mergeCell ref="C157:F157"/>
    <mergeCell ref="C90:E90"/>
    <mergeCell ref="A89:E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83" r:id="rId1"/>
  <headerFooter alignWithMargins="0">
    <oddHeader>&amp;C&amp;"Times New Roman CE,Félkövér"&amp;12
Győrzámoly Község Önkormányzat
2016. ÉVI KÖLTSÉGVETÉS
ÁLLAMI (ÁLLAMIGAZGATÁSI) FELADATOK MÉRLEGE
&amp;R&amp;"Times New Roman CE,Félkövér dőlt"&amp;11 1.4. melléklet a 8/2017. (V. 25.)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SheetLayoutView="100" workbookViewId="0" topLeftCell="A1">
      <selection activeCell="H15" sqref="H15"/>
    </sheetView>
  </sheetViews>
  <sheetFormatPr defaultColWidth="9.00390625" defaultRowHeight="12.75"/>
  <cols>
    <col min="1" max="1" width="6.875" style="52" customWidth="1"/>
    <col min="2" max="2" width="55.125" style="101" customWidth="1"/>
    <col min="3" max="7" width="16.375" style="52" customWidth="1"/>
    <col min="8" max="8" width="55.125" style="52" customWidth="1"/>
    <col min="9" max="13" width="16.375" style="52" customWidth="1"/>
    <col min="14" max="14" width="4.875" style="52" customWidth="1"/>
    <col min="15" max="16384" width="9.375" style="52" customWidth="1"/>
  </cols>
  <sheetData>
    <row r="1" spans="2:14" ht="39.75" customHeight="1">
      <c r="B1" s="181" t="s">
        <v>106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663" t="s">
        <v>558</v>
      </c>
    </row>
    <row r="2" spans="9:14" ht="14.25" thickBot="1">
      <c r="I2" s="665" t="s">
        <v>55</v>
      </c>
      <c r="J2" s="665"/>
      <c r="K2" s="665"/>
      <c r="L2" s="665"/>
      <c r="M2" s="496"/>
      <c r="N2" s="663"/>
    </row>
    <row r="3" spans="1:14" ht="18" customHeight="1" thickBot="1">
      <c r="A3" s="661" t="s">
        <v>63</v>
      </c>
      <c r="B3" s="183" t="s">
        <v>50</v>
      </c>
      <c r="C3" s="184"/>
      <c r="D3" s="367"/>
      <c r="E3" s="367"/>
      <c r="F3" s="367"/>
      <c r="G3" s="367"/>
      <c r="H3" s="183" t="s">
        <v>51</v>
      </c>
      <c r="I3" s="185"/>
      <c r="J3" s="185"/>
      <c r="K3" s="185"/>
      <c r="L3" s="185"/>
      <c r="M3" s="185"/>
      <c r="N3" s="663"/>
    </row>
    <row r="4" spans="1:14" s="186" customFormat="1" ht="35.25" customHeight="1" thickBot="1">
      <c r="A4" s="662"/>
      <c r="B4" s="102" t="s">
        <v>56</v>
      </c>
      <c r="C4" s="103" t="str">
        <f>+'1.1.sz.mell.'!C3</f>
        <v>2016. évi előirányzat</v>
      </c>
      <c r="D4" s="103" t="str">
        <f>+'1.1.sz.mell.'!D3</f>
        <v>Módosított előirányzat</v>
      </c>
      <c r="E4" s="103" t="str">
        <f>+'1.1.sz.mell.'!E3</f>
        <v>Módosított előirányzat</v>
      </c>
      <c r="F4" s="483" t="s">
        <v>542</v>
      </c>
      <c r="G4" s="483" t="s">
        <v>543</v>
      </c>
      <c r="H4" s="102" t="s">
        <v>56</v>
      </c>
      <c r="I4" s="48" t="str">
        <f>+C4</f>
        <v>2016. évi előirányzat</v>
      </c>
      <c r="J4" s="48" t="s">
        <v>482</v>
      </c>
      <c r="K4" s="48" t="s">
        <v>482</v>
      </c>
      <c r="L4" s="48" t="s">
        <v>542</v>
      </c>
      <c r="M4" s="48" t="s">
        <v>543</v>
      </c>
      <c r="N4" s="663"/>
    </row>
    <row r="5" spans="1:14" s="191" customFormat="1" ht="12" customHeight="1" thickBot="1">
      <c r="A5" s="187" t="s">
        <v>407</v>
      </c>
      <c r="B5" s="188" t="s">
        <v>408</v>
      </c>
      <c r="C5" s="189" t="s">
        <v>409</v>
      </c>
      <c r="D5" s="189" t="s">
        <v>411</v>
      </c>
      <c r="E5" s="189" t="s">
        <v>410</v>
      </c>
      <c r="F5" s="484" t="s">
        <v>412</v>
      </c>
      <c r="G5" s="484" t="s">
        <v>413</v>
      </c>
      <c r="H5" s="188" t="s">
        <v>414</v>
      </c>
      <c r="I5" s="190" t="s">
        <v>487</v>
      </c>
      <c r="J5" s="190" t="s">
        <v>556</v>
      </c>
      <c r="K5" s="190" t="s">
        <v>557</v>
      </c>
      <c r="L5" s="190" t="s">
        <v>728</v>
      </c>
      <c r="M5" s="190" t="s">
        <v>729</v>
      </c>
      <c r="N5" s="663"/>
    </row>
    <row r="6" spans="1:14" ht="12.75" customHeight="1">
      <c r="A6" s="192" t="s">
        <v>11</v>
      </c>
      <c r="B6" s="193" t="s">
        <v>292</v>
      </c>
      <c r="C6" s="170">
        <v>172408</v>
      </c>
      <c r="D6" s="170">
        <v>175583</v>
      </c>
      <c r="E6" s="170">
        <v>176589</v>
      </c>
      <c r="F6" s="485">
        <v>176589</v>
      </c>
      <c r="G6" s="604">
        <f>F6/C6</f>
        <v>1.024250614820658</v>
      </c>
      <c r="H6" s="193" t="s">
        <v>57</v>
      </c>
      <c r="I6" s="176">
        <v>123936</v>
      </c>
      <c r="J6" s="176">
        <v>126745</v>
      </c>
      <c r="K6" s="176">
        <v>128156</v>
      </c>
      <c r="L6" s="176">
        <v>120557</v>
      </c>
      <c r="M6" s="604">
        <f>L6/I6</f>
        <v>0.9727359282210173</v>
      </c>
      <c r="N6" s="663"/>
    </row>
    <row r="7" spans="1:14" ht="12.75" customHeight="1">
      <c r="A7" s="194" t="s">
        <v>12</v>
      </c>
      <c r="B7" s="195" t="s">
        <v>293</v>
      </c>
      <c r="C7" s="171">
        <v>10708</v>
      </c>
      <c r="D7" s="171">
        <v>11220</v>
      </c>
      <c r="E7" s="171">
        <v>17121</v>
      </c>
      <c r="F7" s="486">
        <v>17121</v>
      </c>
      <c r="G7" s="604">
        <f>F7/C7</f>
        <v>1.5988980201718341</v>
      </c>
      <c r="H7" s="195" t="s">
        <v>122</v>
      </c>
      <c r="I7" s="177">
        <v>32730</v>
      </c>
      <c r="J7" s="177">
        <v>33428</v>
      </c>
      <c r="K7" s="177">
        <v>33713</v>
      </c>
      <c r="L7" s="177">
        <v>31786</v>
      </c>
      <c r="M7" s="604">
        <f>L7/I7</f>
        <v>0.9711579590589673</v>
      </c>
      <c r="N7" s="663"/>
    </row>
    <row r="8" spans="1:14" ht="12.75" customHeight="1">
      <c r="A8" s="194" t="s">
        <v>13</v>
      </c>
      <c r="B8" s="195" t="s">
        <v>314</v>
      </c>
      <c r="C8" s="171"/>
      <c r="D8" s="171"/>
      <c r="E8" s="171"/>
      <c r="F8" s="171"/>
      <c r="G8" s="486"/>
      <c r="H8" s="195" t="s">
        <v>147</v>
      </c>
      <c r="I8" s="177">
        <v>117047</v>
      </c>
      <c r="J8" s="177">
        <v>117145</v>
      </c>
      <c r="K8" s="177">
        <v>135332</v>
      </c>
      <c r="L8" s="177">
        <v>115011</v>
      </c>
      <c r="M8" s="604">
        <f>L8/I8</f>
        <v>0.9826052782215691</v>
      </c>
      <c r="N8" s="663"/>
    </row>
    <row r="9" spans="1:14" ht="12.75" customHeight="1">
      <c r="A9" s="194" t="s">
        <v>14</v>
      </c>
      <c r="B9" s="195" t="s">
        <v>113</v>
      </c>
      <c r="C9" s="171">
        <v>49079</v>
      </c>
      <c r="D9" s="171">
        <v>49079</v>
      </c>
      <c r="E9" s="171">
        <v>51653</v>
      </c>
      <c r="F9" s="171">
        <v>46852</v>
      </c>
      <c r="G9" s="604">
        <f>F9/C9</f>
        <v>0.9546241773467267</v>
      </c>
      <c r="H9" s="195" t="s">
        <v>123</v>
      </c>
      <c r="I9" s="177">
        <v>4256</v>
      </c>
      <c r="J9" s="177">
        <v>4256</v>
      </c>
      <c r="K9" s="177">
        <v>4448</v>
      </c>
      <c r="L9" s="177">
        <v>3242</v>
      </c>
      <c r="M9" s="604">
        <f>L9/I9</f>
        <v>0.7617481203007519</v>
      </c>
      <c r="N9" s="663"/>
    </row>
    <row r="10" spans="1:14" ht="12.75" customHeight="1">
      <c r="A10" s="194" t="s">
        <v>15</v>
      </c>
      <c r="B10" s="196" t="s">
        <v>338</v>
      </c>
      <c r="C10" s="171">
        <v>52734</v>
      </c>
      <c r="D10" s="171">
        <v>59821</v>
      </c>
      <c r="E10" s="171">
        <v>73843</v>
      </c>
      <c r="F10" s="171">
        <v>73207</v>
      </c>
      <c r="G10" s="604">
        <f>F10/C10</f>
        <v>1.3882315014980848</v>
      </c>
      <c r="H10" s="195" t="s">
        <v>124</v>
      </c>
      <c r="I10" s="177">
        <v>2989</v>
      </c>
      <c r="J10" s="177">
        <v>4410</v>
      </c>
      <c r="K10" s="177">
        <v>5260</v>
      </c>
      <c r="L10" s="177">
        <v>4718</v>
      </c>
      <c r="M10" s="604">
        <f>L10/I10</f>
        <v>1.5784543325526932</v>
      </c>
      <c r="N10" s="663"/>
    </row>
    <row r="11" spans="1:14" ht="12.75" customHeight="1">
      <c r="A11" s="194" t="s">
        <v>16</v>
      </c>
      <c r="B11" s="195" t="s">
        <v>294</v>
      </c>
      <c r="C11" s="172">
        <v>1851</v>
      </c>
      <c r="D11" s="172">
        <v>1960</v>
      </c>
      <c r="E11" s="171">
        <v>1961</v>
      </c>
      <c r="F11" s="171">
        <v>1961</v>
      </c>
      <c r="G11" s="604">
        <f>F11/C11</f>
        <v>1.0594273365748244</v>
      </c>
      <c r="H11" s="195" t="s">
        <v>42</v>
      </c>
      <c r="I11" s="177">
        <v>10520</v>
      </c>
      <c r="J11" s="177">
        <v>31576</v>
      </c>
      <c r="K11" s="177">
        <v>73007</v>
      </c>
      <c r="L11" s="177"/>
      <c r="M11" s="177"/>
      <c r="N11" s="663"/>
    </row>
    <row r="12" spans="1:14" ht="12.75" customHeight="1">
      <c r="A12" s="194" t="s">
        <v>17</v>
      </c>
      <c r="B12" s="195" t="s">
        <v>401</v>
      </c>
      <c r="C12" s="171"/>
      <c r="D12" s="171"/>
      <c r="E12" s="171"/>
      <c r="F12" s="171"/>
      <c r="G12" s="604"/>
      <c r="H12" s="41"/>
      <c r="I12" s="177"/>
      <c r="J12" s="177"/>
      <c r="K12" s="177"/>
      <c r="L12" s="177"/>
      <c r="M12" s="177"/>
      <c r="N12" s="663"/>
    </row>
    <row r="13" spans="1:14" ht="12.75" customHeight="1">
      <c r="A13" s="194" t="s">
        <v>18</v>
      </c>
      <c r="B13" s="41"/>
      <c r="C13" s="171"/>
      <c r="D13" s="171"/>
      <c r="E13" s="171"/>
      <c r="F13" s="171"/>
      <c r="G13" s="486"/>
      <c r="H13" s="41"/>
      <c r="I13" s="177"/>
      <c r="J13" s="177"/>
      <c r="K13" s="177"/>
      <c r="L13" s="177"/>
      <c r="M13" s="177"/>
      <c r="N13" s="663"/>
    </row>
    <row r="14" spans="1:14" ht="12.75" customHeight="1">
      <c r="A14" s="194" t="s">
        <v>19</v>
      </c>
      <c r="B14" s="283"/>
      <c r="C14" s="172"/>
      <c r="D14" s="172"/>
      <c r="E14" s="171"/>
      <c r="F14" s="171"/>
      <c r="G14" s="487"/>
      <c r="H14" s="41"/>
      <c r="I14" s="177"/>
      <c r="J14" s="177"/>
      <c r="K14" s="177"/>
      <c r="L14" s="177"/>
      <c r="M14" s="177"/>
      <c r="N14" s="663"/>
    </row>
    <row r="15" spans="1:14" ht="12.75" customHeight="1">
      <c r="A15" s="194" t="s">
        <v>20</v>
      </c>
      <c r="B15" s="41"/>
      <c r="C15" s="171"/>
      <c r="D15" s="171"/>
      <c r="E15" s="171"/>
      <c r="F15" s="171"/>
      <c r="G15" s="486"/>
      <c r="H15" s="41"/>
      <c r="I15" s="177"/>
      <c r="J15" s="177"/>
      <c r="K15" s="177"/>
      <c r="L15" s="177"/>
      <c r="M15" s="177"/>
      <c r="N15" s="663"/>
    </row>
    <row r="16" spans="1:14" ht="12.75" customHeight="1">
      <c r="A16" s="194" t="s">
        <v>21</v>
      </c>
      <c r="B16" s="41"/>
      <c r="C16" s="171"/>
      <c r="D16" s="171"/>
      <c r="E16" s="171"/>
      <c r="F16" s="171"/>
      <c r="G16" s="486"/>
      <c r="H16" s="41"/>
      <c r="I16" s="177"/>
      <c r="J16" s="177"/>
      <c r="K16" s="177"/>
      <c r="L16" s="177"/>
      <c r="M16" s="177"/>
      <c r="N16" s="663"/>
    </row>
    <row r="17" spans="1:14" ht="12.75" customHeight="1" thickBot="1">
      <c r="A17" s="194" t="s">
        <v>22</v>
      </c>
      <c r="B17" s="54"/>
      <c r="C17" s="173"/>
      <c r="D17" s="173"/>
      <c r="E17" s="493"/>
      <c r="F17" s="493"/>
      <c r="G17" s="488"/>
      <c r="H17" s="41"/>
      <c r="I17" s="178"/>
      <c r="J17" s="178"/>
      <c r="K17" s="178"/>
      <c r="L17" s="178"/>
      <c r="M17" s="178"/>
      <c r="N17" s="663"/>
    </row>
    <row r="18" spans="1:14" ht="15.75" customHeight="1" thickBot="1">
      <c r="A18" s="197" t="s">
        <v>23</v>
      </c>
      <c r="B18" s="91" t="s">
        <v>402</v>
      </c>
      <c r="C18" s="174">
        <f>SUM(C6:C17)</f>
        <v>286780</v>
      </c>
      <c r="D18" s="174">
        <f>SUM(D6:D17)</f>
        <v>297663</v>
      </c>
      <c r="E18" s="174">
        <f>SUM(E6:E17)</f>
        <v>321167</v>
      </c>
      <c r="F18" s="174">
        <f>SUM(F6:F17)</f>
        <v>315730</v>
      </c>
      <c r="G18" s="605">
        <f>F18/C18</f>
        <v>1.1009484622358603</v>
      </c>
      <c r="H18" s="91" t="s">
        <v>300</v>
      </c>
      <c r="I18" s="179">
        <f>SUM(I6:I17)</f>
        <v>291478</v>
      </c>
      <c r="J18" s="179">
        <f>SUM(J6:J17)</f>
        <v>317560</v>
      </c>
      <c r="K18" s="179">
        <f>SUM(K6:K17)</f>
        <v>379916</v>
      </c>
      <c r="L18" s="179">
        <f>SUM(L6:L17)</f>
        <v>275314</v>
      </c>
      <c r="M18" s="605">
        <f>L18/I18</f>
        <v>0.9445446997715093</v>
      </c>
      <c r="N18" s="663"/>
    </row>
    <row r="19" spans="1:14" ht="12.75" customHeight="1">
      <c r="A19" s="198" t="s">
        <v>24</v>
      </c>
      <c r="B19" s="199" t="s">
        <v>297</v>
      </c>
      <c r="C19" s="342">
        <f>+C20+C21+C22+C23</f>
        <v>4698</v>
      </c>
      <c r="D19" s="342">
        <f>+D20+D21+D22+D23</f>
        <v>19897</v>
      </c>
      <c r="E19" s="342">
        <f>+E20+E21+E22+E23</f>
        <v>58749</v>
      </c>
      <c r="F19" s="489">
        <f>F20+F22+F23</f>
        <v>348749</v>
      </c>
      <c r="G19" s="604">
        <f>F19/C19</f>
        <v>74.23350361856109</v>
      </c>
      <c r="H19" s="200" t="s">
        <v>130</v>
      </c>
      <c r="I19" s="180"/>
      <c r="J19" s="180"/>
      <c r="K19" s="180"/>
      <c r="L19" s="180"/>
      <c r="M19" s="180"/>
      <c r="N19" s="663"/>
    </row>
    <row r="20" spans="1:14" ht="12.75" customHeight="1">
      <c r="A20" s="201" t="s">
        <v>25</v>
      </c>
      <c r="B20" s="200" t="s">
        <v>140</v>
      </c>
      <c r="C20" s="75">
        <v>4698</v>
      </c>
      <c r="D20" s="75">
        <v>19897</v>
      </c>
      <c r="E20" s="75">
        <v>52012</v>
      </c>
      <c r="F20" s="439">
        <v>52012</v>
      </c>
      <c r="G20" s="604">
        <f>F20/C20</f>
        <v>11.071094082588335</v>
      </c>
      <c r="H20" s="200" t="s">
        <v>299</v>
      </c>
      <c r="I20" s="76"/>
      <c r="J20" s="76"/>
      <c r="K20" s="76"/>
      <c r="L20" s="76"/>
      <c r="M20" s="76"/>
      <c r="N20" s="663"/>
    </row>
    <row r="21" spans="1:14" ht="12.75" customHeight="1">
      <c r="A21" s="201" t="s">
        <v>26</v>
      </c>
      <c r="B21" s="200" t="s">
        <v>141</v>
      </c>
      <c r="C21" s="75"/>
      <c r="D21" s="75"/>
      <c r="E21" s="75"/>
      <c r="F21" s="439"/>
      <c r="G21" s="439"/>
      <c r="H21" s="200" t="s">
        <v>104</v>
      </c>
      <c r="I21" s="76"/>
      <c r="J21" s="76">
        <v>5929</v>
      </c>
      <c r="K21" s="76"/>
      <c r="L21" s="76"/>
      <c r="M21" s="76"/>
      <c r="N21" s="663"/>
    </row>
    <row r="22" spans="1:14" ht="12.75" customHeight="1">
      <c r="A22" s="201" t="s">
        <v>27</v>
      </c>
      <c r="B22" s="200" t="s">
        <v>146</v>
      </c>
      <c r="C22" s="75"/>
      <c r="D22" s="75"/>
      <c r="E22" s="75"/>
      <c r="F22" s="439">
        <v>290000</v>
      </c>
      <c r="G22" s="439"/>
      <c r="H22" s="200" t="s">
        <v>105</v>
      </c>
      <c r="I22" s="76"/>
      <c r="J22" s="76"/>
      <c r="K22" s="76"/>
      <c r="L22" s="76"/>
      <c r="M22" s="76"/>
      <c r="N22" s="663"/>
    </row>
    <row r="23" spans="1:14" ht="21.75" customHeight="1">
      <c r="A23" s="201" t="s">
        <v>28</v>
      </c>
      <c r="B23" s="200" t="s">
        <v>461</v>
      </c>
      <c r="C23" s="75"/>
      <c r="D23" s="75"/>
      <c r="E23" s="75">
        <v>6737</v>
      </c>
      <c r="F23" s="490">
        <v>6737</v>
      </c>
      <c r="G23" s="490"/>
      <c r="H23" s="199" t="s">
        <v>148</v>
      </c>
      <c r="I23" s="76"/>
      <c r="J23" s="76"/>
      <c r="K23" s="76"/>
      <c r="L23" s="76"/>
      <c r="M23" s="76"/>
      <c r="N23" s="663"/>
    </row>
    <row r="24" spans="1:14" ht="12.75" customHeight="1">
      <c r="A24" s="201" t="s">
        <v>29</v>
      </c>
      <c r="B24" s="200" t="s">
        <v>298</v>
      </c>
      <c r="C24" s="202">
        <f>+C25+C26</f>
        <v>0</v>
      </c>
      <c r="D24" s="202">
        <f>+D25+D26</f>
        <v>0</v>
      </c>
      <c r="E24" s="202">
        <f>+E25+E26</f>
        <v>0</v>
      </c>
      <c r="F24" s="491"/>
      <c r="G24" s="491"/>
      <c r="H24" s="200" t="s">
        <v>131</v>
      </c>
      <c r="I24" s="76"/>
      <c r="J24" s="76"/>
      <c r="K24" s="76"/>
      <c r="L24" s="76"/>
      <c r="M24" s="76"/>
      <c r="N24" s="663"/>
    </row>
    <row r="25" spans="1:14" ht="12.75" customHeight="1">
      <c r="A25" s="198" t="s">
        <v>30</v>
      </c>
      <c r="B25" s="199" t="s">
        <v>295</v>
      </c>
      <c r="C25" s="175"/>
      <c r="D25" s="175"/>
      <c r="E25" s="175"/>
      <c r="F25" s="490"/>
      <c r="G25" s="490"/>
      <c r="H25" s="193" t="s">
        <v>384</v>
      </c>
      <c r="I25" s="180"/>
      <c r="J25" s="180"/>
      <c r="K25" s="180"/>
      <c r="L25" s="180">
        <v>290000</v>
      </c>
      <c r="M25" s="180"/>
      <c r="N25" s="663"/>
    </row>
    <row r="26" spans="1:14" ht="12.75" customHeight="1">
      <c r="A26" s="201" t="s">
        <v>31</v>
      </c>
      <c r="B26" s="200" t="s">
        <v>296</v>
      </c>
      <c r="C26" s="75"/>
      <c r="D26" s="75"/>
      <c r="E26" s="75"/>
      <c r="F26" s="439"/>
      <c r="G26" s="439"/>
      <c r="H26" s="195" t="s">
        <v>390</v>
      </c>
      <c r="I26" s="76"/>
      <c r="J26" s="76"/>
      <c r="K26" s="76"/>
      <c r="L26" s="76"/>
      <c r="M26" s="76"/>
      <c r="N26" s="663"/>
    </row>
    <row r="27" spans="1:14" ht="12.75" customHeight="1">
      <c r="A27" s="194" t="s">
        <v>32</v>
      </c>
      <c r="B27" s="200" t="s">
        <v>395</v>
      </c>
      <c r="C27" s="75"/>
      <c r="D27" s="75"/>
      <c r="E27" s="75"/>
      <c r="F27" s="439"/>
      <c r="G27" s="439"/>
      <c r="H27" s="195" t="s">
        <v>391</v>
      </c>
      <c r="I27" s="76"/>
      <c r="J27" s="76"/>
      <c r="K27" s="76"/>
      <c r="L27" s="76"/>
      <c r="M27" s="76"/>
      <c r="N27" s="663"/>
    </row>
    <row r="28" spans="1:14" ht="12.75" customHeight="1" thickBot="1">
      <c r="A28" s="247" t="s">
        <v>33</v>
      </c>
      <c r="B28" s="199" t="s">
        <v>253</v>
      </c>
      <c r="C28" s="175"/>
      <c r="D28" s="175"/>
      <c r="E28" s="175"/>
      <c r="F28" s="490"/>
      <c r="G28" s="490"/>
      <c r="H28" s="285" t="s">
        <v>290</v>
      </c>
      <c r="I28" s="180">
        <v>5850</v>
      </c>
      <c r="J28" s="180">
        <v>5850</v>
      </c>
      <c r="K28" s="180">
        <v>5850</v>
      </c>
      <c r="L28" s="180">
        <v>5850</v>
      </c>
      <c r="M28" s="180"/>
      <c r="N28" s="663"/>
    </row>
    <row r="29" spans="1:14" ht="26.25" customHeight="1" thickBot="1">
      <c r="A29" s="197" t="s">
        <v>34</v>
      </c>
      <c r="B29" s="91" t="s">
        <v>403</v>
      </c>
      <c r="C29" s="174">
        <f>+C19+C24+C27+C28</f>
        <v>4698</v>
      </c>
      <c r="D29" s="174">
        <f>+D19+D24+D27+D28</f>
        <v>19897</v>
      </c>
      <c r="E29" s="174">
        <f>+E19+E24+E27+E28</f>
        <v>58749</v>
      </c>
      <c r="F29" s="174">
        <f>+F19+F24+F27+F28</f>
        <v>348749</v>
      </c>
      <c r="G29" s="605">
        <f>F29/C29</f>
        <v>74.23350361856109</v>
      </c>
      <c r="H29" s="91" t="s">
        <v>405</v>
      </c>
      <c r="I29" s="179">
        <f>SUM(I19:I28)</f>
        <v>5850</v>
      </c>
      <c r="J29" s="179">
        <f>SUM(J19:J28)</f>
        <v>11779</v>
      </c>
      <c r="K29" s="179">
        <f>SUM(K19:K28)</f>
        <v>5850</v>
      </c>
      <c r="L29" s="179">
        <f>SUM(L19:L28)</f>
        <v>295850</v>
      </c>
      <c r="M29" s="605">
        <f>L29/I29</f>
        <v>50.572649572649574</v>
      </c>
      <c r="N29" s="663"/>
    </row>
    <row r="30" spans="1:14" ht="13.5" thickBot="1">
      <c r="A30" s="197" t="s">
        <v>35</v>
      </c>
      <c r="B30" s="203" t="s">
        <v>404</v>
      </c>
      <c r="C30" s="204">
        <f>+C18+C29</f>
        <v>291478</v>
      </c>
      <c r="D30" s="204">
        <f>+D18+D29</f>
        <v>317560</v>
      </c>
      <c r="E30" s="204">
        <f>+E18+E29</f>
        <v>379916</v>
      </c>
      <c r="F30" s="204">
        <f>+F18+F29</f>
        <v>664479</v>
      </c>
      <c r="G30" s="605">
        <f>F30/C30</f>
        <v>2.279688346976444</v>
      </c>
      <c r="H30" s="203" t="s">
        <v>406</v>
      </c>
      <c r="I30" s="204">
        <f>+I18+I29</f>
        <v>297328</v>
      </c>
      <c r="J30" s="204">
        <f>+J18+J29</f>
        <v>329339</v>
      </c>
      <c r="K30" s="204">
        <f>+K18+K29</f>
        <v>385766</v>
      </c>
      <c r="L30" s="204">
        <f>+L18+L29</f>
        <v>571164</v>
      </c>
      <c r="M30" s="605">
        <f>L30/I30</f>
        <v>1.9209896141634828</v>
      </c>
      <c r="N30" s="663"/>
    </row>
    <row r="31" spans="1:14" ht="13.5" thickBot="1">
      <c r="A31" s="197" t="s">
        <v>36</v>
      </c>
      <c r="B31" s="203" t="s">
        <v>108</v>
      </c>
      <c r="C31" s="204">
        <f>IF(C18-I18&lt;0,I18-C18,"-")</f>
        <v>4698</v>
      </c>
      <c r="D31" s="204">
        <f>IF(D18-J18&lt;0,J18-D18,"-")</f>
        <v>19897</v>
      </c>
      <c r="E31" s="204">
        <f>IF(E18-K18&lt;0,K18-E18,"-")</f>
        <v>58749</v>
      </c>
      <c r="F31" s="204" t="str">
        <f>IF(F18-L18&lt;0,L18-F18,"-")</f>
        <v>-</v>
      </c>
      <c r="G31" s="492"/>
      <c r="H31" s="203" t="s">
        <v>109</v>
      </c>
      <c r="I31" s="204" t="str">
        <f>IF(C18-I18&gt;0,C18-I18,"-")</f>
        <v>-</v>
      </c>
      <c r="J31" s="204" t="str">
        <f>IF(C18-J18&gt;0,C18-J18,"-")</f>
        <v>-</v>
      </c>
      <c r="K31" s="204" t="str">
        <f>IF(C18-K18&gt;0,C18-K18,"-")</f>
        <v>-</v>
      </c>
      <c r="L31" s="204">
        <f>IF(D18-L18&gt;0,D18-L18,"-")</f>
        <v>22349</v>
      </c>
      <c r="M31" s="204"/>
      <c r="N31" s="663"/>
    </row>
    <row r="32" spans="1:14" ht="13.5" thickBot="1">
      <c r="A32" s="197" t="s">
        <v>37</v>
      </c>
      <c r="B32" s="203" t="s">
        <v>149</v>
      </c>
      <c r="C32" s="204">
        <f>IF(C18+C29-I30&lt;0,I30-(C18+C29),"-")</f>
        <v>5850</v>
      </c>
      <c r="D32" s="204">
        <f>IF(D18+D29-J30&lt;0,J30-(D18+D29),"-")</f>
        <v>11779</v>
      </c>
      <c r="E32" s="204">
        <f>IF(E18+E29-K30&lt;0,K30-(E18+E29),"-")</f>
        <v>5850</v>
      </c>
      <c r="F32" s="204" t="str">
        <f>IF(F18+F29-L30&lt;0,L30-(F18+F29),"-")</f>
        <v>-</v>
      </c>
      <c r="G32" s="492"/>
      <c r="H32" s="203" t="s">
        <v>150</v>
      </c>
      <c r="I32" s="204" t="str">
        <f>IF(C18+C29-I30&gt;0,C18+C29-I30,"-")</f>
        <v>-</v>
      </c>
      <c r="J32" s="204" t="str">
        <f>IF(C18+C29-J30&gt;0,C18+C29-J30,"-")</f>
        <v>-</v>
      </c>
      <c r="K32" s="204" t="str">
        <f>IF(C18+C29-K30&gt;0,C18+C29-K30,"-")</f>
        <v>-</v>
      </c>
      <c r="L32" s="204" t="str">
        <f>IF(D18+D29-L30&gt;0,D18+D29-L30,"-")</f>
        <v>-</v>
      </c>
      <c r="M32" s="204"/>
      <c r="N32" s="663"/>
    </row>
    <row r="33" spans="2:8" ht="18.75">
      <c r="B33" s="664"/>
      <c r="C33" s="664"/>
      <c r="D33" s="664"/>
      <c r="E33" s="664"/>
      <c r="F33" s="664"/>
      <c r="G33" s="664"/>
      <c r="H33" s="664"/>
    </row>
  </sheetData>
  <sheetProtection/>
  <mergeCells count="4">
    <mergeCell ref="A3:A4"/>
    <mergeCell ref="N1:N32"/>
    <mergeCell ref="B33:H33"/>
    <mergeCell ref="I2:L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&amp;CGyőrzámoly Község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33"/>
  <sheetViews>
    <sheetView zoomScaleSheetLayoutView="115" workbookViewId="0" topLeftCell="A1">
      <selection activeCell="G17" sqref="G17"/>
    </sheetView>
  </sheetViews>
  <sheetFormatPr defaultColWidth="9.00390625" defaultRowHeight="12.75"/>
  <cols>
    <col min="1" max="1" width="6.875" style="52" customWidth="1"/>
    <col min="2" max="2" width="55.125" style="101" customWidth="1"/>
    <col min="3" max="7" width="16.375" style="52" customWidth="1"/>
    <col min="8" max="8" width="55.125" style="52" customWidth="1"/>
    <col min="9" max="13" width="16.375" style="52" customWidth="1"/>
    <col min="14" max="14" width="4.875" style="52" customWidth="1"/>
    <col min="15" max="16384" width="9.375" style="52" customWidth="1"/>
  </cols>
  <sheetData>
    <row r="1" spans="2:14" ht="31.5">
      <c r="B1" s="181" t="s">
        <v>107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663" t="s">
        <v>559</v>
      </c>
    </row>
    <row r="2" spans="9:14" ht="14.25" thickBot="1">
      <c r="I2" s="665" t="s">
        <v>55</v>
      </c>
      <c r="J2" s="665"/>
      <c r="K2" s="665"/>
      <c r="L2" s="665"/>
      <c r="M2" s="496"/>
      <c r="N2" s="663"/>
    </row>
    <row r="3" spans="1:14" ht="13.5" thickBot="1">
      <c r="A3" s="666" t="s">
        <v>63</v>
      </c>
      <c r="B3" s="183" t="s">
        <v>50</v>
      </c>
      <c r="C3" s="184"/>
      <c r="D3" s="367"/>
      <c r="E3" s="367"/>
      <c r="F3" s="367"/>
      <c r="G3" s="367"/>
      <c r="H3" s="183" t="s">
        <v>51</v>
      </c>
      <c r="I3" s="185"/>
      <c r="J3" s="185"/>
      <c r="K3" s="185"/>
      <c r="L3" s="185"/>
      <c r="M3" s="185"/>
      <c r="N3" s="663"/>
    </row>
    <row r="4" spans="1:14" s="186" customFormat="1" ht="24.75" thickBot="1">
      <c r="A4" s="667"/>
      <c r="B4" s="102" t="s">
        <v>56</v>
      </c>
      <c r="C4" s="103" t="str">
        <f>+'2.1.sz.mell  '!C4</f>
        <v>2016. évi előirányzat</v>
      </c>
      <c r="D4" s="103" t="str">
        <f>+'2.1.sz.mell  '!D4</f>
        <v>Módosított előirányzat</v>
      </c>
      <c r="E4" s="103" t="str">
        <f>+'2.1.sz.mell  '!E4</f>
        <v>Módosított előirányzat</v>
      </c>
      <c r="F4" s="483" t="s">
        <v>542</v>
      </c>
      <c r="G4" s="483" t="s">
        <v>543</v>
      </c>
      <c r="H4" s="102" t="s">
        <v>56</v>
      </c>
      <c r="I4" s="103" t="str">
        <f>+'2.1.sz.mell  '!C4</f>
        <v>2016. évi előirányzat</v>
      </c>
      <c r="J4" s="103" t="str">
        <f>+'2.1.sz.mell  '!C4</f>
        <v>2016. évi előirányzat</v>
      </c>
      <c r="K4" s="103" t="str">
        <f>+'2.1.sz.mell  '!D4</f>
        <v>Módosított előirányzat</v>
      </c>
      <c r="L4" s="103" t="s">
        <v>542</v>
      </c>
      <c r="M4" s="103" t="s">
        <v>543</v>
      </c>
      <c r="N4" s="663"/>
    </row>
    <row r="5" spans="1:14" s="186" customFormat="1" ht="13.5" thickBot="1">
      <c r="A5" s="187" t="s">
        <v>407</v>
      </c>
      <c r="B5" s="188" t="s">
        <v>408</v>
      </c>
      <c r="C5" s="189" t="s">
        <v>409</v>
      </c>
      <c r="D5" s="189" t="s">
        <v>411</v>
      </c>
      <c r="E5" s="189" t="s">
        <v>410</v>
      </c>
      <c r="F5" s="484" t="s">
        <v>412</v>
      </c>
      <c r="G5" s="484" t="s">
        <v>413</v>
      </c>
      <c r="H5" s="188" t="s">
        <v>414</v>
      </c>
      <c r="I5" s="190" t="s">
        <v>487</v>
      </c>
      <c r="J5" s="190" t="s">
        <v>556</v>
      </c>
      <c r="K5" s="190" t="s">
        <v>557</v>
      </c>
      <c r="L5" s="190" t="s">
        <v>728</v>
      </c>
      <c r="M5" s="190" t="s">
        <v>729</v>
      </c>
      <c r="N5" s="663"/>
    </row>
    <row r="6" spans="1:14" ht="12.75" customHeight="1">
      <c r="A6" s="192" t="s">
        <v>11</v>
      </c>
      <c r="B6" s="193" t="s">
        <v>301</v>
      </c>
      <c r="C6" s="170"/>
      <c r="D6" s="170">
        <v>28443</v>
      </c>
      <c r="E6" s="170">
        <v>35679</v>
      </c>
      <c r="F6" s="485">
        <v>35678</v>
      </c>
      <c r="G6" s="485"/>
      <c r="H6" s="193" t="s">
        <v>142</v>
      </c>
      <c r="I6" s="176">
        <v>230256</v>
      </c>
      <c r="J6" s="176">
        <v>256915</v>
      </c>
      <c r="K6" s="176">
        <v>258356</v>
      </c>
      <c r="L6" s="176">
        <v>222916</v>
      </c>
      <c r="M6" s="604">
        <f>L6/I6</f>
        <v>0.9681224376346328</v>
      </c>
      <c r="N6" s="663"/>
    </row>
    <row r="7" spans="1:14" ht="12.75">
      <c r="A7" s="194" t="s">
        <v>12</v>
      </c>
      <c r="B7" s="195" t="s">
        <v>302</v>
      </c>
      <c r="C7" s="171"/>
      <c r="D7" s="171"/>
      <c r="E7" s="171">
        <v>3300</v>
      </c>
      <c r="F7" s="171">
        <v>3300</v>
      </c>
      <c r="G7" s="486"/>
      <c r="H7" s="195" t="s">
        <v>307</v>
      </c>
      <c r="I7" s="177"/>
      <c r="J7" s="177"/>
      <c r="K7" s="177"/>
      <c r="L7" s="177"/>
      <c r="M7" s="177"/>
      <c r="N7" s="663"/>
    </row>
    <row r="8" spans="1:14" ht="12.75" customHeight="1">
      <c r="A8" s="194" t="s">
        <v>13</v>
      </c>
      <c r="B8" s="195" t="s">
        <v>5</v>
      </c>
      <c r="C8" s="171">
        <v>92756</v>
      </c>
      <c r="D8" s="171">
        <v>118948</v>
      </c>
      <c r="E8" s="171">
        <v>145318</v>
      </c>
      <c r="F8" s="171">
        <v>145318</v>
      </c>
      <c r="G8" s="604">
        <f>F8/C8</f>
        <v>1.5666695415929968</v>
      </c>
      <c r="H8" s="195" t="s">
        <v>126</v>
      </c>
      <c r="I8" s="177">
        <v>29099</v>
      </c>
      <c r="J8" s="177">
        <v>29099</v>
      </c>
      <c r="K8" s="177">
        <v>31295</v>
      </c>
      <c r="L8" s="177">
        <v>6346</v>
      </c>
      <c r="M8" s="604">
        <f>L8/I8</f>
        <v>0.2180830956390254</v>
      </c>
      <c r="N8" s="663"/>
    </row>
    <row r="9" spans="1:14" ht="12.75" customHeight="1">
      <c r="A9" s="194" t="s">
        <v>14</v>
      </c>
      <c r="B9" s="195" t="s">
        <v>303</v>
      </c>
      <c r="C9" s="171">
        <v>5580</v>
      </c>
      <c r="D9" s="171">
        <v>5580</v>
      </c>
      <c r="E9" s="171">
        <v>7726</v>
      </c>
      <c r="F9" s="171">
        <v>4146</v>
      </c>
      <c r="G9" s="604">
        <f>F9/C9</f>
        <v>0.7430107526881721</v>
      </c>
      <c r="H9" s="195" t="s">
        <v>308</v>
      </c>
      <c r="I9" s="177"/>
      <c r="J9" s="177"/>
      <c r="K9" s="177"/>
      <c r="L9" s="177"/>
      <c r="M9" s="177"/>
      <c r="N9" s="663"/>
    </row>
    <row r="10" spans="1:14" ht="12.75" customHeight="1">
      <c r="A10" s="194" t="s">
        <v>15</v>
      </c>
      <c r="B10" s="195" t="s">
        <v>304</v>
      </c>
      <c r="C10" s="171"/>
      <c r="D10" s="171"/>
      <c r="E10" s="171"/>
      <c r="F10" s="171"/>
      <c r="G10" s="486"/>
      <c r="H10" s="195" t="s">
        <v>145</v>
      </c>
      <c r="I10" s="177"/>
      <c r="J10" s="177"/>
      <c r="K10" s="177"/>
      <c r="L10" s="177"/>
      <c r="M10" s="177"/>
      <c r="N10" s="663"/>
    </row>
    <row r="11" spans="1:14" ht="12.75" customHeight="1">
      <c r="A11" s="194" t="s">
        <v>16</v>
      </c>
      <c r="B11" s="195" t="s">
        <v>305</v>
      </c>
      <c r="C11" s="172"/>
      <c r="D11" s="172"/>
      <c r="E11" s="171"/>
      <c r="F11" s="171"/>
      <c r="G11" s="487"/>
      <c r="H11" s="286"/>
      <c r="I11" s="177"/>
      <c r="J11" s="177"/>
      <c r="K11" s="177"/>
      <c r="L11" s="177"/>
      <c r="M11" s="177"/>
      <c r="N11" s="663"/>
    </row>
    <row r="12" spans="1:14" ht="12.75" customHeight="1">
      <c r="A12" s="194" t="s">
        <v>17</v>
      </c>
      <c r="B12" s="41"/>
      <c r="C12" s="171"/>
      <c r="D12" s="171"/>
      <c r="E12" s="171"/>
      <c r="F12" s="171"/>
      <c r="G12" s="486"/>
      <c r="H12" s="286"/>
      <c r="I12" s="177"/>
      <c r="J12" s="177"/>
      <c r="K12" s="177"/>
      <c r="L12" s="177"/>
      <c r="M12" s="177"/>
      <c r="N12" s="663"/>
    </row>
    <row r="13" spans="1:14" ht="12.75" customHeight="1">
      <c r="A13" s="194" t="s">
        <v>18</v>
      </c>
      <c r="B13" s="41"/>
      <c r="C13" s="171"/>
      <c r="D13" s="171"/>
      <c r="E13" s="171"/>
      <c r="F13" s="171"/>
      <c r="G13" s="486"/>
      <c r="H13" s="287"/>
      <c r="I13" s="177"/>
      <c r="J13" s="177"/>
      <c r="K13" s="177"/>
      <c r="L13" s="177"/>
      <c r="M13" s="177"/>
      <c r="N13" s="663"/>
    </row>
    <row r="14" spans="1:15" ht="12.75" customHeight="1">
      <c r="A14" s="194" t="s">
        <v>19</v>
      </c>
      <c r="B14" s="284"/>
      <c r="C14" s="172"/>
      <c r="D14" s="172"/>
      <c r="E14" s="171"/>
      <c r="F14" s="171"/>
      <c r="G14" s="487"/>
      <c r="H14" s="286"/>
      <c r="I14" s="177"/>
      <c r="J14" s="177"/>
      <c r="K14" s="177"/>
      <c r="L14" s="177"/>
      <c r="M14" s="177"/>
      <c r="N14" s="663"/>
      <c r="O14" s="52" t="s">
        <v>454</v>
      </c>
    </row>
    <row r="15" spans="1:14" ht="12.75">
      <c r="A15" s="194" t="s">
        <v>20</v>
      </c>
      <c r="B15" s="41"/>
      <c r="C15" s="172"/>
      <c r="D15" s="172"/>
      <c r="E15" s="171"/>
      <c r="F15" s="171"/>
      <c r="G15" s="487"/>
      <c r="H15" s="286"/>
      <c r="I15" s="177"/>
      <c r="J15" s="177"/>
      <c r="K15" s="177"/>
      <c r="L15" s="177"/>
      <c r="M15" s="177"/>
      <c r="N15" s="663"/>
    </row>
    <row r="16" spans="1:14" ht="12.75" customHeight="1" thickBot="1">
      <c r="A16" s="247" t="s">
        <v>21</v>
      </c>
      <c r="B16" s="285"/>
      <c r="C16" s="249"/>
      <c r="D16" s="249"/>
      <c r="E16" s="497"/>
      <c r="F16" s="497"/>
      <c r="G16" s="494"/>
      <c r="H16" s="248" t="s">
        <v>42</v>
      </c>
      <c r="I16" s="220"/>
      <c r="J16" s="220"/>
      <c r="K16" s="220"/>
      <c r="L16" s="220"/>
      <c r="M16" s="220"/>
      <c r="N16" s="663"/>
    </row>
    <row r="17" spans="1:14" ht="15.75" customHeight="1" thickBot="1">
      <c r="A17" s="197" t="s">
        <v>22</v>
      </c>
      <c r="B17" s="91" t="s">
        <v>315</v>
      </c>
      <c r="C17" s="174">
        <f>+C6+C8+C9+C11+C12+C13+C14+C15+C16</f>
        <v>98336</v>
      </c>
      <c r="D17" s="174">
        <f>+D6+D8+D9+D11+D12+D13+D14+D15+D16</f>
        <v>152971</v>
      </c>
      <c r="E17" s="174">
        <f>+E6+E8+E9+E11+E12+E13+E14+E15+E16</f>
        <v>188723</v>
      </c>
      <c r="F17" s="174">
        <f>+F6+F8+F9+F11+F12+F13+F14+F15+F16</f>
        <v>185142</v>
      </c>
      <c r="G17" s="605">
        <f>F17/C17</f>
        <v>1.882748942401562</v>
      </c>
      <c r="H17" s="91" t="s">
        <v>316</v>
      </c>
      <c r="I17" s="179">
        <f>+I6+I8+I10+I11+I12+I13+I14+I15+I16</f>
        <v>259355</v>
      </c>
      <c r="J17" s="179">
        <f>+J6+J8+J10+J11+J12+J13+J14+J15+J16</f>
        <v>286014</v>
      </c>
      <c r="K17" s="179">
        <f>+K6+K8+K10+K11+K12+K13+K14+K15+K16</f>
        <v>289651</v>
      </c>
      <c r="L17" s="179">
        <f>+L6+L8+L10+L11+L12+L13+L14+L15+L16</f>
        <v>229262</v>
      </c>
      <c r="M17" s="605">
        <f>L17/I17</f>
        <v>0.8839698482774575</v>
      </c>
      <c r="N17" s="663"/>
    </row>
    <row r="18" spans="1:14" ht="12.75" customHeight="1">
      <c r="A18" s="192" t="s">
        <v>23</v>
      </c>
      <c r="B18" s="207" t="s">
        <v>162</v>
      </c>
      <c r="C18" s="214">
        <f>+C19+C20+C21+C22+C23</f>
        <v>109098</v>
      </c>
      <c r="D18" s="214">
        <f>+D19+D20+D21+D22+D23</f>
        <v>88043</v>
      </c>
      <c r="E18" s="214">
        <f>+E19+E20+E21+E22+E23</f>
        <v>67707</v>
      </c>
      <c r="F18" s="495">
        <v>67707</v>
      </c>
      <c r="G18" s="604">
        <f>F18/C18</f>
        <v>0.6206071605345652</v>
      </c>
      <c r="H18" s="200" t="s">
        <v>130</v>
      </c>
      <c r="I18" s="74"/>
      <c r="J18" s="74"/>
      <c r="K18" s="74"/>
      <c r="L18" s="74"/>
      <c r="M18" s="74"/>
      <c r="N18" s="663"/>
    </row>
    <row r="19" spans="1:14" ht="12.75" customHeight="1">
      <c r="A19" s="194" t="s">
        <v>24</v>
      </c>
      <c r="B19" s="208" t="s">
        <v>151</v>
      </c>
      <c r="C19" s="75">
        <v>109098</v>
      </c>
      <c r="D19" s="75">
        <v>88043</v>
      </c>
      <c r="E19" s="75">
        <v>67707</v>
      </c>
      <c r="F19" s="439">
        <v>67707</v>
      </c>
      <c r="G19" s="604">
        <f>F19/C19</f>
        <v>0.6206071605345652</v>
      </c>
      <c r="H19" s="200" t="s">
        <v>133</v>
      </c>
      <c r="I19" s="76"/>
      <c r="J19" s="76"/>
      <c r="K19" s="76">
        <v>5929</v>
      </c>
      <c r="L19" s="76">
        <v>5929</v>
      </c>
      <c r="M19" s="76"/>
      <c r="N19" s="663"/>
    </row>
    <row r="20" spans="1:14" ht="12.75" customHeight="1">
      <c r="A20" s="192" t="s">
        <v>25</v>
      </c>
      <c r="B20" s="208" t="s">
        <v>152</v>
      </c>
      <c r="C20" s="75"/>
      <c r="D20" s="75"/>
      <c r="E20" s="75"/>
      <c r="F20" s="439"/>
      <c r="G20" s="439"/>
      <c r="H20" s="200" t="s">
        <v>104</v>
      </c>
      <c r="I20" s="76"/>
      <c r="J20" s="76"/>
      <c r="K20" s="76"/>
      <c r="L20" s="76"/>
      <c r="M20" s="76"/>
      <c r="N20" s="663"/>
    </row>
    <row r="21" spans="1:14" ht="12.75" customHeight="1">
      <c r="A21" s="194" t="s">
        <v>26</v>
      </c>
      <c r="B21" s="208" t="s">
        <v>153</v>
      </c>
      <c r="C21" s="75"/>
      <c r="D21" s="75"/>
      <c r="E21" s="75"/>
      <c r="F21" s="439"/>
      <c r="G21" s="439"/>
      <c r="H21" s="200" t="s">
        <v>105</v>
      </c>
      <c r="I21" s="76"/>
      <c r="J21" s="76"/>
      <c r="K21" s="76"/>
      <c r="L21" s="76"/>
      <c r="M21" s="76"/>
      <c r="N21" s="663"/>
    </row>
    <row r="22" spans="1:14" ht="12.75" customHeight="1">
      <c r="A22" s="192" t="s">
        <v>27</v>
      </c>
      <c r="B22" s="208" t="s">
        <v>154</v>
      </c>
      <c r="C22" s="75"/>
      <c r="D22" s="75"/>
      <c r="E22" s="75"/>
      <c r="F22" s="490"/>
      <c r="G22" s="490"/>
      <c r="H22" s="199" t="s">
        <v>148</v>
      </c>
      <c r="I22" s="76"/>
      <c r="J22" s="76"/>
      <c r="K22" s="76"/>
      <c r="L22" s="76"/>
      <c r="M22" s="76"/>
      <c r="N22" s="663"/>
    </row>
    <row r="23" spans="1:14" ht="12.75" customHeight="1">
      <c r="A23" s="194" t="s">
        <v>28</v>
      </c>
      <c r="B23" s="209" t="s">
        <v>155</v>
      </c>
      <c r="C23" s="75"/>
      <c r="D23" s="75"/>
      <c r="E23" s="75"/>
      <c r="F23" s="439"/>
      <c r="G23" s="439"/>
      <c r="H23" s="200" t="s">
        <v>134</v>
      </c>
      <c r="I23" s="76"/>
      <c r="J23" s="76"/>
      <c r="K23" s="76"/>
      <c r="L23" s="76"/>
      <c r="M23" s="76"/>
      <c r="N23" s="663"/>
    </row>
    <row r="24" spans="1:14" ht="12.75" customHeight="1">
      <c r="A24" s="192" t="s">
        <v>29</v>
      </c>
      <c r="B24" s="210" t="s">
        <v>156</v>
      </c>
      <c r="C24" s="202">
        <f>+C25+C26+C27+C28+C29</f>
        <v>51921</v>
      </c>
      <c r="D24" s="202">
        <f>+D25+D26+D27+D28+D29</f>
        <v>45000</v>
      </c>
      <c r="E24" s="202">
        <f>+E25+E26+E27+E28+E29</f>
        <v>45000</v>
      </c>
      <c r="F24" s="495">
        <v>5929</v>
      </c>
      <c r="G24" s="604">
        <f>F24/C24</f>
        <v>0.11419271585678242</v>
      </c>
      <c r="H24" s="211" t="s">
        <v>132</v>
      </c>
      <c r="I24" s="76"/>
      <c r="J24" s="76"/>
      <c r="K24" s="76"/>
      <c r="L24" s="76"/>
      <c r="M24" s="76"/>
      <c r="N24" s="663"/>
    </row>
    <row r="25" spans="1:14" ht="12.75" customHeight="1">
      <c r="A25" s="194" t="s">
        <v>30</v>
      </c>
      <c r="B25" s="209" t="s">
        <v>157</v>
      </c>
      <c r="C25" s="75"/>
      <c r="D25" s="75"/>
      <c r="E25" s="75"/>
      <c r="F25" s="436"/>
      <c r="G25" s="436"/>
      <c r="H25" s="211" t="s">
        <v>309</v>
      </c>
      <c r="I25" s="76"/>
      <c r="J25" s="76"/>
      <c r="K25" s="76"/>
      <c r="L25" s="76"/>
      <c r="M25" s="76"/>
      <c r="N25" s="663"/>
    </row>
    <row r="26" spans="1:14" ht="12.75" customHeight="1">
      <c r="A26" s="192" t="s">
        <v>31</v>
      </c>
      <c r="B26" s="209" t="s">
        <v>158</v>
      </c>
      <c r="C26" s="75"/>
      <c r="D26" s="75"/>
      <c r="E26" s="75"/>
      <c r="F26" s="436"/>
      <c r="G26" s="436"/>
      <c r="H26" s="206"/>
      <c r="I26" s="76"/>
      <c r="J26" s="76"/>
      <c r="K26" s="76"/>
      <c r="L26" s="76"/>
      <c r="M26" s="76"/>
      <c r="N26" s="663"/>
    </row>
    <row r="27" spans="1:14" ht="12.75" customHeight="1">
      <c r="A27" s="194" t="s">
        <v>32</v>
      </c>
      <c r="B27" s="208" t="s">
        <v>159</v>
      </c>
      <c r="C27" s="75">
        <v>51921</v>
      </c>
      <c r="D27" s="75">
        <v>45000</v>
      </c>
      <c r="E27" s="75">
        <v>45000</v>
      </c>
      <c r="F27" s="436">
        <v>5929</v>
      </c>
      <c r="G27" s="604">
        <f>F27/C27</f>
        <v>0.11419271585678242</v>
      </c>
      <c r="H27" s="89"/>
      <c r="I27" s="76"/>
      <c r="J27" s="76"/>
      <c r="K27" s="76"/>
      <c r="L27" s="76"/>
      <c r="M27" s="76"/>
      <c r="N27" s="663"/>
    </row>
    <row r="28" spans="1:14" ht="12.75" customHeight="1">
      <c r="A28" s="192" t="s">
        <v>33</v>
      </c>
      <c r="B28" s="212" t="s">
        <v>160</v>
      </c>
      <c r="C28" s="75"/>
      <c r="D28" s="75"/>
      <c r="E28" s="75"/>
      <c r="F28" s="439"/>
      <c r="G28" s="439"/>
      <c r="H28" s="41"/>
      <c r="I28" s="76"/>
      <c r="J28" s="76"/>
      <c r="K28" s="76"/>
      <c r="L28" s="76"/>
      <c r="M28" s="76"/>
      <c r="N28" s="663"/>
    </row>
    <row r="29" spans="1:14" ht="12.75" customHeight="1" thickBot="1">
      <c r="A29" s="194" t="s">
        <v>34</v>
      </c>
      <c r="B29" s="213" t="s">
        <v>161</v>
      </c>
      <c r="C29" s="75"/>
      <c r="D29" s="75"/>
      <c r="E29" s="75"/>
      <c r="F29" s="436"/>
      <c r="G29" s="436"/>
      <c r="H29" s="89"/>
      <c r="I29" s="76"/>
      <c r="J29" s="76"/>
      <c r="K29" s="76"/>
      <c r="L29" s="76"/>
      <c r="M29" s="76"/>
      <c r="N29" s="663"/>
    </row>
    <row r="30" spans="1:14" ht="21.75" customHeight="1" thickBot="1">
      <c r="A30" s="197" t="s">
        <v>35</v>
      </c>
      <c r="B30" s="91" t="s">
        <v>306</v>
      </c>
      <c r="C30" s="174">
        <f>+C18+C24</f>
        <v>161019</v>
      </c>
      <c r="D30" s="174">
        <f>+D18+D24</f>
        <v>133043</v>
      </c>
      <c r="E30" s="174">
        <f>+E18+E24</f>
        <v>112707</v>
      </c>
      <c r="F30" s="174">
        <f>+F18+F24</f>
        <v>73636</v>
      </c>
      <c r="G30" s="605">
        <f>F30/C30</f>
        <v>0.4573124910724821</v>
      </c>
      <c r="H30" s="91" t="s">
        <v>310</v>
      </c>
      <c r="I30" s="179">
        <f>SUM(I18:I29)</f>
        <v>0</v>
      </c>
      <c r="J30" s="179">
        <f>SUM(J18:J29)</f>
        <v>0</v>
      </c>
      <c r="K30" s="179">
        <f>SUM(K18:K29)</f>
        <v>5929</v>
      </c>
      <c r="L30" s="179">
        <f>SUM(L18:L29)</f>
        <v>5929</v>
      </c>
      <c r="M30" s="179">
        <f>SUM(M18:M29)</f>
        <v>0</v>
      </c>
      <c r="N30" s="663"/>
    </row>
    <row r="31" spans="1:14" ht="13.5" thickBot="1">
      <c r="A31" s="197" t="s">
        <v>36</v>
      </c>
      <c r="B31" s="203" t="s">
        <v>311</v>
      </c>
      <c r="C31" s="204">
        <f>+C17+C30</f>
        <v>259355</v>
      </c>
      <c r="D31" s="204">
        <f>+D17+D30</f>
        <v>286014</v>
      </c>
      <c r="E31" s="204">
        <f>+E17+E30</f>
        <v>301430</v>
      </c>
      <c r="F31" s="204">
        <f>+F17+F30</f>
        <v>258778</v>
      </c>
      <c r="G31" s="605">
        <f>F31/C31</f>
        <v>0.9977752501397699</v>
      </c>
      <c r="H31" s="203" t="s">
        <v>312</v>
      </c>
      <c r="I31" s="204">
        <f>+I17+I30</f>
        <v>259355</v>
      </c>
      <c r="J31" s="204">
        <f>+J17+J30</f>
        <v>286014</v>
      </c>
      <c r="K31" s="204">
        <f>+K17+K30</f>
        <v>295580</v>
      </c>
      <c r="L31" s="204">
        <f>+L17+L30</f>
        <v>235191</v>
      </c>
      <c r="M31" s="605">
        <f>L31/I31</f>
        <v>0.9068304061999961</v>
      </c>
      <c r="N31" s="663"/>
    </row>
    <row r="32" spans="1:14" ht="13.5" thickBot="1">
      <c r="A32" s="197" t="s">
        <v>37</v>
      </c>
      <c r="B32" s="203" t="s">
        <v>108</v>
      </c>
      <c r="C32" s="204">
        <f>IF(C17-I17&lt;0,I17-C17,"-")</f>
        <v>161019</v>
      </c>
      <c r="D32" s="204">
        <f>IF(D17-K17&lt;0,K17-D17,"-")</f>
        <v>136680</v>
      </c>
      <c r="E32" s="204">
        <f>IF(E17-K17&lt;0,K17-E17,"-")</f>
        <v>100928</v>
      </c>
      <c r="F32" s="204">
        <f>IF(F17-L17&lt;0,L17-F17,"-")</f>
        <v>44120</v>
      </c>
      <c r="G32" s="605"/>
      <c r="H32" s="203" t="s">
        <v>109</v>
      </c>
      <c r="I32" s="204" t="str">
        <f>IF(C17-I17&gt;0,C17-I17,"-")</f>
        <v>-</v>
      </c>
      <c r="J32" s="204" t="str">
        <f>IF(C17-J17&gt;0,C17-J17,"-")</f>
        <v>-</v>
      </c>
      <c r="K32" s="204" t="str">
        <f>IF(D17-K17&gt;0,D17-K17,"-")</f>
        <v>-</v>
      </c>
      <c r="L32" s="204" t="str">
        <f>IF(E17-L17&gt;0,E17-L17,"-")</f>
        <v>-</v>
      </c>
      <c r="M32" s="204"/>
      <c r="N32" s="663"/>
    </row>
    <row r="33" spans="1:14" ht="13.5" thickBot="1">
      <c r="A33" s="197" t="s">
        <v>38</v>
      </c>
      <c r="B33" s="203" t="s">
        <v>149</v>
      </c>
      <c r="C33" s="204" t="str">
        <f>IF(C17+C30-I26&lt;0,I26-(C17+C30),"-")</f>
        <v>-</v>
      </c>
      <c r="D33" s="204" t="str">
        <f>IF(D17+D30-K26&lt;0,K26-(D17+D30),"-")</f>
        <v>-</v>
      </c>
      <c r="E33" s="204" t="str">
        <f>IF(E17+E30-N26&lt;0,N26-(E17+E30),"-")</f>
        <v>-</v>
      </c>
      <c r="F33" s="204" t="str">
        <f>IF(F17+F30-O26&lt;0,O26-(F17+F30),"-")</f>
        <v>-</v>
      </c>
      <c r="G33" s="204"/>
      <c r="H33" s="203" t="s">
        <v>150</v>
      </c>
      <c r="I33" s="204">
        <f>IF(C17+C30-I26&gt;0,C17+C30-I26,"-")</f>
        <v>259355</v>
      </c>
      <c r="J33" s="204">
        <f>IF(D17+D30-J26&gt;0,D17+D30-J26,"-")</f>
        <v>286014</v>
      </c>
      <c r="K33" s="204">
        <f>IF(E17+E30-K26&gt;0,E17+E30-K26,"-")</f>
        <v>301430</v>
      </c>
      <c r="L33" s="204">
        <f>IF(F17+F30-L26&gt;0,F17+F30-L26,"-")</f>
        <v>258778</v>
      </c>
      <c r="M33" s="204"/>
      <c r="N33" s="663"/>
    </row>
  </sheetData>
  <sheetProtection/>
  <mergeCells count="3">
    <mergeCell ref="A3:A4"/>
    <mergeCell ref="N1:N33"/>
    <mergeCell ref="I2:L2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zoomScale="115" zoomScaleNormal="115" workbookViewId="0" topLeftCell="A1">
      <selection activeCell="I7" sqref="I7"/>
    </sheetView>
  </sheetViews>
  <sheetFormatPr defaultColWidth="9.00390625" defaultRowHeight="12.75"/>
  <cols>
    <col min="1" max="1" width="47.125" style="39" customWidth="1"/>
    <col min="2" max="2" width="15.625" style="38" customWidth="1"/>
    <col min="3" max="3" width="16.375" style="38" customWidth="1"/>
    <col min="4" max="4" width="18.00390625" style="38" customWidth="1"/>
    <col min="5" max="8" width="16.625" style="38" customWidth="1"/>
    <col min="9" max="9" width="18.875" style="52" customWidth="1"/>
    <col min="10" max="11" width="12.875" style="38" customWidth="1"/>
    <col min="12" max="12" width="13.875" style="38" customWidth="1"/>
    <col min="13" max="16384" width="9.375" style="38" customWidth="1"/>
  </cols>
  <sheetData>
    <row r="1" spans="1:9" ht="25.5" customHeight="1">
      <c r="A1" s="668" t="s">
        <v>0</v>
      </c>
      <c r="B1" s="668"/>
      <c r="C1" s="668"/>
      <c r="D1" s="668"/>
      <c r="E1" s="668"/>
      <c r="F1" s="668"/>
      <c r="G1" s="668"/>
      <c r="H1" s="668"/>
      <c r="I1" s="668"/>
    </row>
    <row r="2" spans="1:9" ht="22.5" customHeight="1" thickBot="1">
      <c r="A2" s="101"/>
      <c r="B2" s="52"/>
      <c r="C2" s="52"/>
      <c r="D2" s="52"/>
      <c r="E2" s="52"/>
      <c r="F2" s="52"/>
      <c r="G2" s="52"/>
      <c r="H2" s="52"/>
      <c r="I2" s="47" t="s">
        <v>55</v>
      </c>
    </row>
    <row r="3" spans="1:9" s="40" customFormat="1" ht="44.25" customHeight="1" thickBot="1">
      <c r="A3" s="102" t="s">
        <v>59</v>
      </c>
      <c r="B3" s="103" t="s">
        <v>60</v>
      </c>
      <c r="C3" s="103" t="s">
        <v>61</v>
      </c>
      <c r="D3" s="103" t="s">
        <v>466</v>
      </c>
      <c r="E3" s="103" t="s">
        <v>465</v>
      </c>
      <c r="F3" s="103" t="s">
        <v>482</v>
      </c>
      <c r="G3" s="103" t="s">
        <v>482</v>
      </c>
      <c r="H3" s="421" t="s">
        <v>542</v>
      </c>
      <c r="I3" s="48" t="s">
        <v>467</v>
      </c>
    </row>
    <row r="4" spans="1:9" s="52" customFormat="1" ht="12" customHeight="1" thickBot="1">
      <c r="A4" s="49" t="s">
        <v>407</v>
      </c>
      <c r="B4" s="50" t="s">
        <v>408</v>
      </c>
      <c r="C4" s="50" t="s">
        <v>409</v>
      </c>
      <c r="D4" s="50" t="s">
        <v>411</v>
      </c>
      <c r="E4" s="50" t="s">
        <v>410</v>
      </c>
      <c r="F4" s="50" t="s">
        <v>412</v>
      </c>
      <c r="G4" s="50" t="s">
        <v>413</v>
      </c>
      <c r="H4" s="477" t="s">
        <v>414</v>
      </c>
      <c r="I4" s="51" t="s">
        <v>754</v>
      </c>
    </row>
    <row r="5" spans="1:9" ht="15.75" customHeight="1">
      <c r="A5" s="357" t="s">
        <v>447</v>
      </c>
      <c r="B5" s="358">
        <v>3810</v>
      </c>
      <c r="C5" s="359" t="s">
        <v>444</v>
      </c>
      <c r="D5" s="358"/>
      <c r="E5" s="358">
        <v>3810</v>
      </c>
      <c r="F5" s="358">
        <v>3810</v>
      </c>
      <c r="G5" s="358">
        <v>1320</v>
      </c>
      <c r="H5" s="478"/>
      <c r="I5" s="360">
        <f aca="true" t="shared" si="0" ref="I5:I23">B5-D5-E5</f>
        <v>0</v>
      </c>
    </row>
    <row r="6" spans="1:9" ht="15.75" customHeight="1">
      <c r="A6" s="357" t="s">
        <v>468</v>
      </c>
      <c r="B6" s="365">
        <v>218165</v>
      </c>
      <c r="C6" s="359" t="s">
        <v>444</v>
      </c>
      <c r="D6" s="358"/>
      <c r="E6" s="365">
        <v>218165</v>
      </c>
      <c r="F6" s="365">
        <v>198975</v>
      </c>
      <c r="G6" s="365">
        <v>201524</v>
      </c>
      <c r="H6" s="479">
        <v>170382</v>
      </c>
      <c r="I6" s="53">
        <f t="shared" si="0"/>
        <v>0</v>
      </c>
    </row>
    <row r="7" spans="1:9" ht="33.75" customHeight="1">
      <c r="A7" s="357" t="s">
        <v>490</v>
      </c>
      <c r="B7" s="365">
        <v>43028</v>
      </c>
      <c r="C7" s="359" t="s">
        <v>444</v>
      </c>
      <c r="D7" s="358"/>
      <c r="E7" s="365"/>
      <c r="F7" s="365">
        <v>43028</v>
      </c>
      <c r="G7" s="365">
        <v>43028</v>
      </c>
      <c r="H7" s="479">
        <v>43028</v>
      </c>
      <c r="I7" s="53"/>
    </row>
    <row r="8" spans="1:9" ht="15.75" customHeight="1">
      <c r="A8" s="357" t="s">
        <v>448</v>
      </c>
      <c r="B8" s="358">
        <v>1698</v>
      </c>
      <c r="C8" s="359" t="s">
        <v>444</v>
      </c>
      <c r="D8" s="358"/>
      <c r="E8" s="358">
        <v>1698</v>
      </c>
      <c r="F8" s="358">
        <v>1698</v>
      </c>
      <c r="G8" s="358">
        <v>1698</v>
      </c>
      <c r="H8" s="478"/>
      <c r="I8" s="53">
        <f t="shared" si="0"/>
        <v>0</v>
      </c>
    </row>
    <row r="9" spans="1:9" ht="15.75" customHeight="1">
      <c r="A9" s="361" t="s">
        <v>449</v>
      </c>
      <c r="B9" s="358">
        <v>3556</v>
      </c>
      <c r="C9" s="359" t="s">
        <v>450</v>
      </c>
      <c r="D9" s="358">
        <v>1397</v>
      </c>
      <c r="E9" s="358">
        <v>2159</v>
      </c>
      <c r="F9" s="358">
        <v>2504</v>
      </c>
      <c r="G9" s="358">
        <v>2591</v>
      </c>
      <c r="H9" s="478">
        <v>2591</v>
      </c>
      <c r="I9" s="53">
        <f t="shared" si="0"/>
        <v>0</v>
      </c>
    </row>
    <row r="10" spans="1:9" ht="15.75" customHeight="1">
      <c r="A10" s="357" t="s">
        <v>469</v>
      </c>
      <c r="B10" s="358">
        <v>1270</v>
      </c>
      <c r="C10" s="359" t="s">
        <v>444</v>
      </c>
      <c r="D10" s="358"/>
      <c r="E10" s="358">
        <v>1270</v>
      </c>
      <c r="F10" s="358">
        <v>1270</v>
      </c>
      <c r="G10" s="358">
        <v>1270</v>
      </c>
      <c r="H10" s="478">
        <v>1270</v>
      </c>
      <c r="I10" s="53">
        <f t="shared" si="0"/>
        <v>0</v>
      </c>
    </row>
    <row r="11" spans="1:9" ht="34.5" customHeight="1">
      <c r="A11" s="366" t="s">
        <v>470</v>
      </c>
      <c r="B11" s="358">
        <v>400</v>
      </c>
      <c r="C11" s="359" t="s">
        <v>444</v>
      </c>
      <c r="D11" s="358"/>
      <c r="E11" s="358">
        <v>400</v>
      </c>
      <c r="F11" s="358">
        <v>400</v>
      </c>
      <c r="G11" s="358">
        <v>450</v>
      </c>
      <c r="H11" s="478">
        <v>50</v>
      </c>
      <c r="I11" s="53">
        <f t="shared" si="0"/>
        <v>0</v>
      </c>
    </row>
    <row r="12" spans="1:9" ht="15.75" customHeight="1">
      <c r="A12" s="357" t="s">
        <v>451</v>
      </c>
      <c r="B12" s="358">
        <v>1842</v>
      </c>
      <c r="C12" s="359" t="s">
        <v>444</v>
      </c>
      <c r="D12" s="358"/>
      <c r="E12" s="358">
        <v>1842</v>
      </c>
      <c r="F12" s="358">
        <v>4318</v>
      </c>
      <c r="G12" s="358">
        <v>4332</v>
      </c>
      <c r="H12" s="478">
        <v>4332</v>
      </c>
      <c r="I12" s="53">
        <f t="shared" si="0"/>
        <v>0</v>
      </c>
    </row>
    <row r="13" spans="1:9" ht="15.75" customHeight="1">
      <c r="A13" s="357" t="s">
        <v>471</v>
      </c>
      <c r="B13" s="358">
        <v>635</v>
      </c>
      <c r="C13" s="359" t="s">
        <v>444</v>
      </c>
      <c r="D13" s="358"/>
      <c r="E13" s="358">
        <v>635</v>
      </c>
      <c r="F13" s="358">
        <v>635</v>
      </c>
      <c r="G13" s="358">
        <v>635</v>
      </c>
      <c r="H13" s="478"/>
      <c r="I13" s="53">
        <f t="shared" si="0"/>
        <v>0</v>
      </c>
    </row>
    <row r="14" spans="1:9" ht="15.75" customHeight="1">
      <c r="A14" s="357" t="s">
        <v>452</v>
      </c>
      <c r="B14" s="358">
        <v>86</v>
      </c>
      <c r="C14" s="359" t="s">
        <v>444</v>
      </c>
      <c r="D14" s="358"/>
      <c r="E14" s="358">
        <v>86</v>
      </c>
      <c r="F14" s="358">
        <v>86</v>
      </c>
      <c r="G14" s="358">
        <v>86</v>
      </c>
      <c r="H14" s="478"/>
      <c r="I14" s="53">
        <f>B14-D14-E14</f>
        <v>0</v>
      </c>
    </row>
    <row r="15" spans="1:9" ht="15.75" customHeight="1">
      <c r="A15" s="357" t="s">
        <v>472</v>
      </c>
      <c r="B15" s="358">
        <v>191</v>
      </c>
      <c r="C15" s="359" t="s">
        <v>444</v>
      </c>
      <c r="D15" s="358"/>
      <c r="E15" s="358">
        <v>191</v>
      </c>
      <c r="F15" s="358">
        <v>191</v>
      </c>
      <c r="G15" s="358">
        <v>159</v>
      </c>
      <c r="H15" s="478">
        <v>0</v>
      </c>
      <c r="I15" s="53">
        <f t="shared" si="0"/>
        <v>0</v>
      </c>
    </row>
    <row r="16" spans="1:9" ht="36" customHeight="1">
      <c r="A16" s="357" t="s">
        <v>513</v>
      </c>
      <c r="B16" s="358"/>
      <c r="C16" s="359"/>
      <c r="D16" s="358"/>
      <c r="E16" s="358"/>
      <c r="F16" s="358"/>
      <c r="G16" s="358">
        <v>1263</v>
      </c>
      <c r="H16" s="478">
        <v>1263</v>
      </c>
      <c r="I16" s="53">
        <f t="shared" si="0"/>
        <v>0</v>
      </c>
    </row>
    <row r="17" spans="1:9" ht="15.75" customHeight="1">
      <c r="A17" s="357"/>
      <c r="B17" s="358"/>
      <c r="C17" s="359"/>
      <c r="D17" s="358"/>
      <c r="E17" s="358"/>
      <c r="F17" s="358"/>
      <c r="G17" s="358"/>
      <c r="H17" s="478"/>
      <c r="I17" s="53">
        <f t="shared" si="0"/>
        <v>0</v>
      </c>
    </row>
    <row r="18" spans="1:9" ht="15.75" customHeight="1">
      <c r="A18" s="357"/>
      <c r="B18" s="358"/>
      <c r="C18" s="359"/>
      <c r="D18" s="358"/>
      <c r="E18" s="358"/>
      <c r="F18" s="358"/>
      <c r="G18" s="358"/>
      <c r="H18" s="478"/>
      <c r="I18" s="53">
        <f t="shared" si="0"/>
        <v>0</v>
      </c>
    </row>
    <row r="19" spans="1:9" ht="15.75" customHeight="1">
      <c r="A19" s="322"/>
      <c r="B19" s="27"/>
      <c r="C19" s="323"/>
      <c r="D19" s="27"/>
      <c r="E19" s="27"/>
      <c r="F19" s="27"/>
      <c r="G19" s="27"/>
      <c r="H19" s="480"/>
      <c r="I19" s="53">
        <f t="shared" si="0"/>
        <v>0</v>
      </c>
    </row>
    <row r="20" spans="1:9" ht="15.75" customHeight="1">
      <c r="A20" s="322"/>
      <c r="B20" s="27"/>
      <c r="C20" s="323"/>
      <c r="D20" s="27"/>
      <c r="E20" s="27"/>
      <c r="F20" s="27"/>
      <c r="G20" s="27"/>
      <c r="H20" s="480"/>
      <c r="I20" s="53">
        <f t="shared" si="0"/>
        <v>0</v>
      </c>
    </row>
    <row r="21" spans="1:9" ht="15.75" customHeight="1">
      <c r="A21" s="322"/>
      <c r="B21" s="27"/>
      <c r="C21" s="323"/>
      <c r="D21" s="27"/>
      <c r="E21" s="27"/>
      <c r="F21" s="27"/>
      <c r="G21" s="27"/>
      <c r="H21" s="480"/>
      <c r="I21" s="53">
        <f t="shared" si="0"/>
        <v>0</v>
      </c>
    </row>
    <row r="22" spans="1:9" ht="15.75" customHeight="1">
      <c r="A22" s="322"/>
      <c r="B22" s="27"/>
      <c r="C22" s="323"/>
      <c r="D22" s="27"/>
      <c r="E22" s="27"/>
      <c r="F22" s="27"/>
      <c r="G22" s="27"/>
      <c r="H22" s="480"/>
      <c r="I22" s="53">
        <f t="shared" si="0"/>
        <v>0</v>
      </c>
    </row>
    <row r="23" spans="1:9" ht="15.75" customHeight="1" thickBot="1">
      <c r="A23" s="54"/>
      <c r="B23" s="28"/>
      <c r="C23" s="324"/>
      <c r="D23" s="28"/>
      <c r="E23" s="28"/>
      <c r="F23" s="28"/>
      <c r="G23" s="28"/>
      <c r="H23" s="481"/>
      <c r="I23" s="55">
        <f t="shared" si="0"/>
        <v>0</v>
      </c>
    </row>
    <row r="24" spans="1:9" s="58" customFormat="1" ht="18" customHeight="1" thickBot="1">
      <c r="A24" s="104" t="s">
        <v>58</v>
      </c>
      <c r="B24" s="56">
        <f>SUM(B5:B23)</f>
        <v>274681</v>
      </c>
      <c r="C24" s="86"/>
      <c r="D24" s="56">
        <f aca="true" t="shared" si="1" ref="D24:I24">SUM(D5:D23)</f>
        <v>1397</v>
      </c>
      <c r="E24" s="56">
        <f t="shared" si="1"/>
        <v>230256</v>
      </c>
      <c r="F24" s="56">
        <f t="shared" si="1"/>
        <v>256915</v>
      </c>
      <c r="G24" s="56">
        <f t="shared" si="1"/>
        <v>258356</v>
      </c>
      <c r="H24" s="56">
        <f t="shared" si="1"/>
        <v>222916</v>
      </c>
      <c r="I24" s="57">
        <f t="shared" si="1"/>
        <v>0</v>
      </c>
    </row>
  </sheetData>
  <sheetProtection/>
  <mergeCells count="1">
    <mergeCell ref="A1:I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8/2017. (V. 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zoomScale="115" zoomScaleNormal="115" workbookViewId="0" topLeftCell="A1">
      <selection activeCell="E16" sqref="E16"/>
    </sheetView>
  </sheetViews>
  <sheetFormatPr defaultColWidth="9.00390625" defaultRowHeight="12.75"/>
  <cols>
    <col min="1" max="1" width="60.625" style="39" customWidth="1"/>
    <col min="2" max="2" width="15.625" style="38" customWidth="1"/>
    <col min="3" max="3" width="16.375" style="38" customWidth="1"/>
    <col min="4" max="4" width="18.00390625" style="38" customWidth="1"/>
    <col min="5" max="7" width="16.625" style="38" customWidth="1"/>
    <col min="8" max="8" width="18.875" style="38" customWidth="1"/>
    <col min="9" max="10" width="12.875" style="38" customWidth="1"/>
    <col min="11" max="11" width="13.875" style="38" customWidth="1"/>
    <col min="12" max="16384" width="9.375" style="38" customWidth="1"/>
  </cols>
  <sheetData>
    <row r="1" spans="1:8" ht="24.75" customHeight="1">
      <c r="A1" s="668" t="s">
        <v>512</v>
      </c>
      <c r="B1" s="668"/>
      <c r="C1" s="668"/>
      <c r="D1" s="668"/>
      <c r="E1" s="668"/>
      <c r="F1" s="668"/>
      <c r="G1" s="668"/>
      <c r="H1" s="668"/>
    </row>
    <row r="2" spans="1:8" ht="23.25" customHeight="1" thickBot="1">
      <c r="A2" s="101"/>
      <c r="B2" s="52"/>
      <c r="C2" s="52"/>
      <c r="D2" s="52"/>
      <c r="E2" s="52"/>
      <c r="F2" s="52"/>
      <c r="G2" s="52"/>
      <c r="H2" s="47" t="s">
        <v>55</v>
      </c>
    </row>
    <row r="3" spans="1:8" s="40" customFormat="1" ht="48.75" customHeight="1" thickBot="1">
      <c r="A3" s="102" t="s">
        <v>511</v>
      </c>
      <c r="B3" s="103" t="s">
        <v>60</v>
      </c>
      <c r="C3" s="103" t="s">
        <v>61</v>
      </c>
      <c r="D3" s="103" t="str">
        <f>+'[1]6.sz.mell.'!D3</f>
        <v>Felhasználás 2015. XII. 31-ig</v>
      </c>
      <c r="E3" s="103" t="str">
        <f>+'[1]6.sz.mell.'!E3</f>
        <v>2016. évi előirányzat</v>
      </c>
      <c r="F3" s="421" t="s">
        <v>482</v>
      </c>
      <c r="G3" s="421" t="s">
        <v>542</v>
      </c>
      <c r="H3" s="48" t="s">
        <v>510</v>
      </c>
    </row>
    <row r="4" spans="1:8" s="52" customFormat="1" ht="15" customHeight="1" thickBot="1">
      <c r="A4" s="420" t="s">
        <v>407</v>
      </c>
      <c r="B4" s="419" t="s">
        <v>408</v>
      </c>
      <c r="C4" s="419" t="s">
        <v>409</v>
      </c>
      <c r="D4" s="419" t="s">
        <v>411</v>
      </c>
      <c r="E4" s="419" t="s">
        <v>410</v>
      </c>
      <c r="F4" s="422" t="s">
        <v>412</v>
      </c>
      <c r="G4" s="422" t="s">
        <v>413</v>
      </c>
      <c r="H4" s="51" t="s">
        <v>414</v>
      </c>
    </row>
    <row r="5" spans="1:8" ht="15.75" customHeight="1">
      <c r="A5" s="416" t="s">
        <v>509</v>
      </c>
      <c r="B5" s="414">
        <v>1842</v>
      </c>
      <c r="C5" s="415" t="s">
        <v>444</v>
      </c>
      <c r="D5" s="414"/>
      <c r="E5" s="414">
        <v>1842</v>
      </c>
      <c r="F5" s="414">
        <v>1842</v>
      </c>
      <c r="G5" s="423">
        <v>1833</v>
      </c>
      <c r="H5" s="413">
        <f>B5-D5-E5</f>
        <v>0</v>
      </c>
    </row>
    <row r="6" spans="1:8" ht="15.75" customHeight="1">
      <c r="A6" s="416" t="s">
        <v>508</v>
      </c>
      <c r="B6" s="414">
        <v>12700</v>
      </c>
      <c r="C6" s="415" t="s">
        <v>444</v>
      </c>
      <c r="D6" s="418"/>
      <c r="E6" s="414">
        <v>12700</v>
      </c>
      <c r="F6" s="414">
        <v>12700</v>
      </c>
      <c r="G6" s="423"/>
      <c r="H6" s="413">
        <f>B6-D6-E6</f>
        <v>0</v>
      </c>
    </row>
    <row r="7" spans="1:8" ht="15.75" customHeight="1">
      <c r="A7" s="416" t="s">
        <v>507</v>
      </c>
      <c r="B7" s="414">
        <v>584</v>
      </c>
      <c r="C7" s="415" t="s">
        <v>444</v>
      </c>
      <c r="D7" s="414"/>
      <c r="E7" s="414">
        <v>584</v>
      </c>
      <c r="F7" s="414">
        <v>584</v>
      </c>
      <c r="G7" s="423">
        <v>88</v>
      </c>
      <c r="H7" s="413"/>
    </row>
    <row r="8" spans="1:8" ht="28.5" customHeight="1">
      <c r="A8" s="417" t="s">
        <v>514</v>
      </c>
      <c r="B8" s="414">
        <v>4292</v>
      </c>
      <c r="C8" s="415" t="s">
        <v>444</v>
      </c>
      <c r="D8" s="414"/>
      <c r="E8" s="414">
        <v>1473</v>
      </c>
      <c r="F8" s="414">
        <v>4292</v>
      </c>
      <c r="G8" s="423">
        <v>4292</v>
      </c>
      <c r="H8" s="413"/>
    </row>
    <row r="9" spans="1:8" ht="15.75" customHeight="1">
      <c r="A9" s="416" t="s">
        <v>506</v>
      </c>
      <c r="B9" s="414">
        <v>11827</v>
      </c>
      <c r="C9" s="415" t="s">
        <v>444</v>
      </c>
      <c r="D9" s="414"/>
      <c r="E9" s="414">
        <v>12500</v>
      </c>
      <c r="F9" s="414">
        <v>11827</v>
      </c>
      <c r="G9" s="423">
        <v>83</v>
      </c>
      <c r="H9" s="413"/>
    </row>
    <row r="10" spans="1:8" ht="15.75" customHeight="1">
      <c r="A10" s="416" t="s">
        <v>515</v>
      </c>
      <c r="B10" s="414">
        <v>50</v>
      </c>
      <c r="C10" s="415" t="s">
        <v>444</v>
      </c>
      <c r="D10" s="414"/>
      <c r="E10" s="414"/>
      <c r="F10" s="423">
        <v>50</v>
      </c>
      <c r="G10" s="423">
        <v>50</v>
      </c>
      <c r="H10" s="413"/>
    </row>
    <row r="11" spans="1:8" ht="15.75" customHeight="1">
      <c r="A11" s="416"/>
      <c r="B11" s="414"/>
      <c r="C11" s="415"/>
      <c r="D11" s="414"/>
      <c r="E11" s="414"/>
      <c r="F11" s="423"/>
      <c r="G11" s="423"/>
      <c r="H11" s="413"/>
    </row>
    <row r="12" spans="1:8" ht="15.75" customHeight="1">
      <c r="A12" s="416"/>
      <c r="B12" s="414"/>
      <c r="C12" s="415"/>
      <c r="D12" s="414"/>
      <c r="E12" s="414"/>
      <c r="F12" s="423"/>
      <c r="G12" s="423"/>
      <c r="H12" s="413"/>
    </row>
    <row r="13" spans="1:8" ht="15.75" customHeight="1">
      <c r="A13" s="416"/>
      <c r="B13" s="414"/>
      <c r="C13" s="415"/>
      <c r="D13" s="414"/>
      <c r="E13" s="414"/>
      <c r="F13" s="423"/>
      <c r="G13" s="423"/>
      <c r="H13" s="413"/>
    </row>
    <row r="14" spans="1:8" ht="15.75" customHeight="1">
      <c r="A14" s="416"/>
      <c r="B14" s="414"/>
      <c r="C14" s="415"/>
      <c r="D14" s="414"/>
      <c r="E14" s="414"/>
      <c r="F14" s="423"/>
      <c r="G14" s="423"/>
      <c r="H14" s="413">
        <f aca="true" t="shared" si="0" ref="H14:H23">B14-D14-E14</f>
        <v>0</v>
      </c>
    </row>
    <row r="15" spans="1:8" ht="15.75" customHeight="1">
      <c r="A15" s="416"/>
      <c r="B15" s="414"/>
      <c r="C15" s="415"/>
      <c r="D15" s="414"/>
      <c r="E15" s="414"/>
      <c r="F15" s="423"/>
      <c r="G15" s="423"/>
      <c r="H15" s="413">
        <f t="shared" si="0"/>
        <v>0</v>
      </c>
    </row>
    <row r="16" spans="1:8" ht="15.75" customHeight="1">
      <c r="A16" s="416"/>
      <c r="B16" s="414"/>
      <c r="C16" s="415"/>
      <c r="D16" s="414"/>
      <c r="E16" s="414"/>
      <c r="F16" s="423"/>
      <c r="G16" s="423"/>
      <c r="H16" s="413">
        <f t="shared" si="0"/>
        <v>0</v>
      </c>
    </row>
    <row r="17" spans="1:8" ht="15.75" customHeight="1">
      <c r="A17" s="416"/>
      <c r="B17" s="414"/>
      <c r="C17" s="415"/>
      <c r="D17" s="414"/>
      <c r="E17" s="414"/>
      <c r="F17" s="423"/>
      <c r="G17" s="423"/>
      <c r="H17" s="413">
        <f t="shared" si="0"/>
        <v>0</v>
      </c>
    </row>
    <row r="18" spans="1:8" ht="15.75" customHeight="1">
      <c r="A18" s="416"/>
      <c r="B18" s="414"/>
      <c r="C18" s="415"/>
      <c r="D18" s="414"/>
      <c r="E18" s="414"/>
      <c r="F18" s="423"/>
      <c r="G18" s="423"/>
      <c r="H18" s="413">
        <f t="shared" si="0"/>
        <v>0</v>
      </c>
    </row>
    <row r="19" spans="1:8" ht="15.75" customHeight="1">
      <c r="A19" s="416"/>
      <c r="B19" s="414"/>
      <c r="C19" s="415"/>
      <c r="D19" s="414"/>
      <c r="E19" s="414"/>
      <c r="F19" s="423"/>
      <c r="G19" s="423"/>
      <c r="H19" s="413">
        <f t="shared" si="0"/>
        <v>0</v>
      </c>
    </row>
    <row r="20" spans="1:8" ht="15.75" customHeight="1">
      <c r="A20" s="416"/>
      <c r="B20" s="414"/>
      <c r="C20" s="415"/>
      <c r="D20" s="414"/>
      <c r="E20" s="414"/>
      <c r="F20" s="423"/>
      <c r="G20" s="423"/>
      <c r="H20" s="413">
        <f t="shared" si="0"/>
        <v>0</v>
      </c>
    </row>
    <row r="21" spans="1:8" ht="15.75" customHeight="1">
      <c r="A21" s="416"/>
      <c r="B21" s="414"/>
      <c r="C21" s="415"/>
      <c r="D21" s="414"/>
      <c r="E21" s="414"/>
      <c r="F21" s="423"/>
      <c r="G21" s="423"/>
      <c r="H21" s="413">
        <f t="shared" si="0"/>
        <v>0</v>
      </c>
    </row>
    <row r="22" spans="1:8" ht="15.75" customHeight="1">
      <c r="A22" s="416"/>
      <c r="B22" s="414"/>
      <c r="C22" s="415"/>
      <c r="D22" s="414"/>
      <c r="E22" s="414"/>
      <c r="F22" s="423"/>
      <c r="G22" s="423"/>
      <c r="H22" s="413">
        <f t="shared" si="0"/>
        <v>0</v>
      </c>
    </row>
    <row r="23" spans="1:8" ht="15.75" customHeight="1" thickBot="1">
      <c r="A23" s="412"/>
      <c r="B23" s="410"/>
      <c r="C23" s="411"/>
      <c r="D23" s="410"/>
      <c r="E23" s="410"/>
      <c r="F23" s="424"/>
      <c r="G23" s="424"/>
      <c r="H23" s="409">
        <f t="shared" si="0"/>
        <v>0</v>
      </c>
    </row>
    <row r="24" spans="1:8" s="58" customFormat="1" ht="18" customHeight="1" thickBot="1">
      <c r="A24" s="104" t="s">
        <v>58</v>
      </c>
      <c r="B24" s="407">
        <f>SUM(B5:B23)</f>
        <v>31295</v>
      </c>
      <c r="C24" s="408"/>
      <c r="D24" s="407">
        <f>SUM(D5:D23)</f>
        <v>0</v>
      </c>
      <c r="E24" s="407">
        <f>SUM(E5:E23)</f>
        <v>29099</v>
      </c>
      <c r="F24" s="407">
        <f>SUM(F5:F23)</f>
        <v>31295</v>
      </c>
      <c r="G24" s="407">
        <f>SUM(G5:G23)</f>
        <v>6346</v>
      </c>
      <c r="H24" s="406">
        <f>SUM(H5:H23)</f>
        <v>0</v>
      </c>
    </row>
  </sheetData>
  <sheetProtection/>
  <mergeCells count="1">
    <mergeCell ref="A1:H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&amp;CGyőrzámoly Község Önkormányzata&amp;R&amp;"Times New Roman CE,Félkövér dőlt"&amp;12 &amp;11 5. melléklet a 8/2017. (V. 25.)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="110" zoomScaleNormal="110" zoomScaleSheetLayoutView="85" workbookViewId="0" topLeftCell="A115">
      <selection activeCell="L158" sqref="L158"/>
    </sheetView>
  </sheetViews>
  <sheetFormatPr defaultColWidth="9.00390625" defaultRowHeight="12.75"/>
  <cols>
    <col min="1" max="1" width="19.50390625" style="244" customWidth="1"/>
    <col min="2" max="2" width="72.00390625" style="245" customWidth="1"/>
    <col min="3" max="3" width="14.00390625" style="246" customWidth="1"/>
    <col min="4" max="4" width="19.50390625" style="3" customWidth="1"/>
    <col min="5" max="5" width="15.375" style="3" customWidth="1"/>
    <col min="6" max="6" width="9.375" style="3" customWidth="1"/>
    <col min="7" max="7" width="13.00390625" style="3" customWidth="1"/>
    <col min="8" max="16384" width="9.375" style="3" customWidth="1"/>
  </cols>
  <sheetData>
    <row r="1" spans="1:7" s="2" customFormat="1" ht="16.5" customHeight="1" thickBot="1">
      <c r="A1" s="109"/>
      <c r="B1" s="680" t="s">
        <v>544</v>
      </c>
      <c r="C1" s="680"/>
      <c r="D1" s="680"/>
      <c r="E1" s="680"/>
      <c r="F1" s="680"/>
      <c r="G1" s="680"/>
    </row>
    <row r="2" spans="1:7" s="78" customFormat="1" ht="21.75" customHeight="1">
      <c r="A2" s="261" t="s">
        <v>56</v>
      </c>
      <c r="B2" s="215" t="s">
        <v>453</v>
      </c>
      <c r="C2" s="674" t="s">
        <v>46</v>
      </c>
      <c r="D2" s="675"/>
      <c r="E2" s="675"/>
      <c r="F2" s="675"/>
      <c r="G2" s="676"/>
    </row>
    <row r="3" spans="1:7" s="78" customFormat="1" ht="16.5" thickBot="1">
      <c r="A3" s="112" t="s">
        <v>135</v>
      </c>
      <c r="B3" s="216" t="s">
        <v>317</v>
      </c>
      <c r="C3" s="677" t="s">
        <v>46</v>
      </c>
      <c r="D3" s="678"/>
      <c r="E3" s="678"/>
      <c r="F3" s="678"/>
      <c r="G3" s="679"/>
    </row>
    <row r="4" spans="1:7" s="79" customFormat="1" ht="15.75" customHeight="1" thickBot="1">
      <c r="A4" s="457"/>
      <c r="B4" s="458"/>
      <c r="C4" s="681" t="s">
        <v>47</v>
      </c>
      <c r="D4" s="682"/>
      <c r="E4" s="682"/>
      <c r="F4" s="682"/>
      <c r="G4" s="683"/>
    </row>
    <row r="5" spans="1:7" ht="24.75" thickBot="1">
      <c r="A5" s="455" t="s">
        <v>137</v>
      </c>
      <c r="B5" s="456" t="s">
        <v>48</v>
      </c>
      <c r="C5" s="382" t="s">
        <v>49</v>
      </c>
      <c r="D5" s="386" t="s">
        <v>483</v>
      </c>
      <c r="E5" s="386" t="s">
        <v>483</v>
      </c>
      <c r="F5" s="386" t="s">
        <v>542</v>
      </c>
      <c r="G5" s="386" t="s">
        <v>543</v>
      </c>
    </row>
    <row r="6" spans="1:7" s="59" customFormat="1" ht="12.75" customHeight="1" thickBot="1">
      <c r="A6" s="105" t="s">
        <v>407</v>
      </c>
      <c r="B6" s="106" t="s">
        <v>408</v>
      </c>
      <c r="C6" s="107" t="s">
        <v>409</v>
      </c>
      <c r="D6" s="107" t="s">
        <v>411</v>
      </c>
      <c r="E6" s="107" t="s">
        <v>410</v>
      </c>
      <c r="F6" s="107" t="s">
        <v>412</v>
      </c>
      <c r="G6" s="107" t="s">
        <v>413</v>
      </c>
    </row>
    <row r="7" spans="1:7" s="59" customFormat="1" ht="15.75" customHeight="1" thickBot="1">
      <c r="A7" s="669" t="s">
        <v>50</v>
      </c>
      <c r="B7" s="670"/>
      <c r="C7" s="670"/>
      <c r="D7" s="670"/>
      <c r="E7" s="670"/>
      <c r="F7" s="670"/>
      <c r="G7" s="670"/>
    </row>
    <row r="8" spans="1:7" s="59" customFormat="1" ht="12" customHeight="1" thickBot="1">
      <c r="A8" s="31" t="s">
        <v>11</v>
      </c>
      <c r="B8" s="20" t="s">
        <v>163</v>
      </c>
      <c r="C8" s="160">
        <f>+C9+C10+C11+C12+C13+C14</f>
        <v>172408</v>
      </c>
      <c r="D8" s="160">
        <f>+D9+D10+D11+D12+D13+D14</f>
        <v>175583</v>
      </c>
      <c r="E8" s="160">
        <f>+E9+E10+E11+E12+E13+E14</f>
        <v>176589</v>
      </c>
      <c r="F8" s="160">
        <f>+F9+F10+F11+F12+F13+F14</f>
        <v>176589</v>
      </c>
      <c r="G8" s="459">
        <f>+G9+G10+G11+G12+G13+G14</f>
        <v>4.052459925474707</v>
      </c>
    </row>
    <row r="9" spans="1:7" s="80" customFormat="1" ht="12" customHeight="1">
      <c r="A9" s="288" t="s">
        <v>78</v>
      </c>
      <c r="B9" s="271" t="s">
        <v>164</v>
      </c>
      <c r="C9" s="163">
        <v>51698</v>
      </c>
      <c r="D9" s="163">
        <v>51699</v>
      </c>
      <c r="E9" s="163">
        <v>51699</v>
      </c>
      <c r="F9" s="163">
        <v>51699</v>
      </c>
      <c r="G9" s="460">
        <f>F9/C9</f>
        <v>1.0000193431080506</v>
      </c>
    </row>
    <row r="10" spans="1:7" s="81" customFormat="1" ht="12" customHeight="1">
      <c r="A10" s="289" t="s">
        <v>79</v>
      </c>
      <c r="B10" s="272" t="s">
        <v>165</v>
      </c>
      <c r="C10" s="162">
        <v>69757</v>
      </c>
      <c r="D10" s="162">
        <v>69757</v>
      </c>
      <c r="E10" s="162">
        <v>70078</v>
      </c>
      <c r="F10" s="162">
        <v>70078</v>
      </c>
      <c r="G10" s="460">
        <f aca="true" t="shared" si="0" ref="G10:G15">F10/C10</f>
        <v>1.0046016887194116</v>
      </c>
    </row>
    <row r="11" spans="1:7" s="81" customFormat="1" ht="12" customHeight="1">
      <c r="A11" s="289" t="s">
        <v>80</v>
      </c>
      <c r="B11" s="272" t="s">
        <v>166</v>
      </c>
      <c r="C11" s="162">
        <v>47869</v>
      </c>
      <c r="D11" s="162">
        <v>49583</v>
      </c>
      <c r="E11" s="162">
        <v>50159</v>
      </c>
      <c r="F11" s="162">
        <v>50159</v>
      </c>
      <c r="G11" s="460">
        <f t="shared" si="0"/>
        <v>1.0478388936472456</v>
      </c>
    </row>
    <row r="12" spans="1:7" s="81" customFormat="1" ht="12" customHeight="1">
      <c r="A12" s="289" t="s">
        <v>81</v>
      </c>
      <c r="B12" s="272" t="s">
        <v>167</v>
      </c>
      <c r="C12" s="162">
        <v>3084</v>
      </c>
      <c r="D12" s="162">
        <v>3084</v>
      </c>
      <c r="E12" s="162">
        <v>3084</v>
      </c>
      <c r="F12" s="162">
        <v>3084</v>
      </c>
      <c r="G12" s="460">
        <f t="shared" si="0"/>
        <v>1</v>
      </c>
    </row>
    <row r="13" spans="1:7" s="81" customFormat="1" ht="20.25" customHeight="1">
      <c r="A13" s="289" t="s">
        <v>98</v>
      </c>
      <c r="B13" s="272" t="s">
        <v>415</v>
      </c>
      <c r="C13" s="461">
        <v>0</v>
      </c>
      <c r="D13" s="162">
        <v>1460</v>
      </c>
      <c r="E13" s="162">
        <v>1569</v>
      </c>
      <c r="F13" s="162">
        <v>1569</v>
      </c>
      <c r="G13" s="460"/>
    </row>
    <row r="14" spans="1:7" s="80" customFormat="1" ht="12" customHeight="1" thickBot="1">
      <c r="A14" s="290" t="s">
        <v>82</v>
      </c>
      <c r="B14" s="273" t="s">
        <v>350</v>
      </c>
      <c r="C14" s="162"/>
      <c r="D14" s="162"/>
      <c r="E14" s="162"/>
      <c r="F14" s="162"/>
      <c r="G14" s="757"/>
    </row>
    <row r="15" spans="1:7" s="80" customFormat="1" ht="12" customHeight="1" thickBot="1">
      <c r="A15" s="31" t="s">
        <v>12</v>
      </c>
      <c r="B15" s="155" t="s">
        <v>168</v>
      </c>
      <c r="C15" s="160">
        <f>+C16+C17+C18+C19+C20</f>
        <v>10708</v>
      </c>
      <c r="D15" s="160">
        <f>+D16+D17+D18+D19+D20</f>
        <v>10708</v>
      </c>
      <c r="E15" s="160">
        <f>+E16+E17+E18+E19+E20</f>
        <v>16609</v>
      </c>
      <c r="F15" s="160">
        <f>+F16+F17+F18+F19+F20</f>
        <v>16609</v>
      </c>
      <c r="G15" s="475">
        <f t="shared" si="0"/>
        <v>1.5510833022039596</v>
      </c>
    </row>
    <row r="16" spans="1:7" s="80" customFormat="1" ht="12" customHeight="1">
      <c r="A16" s="288" t="s">
        <v>84</v>
      </c>
      <c r="B16" s="271" t="s">
        <v>169</v>
      </c>
      <c r="C16" s="163"/>
      <c r="D16" s="163"/>
      <c r="E16" s="163"/>
      <c r="F16" s="163"/>
      <c r="G16" s="163"/>
    </row>
    <row r="17" spans="1:7" s="80" customFormat="1" ht="12" customHeight="1">
      <c r="A17" s="289" t="s">
        <v>85</v>
      </c>
      <c r="B17" s="272" t="s">
        <v>170</v>
      </c>
      <c r="C17" s="162"/>
      <c r="D17" s="162"/>
      <c r="E17" s="162"/>
      <c r="F17" s="162"/>
      <c r="G17" s="162"/>
    </row>
    <row r="18" spans="1:7" s="80" customFormat="1" ht="12" customHeight="1">
      <c r="A18" s="289" t="s">
        <v>86</v>
      </c>
      <c r="B18" s="272" t="s">
        <v>339</v>
      </c>
      <c r="C18" s="162"/>
      <c r="D18" s="162"/>
      <c r="E18" s="162"/>
      <c r="F18" s="162"/>
      <c r="G18" s="162"/>
    </row>
    <row r="19" spans="1:7" s="80" customFormat="1" ht="12" customHeight="1">
      <c r="A19" s="289" t="s">
        <v>87</v>
      </c>
      <c r="B19" s="272" t="s">
        <v>340</v>
      </c>
      <c r="C19" s="162"/>
      <c r="D19" s="162"/>
      <c r="E19" s="162"/>
      <c r="F19" s="162"/>
      <c r="G19" s="162"/>
    </row>
    <row r="20" spans="1:7" s="80" customFormat="1" ht="12" customHeight="1">
      <c r="A20" s="289" t="s">
        <v>88</v>
      </c>
      <c r="B20" s="272" t="s">
        <v>171</v>
      </c>
      <c r="C20" s="162">
        <v>10708</v>
      </c>
      <c r="D20" s="162">
        <v>10708</v>
      </c>
      <c r="E20" s="162">
        <v>16609</v>
      </c>
      <c r="F20" s="162">
        <v>16609</v>
      </c>
      <c r="G20" s="460">
        <f>F20/C20</f>
        <v>1.5510833022039596</v>
      </c>
    </row>
    <row r="21" spans="1:7" s="81" customFormat="1" ht="12" customHeight="1" thickBot="1">
      <c r="A21" s="290" t="s">
        <v>94</v>
      </c>
      <c r="B21" s="273" t="s">
        <v>172</v>
      </c>
      <c r="C21" s="164"/>
      <c r="D21" s="164"/>
      <c r="E21" s="164">
        <v>2700</v>
      </c>
      <c r="F21" s="164">
        <v>2700</v>
      </c>
      <c r="G21" s="164"/>
    </row>
    <row r="22" spans="1:7" s="81" customFormat="1" ht="12" customHeight="1" thickBot="1">
      <c r="A22" s="31" t="s">
        <v>13</v>
      </c>
      <c r="B22" s="20" t="s">
        <v>173</v>
      </c>
      <c r="C22" s="160">
        <f>+C23+C24+C25+C26+C27</f>
        <v>0</v>
      </c>
      <c r="D22" s="160">
        <f>+D23+D24+D25+D26+D27</f>
        <v>28443</v>
      </c>
      <c r="E22" s="160">
        <f>+E23+E24+E25+E26+E27</f>
        <v>35679</v>
      </c>
      <c r="F22" s="160">
        <f>+F23+F24+F25+F26+F27</f>
        <v>35678</v>
      </c>
      <c r="G22" s="473"/>
    </row>
    <row r="23" spans="1:7" s="81" customFormat="1" ht="12" customHeight="1">
      <c r="A23" s="288" t="s">
        <v>67</v>
      </c>
      <c r="B23" s="271" t="s">
        <v>174</v>
      </c>
      <c r="C23" s="163"/>
      <c r="D23" s="163">
        <v>28443</v>
      </c>
      <c r="E23" s="163">
        <v>32379</v>
      </c>
      <c r="F23" s="163">
        <v>32378</v>
      </c>
      <c r="G23" s="460"/>
    </row>
    <row r="24" spans="1:7" s="80" customFormat="1" ht="12" customHeight="1">
      <c r="A24" s="289" t="s">
        <v>68</v>
      </c>
      <c r="B24" s="272" t="s">
        <v>175</v>
      </c>
      <c r="C24" s="162"/>
      <c r="D24" s="162"/>
      <c r="E24" s="162"/>
      <c r="F24" s="162"/>
      <c r="G24" s="162"/>
    </row>
    <row r="25" spans="1:7" s="81" customFormat="1" ht="12" customHeight="1">
      <c r="A25" s="289" t="s">
        <v>69</v>
      </c>
      <c r="B25" s="272" t="s">
        <v>341</v>
      </c>
      <c r="C25" s="162"/>
      <c r="D25" s="162"/>
      <c r="E25" s="162"/>
      <c r="F25" s="162"/>
      <c r="G25" s="162"/>
    </row>
    <row r="26" spans="1:7" s="81" customFormat="1" ht="12" customHeight="1">
      <c r="A26" s="289" t="s">
        <v>70</v>
      </c>
      <c r="B26" s="272" t="s">
        <v>342</v>
      </c>
      <c r="C26" s="162"/>
      <c r="D26" s="162"/>
      <c r="E26" s="162"/>
      <c r="F26" s="162"/>
      <c r="G26" s="162"/>
    </row>
    <row r="27" spans="1:7" s="81" customFormat="1" ht="12" customHeight="1">
      <c r="A27" s="289" t="s">
        <v>110</v>
      </c>
      <c r="B27" s="272" t="s">
        <v>176</v>
      </c>
      <c r="C27" s="162"/>
      <c r="D27" s="162"/>
      <c r="E27" s="162">
        <v>3300</v>
      </c>
      <c r="F27" s="162">
        <v>3300</v>
      </c>
      <c r="G27" s="162"/>
    </row>
    <row r="28" spans="1:7" s="81" customFormat="1" ht="12" customHeight="1" thickBot="1">
      <c r="A28" s="290" t="s">
        <v>111</v>
      </c>
      <c r="B28" s="273" t="s">
        <v>177</v>
      </c>
      <c r="C28" s="164"/>
      <c r="D28" s="164"/>
      <c r="E28" s="164">
        <v>3300</v>
      </c>
      <c r="F28" s="164">
        <v>3300</v>
      </c>
      <c r="G28" s="164"/>
    </row>
    <row r="29" spans="1:7" s="81" customFormat="1" ht="12" customHeight="1" thickBot="1">
      <c r="A29" s="31" t="s">
        <v>112</v>
      </c>
      <c r="B29" s="20" t="s">
        <v>178</v>
      </c>
      <c r="C29" s="166">
        <f>+C30+C34+C35+C36</f>
        <v>49000</v>
      </c>
      <c r="D29" s="166">
        <f>+D30+D34+D35+D36</f>
        <v>49000</v>
      </c>
      <c r="E29" s="166">
        <f>+E30+E34+E35+E36</f>
        <v>51566</v>
      </c>
      <c r="F29" s="166">
        <f>+F30+F34+F35+F36</f>
        <v>46765</v>
      </c>
      <c r="G29" s="459">
        <f>+G30+G31+G32+G33+G34+G35</f>
        <v>4.056864227642277</v>
      </c>
    </row>
    <row r="30" spans="1:7" s="81" customFormat="1" ht="12" customHeight="1">
      <c r="A30" s="288" t="s">
        <v>179</v>
      </c>
      <c r="B30" s="271" t="s">
        <v>416</v>
      </c>
      <c r="C30" s="266">
        <f>+C31+C32+C33</f>
        <v>41000</v>
      </c>
      <c r="D30" s="266">
        <f>+D31+D32+D33</f>
        <v>41000</v>
      </c>
      <c r="E30" s="266">
        <f>+E31+E32+E33</f>
        <v>41708</v>
      </c>
      <c r="F30" s="266">
        <f>+F31+F32+F33</f>
        <v>37929</v>
      </c>
      <c r="G30" s="460">
        <f aca="true" t="shared" si="1" ref="G30:G51">F30/C30</f>
        <v>0.9250975609756098</v>
      </c>
    </row>
    <row r="31" spans="1:7" s="81" customFormat="1" ht="12" customHeight="1">
      <c r="A31" s="289" t="s">
        <v>180</v>
      </c>
      <c r="B31" s="272" t="s">
        <v>185</v>
      </c>
      <c r="C31" s="162">
        <v>6000</v>
      </c>
      <c r="D31" s="162">
        <v>6000</v>
      </c>
      <c r="E31" s="162">
        <v>7155</v>
      </c>
      <c r="F31" s="162">
        <v>6555</v>
      </c>
      <c r="G31" s="460">
        <f t="shared" si="1"/>
        <v>1.0925</v>
      </c>
    </row>
    <row r="32" spans="1:7" s="81" customFormat="1" ht="12" customHeight="1">
      <c r="A32" s="289" t="s">
        <v>181</v>
      </c>
      <c r="B32" s="272" t="s">
        <v>186</v>
      </c>
      <c r="C32" s="162"/>
      <c r="D32" s="162"/>
      <c r="E32" s="162"/>
      <c r="F32" s="162"/>
      <c r="G32" s="162"/>
    </row>
    <row r="33" spans="1:7" s="81" customFormat="1" ht="12" customHeight="1">
      <c r="A33" s="289" t="s">
        <v>354</v>
      </c>
      <c r="B33" s="334" t="s">
        <v>355</v>
      </c>
      <c r="C33" s="162">
        <v>35000</v>
      </c>
      <c r="D33" s="162">
        <v>35000</v>
      </c>
      <c r="E33" s="162">
        <v>34553</v>
      </c>
      <c r="F33" s="162">
        <v>31374</v>
      </c>
      <c r="G33" s="460">
        <f t="shared" si="1"/>
        <v>0.8964</v>
      </c>
    </row>
    <row r="34" spans="1:7" s="81" customFormat="1" ht="12" customHeight="1">
      <c r="A34" s="289" t="s">
        <v>182</v>
      </c>
      <c r="B34" s="272" t="s">
        <v>187</v>
      </c>
      <c r="C34" s="162">
        <v>7500</v>
      </c>
      <c r="D34" s="162">
        <v>7500</v>
      </c>
      <c r="E34" s="162">
        <v>8858</v>
      </c>
      <c r="F34" s="162">
        <v>8384</v>
      </c>
      <c r="G34" s="460">
        <f t="shared" si="1"/>
        <v>1.1178666666666666</v>
      </c>
    </row>
    <row r="35" spans="1:7" s="81" customFormat="1" ht="12" customHeight="1">
      <c r="A35" s="289" t="s">
        <v>183</v>
      </c>
      <c r="B35" s="272" t="s">
        <v>188</v>
      </c>
      <c r="C35" s="162">
        <v>200</v>
      </c>
      <c r="D35" s="162">
        <v>200</v>
      </c>
      <c r="E35" s="162">
        <v>24</v>
      </c>
      <c r="F35" s="162">
        <v>5</v>
      </c>
      <c r="G35" s="460">
        <f t="shared" si="1"/>
        <v>0.025</v>
      </c>
    </row>
    <row r="36" spans="1:7" s="81" customFormat="1" ht="12" customHeight="1" thickBot="1">
      <c r="A36" s="290" t="s">
        <v>184</v>
      </c>
      <c r="B36" s="273" t="s">
        <v>189</v>
      </c>
      <c r="C36" s="164">
        <v>300</v>
      </c>
      <c r="D36" s="164">
        <v>300</v>
      </c>
      <c r="E36" s="164">
        <v>976</v>
      </c>
      <c r="F36" s="164">
        <v>447</v>
      </c>
      <c r="G36" s="476">
        <f t="shared" si="1"/>
        <v>1.49</v>
      </c>
    </row>
    <row r="37" spans="1:7" s="81" customFormat="1" ht="12" customHeight="1" thickBot="1">
      <c r="A37" s="31" t="s">
        <v>15</v>
      </c>
      <c r="B37" s="20" t="s">
        <v>351</v>
      </c>
      <c r="C37" s="160">
        <f>SUM(C38:C48)</f>
        <v>34233</v>
      </c>
      <c r="D37" s="160">
        <f>SUM(D38:D48)</f>
        <v>41282</v>
      </c>
      <c r="E37" s="160">
        <f>SUM(E38:E48)</f>
        <v>51403</v>
      </c>
      <c r="F37" s="160">
        <f>SUM(F38:F48)</f>
        <v>50784</v>
      </c>
      <c r="G37" s="475">
        <f t="shared" si="1"/>
        <v>1.4834808518096574</v>
      </c>
    </row>
    <row r="38" spans="1:7" s="81" customFormat="1" ht="12" customHeight="1">
      <c r="A38" s="288" t="s">
        <v>71</v>
      </c>
      <c r="B38" s="271" t="s">
        <v>192</v>
      </c>
      <c r="C38" s="163"/>
      <c r="D38" s="163"/>
      <c r="E38" s="163"/>
      <c r="F38" s="163"/>
      <c r="G38" s="163"/>
    </row>
    <row r="39" spans="1:7" s="81" customFormat="1" ht="12" customHeight="1">
      <c r="A39" s="289" t="s">
        <v>72</v>
      </c>
      <c r="B39" s="272" t="s">
        <v>193</v>
      </c>
      <c r="C39" s="162">
        <v>4062</v>
      </c>
      <c r="D39" s="162">
        <v>4062</v>
      </c>
      <c r="E39" s="162">
        <v>4630</v>
      </c>
      <c r="F39" s="162">
        <v>4252</v>
      </c>
      <c r="G39" s="460">
        <f t="shared" si="1"/>
        <v>1.0467749876907928</v>
      </c>
    </row>
    <row r="40" spans="1:7" s="81" customFormat="1" ht="12" customHeight="1">
      <c r="A40" s="289" t="s">
        <v>73</v>
      </c>
      <c r="B40" s="272" t="s">
        <v>194</v>
      </c>
      <c r="C40" s="162">
        <v>2712</v>
      </c>
      <c r="D40" s="162">
        <v>2712</v>
      </c>
      <c r="E40" s="162">
        <v>3335</v>
      </c>
      <c r="F40" s="162">
        <v>3322</v>
      </c>
      <c r="G40" s="460">
        <f t="shared" si="1"/>
        <v>1.2249262536873156</v>
      </c>
    </row>
    <row r="41" spans="1:7" s="81" customFormat="1" ht="12" customHeight="1">
      <c r="A41" s="289" t="s">
        <v>114</v>
      </c>
      <c r="B41" s="272" t="s">
        <v>195</v>
      </c>
      <c r="C41" s="162">
        <v>326</v>
      </c>
      <c r="D41" s="162">
        <v>326</v>
      </c>
      <c r="E41" s="162">
        <v>348</v>
      </c>
      <c r="F41" s="162">
        <v>348</v>
      </c>
      <c r="G41" s="460">
        <f t="shared" si="1"/>
        <v>1.0674846625766872</v>
      </c>
    </row>
    <row r="42" spans="1:7" s="81" customFormat="1" ht="12" customHeight="1">
      <c r="A42" s="289" t="s">
        <v>115</v>
      </c>
      <c r="B42" s="272" t="s">
        <v>196</v>
      </c>
      <c r="C42" s="162"/>
      <c r="D42" s="162"/>
      <c r="E42" s="162"/>
      <c r="F42" s="162"/>
      <c r="G42" s="162"/>
    </row>
    <row r="43" spans="1:7" s="81" customFormat="1" ht="12" customHeight="1">
      <c r="A43" s="289" t="s">
        <v>116</v>
      </c>
      <c r="B43" s="272" t="s">
        <v>197</v>
      </c>
      <c r="C43" s="162">
        <v>26833</v>
      </c>
      <c r="D43" s="162">
        <v>33772</v>
      </c>
      <c r="E43" s="162">
        <v>41316</v>
      </c>
      <c r="F43" s="162">
        <v>41202</v>
      </c>
      <c r="G43" s="460">
        <f t="shared" si="1"/>
        <v>1.5354973353706258</v>
      </c>
    </row>
    <row r="44" spans="1:7" s="81" customFormat="1" ht="12" customHeight="1">
      <c r="A44" s="289" t="s">
        <v>117</v>
      </c>
      <c r="B44" s="272" t="s">
        <v>198</v>
      </c>
      <c r="C44" s="162"/>
      <c r="D44" s="162"/>
      <c r="E44" s="162">
        <v>1350</v>
      </c>
      <c r="F44" s="162">
        <v>1350</v>
      </c>
      <c r="G44" s="460"/>
    </row>
    <row r="45" spans="1:7" s="81" customFormat="1" ht="12" customHeight="1">
      <c r="A45" s="289" t="s">
        <v>118</v>
      </c>
      <c r="B45" s="272" t="s">
        <v>199</v>
      </c>
      <c r="C45" s="162">
        <v>300</v>
      </c>
      <c r="D45" s="162">
        <v>300</v>
      </c>
      <c r="E45" s="162">
        <v>300</v>
      </c>
      <c r="F45" s="162">
        <v>186</v>
      </c>
      <c r="G45" s="460">
        <f t="shared" si="1"/>
        <v>0.62</v>
      </c>
    </row>
    <row r="46" spans="1:7" s="81" customFormat="1" ht="12" customHeight="1">
      <c r="A46" s="289" t="s">
        <v>190</v>
      </c>
      <c r="B46" s="272" t="s">
        <v>200</v>
      </c>
      <c r="C46" s="165"/>
      <c r="D46" s="165"/>
      <c r="E46" s="165"/>
      <c r="F46" s="165"/>
      <c r="G46" s="165"/>
    </row>
    <row r="47" spans="1:7" s="81" customFormat="1" ht="12" customHeight="1">
      <c r="A47" s="290" t="s">
        <v>191</v>
      </c>
      <c r="B47" s="273" t="s">
        <v>353</v>
      </c>
      <c r="C47" s="257"/>
      <c r="D47" s="257">
        <v>110</v>
      </c>
      <c r="E47" s="257">
        <v>110</v>
      </c>
      <c r="F47" s="257">
        <v>110</v>
      </c>
      <c r="G47" s="460"/>
    </row>
    <row r="48" spans="1:7" s="81" customFormat="1" ht="12" customHeight="1" thickBot="1">
      <c r="A48" s="290" t="s">
        <v>352</v>
      </c>
      <c r="B48" s="273" t="s">
        <v>201</v>
      </c>
      <c r="C48" s="257"/>
      <c r="D48" s="257"/>
      <c r="E48" s="257">
        <v>14</v>
      </c>
      <c r="F48" s="257">
        <v>14</v>
      </c>
      <c r="G48" s="476"/>
    </row>
    <row r="49" spans="1:7" s="81" customFormat="1" ht="12" customHeight="1" thickBot="1">
      <c r="A49" s="31" t="s">
        <v>16</v>
      </c>
      <c r="B49" s="20" t="s">
        <v>202</v>
      </c>
      <c r="C49" s="160">
        <f>SUM(C50:C54)</f>
        <v>92756</v>
      </c>
      <c r="D49" s="160">
        <f>SUM(D50:D54)</f>
        <v>118948</v>
      </c>
      <c r="E49" s="160">
        <f>SUM(E50:E54)</f>
        <v>145318</v>
      </c>
      <c r="F49" s="160">
        <f>SUM(F50:F54)</f>
        <v>145318</v>
      </c>
      <c r="G49" s="475">
        <f t="shared" si="1"/>
        <v>1.5666695415929968</v>
      </c>
    </row>
    <row r="50" spans="1:7" s="81" customFormat="1" ht="12" customHeight="1">
      <c r="A50" s="288" t="s">
        <v>74</v>
      </c>
      <c r="B50" s="271" t="s">
        <v>206</v>
      </c>
      <c r="C50" s="315"/>
      <c r="D50" s="315"/>
      <c r="E50" s="315"/>
      <c r="F50" s="315"/>
      <c r="G50" s="315"/>
    </row>
    <row r="51" spans="1:7" s="81" customFormat="1" ht="12" customHeight="1">
      <c r="A51" s="289" t="s">
        <v>75</v>
      </c>
      <c r="B51" s="272" t="s">
        <v>207</v>
      </c>
      <c r="C51" s="165">
        <v>92756</v>
      </c>
      <c r="D51" s="165">
        <v>118948</v>
      </c>
      <c r="E51" s="165">
        <v>145318</v>
      </c>
      <c r="F51" s="165">
        <v>145318</v>
      </c>
      <c r="G51" s="460">
        <f t="shared" si="1"/>
        <v>1.5666695415929968</v>
      </c>
    </row>
    <row r="52" spans="1:7" s="81" customFormat="1" ht="12" customHeight="1">
      <c r="A52" s="289" t="s">
        <v>203</v>
      </c>
      <c r="B52" s="272" t="s">
        <v>208</v>
      </c>
      <c r="C52" s="165"/>
      <c r="D52" s="165"/>
      <c r="E52" s="165"/>
      <c r="F52" s="165"/>
      <c r="G52" s="165"/>
    </row>
    <row r="53" spans="1:7" s="81" customFormat="1" ht="12" customHeight="1">
      <c r="A53" s="289" t="s">
        <v>204</v>
      </c>
      <c r="B53" s="272" t="s">
        <v>209</v>
      </c>
      <c r="C53" s="165"/>
      <c r="D53" s="165"/>
      <c r="E53" s="165"/>
      <c r="F53" s="165"/>
      <c r="G53" s="165"/>
    </row>
    <row r="54" spans="1:7" s="81" customFormat="1" ht="12" customHeight="1" thickBot="1">
      <c r="A54" s="290" t="s">
        <v>205</v>
      </c>
      <c r="B54" s="273" t="s">
        <v>210</v>
      </c>
      <c r="C54" s="257"/>
      <c r="D54" s="257"/>
      <c r="E54" s="257"/>
      <c r="F54" s="257"/>
      <c r="G54" s="257"/>
    </row>
    <row r="55" spans="1:7" s="81" customFormat="1" ht="12" customHeight="1" thickBot="1">
      <c r="A55" s="31" t="s">
        <v>119</v>
      </c>
      <c r="B55" s="20" t="s">
        <v>211</v>
      </c>
      <c r="C55" s="160">
        <f>SUM(C56:C58)</f>
        <v>1851</v>
      </c>
      <c r="D55" s="160">
        <f>SUM(D56:D58)</f>
        <v>1960</v>
      </c>
      <c r="E55" s="160">
        <f>SUM(E56:E58)</f>
        <v>1961</v>
      </c>
      <c r="F55" s="160">
        <f>SUM(F56:F58)</f>
        <v>1961</v>
      </c>
      <c r="G55" s="459">
        <f>+G56+G57+G58+G59+G60+G61</f>
        <v>4.2275216167432745</v>
      </c>
    </row>
    <row r="56" spans="1:7" s="81" customFormat="1" ht="12" customHeight="1">
      <c r="A56" s="288" t="s">
        <v>76</v>
      </c>
      <c r="B56" s="271" t="s">
        <v>212</v>
      </c>
      <c r="C56" s="163"/>
      <c r="D56" s="163"/>
      <c r="E56" s="163"/>
      <c r="F56" s="163"/>
      <c r="G56" s="163"/>
    </row>
    <row r="57" spans="1:7" s="81" customFormat="1" ht="12" customHeight="1">
      <c r="A57" s="289" t="s">
        <v>77</v>
      </c>
      <c r="B57" s="272" t="s">
        <v>343</v>
      </c>
      <c r="C57" s="162">
        <v>200</v>
      </c>
      <c r="D57" s="162">
        <v>200</v>
      </c>
      <c r="E57" s="162">
        <v>200</v>
      </c>
      <c r="F57" s="162">
        <v>200</v>
      </c>
      <c r="G57" s="460">
        <f>F57/C57</f>
        <v>1</v>
      </c>
    </row>
    <row r="58" spans="1:7" s="81" customFormat="1" ht="12" customHeight="1">
      <c r="A58" s="289" t="s">
        <v>215</v>
      </c>
      <c r="B58" s="272" t="s">
        <v>213</v>
      </c>
      <c r="C58" s="162">
        <v>1651</v>
      </c>
      <c r="D58" s="162">
        <v>1760</v>
      </c>
      <c r="E58" s="162">
        <v>1761</v>
      </c>
      <c r="F58" s="162">
        <v>1761</v>
      </c>
      <c r="G58" s="460">
        <f>F58/C58</f>
        <v>1.066626287098728</v>
      </c>
    </row>
    <row r="59" spans="1:7" s="81" customFormat="1" ht="12" customHeight="1" thickBot="1">
      <c r="A59" s="290" t="s">
        <v>216</v>
      </c>
      <c r="B59" s="273" t="s">
        <v>214</v>
      </c>
      <c r="C59" s="164"/>
      <c r="D59" s="164"/>
      <c r="E59" s="164"/>
      <c r="F59" s="164"/>
      <c r="G59" s="164"/>
    </row>
    <row r="60" spans="1:7" s="81" customFormat="1" ht="12" customHeight="1" thickBot="1">
      <c r="A60" s="31" t="s">
        <v>18</v>
      </c>
      <c r="B60" s="155" t="s">
        <v>217</v>
      </c>
      <c r="C60" s="160">
        <f>SUM(C61:C63)</f>
        <v>5580</v>
      </c>
      <c r="D60" s="160">
        <f>SUM(D61:D63)</f>
        <v>5580</v>
      </c>
      <c r="E60" s="160">
        <f>SUM(E61:E63)</f>
        <v>7726</v>
      </c>
      <c r="F60" s="160">
        <f>SUM(F61:F63)</f>
        <v>4146</v>
      </c>
      <c r="G60" s="459">
        <f>+G61+G62+G63+G64+G65+G66</f>
        <v>2.1608953296445463</v>
      </c>
    </row>
    <row r="61" spans="1:7" s="81" customFormat="1" ht="12" customHeight="1">
      <c r="A61" s="288" t="s">
        <v>120</v>
      </c>
      <c r="B61" s="271" t="s">
        <v>219</v>
      </c>
      <c r="C61" s="165"/>
      <c r="D61" s="165"/>
      <c r="E61" s="165"/>
      <c r="F61" s="165"/>
      <c r="G61" s="165"/>
    </row>
    <row r="62" spans="1:7" s="81" customFormat="1" ht="12" customHeight="1">
      <c r="A62" s="289" t="s">
        <v>121</v>
      </c>
      <c r="B62" s="272" t="s">
        <v>344</v>
      </c>
      <c r="C62" s="165"/>
      <c r="D62" s="165"/>
      <c r="E62" s="165"/>
      <c r="F62" s="165"/>
      <c r="G62" s="165"/>
    </row>
    <row r="63" spans="1:7" s="81" customFormat="1" ht="12" customHeight="1">
      <c r="A63" s="289" t="s">
        <v>144</v>
      </c>
      <c r="B63" s="272" t="s">
        <v>220</v>
      </c>
      <c r="C63" s="165">
        <v>5580</v>
      </c>
      <c r="D63" s="165">
        <v>5580</v>
      </c>
      <c r="E63" s="165">
        <v>7726</v>
      </c>
      <c r="F63" s="165">
        <v>4146</v>
      </c>
      <c r="G63" s="460">
        <f>F63/C63</f>
        <v>0.7430107526881721</v>
      </c>
    </row>
    <row r="64" spans="1:7" s="81" customFormat="1" ht="12" customHeight="1" thickBot="1">
      <c r="A64" s="290" t="s">
        <v>218</v>
      </c>
      <c r="B64" s="273" t="s">
        <v>221</v>
      </c>
      <c r="C64" s="165"/>
      <c r="D64" s="165"/>
      <c r="E64" s="165"/>
      <c r="F64" s="165"/>
      <c r="G64" s="257"/>
    </row>
    <row r="65" spans="1:7" s="81" customFormat="1" ht="12" customHeight="1" thickBot="1">
      <c r="A65" s="31" t="s">
        <v>19</v>
      </c>
      <c r="B65" s="20" t="s">
        <v>222</v>
      </c>
      <c r="C65" s="166">
        <f>+C8+C15+C22+C29+C37+C49+C55+C60</f>
        <v>366536</v>
      </c>
      <c r="D65" s="166">
        <f>+D8+D15+D22+D29+D37+D49+D55+D60</f>
        <v>431504</v>
      </c>
      <c r="E65" s="166">
        <f>+E8+E15+E22+E29+E37+E49+E55+E60</f>
        <v>486851</v>
      </c>
      <c r="F65" s="166">
        <f>+F8+F15+F22+F29+F37+F49+F55+F60</f>
        <v>477850</v>
      </c>
      <c r="G65" s="475">
        <f>F65/C65</f>
        <v>1.3036918610995918</v>
      </c>
    </row>
    <row r="66" spans="1:7" s="81" customFormat="1" ht="12" customHeight="1" thickBot="1">
      <c r="A66" s="291" t="s">
        <v>313</v>
      </c>
      <c r="B66" s="155" t="s">
        <v>224</v>
      </c>
      <c r="C66" s="160">
        <f>SUM(C67:C69)</f>
        <v>51921</v>
      </c>
      <c r="D66" s="160">
        <f>SUM(D67:D69)</f>
        <v>45000</v>
      </c>
      <c r="E66" s="160">
        <f>SUM(E67:E69)</f>
        <v>45000</v>
      </c>
      <c r="F66" s="160">
        <f>SUM(F67:F69)</f>
        <v>5929</v>
      </c>
      <c r="G66" s="475">
        <f>F66/C66</f>
        <v>0.11419271585678242</v>
      </c>
    </row>
    <row r="67" spans="1:7" s="81" customFormat="1" ht="12" customHeight="1">
      <c r="A67" s="288" t="s">
        <v>255</v>
      </c>
      <c r="B67" s="271" t="s">
        <v>225</v>
      </c>
      <c r="C67" s="165"/>
      <c r="D67" s="165"/>
      <c r="E67" s="165"/>
      <c r="F67" s="165"/>
      <c r="G67" s="315"/>
    </row>
    <row r="68" spans="1:7" s="81" customFormat="1" ht="12" customHeight="1">
      <c r="A68" s="289" t="s">
        <v>264</v>
      </c>
      <c r="B68" s="272" t="s">
        <v>226</v>
      </c>
      <c r="C68" s="165"/>
      <c r="D68" s="165"/>
      <c r="E68" s="165"/>
      <c r="F68" s="165"/>
      <c r="G68" s="165"/>
    </row>
    <row r="69" spans="1:7" s="81" customFormat="1" ht="12" customHeight="1" thickBot="1">
      <c r="A69" s="290" t="s">
        <v>265</v>
      </c>
      <c r="B69" s="274" t="s">
        <v>227</v>
      </c>
      <c r="C69" s="165">
        <v>51921</v>
      </c>
      <c r="D69" s="165">
        <v>45000</v>
      </c>
      <c r="E69" s="165">
        <v>45000</v>
      </c>
      <c r="F69" s="165">
        <v>5929</v>
      </c>
      <c r="G69" s="460">
        <f>F69/C69</f>
        <v>0.11419271585678242</v>
      </c>
    </row>
    <row r="70" spans="1:7" s="81" customFormat="1" ht="12" customHeight="1" thickBot="1">
      <c r="A70" s="291" t="s">
        <v>228</v>
      </c>
      <c r="B70" s="155" t="s">
        <v>229</v>
      </c>
      <c r="C70" s="160">
        <f>SUM(C71:C74)</f>
        <v>0</v>
      </c>
      <c r="D70" s="160">
        <f>SUM(D71:D74)</f>
        <v>0</v>
      </c>
      <c r="E70" s="160">
        <f>SUM(E71:E74)</f>
        <v>0</v>
      </c>
      <c r="F70" s="160">
        <f>SUM(F71:F74)</f>
        <v>0</v>
      </c>
      <c r="G70" s="160">
        <f>SUM(G71:G74)</f>
        <v>0</v>
      </c>
    </row>
    <row r="71" spans="1:7" s="81" customFormat="1" ht="12" customHeight="1">
      <c r="A71" s="288" t="s">
        <v>99</v>
      </c>
      <c r="B71" s="271" t="s">
        <v>230</v>
      </c>
      <c r="C71" s="165"/>
      <c r="D71" s="165"/>
      <c r="E71" s="165"/>
      <c r="F71" s="165"/>
      <c r="G71" s="165"/>
    </row>
    <row r="72" spans="1:7" s="81" customFormat="1" ht="12" customHeight="1">
      <c r="A72" s="289" t="s">
        <v>100</v>
      </c>
      <c r="B72" s="272" t="s">
        <v>231</v>
      </c>
      <c r="C72" s="165"/>
      <c r="D72" s="165"/>
      <c r="E72" s="165"/>
      <c r="F72" s="165"/>
      <c r="G72" s="165"/>
    </row>
    <row r="73" spans="1:7" s="81" customFormat="1" ht="12" customHeight="1">
      <c r="A73" s="289" t="s">
        <v>256</v>
      </c>
      <c r="B73" s="272" t="s">
        <v>232</v>
      </c>
      <c r="C73" s="165"/>
      <c r="D73" s="165"/>
      <c r="E73" s="165"/>
      <c r="F73" s="165"/>
      <c r="G73" s="165"/>
    </row>
    <row r="74" spans="1:7" s="81" customFormat="1" ht="12" customHeight="1" thickBot="1">
      <c r="A74" s="290" t="s">
        <v>257</v>
      </c>
      <c r="B74" s="273" t="s">
        <v>233</v>
      </c>
      <c r="C74" s="165"/>
      <c r="D74" s="165"/>
      <c r="E74" s="165"/>
      <c r="F74" s="165"/>
      <c r="G74" s="257"/>
    </row>
    <row r="75" spans="1:7" s="81" customFormat="1" ht="12" customHeight="1" thickBot="1">
      <c r="A75" s="291" t="s">
        <v>234</v>
      </c>
      <c r="B75" s="155" t="s">
        <v>235</v>
      </c>
      <c r="C75" s="160">
        <f>SUM(C76:C77)</f>
        <v>119646</v>
      </c>
      <c r="D75" s="160">
        <f>SUM(D76:D77)</f>
        <v>119719</v>
      </c>
      <c r="E75" s="160">
        <f>SUM(E76:E77)</f>
        <v>119719</v>
      </c>
      <c r="F75" s="160">
        <f>SUM(F76:F77)</f>
        <v>119719</v>
      </c>
      <c r="G75" s="475">
        <f>F75/C75</f>
        <v>1.000610133226351</v>
      </c>
    </row>
    <row r="76" spans="1:7" s="81" customFormat="1" ht="12" customHeight="1">
      <c r="A76" s="288" t="s">
        <v>258</v>
      </c>
      <c r="B76" s="271" t="s">
        <v>236</v>
      </c>
      <c r="C76" s="165">
        <v>119646</v>
      </c>
      <c r="D76" s="165">
        <v>119719</v>
      </c>
      <c r="E76" s="165">
        <v>119719</v>
      </c>
      <c r="F76" s="165">
        <v>119719</v>
      </c>
      <c r="G76" s="460">
        <f>F76/C76</f>
        <v>1.000610133226351</v>
      </c>
    </row>
    <row r="77" spans="1:7" s="81" customFormat="1" ht="12" customHeight="1" thickBot="1">
      <c r="A77" s="290" t="s">
        <v>259</v>
      </c>
      <c r="B77" s="273" t="s">
        <v>237</v>
      </c>
      <c r="C77" s="165"/>
      <c r="D77" s="165"/>
      <c r="E77" s="165"/>
      <c r="F77" s="165"/>
      <c r="G77" s="165"/>
    </row>
    <row r="78" spans="1:7" s="80" customFormat="1" ht="12" customHeight="1" thickBot="1">
      <c r="A78" s="291" t="s">
        <v>238</v>
      </c>
      <c r="B78" s="155" t="s">
        <v>239</v>
      </c>
      <c r="C78" s="160">
        <f>SUM(C79:C81)</f>
        <v>0</v>
      </c>
      <c r="D78" s="160">
        <f>SUM(D79:D81)</f>
        <v>0</v>
      </c>
      <c r="E78" s="160">
        <f>SUM(E79:E81)</f>
        <v>6737</v>
      </c>
      <c r="F78" s="160">
        <f>SUM(F79:F81)</f>
        <v>296737</v>
      </c>
      <c r="G78" s="160">
        <f>SUM(G79:G81)</f>
        <v>0</v>
      </c>
    </row>
    <row r="79" spans="1:7" s="81" customFormat="1" ht="12" customHeight="1">
      <c r="A79" s="288" t="s">
        <v>260</v>
      </c>
      <c r="B79" s="271" t="s">
        <v>240</v>
      </c>
      <c r="C79" s="165"/>
      <c r="D79" s="165"/>
      <c r="E79" s="165">
        <v>6737</v>
      </c>
      <c r="F79" s="165">
        <v>6737</v>
      </c>
      <c r="G79" s="165"/>
    </row>
    <row r="80" spans="1:7" s="81" customFormat="1" ht="12" customHeight="1">
      <c r="A80" s="289" t="s">
        <v>261</v>
      </c>
      <c r="B80" s="272" t="s">
        <v>241</v>
      </c>
      <c r="C80" s="165"/>
      <c r="D80" s="165"/>
      <c r="E80" s="165"/>
      <c r="F80" s="165"/>
      <c r="G80" s="165"/>
    </row>
    <row r="81" spans="1:7" s="81" customFormat="1" ht="12" customHeight="1" thickBot="1">
      <c r="A81" s="290" t="s">
        <v>262</v>
      </c>
      <c r="B81" s="273" t="s">
        <v>242</v>
      </c>
      <c r="C81" s="165"/>
      <c r="D81" s="165"/>
      <c r="E81" s="165"/>
      <c r="F81" s="165">
        <v>290000</v>
      </c>
      <c r="G81" s="165"/>
    </row>
    <row r="82" spans="1:7" s="81" customFormat="1" ht="12" customHeight="1" thickBot="1">
      <c r="A82" s="291" t="s">
        <v>243</v>
      </c>
      <c r="B82" s="155" t="s">
        <v>263</v>
      </c>
      <c r="C82" s="160">
        <f>SUM(C83:C86)</f>
        <v>0</v>
      </c>
      <c r="D82" s="160">
        <f>SUM(D83:D86)</f>
        <v>0</v>
      </c>
      <c r="E82" s="160">
        <f>SUM(E83:E86)</f>
        <v>0</v>
      </c>
      <c r="F82" s="160">
        <f>SUM(F83:F86)</f>
        <v>0</v>
      </c>
      <c r="G82" s="160">
        <f>SUM(G83:G86)</f>
        <v>0</v>
      </c>
    </row>
    <row r="83" spans="1:7" s="81" customFormat="1" ht="12" customHeight="1">
      <c r="A83" s="292" t="s">
        <v>244</v>
      </c>
      <c r="B83" s="271" t="s">
        <v>245</v>
      </c>
      <c r="C83" s="165"/>
      <c r="D83" s="165"/>
      <c r="E83" s="165"/>
      <c r="F83" s="165"/>
      <c r="G83" s="165"/>
    </row>
    <row r="84" spans="1:7" s="81" customFormat="1" ht="12" customHeight="1">
      <c r="A84" s="293" t="s">
        <v>246</v>
      </c>
      <c r="B84" s="272" t="s">
        <v>247</v>
      </c>
      <c r="C84" s="165"/>
      <c r="D84" s="165"/>
      <c r="E84" s="165"/>
      <c r="F84" s="165"/>
      <c r="G84" s="165"/>
    </row>
    <row r="85" spans="1:7" s="81" customFormat="1" ht="12" customHeight="1">
      <c r="A85" s="293" t="s">
        <v>248</v>
      </c>
      <c r="B85" s="272" t="s">
        <v>249</v>
      </c>
      <c r="C85" s="165"/>
      <c r="D85" s="165"/>
      <c r="E85" s="165"/>
      <c r="F85" s="165"/>
      <c r="G85" s="165"/>
    </row>
    <row r="86" spans="1:7" s="80" customFormat="1" ht="12" customHeight="1" thickBot="1">
      <c r="A86" s="294" t="s">
        <v>250</v>
      </c>
      <c r="B86" s="273" t="s">
        <v>251</v>
      </c>
      <c r="C86" s="165"/>
      <c r="D86" s="165"/>
      <c r="E86" s="165"/>
      <c r="F86" s="165"/>
      <c r="G86" s="165"/>
    </row>
    <row r="87" spans="1:7" s="80" customFormat="1" ht="12" customHeight="1" thickBot="1">
      <c r="A87" s="291" t="s">
        <v>252</v>
      </c>
      <c r="B87" s="155" t="s">
        <v>395</v>
      </c>
      <c r="C87" s="316"/>
      <c r="D87" s="316"/>
      <c r="E87" s="316"/>
      <c r="F87" s="316"/>
      <c r="G87" s="316"/>
    </row>
    <row r="88" spans="1:7" s="80" customFormat="1" ht="12" customHeight="1" thickBot="1">
      <c r="A88" s="291" t="s">
        <v>417</v>
      </c>
      <c r="B88" s="155" t="s">
        <v>253</v>
      </c>
      <c r="C88" s="316"/>
      <c r="D88" s="316"/>
      <c r="E88" s="316"/>
      <c r="F88" s="316"/>
      <c r="G88" s="316"/>
    </row>
    <row r="89" spans="1:7" s="80" customFormat="1" ht="12" customHeight="1" thickBot="1">
      <c r="A89" s="291" t="s">
        <v>418</v>
      </c>
      <c r="B89" s="278" t="s">
        <v>398</v>
      </c>
      <c r="C89" s="166">
        <f>+C66+C70+C75+C78+C82+C88+C87</f>
        <v>171567</v>
      </c>
      <c r="D89" s="166">
        <f>+D66+D70+D75+D78+D82+D88+D87</f>
        <v>164719</v>
      </c>
      <c r="E89" s="166">
        <f>+E66+E70+E75+E78+E82+E88+E87</f>
        <v>171456</v>
      </c>
      <c r="F89" s="166">
        <f>+F66+F70+F75+F78+F82+F88+F87</f>
        <v>422385</v>
      </c>
      <c r="G89" s="475">
        <f>F89/C89</f>
        <v>2.461924495969505</v>
      </c>
    </row>
    <row r="90" spans="1:7" s="80" customFormat="1" ht="12" customHeight="1" thickBot="1">
      <c r="A90" s="295" t="s">
        <v>419</v>
      </c>
      <c r="B90" s="279" t="s">
        <v>420</v>
      </c>
      <c r="C90" s="166">
        <f>+C65+C89</f>
        <v>538103</v>
      </c>
      <c r="D90" s="166">
        <f>+D65+D89</f>
        <v>596223</v>
      </c>
      <c r="E90" s="166">
        <f>+E65+E89</f>
        <v>658307</v>
      </c>
      <c r="F90" s="166">
        <f>+F65+F89</f>
        <v>900235</v>
      </c>
      <c r="G90" s="758">
        <f>F90/C90</f>
        <v>1.6729789649936908</v>
      </c>
    </row>
    <row r="91" spans="1:3" s="81" customFormat="1" ht="15" customHeight="1" thickBot="1">
      <c r="A91" s="122"/>
      <c r="B91" s="123"/>
      <c r="C91" s="223"/>
    </row>
    <row r="92" spans="1:7" s="59" customFormat="1" ht="16.5" customHeight="1" thickBot="1">
      <c r="A92" s="671" t="s">
        <v>51</v>
      </c>
      <c r="B92" s="672"/>
      <c r="C92" s="672"/>
      <c r="D92" s="672"/>
      <c r="E92" s="672"/>
      <c r="F92" s="672"/>
      <c r="G92" s="673"/>
    </row>
    <row r="93" spans="1:7" s="82" customFormat="1" ht="12" customHeight="1" thickBot="1">
      <c r="A93" s="383" t="s">
        <v>11</v>
      </c>
      <c r="B93" s="384" t="s">
        <v>424</v>
      </c>
      <c r="C93" s="385">
        <f>+C94+C95+C96+C97+C98+C111</f>
        <v>121492</v>
      </c>
      <c r="D93" s="385">
        <f>+D94+D95+D96+D97+D98+D111</f>
        <v>144712</v>
      </c>
      <c r="E93" s="385">
        <f>+E94+E95+E96+E97+E98+E111</f>
        <v>205997</v>
      </c>
      <c r="F93" s="385">
        <f>+F94+F95+F96+F97+F98+F111</f>
        <v>118609</v>
      </c>
      <c r="G93" s="475">
        <f aca="true" t="shared" si="2" ref="G93:G99">F93/C93</f>
        <v>0.9762700424719323</v>
      </c>
    </row>
    <row r="94" spans="1:7" ht="12" customHeight="1">
      <c r="A94" s="296" t="s">
        <v>78</v>
      </c>
      <c r="B94" s="9" t="s">
        <v>41</v>
      </c>
      <c r="C94" s="161">
        <v>26609</v>
      </c>
      <c r="D94" s="161">
        <v>27192</v>
      </c>
      <c r="E94" s="161">
        <v>27993</v>
      </c>
      <c r="F94" s="161">
        <v>24492</v>
      </c>
      <c r="G94" s="460">
        <f t="shared" si="2"/>
        <v>0.9204404524784847</v>
      </c>
    </row>
    <row r="95" spans="1:7" ht="12" customHeight="1">
      <c r="A95" s="289" t="s">
        <v>79</v>
      </c>
      <c r="B95" s="7" t="s">
        <v>122</v>
      </c>
      <c r="C95" s="162">
        <v>6313</v>
      </c>
      <c r="D95" s="162">
        <v>6473</v>
      </c>
      <c r="E95" s="162">
        <v>6610</v>
      </c>
      <c r="F95" s="162">
        <v>5684</v>
      </c>
      <c r="G95" s="460">
        <f t="shared" si="2"/>
        <v>0.9003643275780137</v>
      </c>
    </row>
    <row r="96" spans="1:7" ht="12" customHeight="1">
      <c r="A96" s="289" t="s">
        <v>80</v>
      </c>
      <c r="B96" s="7" t="s">
        <v>97</v>
      </c>
      <c r="C96" s="164">
        <v>70805</v>
      </c>
      <c r="D96" s="164">
        <v>70805</v>
      </c>
      <c r="E96" s="164">
        <v>88679</v>
      </c>
      <c r="F96" s="164">
        <v>80473</v>
      </c>
      <c r="G96" s="460">
        <f t="shared" si="2"/>
        <v>1.1365440293764564</v>
      </c>
    </row>
    <row r="97" spans="1:7" ht="12" customHeight="1">
      <c r="A97" s="289" t="s">
        <v>81</v>
      </c>
      <c r="B97" s="10" t="s">
        <v>123</v>
      </c>
      <c r="C97" s="164">
        <v>4256</v>
      </c>
      <c r="D97" s="164">
        <v>4256</v>
      </c>
      <c r="E97" s="164">
        <v>4448</v>
      </c>
      <c r="F97" s="164">
        <v>3242</v>
      </c>
      <c r="G97" s="460">
        <f t="shared" si="2"/>
        <v>0.7617481203007519</v>
      </c>
    </row>
    <row r="98" spans="1:7" ht="12" customHeight="1">
      <c r="A98" s="289" t="s">
        <v>89</v>
      </c>
      <c r="B98" s="18" t="s">
        <v>124</v>
      </c>
      <c r="C98" s="164">
        <v>2989</v>
      </c>
      <c r="D98" s="164">
        <f>D99+D105+D110</f>
        <v>4410</v>
      </c>
      <c r="E98" s="164">
        <f>E99+E105+E110</f>
        <v>5260</v>
      </c>
      <c r="F98" s="164">
        <f>F99+F105+F110</f>
        <v>4718</v>
      </c>
      <c r="G98" s="460">
        <f t="shared" si="2"/>
        <v>1.5784543325526932</v>
      </c>
    </row>
    <row r="99" spans="1:7" ht="12" customHeight="1">
      <c r="A99" s="289" t="s">
        <v>82</v>
      </c>
      <c r="B99" s="7" t="s">
        <v>421</v>
      </c>
      <c r="C99" s="164">
        <v>10</v>
      </c>
      <c r="D99" s="164">
        <v>1431</v>
      </c>
      <c r="E99" s="164">
        <v>1431</v>
      </c>
      <c r="F99" s="164">
        <v>1431</v>
      </c>
      <c r="G99" s="460">
        <f t="shared" si="2"/>
        <v>143.1</v>
      </c>
    </row>
    <row r="100" spans="1:7" ht="12" customHeight="1">
      <c r="A100" s="289" t="s">
        <v>83</v>
      </c>
      <c r="B100" s="94" t="s">
        <v>361</v>
      </c>
      <c r="C100" s="164"/>
      <c r="D100" s="164"/>
      <c r="E100" s="164"/>
      <c r="F100" s="164"/>
      <c r="G100" s="164"/>
    </row>
    <row r="101" spans="1:7" ht="12" customHeight="1">
      <c r="A101" s="289" t="s">
        <v>90</v>
      </c>
      <c r="B101" s="94" t="s">
        <v>360</v>
      </c>
      <c r="C101" s="164"/>
      <c r="D101" s="164"/>
      <c r="E101" s="164"/>
      <c r="F101" s="164"/>
      <c r="G101" s="164"/>
    </row>
    <row r="102" spans="1:7" ht="12" customHeight="1">
      <c r="A102" s="289" t="s">
        <v>91</v>
      </c>
      <c r="B102" s="94" t="s">
        <v>269</v>
      </c>
      <c r="C102" s="164"/>
      <c r="D102" s="164"/>
      <c r="E102" s="164"/>
      <c r="F102" s="164"/>
      <c r="G102" s="164"/>
    </row>
    <row r="103" spans="1:7" ht="12" customHeight="1">
      <c r="A103" s="289" t="s">
        <v>92</v>
      </c>
      <c r="B103" s="95" t="s">
        <v>270</v>
      </c>
      <c r="C103" s="164"/>
      <c r="D103" s="164"/>
      <c r="E103" s="164"/>
      <c r="F103" s="164"/>
      <c r="G103" s="164"/>
    </row>
    <row r="104" spans="1:7" ht="12" customHeight="1">
      <c r="A104" s="289" t="s">
        <v>93</v>
      </c>
      <c r="B104" s="95" t="s">
        <v>271</v>
      </c>
      <c r="C104" s="164"/>
      <c r="D104" s="164"/>
      <c r="E104" s="164"/>
      <c r="F104" s="164"/>
      <c r="G104" s="164"/>
    </row>
    <row r="105" spans="1:7" ht="12" customHeight="1">
      <c r="A105" s="289" t="s">
        <v>95</v>
      </c>
      <c r="B105" s="94" t="s">
        <v>272</v>
      </c>
      <c r="C105" s="164">
        <v>442</v>
      </c>
      <c r="D105" s="164">
        <v>442</v>
      </c>
      <c r="E105" s="164">
        <v>388</v>
      </c>
      <c r="F105" s="164">
        <v>125</v>
      </c>
      <c r="G105" s="759">
        <f>F105/C105</f>
        <v>0.2828054298642534</v>
      </c>
    </row>
    <row r="106" spans="1:7" ht="12" customHeight="1">
      <c r="A106" s="289" t="s">
        <v>125</v>
      </c>
      <c r="B106" s="94" t="s">
        <v>273</v>
      </c>
      <c r="C106" s="164"/>
      <c r="D106" s="164"/>
      <c r="E106" s="164"/>
      <c r="F106" s="164"/>
      <c r="G106" s="164"/>
    </row>
    <row r="107" spans="1:7" ht="12" customHeight="1">
      <c r="A107" s="289" t="s">
        <v>267</v>
      </c>
      <c r="B107" s="95" t="s">
        <v>274</v>
      </c>
      <c r="C107" s="164"/>
      <c r="D107" s="164"/>
      <c r="E107" s="164"/>
      <c r="F107" s="164"/>
      <c r="G107" s="164"/>
    </row>
    <row r="108" spans="1:7" ht="12" customHeight="1">
      <c r="A108" s="297" t="s">
        <v>268</v>
      </c>
      <c r="B108" s="96" t="s">
        <v>275</v>
      </c>
      <c r="C108" s="164"/>
      <c r="D108" s="164"/>
      <c r="E108" s="164"/>
      <c r="F108" s="164"/>
      <c r="G108" s="164"/>
    </row>
    <row r="109" spans="1:7" ht="12" customHeight="1">
      <c r="A109" s="289" t="s">
        <v>358</v>
      </c>
      <c r="B109" s="96" t="s">
        <v>276</v>
      </c>
      <c r="C109" s="164"/>
      <c r="D109" s="164"/>
      <c r="E109" s="164"/>
      <c r="F109" s="164"/>
      <c r="G109" s="164"/>
    </row>
    <row r="110" spans="1:7" ht="12" customHeight="1">
      <c r="A110" s="289" t="s">
        <v>359</v>
      </c>
      <c r="B110" s="95" t="s">
        <v>277</v>
      </c>
      <c r="C110" s="162">
        <v>2537</v>
      </c>
      <c r="D110" s="162">
        <v>2537</v>
      </c>
      <c r="E110" s="162">
        <v>3441</v>
      </c>
      <c r="F110" s="162">
        <v>3162</v>
      </c>
      <c r="G110" s="759">
        <f aca="true" t="shared" si="3" ref="G110:G115">F110/C110</f>
        <v>1.246353961371699</v>
      </c>
    </row>
    <row r="111" spans="1:7" ht="12" customHeight="1">
      <c r="A111" s="289" t="s">
        <v>363</v>
      </c>
      <c r="B111" s="10" t="s">
        <v>42</v>
      </c>
      <c r="C111" s="162">
        <v>10520</v>
      </c>
      <c r="D111" s="162">
        <f>D112+D113</f>
        <v>31576</v>
      </c>
      <c r="E111" s="162">
        <f>E112+E113</f>
        <v>73007</v>
      </c>
      <c r="F111" s="162">
        <f>F112+F113</f>
        <v>0</v>
      </c>
      <c r="G111" s="460"/>
    </row>
    <row r="112" spans="1:7" ht="12" customHeight="1">
      <c r="A112" s="290" t="s">
        <v>364</v>
      </c>
      <c r="B112" s="7" t="s">
        <v>422</v>
      </c>
      <c r="C112" s="164">
        <v>8000</v>
      </c>
      <c r="D112" s="164">
        <v>650</v>
      </c>
      <c r="E112" s="164">
        <v>34269</v>
      </c>
      <c r="F112" s="164"/>
      <c r="G112" s="460"/>
    </row>
    <row r="113" spans="1:7" ht="12" customHeight="1" thickBot="1">
      <c r="A113" s="298" t="s">
        <v>365</v>
      </c>
      <c r="B113" s="97" t="s">
        <v>423</v>
      </c>
      <c r="C113" s="168">
        <v>2520</v>
      </c>
      <c r="D113" s="168">
        <v>30926</v>
      </c>
      <c r="E113" s="168">
        <v>38738</v>
      </c>
      <c r="F113" s="168"/>
      <c r="G113" s="476"/>
    </row>
    <row r="114" spans="1:7" ht="12" customHeight="1" thickBot="1">
      <c r="A114" s="31" t="s">
        <v>12</v>
      </c>
      <c r="B114" s="29" t="s">
        <v>278</v>
      </c>
      <c r="C114" s="160">
        <f>+C115+C117+C119</f>
        <v>258443</v>
      </c>
      <c r="D114" s="160">
        <f>+D115+D117+D119</f>
        <v>285102</v>
      </c>
      <c r="E114" s="160">
        <f>+E115+E117+E119</f>
        <v>288771</v>
      </c>
      <c r="F114" s="160">
        <f>+F115+F117+F119</f>
        <v>229262</v>
      </c>
      <c r="G114" s="475">
        <f t="shared" si="3"/>
        <v>0.8870892227686569</v>
      </c>
    </row>
    <row r="115" spans="1:7" ht="12" customHeight="1">
      <c r="A115" s="288" t="s">
        <v>84</v>
      </c>
      <c r="B115" s="7" t="s">
        <v>142</v>
      </c>
      <c r="C115" s="163">
        <v>229344</v>
      </c>
      <c r="D115" s="163">
        <v>256003</v>
      </c>
      <c r="E115" s="163">
        <v>257476</v>
      </c>
      <c r="F115" s="163">
        <v>222916</v>
      </c>
      <c r="G115" s="460">
        <f t="shared" si="3"/>
        <v>0.9719722338495884</v>
      </c>
    </row>
    <row r="116" spans="1:7" ht="12" customHeight="1">
      <c r="A116" s="288" t="s">
        <v>85</v>
      </c>
      <c r="B116" s="11" t="s">
        <v>282</v>
      </c>
      <c r="C116" s="163"/>
      <c r="D116" s="163"/>
      <c r="E116" s="163"/>
      <c r="F116" s="163"/>
      <c r="G116" s="163"/>
    </row>
    <row r="117" spans="1:7" ht="12" customHeight="1">
      <c r="A117" s="288" t="s">
        <v>86</v>
      </c>
      <c r="B117" s="11" t="s">
        <v>126</v>
      </c>
      <c r="C117" s="162">
        <v>29099</v>
      </c>
      <c r="D117" s="162">
        <v>29099</v>
      </c>
      <c r="E117" s="162">
        <v>31295</v>
      </c>
      <c r="F117" s="162">
        <v>6346</v>
      </c>
      <c r="G117" s="460">
        <f>F117/C117</f>
        <v>0.2180830956390254</v>
      </c>
    </row>
    <row r="118" spans="1:7" ht="12" customHeight="1">
      <c r="A118" s="288" t="s">
        <v>87</v>
      </c>
      <c r="B118" s="11" t="s">
        <v>283</v>
      </c>
      <c r="C118" s="135"/>
      <c r="D118" s="135"/>
      <c r="E118" s="135"/>
      <c r="F118" s="135"/>
      <c r="G118" s="135"/>
    </row>
    <row r="119" spans="1:7" ht="12" customHeight="1">
      <c r="A119" s="288" t="s">
        <v>88</v>
      </c>
      <c r="B119" s="157" t="s">
        <v>145</v>
      </c>
      <c r="C119" s="135"/>
      <c r="D119" s="135"/>
      <c r="E119" s="135"/>
      <c r="F119" s="135"/>
      <c r="G119" s="135"/>
    </row>
    <row r="120" spans="1:7" ht="12" customHeight="1">
      <c r="A120" s="288" t="s">
        <v>94</v>
      </c>
      <c r="B120" s="156" t="s">
        <v>345</v>
      </c>
      <c r="C120" s="135"/>
      <c r="D120" s="135"/>
      <c r="E120" s="135"/>
      <c r="F120" s="135"/>
      <c r="G120" s="135"/>
    </row>
    <row r="121" spans="1:7" ht="12" customHeight="1">
      <c r="A121" s="288" t="s">
        <v>96</v>
      </c>
      <c r="B121" s="267" t="s">
        <v>288</v>
      </c>
      <c r="C121" s="135"/>
      <c r="D121" s="135"/>
      <c r="E121" s="135"/>
      <c r="F121" s="135"/>
      <c r="G121" s="135"/>
    </row>
    <row r="122" spans="1:7" ht="12" customHeight="1">
      <c r="A122" s="288" t="s">
        <v>127</v>
      </c>
      <c r="B122" s="95" t="s">
        <v>271</v>
      </c>
      <c r="C122" s="135"/>
      <c r="D122" s="135"/>
      <c r="E122" s="135"/>
      <c r="F122" s="135"/>
      <c r="G122" s="135"/>
    </row>
    <row r="123" spans="1:7" ht="12" customHeight="1">
      <c r="A123" s="288" t="s">
        <v>128</v>
      </c>
      <c r="B123" s="95" t="s">
        <v>287</v>
      </c>
      <c r="C123" s="135"/>
      <c r="D123" s="135"/>
      <c r="E123" s="135"/>
      <c r="F123" s="135"/>
      <c r="G123" s="135"/>
    </row>
    <row r="124" spans="1:7" ht="12" customHeight="1">
      <c r="A124" s="288" t="s">
        <v>129</v>
      </c>
      <c r="B124" s="95" t="s">
        <v>286</v>
      </c>
      <c r="C124" s="135"/>
      <c r="D124" s="135"/>
      <c r="E124" s="135"/>
      <c r="F124" s="135"/>
      <c r="G124" s="135"/>
    </row>
    <row r="125" spans="1:7" ht="12" customHeight="1">
      <c r="A125" s="288" t="s">
        <v>279</v>
      </c>
      <c r="B125" s="95" t="s">
        <v>274</v>
      </c>
      <c r="C125" s="135"/>
      <c r="D125" s="135"/>
      <c r="E125" s="135"/>
      <c r="F125" s="135"/>
      <c r="G125" s="135"/>
    </row>
    <row r="126" spans="1:7" ht="12" customHeight="1">
      <c r="A126" s="288" t="s">
        <v>280</v>
      </c>
      <c r="B126" s="95" t="s">
        <v>285</v>
      </c>
      <c r="C126" s="135"/>
      <c r="D126" s="135"/>
      <c r="E126" s="135"/>
      <c r="F126" s="135"/>
      <c r="G126" s="135"/>
    </row>
    <row r="127" spans="1:7" ht="12" customHeight="1" thickBot="1">
      <c r="A127" s="297" t="s">
        <v>281</v>
      </c>
      <c r="B127" s="96" t="s">
        <v>284</v>
      </c>
      <c r="C127" s="137"/>
      <c r="D127" s="137"/>
      <c r="E127" s="137"/>
      <c r="F127" s="137"/>
      <c r="G127" s="137"/>
    </row>
    <row r="128" spans="1:7" ht="12" customHeight="1" thickBot="1">
      <c r="A128" s="31" t="s">
        <v>13</v>
      </c>
      <c r="B128" s="90" t="s">
        <v>368</v>
      </c>
      <c r="C128" s="160">
        <f>+C93+C114</f>
        <v>379935</v>
      </c>
      <c r="D128" s="160">
        <f>+D93+D114</f>
        <v>429814</v>
      </c>
      <c r="E128" s="160">
        <f>+E93+E114</f>
        <v>494768</v>
      </c>
      <c r="F128" s="160">
        <f>+F93+F114</f>
        <v>347871</v>
      </c>
      <c r="G128" s="760">
        <f>F128/C128</f>
        <v>0.9156066169213155</v>
      </c>
    </row>
    <row r="129" spans="1:7" ht="12" customHeight="1" thickBot="1">
      <c r="A129" s="387" t="s">
        <v>14</v>
      </c>
      <c r="B129" s="377" t="s">
        <v>369</v>
      </c>
      <c r="C129" s="338">
        <f>+C130+C131+C132</f>
        <v>0</v>
      </c>
      <c r="D129" s="338">
        <f>+D130+D131+D132</f>
        <v>5929</v>
      </c>
      <c r="E129" s="338">
        <f>+E130+E131+E132</f>
        <v>5929</v>
      </c>
      <c r="F129" s="338">
        <f>+F130+F131+F132</f>
        <v>5929</v>
      </c>
      <c r="G129" s="460"/>
    </row>
    <row r="130" spans="1:7" s="82" customFormat="1" ht="12" customHeight="1">
      <c r="A130" s="288" t="s">
        <v>179</v>
      </c>
      <c r="B130" s="8" t="s">
        <v>427</v>
      </c>
      <c r="C130" s="135"/>
      <c r="D130" s="135"/>
      <c r="E130" s="135"/>
      <c r="F130" s="135"/>
      <c r="G130" s="135"/>
    </row>
    <row r="131" spans="1:7" ht="12" customHeight="1">
      <c r="A131" s="288" t="s">
        <v>182</v>
      </c>
      <c r="B131" s="8" t="s">
        <v>377</v>
      </c>
      <c r="C131" s="135"/>
      <c r="D131" s="135"/>
      <c r="E131" s="135"/>
      <c r="F131" s="135"/>
      <c r="G131" s="135"/>
    </row>
    <row r="132" spans="1:7" ht="12" customHeight="1" thickBot="1">
      <c r="A132" s="297" t="s">
        <v>183</v>
      </c>
      <c r="B132" s="6" t="s">
        <v>426</v>
      </c>
      <c r="C132" s="135"/>
      <c r="D132" s="135">
        <v>5929</v>
      </c>
      <c r="E132" s="135">
        <v>5929</v>
      </c>
      <c r="F132" s="135">
        <v>5929</v>
      </c>
      <c r="G132" s="135"/>
    </row>
    <row r="133" spans="1:7" ht="12" customHeight="1" thickBot="1">
      <c r="A133" s="31" t="s">
        <v>15</v>
      </c>
      <c r="B133" s="90" t="s">
        <v>370</v>
      </c>
      <c r="C133" s="160">
        <f>+C134+C135+C136+C137+C138+C139</f>
        <v>0</v>
      </c>
      <c r="D133" s="160">
        <f>+D134+D135+D136+D137+D138+D139</f>
        <v>0</v>
      </c>
      <c r="E133" s="160">
        <f>+E134+E135+E136+E137+E138+E139</f>
        <v>0</v>
      </c>
      <c r="F133" s="160">
        <f>+F134+F135+F136+F137+F138+F139</f>
        <v>0</v>
      </c>
      <c r="G133" s="160">
        <f>+G134+G135+G136+G137+G138+G139</f>
        <v>0</v>
      </c>
    </row>
    <row r="134" spans="1:7" ht="12" customHeight="1">
      <c r="A134" s="288" t="s">
        <v>71</v>
      </c>
      <c r="B134" s="8" t="s">
        <v>379</v>
      </c>
      <c r="C134" s="135"/>
      <c r="D134" s="135"/>
      <c r="E134" s="135"/>
      <c r="F134" s="135"/>
      <c r="G134" s="135"/>
    </row>
    <row r="135" spans="1:7" ht="12" customHeight="1">
      <c r="A135" s="288" t="s">
        <v>72</v>
      </c>
      <c r="B135" s="8" t="s">
        <v>371</v>
      </c>
      <c r="C135" s="135"/>
      <c r="D135" s="135"/>
      <c r="E135" s="135"/>
      <c r="F135" s="135"/>
      <c r="G135" s="135"/>
    </row>
    <row r="136" spans="1:7" ht="12" customHeight="1">
      <c r="A136" s="288" t="s">
        <v>73</v>
      </c>
      <c r="B136" s="8" t="s">
        <v>372</v>
      </c>
      <c r="C136" s="135"/>
      <c r="D136" s="135"/>
      <c r="E136" s="135"/>
      <c r="F136" s="135"/>
      <c r="G136" s="135"/>
    </row>
    <row r="137" spans="1:7" ht="12" customHeight="1">
      <c r="A137" s="288" t="s">
        <v>114</v>
      </c>
      <c r="B137" s="8" t="s">
        <v>425</v>
      </c>
      <c r="C137" s="135"/>
      <c r="D137" s="135"/>
      <c r="E137" s="135"/>
      <c r="F137" s="135"/>
      <c r="G137" s="135"/>
    </row>
    <row r="138" spans="1:7" ht="12" customHeight="1">
      <c r="A138" s="288" t="s">
        <v>115</v>
      </c>
      <c r="B138" s="8" t="s">
        <v>374</v>
      </c>
      <c r="C138" s="135"/>
      <c r="D138" s="135"/>
      <c r="E138" s="135"/>
      <c r="F138" s="135"/>
      <c r="G138" s="135"/>
    </row>
    <row r="139" spans="1:7" s="82" customFormat="1" ht="12" customHeight="1" thickBot="1">
      <c r="A139" s="297" t="s">
        <v>116</v>
      </c>
      <c r="B139" s="6" t="s">
        <v>375</v>
      </c>
      <c r="C139" s="137"/>
      <c r="D139" s="137"/>
      <c r="E139" s="137"/>
      <c r="F139" s="137"/>
      <c r="G139" s="137"/>
    </row>
    <row r="140" spans="1:11" ht="12" customHeight="1" thickBot="1">
      <c r="A140" s="761" t="s">
        <v>16</v>
      </c>
      <c r="B140" s="90" t="s">
        <v>442</v>
      </c>
      <c r="C140" s="166">
        <f>+C141+C142+C144+C145+C143</f>
        <v>158168</v>
      </c>
      <c r="D140" s="166">
        <f>+D141+D142+D144+D145+D143</f>
        <v>160480</v>
      </c>
      <c r="E140" s="166">
        <f>+E141+E142+E144+E145+E143</f>
        <v>157610</v>
      </c>
      <c r="F140" s="166">
        <f>+F141+F142+F144+F145+F143</f>
        <v>429538</v>
      </c>
      <c r="G140" s="760">
        <f>F140/C140</f>
        <v>2.7157073491477415</v>
      </c>
      <c r="K140" s="133"/>
    </row>
    <row r="141" spans="1:7" ht="12.75">
      <c r="A141" s="288" t="s">
        <v>74</v>
      </c>
      <c r="B141" s="8" t="s">
        <v>289</v>
      </c>
      <c r="C141" s="136"/>
      <c r="D141" s="136"/>
      <c r="E141" s="136"/>
      <c r="F141" s="136"/>
      <c r="G141" s="136"/>
    </row>
    <row r="142" spans="1:7" ht="12" customHeight="1">
      <c r="A142" s="288" t="s">
        <v>75</v>
      </c>
      <c r="B142" s="8" t="s">
        <v>290</v>
      </c>
      <c r="C142" s="135">
        <v>5850</v>
      </c>
      <c r="D142" s="135">
        <v>5850</v>
      </c>
      <c r="E142" s="135">
        <v>5850</v>
      </c>
      <c r="F142" s="135">
        <v>5850</v>
      </c>
      <c r="G142" s="460">
        <f>F142/C142</f>
        <v>1</v>
      </c>
    </row>
    <row r="143" spans="1:7" ht="12" customHeight="1">
      <c r="A143" s="288" t="s">
        <v>203</v>
      </c>
      <c r="B143" s="8" t="s">
        <v>441</v>
      </c>
      <c r="C143" s="135">
        <v>152318</v>
      </c>
      <c r="D143" s="135">
        <v>154630</v>
      </c>
      <c r="E143" s="135">
        <v>151760</v>
      </c>
      <c r="F143" s="135">
        <v>133688</v>
      </c>
      <c r="G143" s="460">
        <f>F143/C143</f>
        <v>0.8776900957207947</v>
      </c>
    </row>
    <row r="144" spans="1:7" s="82" customFormat="1" ht="12" customHeight="1">
      <c r="A144" s="288" t="s">
        <v>204</v>
      </c>
      <c r="B144" s="8" t="s">
        <v>384</v>
      </c>
      <c r="C144" s="135"/>
      <c r="D144" s="135"/>
      <c r="E144" s="135"/>
      <c r="F144" s="135">
        <v>290000</v>
      </c>
      <c r="G144" s="135"/>
    </row>
    <row r="145" spans="1:7" s="82" customFormat="1" ht="12" customHeight="1" thickBot="1">
      <c r="A145" s="297" t="s">
        <v>205</v>
      </c>
      <c r="B145" s="6" t="s">
        <v>309</v>
      </c>
      <c r="C145" s="135"/>
      <c r="D145" s="135"/>
      <c r="E145" s="135"/>
      <c r="F145" s="135"/>
      <c r="G145" s="135"/>
    </row>
    <row r="146" spans="1:7" s="82" customFormat="1" ht="12" customHeight="1" thickBot="1">
      <c r="A146" s="31" t="s">
        <v>17</v>
      </c>
      <c r="B146" s="90" t="s">
        <v>385</v>
      </c>
      <c r="C146" s="169">
        <f>+C147+C148+C149+C150+C151</f>
        <v>0</v>
      </c>
      <c r="D146" s="169">
        <f>+D147+D148+D149+D150+D151</f>
        <v>0</v>
      </c>
      <c r="E146" s="169">
        <f>+E147+E148+E149+E150+E151</f>
        <v>0</v>
      </c>
      <c r="F146" s="169">
        <f>+F147+F148+F149+F150+F151</f>
        <v>0</v>
      </c>
      <c r="G146" s="169">
        <f>+G147+G148+G149+G150+G151</f>
        <v>0</v>
      </c>
    </row>
    <row r="147" spans="1:7" s="82" customFormat="1" ht="12" customHeight="1">
      <c r="A147" s="288" t="s">
        <v>76</v>
      </c>
      <c r="B147" s="8" t="s">
        <v>380</v>
      </c>
      <c r="C147" s="135"/>
      <c r="D147" s="135"/>
      <c r="E147" s="135"/>
      <c r="F147" s="135"/>
      <c r="G147" s="135"/>
    </row>
    <row r="148" spans="1:7" s="82" customFormat="1" ht="12" customHeight="1">
      <c r="A148" s="288" t="s">
        <v>77</v>
      </c>
      <c r="B148" s="8" t="s">
        <v>387</v>
      </c>
      <c r="C148" s="135"/>
      <c r="D148" s="135"/>
      <c r="E148" s="135"/>
      <c r="F148" s="135"/>
      <c r="G148" s="135"/>
    </row>
    <row r="149" spans="1:7" s="82" customFormat="1" ht="12" customHeight="1">
      <c r="A149" s="288" t="s">
        <v>215</v>
      </c>
      <c r="B149" s="8" t="s">
        <v>382</v>
      </c>
      <c r="C149" s="135"/>
      <c r="D149" s="135"/>
      <c r="E149" s="135"/>
      <c r="F149" s="135"/>
      <c r="G149" s="135"/>
    </row>
    <row r="150" spans="1:7" s="82" customFormat="1" ht="12" customHeight="1">
      <c r="A150" s="288" t="s">
        <v>216</v>
      </c>
      <c r="B150" s="8" t="s">
        <v>428</v>
      </c>
      <c r="C150" s="135"/>
      <c r="D150" s="135"/>
      <c r="E150" s="135"/>
      <c r="F150" s="135"/>
      <c r="G150" s="135"/>
    </row>
    <row r="151" spans="1:7" ht="12.75" customHeight="1" thickBot="1">
      <c r="A151" s="297" t="s">
        <v>386</v>
      </c>
      <c r="B151" s="6" t="s">
        <v>389</v>
      </c>
      <c r="C151" s="137"/>
      <c r="D151" s="137"/>
      <c r="E151" s="137"/>
      <c r="F151" s="137"/>
      <c r="G151" s="137"/>
    </row>
    <row r="152" spans="1:7" ht="12.75" customHeight="1" thickBot="1">
      <c r="A152" s="343" t="s">
        <v>18</v>
      </c>
      <c r="B152" s="90" t="s">
        <v>390</v>
      </c>
      <c r="C152" s="169"/>
      <c r="D152" s="169"/>
      <c r="E152" s="169"/>
      <c r="F152" s="169"/>
      <c r="G152" s="169"/>
    </row>
    <row r="153" spans="1:7" ht="12.75" customHeight="1" thickBot="1">
      <c r="A153" s="343" t="s">
        <v>19</v>
      </c>
      <c r="B153" s="90" t="s">
        <v>391</v>
      </c>
      <c r="C153" s="169"/>
      <c r="D153" s="169"/>
      <c r="E153" s="169"/>
      <c r="F153" s="169"/>
      <c r="G153" s="169"/>
    </row>
    <row r="154" spans="1:7" ht="12" customHeight="1" thickBot="1">
      <c r="A154" s="263" t="s">
        <v>20</v>
      </c>
      <c r="B154" s="762" t="s">
        <v>393</v>
      </c>
      <c r="C154" s="763">
        <f>+C129+C133+C140+C146+C152+C153</f>
        <v>158168</v>
      </c>
      <c r="D154" s="763">
        <f>+D129+D133+D140+D146+D152+D153</f>
        <v>166409</v>
      </c>
      <c r="E154" s="763">
        <f>+E129+E133+E140+E146+E152+E153</f>
        <v>163539</v>
      </c>
      <c r="F154" s="763">
        <f>+F129+F133+F140+F146+F152+F153</f>
        <v>435467</v>
      </c>
      <c r="G154" s="764">
        <f>F154/C154</f>
        <v>2.7531928076475647</v>
      </c>
    </row>
    <row r="155" spans="1:7" ht="15" customHeight="1" thickBot="1">
      <c r="A155" s="120" t="s">
        <v>21</v>
      </c>
      <c r="B155" s="765" t="s">
        <v>392</v>
      </c>
      <c r="C155" s="281">
        <f>+C128+C154</f>
        <v>538103</v>
      </c>
      <c r="D155" s="281">
        <f>+D128+D154</f>
        <v>596223</v>
      </c>
      <c r="E155" s="281">
        <f>+E128+E154</f>
        <v>658307</v>
      </c>
      <c r="F155" s="281">
        <f>+F128+F154</f>
        <v>783338</v>
      </c>
      <c r="G155" s="760">
        <f>F155/C155</f>
        <v>1.4557398862299598</v>
      </c>
    </row>
    <row r="156" spans="1:3" ht="13.5" thickBot="1">
      <c r="A156" s="241"/>
      <c r="B156" s="242"/>
      <c r="C156" s="243"/>
    </row>
    <row r="157" spans="1:7" ht="15" customHeight="1" thickBot="1">
      <c r="A157" s="131" t="s">
        <v>429</v>
      </c>
      <c r="B157" s="132"/>
      <c r="C157" s="88">
        <v>7</v>
      </c>
      <c r="D157" s="88">
        <v>7</v>
      </c>
      <c r="E157" s="88">
        <v>7</v>
      </c>
      <c r="F157" s="88">
        <v>7</v>
      </c>
      <c r="G157" s="88"/>
    </row>
    <row r="158" spans="1:7" ht="14.25" customHeight="1" thickBot="1">
      <c r="A158" s="131" t="s">
        <v>138</v>
      </c>
      <c r="B158" s="132"/>
      <c r="C158" s="88">
        <v>8</v>
      </c>
      <c r="D158" s="88">
        <v>8</v>
      </c>
      <c r="E158" s="88">
        <v>8</v>
      </c>
      <c r="F158" s="88">
        <v>8</v>
      </c>
      <c r="G158" s="88"/>
    </row>
  </sheetData>
  <sheetProtection formatCells="0"/>
  <mergeCells count="6">
    <mergeCell ref="A7:G7"/>
    <mergeCell ref="A92:G92"/>
    <mergeCell ref="C2:G2"/>
    <mergeCell ref="C3:G3"/>
    <mergeCell ref="B1:G1"/>
    <mergeCell ref="C4:G4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58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Kozma Rózsa</cp:lastModifiedBy>
  <cp:lastPrinted>2017-05-19T08:26:15Z</cp:lastPrinted>
  <dcterms:created xsi:type="dcterms:W3CDTF">1999-10-30T10:30:45Z</dcterms:created>
  <dcterms:modified xsi:type="dcterms:W3CDTF">2017-05-24T07:57:50Z</dcterms:modified>
  <cp:category/>
  <cp:version/>
  <cp:contentType/>
  <cp:contentStatus/>
</cp:coreProperties>
</file>