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60" windowWidth="19320" windowHeight="7470" tabRatio="885"/>
  </bookViews>
  <sheets>
    <sheet name="1.sz.m." sheetId="1" r:id="rId1"/>
  </sheets>
  <calcPr calcId="152511"/>
</workbook>
</file>

<file path=xl/calcChain.xml><?xml version="1.0" encoding="utf-8"?>
<calcChain xmlns="http://schemas.openxmlformats.org/spreadsheetml/2006/main">
  <c r="B30" i="1" l="1"/>
  <c r="E29" i="1"/>
  <c r="B29" i="1"/>
  <c r="E28" i="1"/>
  <c r="B28" i="1"/>
  <c r="B27" i="1"/>
  <c r="B26" i="1"/>
  <c r="E25" i="1"/>
  <c r="B25" i="1"/>
  <c r="E24" i="1"/>
  <c r="B24" i="1"/>
  <c r="E23" i="1"/>
  <c r="B23" i="1"/>
  <c r="E22" i="1"/>
  <c r="B22" i="1"/>
  <c r="E21" i="1"/>
  <c r="B21" i="1"/>
  <c r="V20" i="1"/>
  <c r="I20" i="1"/>
  <c r="AI20" i="1" s="1"/>
  <c r="AH19" i="1"/>
  <c r="Y19" i="1"/>
  <c r="V19" i="1"/>
  <c r="Q19" i="1"/>
  <c r="P19" i="1"/>
  <c r="AK18" i="1"/>
  <c r="AL18" i="1" s="1"/>
  <c r="AJ18" i="1"/>
  <c r="AI18" i="1"/>
  <c r="V18" i="1"/>
  <c r="AH17" i="1"/>
  <c r="AH20" i="1"/>
  <c r="AG17" i="1"/>
  <c r="AG20" i="1"/>
  <c r="AF17" i="1"/>
  <c r="AF20" i="1" s="1"/>
  <c r="AE17" i="1"/>
  <c r="AE20" i="1" s="1"/>
  <c r="AD17" i="1"/>
  <c r="AD20" i="1" s="1"/>
  <c r="AC17" i="1"/>
  <c r="AC20" i="1" s="1"/>
  <c r="AB17" i="1"/>
  <c r="AB20" i="1" s="1"/>
  <c r="AA17" i="1"/>
  <c r="AA20" i="1"/>
  <c r="Z17" i="1"/>
  <c r="Z20" i="1"/>
  <c r="Y17" i="1"/>
  <c r="Y20" i="1"/>
  <c r="X17" i="1"/>
  <c r="X20" i="1"/>
  <c r="W17" i="1"/>
  <c r="W20" i="1"/>
  <c r="V17" i="1"/>
  <c r="T17" i="1"/>
  <c r="T20" i="1" s="1"/>
  <c r="S17" i="1"/>
  <c r="S20" i="1" s="1"/>
  <c r="R17" i="1"/>
  <c r="R20" i="1" s="1"/>
  <c r="O17" i="1"/>
  <c r="O20" i="1" s="1"/>
  <c r="N17" i="1"/>
  <c r="N19" i="1" s="1"/>
  <c r="M17" i="1"/>
  <c r="M19" i="1"/>
  <c r="AJ19" i="1" s="1"/>
  <c r="L17" i="1"/>
  <c r="L19" i="1"/>
  <c r="K17" i="1"/>
  <c r="K20" i="1"/>
  <c r="J17" i="1"/>
  <c r="J20" i="1" s="1"/>
  <c r="H17" i="1"/>
  <c r="H20" i="1" s="1"/>
  <c r="G17" i="1"/>
  <c r="G20" i="1"/>
  <c r="F17" i="1"/>
  <c r="F20" i="1"/>
  <c r="E17" i="1"/>
  <c r="E27" i="1"/>
  <c r="D17" i="1"/>
  <c r="D20" i="1"/>
  <c r="C17" i="1"/>
  <c r="C20" i="1"/>
  <c r="AK16" i="1"/>
  <c r="AJ16" i="1"/>
  <c r="AI16" i="1"/>
  <c r="V16" i="1"/>
  <c r="AK15" i="1"/>
  <c r="AL15" i="1"/>
  <c r="AJ15" i="1"/>
  <c r="AI15" i="1"/>
  <c r="V15" i="1"/>
  <c r="AK14" i="1"/>
  <c r="AJ14" i="1"/>
  <c r="AI14" i="1"/>
  <c r="V14" i="1"/>
  <c r="AK13" i="1"/>
  <c r="AJ13" i="1"/>
  <c r="AL13" i="1"/>
  <c r="AI13" i="1"/>
  <c r="V13" i="1"/>
  <c r="AI12" i="1"/>
  <c r="V12" i="1"/>
  <c r="Q12" i="1"/>
  <c r="Q17" i="1"/>
  <c r="P12" i="1"/>
  <c r="P17" i="1"/>
  <c r="P20" i="1" s="1"/>
  <c r="AK11" i="1"/>
  <c r="AJ11" i="1"/>
  <c r="AI11" i="1"/>
  <c r="A7" i="1"/>
  <c r="A8" i="1" s="1"/>
  <c r="U8" i="1" s="1"/>
  <c r="U6" i="1"/>
  <c r="U3" i="1"/>
  <c r="A9" i="1"/>
  <c r="U9" i="1" s="1"/>
  <c r="U7" i="1"/>
  <c r="AK12" i="1"/>
  <c r="AI17" i="1"/>
  <c r="E20" i="1"/>
  <c r="E33" i="1"/>
  <c r="M20" i="1"/>
  <c r="AJ12" i="1"/>
  <c r="E30" i="1"/>
  <c r="L20" i="1"/>
  <c r="A10" i="1"/>
  <c r="U10" i="1" s="1"/>
  <c r="AL12" i="1"/>
  <c r="AI19" i="1"/>
  <c r="AL14" i="1"/>
  <c r="AJ20" i="1"/>
  <c r="AL16" i="1"/>
  <c r="A12" i="1"/>
  <c r="U12" i="1" s="1"/>
  <c r="U11" i="1"/>
  <c r="AJ17" i="1"/>
  <c r="N20" i="1" l="1"/>
  <c r="AK19" i="1"/>
  <c r="A13" i="1"/>
  <c r="H33" i="1"/>
  <c r="AK17" i="1"/>
  <c r="AL17" i="1" s="1"/>
  <c r="AL11" i="1"/>
  <c r="Q20" i="1"/>
  <c r="U13" i="1" l="1"/>
  <c r="A14" i="1"/>
  <c r="AL19" i="1"/>
  <c r="AK20" i="1"/>
  <c r="AL20" i="1" s="1"/>
  <c r="A15" i="1" l="1"/>
  <c r="U14" i="1"/>
  <c r="A16" i="1" l="1"/>
  <c r="U15" i="1"/>
  <c r="A17" i="1" l="1"/>
  <c r="U16" i="1"/>
  <c r="U17" i="1" l="1"/>
  <c r="A18" i="1"/>
  <c r="U18" i="1" l="1"/>
  <c r="A19" i="1"/>
  <c r="A20" i="1" l="1"/>
  <c r="U20" i="1" s="1"/>
  <c r="U19" i="1"/>
</calcChain>
</file>

<file path=xl/sharedStrings.xml><?xml version="1.0" encoding="utf-8"?>
<sst xmlns="http://schemas.openxmlformats.org/spreadsheetml/2006/main" count="108" uniqueCount="73">
  <si>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</si>
  <si>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</si>
  <si>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</si>
  <si>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</si>
  <si>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</si>
  <si>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</si>
  <si>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</si>
  <si>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</si>
  <si>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</si>
  <si>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</si>
  <si>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</si>
  <si>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</si>
  <si>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</si>
  <si>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</si>
  <si>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</si>
  <si>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</si>
  <si>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</si>
  <si>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</si>
  <si>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</si>
  <si>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</si>
  <si>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</si>
  <si>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</si>
  <si>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</si>
  <si>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</si>
  <si>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</si>
  <si>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</si>
  <si>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</si>
  <si>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</si>
  <si>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</si>
  <si>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</si>
  <si>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</si>
  <si>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</si>
  <si>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</si>
  <si>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</si>
  <si>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</si>
  <si>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</si>
  <si>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 xml:space="preserve"> Ft-ban</t>
  </si>
  <si>
    <t>ezer Ft-ban</t>
  </si>
  <si>
    <t>Megnevezés</t>
  </si>
  <si>
    <t>Működési bevételek</t>
  </si>
  <si>
    <t>Maradvány igénybevétele működési célra</t>
  </si>
  <si>
    <t>Felhalmozási bevételek</t>
  </si>
  <si>
    <t>Belső finanszírozás</t>
  </si>
  <si>
    <t>Külső finanszírozás</t>
  </si>
  <si>
    <t>Bevételek összesen</t>
  </si>
  <si>
    <t>Intézményi működési bevételek</t>
  </si>
  <si>
    <t>Közhatalmi bevételek</t>
  </si>
  <si>
    <t>Kapott támogatás</t>
  </si>
  <si>
    <t>Működési célú átvett pénzeszköz</t>
  </si>
  <si>
    <t>Felhalmozási célú átvett pénzeszköz</t>
  </si>
  <si>
    <t>Felhalmozási és tőkejellegű bevételek</t>
  </si>
  <si>
    <t>Maradvány igénybevétele felhalmozási célra</t>
  </si>
  <si>
    <t>Likbidhitel felvétel</t>
  </si>
  <si>
    <t>Államtól</t>
  </si>
  <si>
    <t>Irányító szervtől</t>
  </si>
  <si>
    <t>Eredeti előirányzat</t>
  </si>
  <si>
    <t>Módosított előirányzat</t>
  </si>
  <si>
    <t>Teljesítés</t>
  </si>
  <si>
    <t>Telejsítés</t>
  </si>
  <si>
    <t>Teljesítés %-a</t>
  </si>
  <si>
    <t>Gyógyászati Központ és Gyógyfürdő</t>
  </si>
  <si>
    <t>Kecskeméti Gábor Kulturális Központ</t>
  </si>
  <si>
    <t>Jantyik Mátyás Múzeum</t>
  </si>
  <si>
    <t>Püski Sándor Könyvtár</t>
  </si>
  <si>
    <t>Városgondnokság</t>
  </si>
  <si>
    <t>Békési Költségvetési Iroda</t>
  </si>
  <si>
    <t>Költségvetési szervek összesen:</t>
  </si>
  <si>
    <t>Polgármesteri Hivatal</t>
  </si>
  <si>
    <t xml:space="preserve">Önkormányzat </t>
  </si>
  <si>
    <t>Békés Város mindösszesen:</t>
  </si>
  <si>
    <t xml:space="preserve"> </t>
  </si>
  <si>
    <t>Békés Város  Önkormányzata és intézményei 2017. évi költségvetése bevételi előirányzatainak teljesítése</t>
  </si>
  <si>
    <t>1. sz. melléklet a 13/2018. (IV.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</si>
</sst>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0.0%"/>
  </numFmts>
  <fonts count="30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2" fillId="0" borderId="0"/>
    <xf numFmtId="0" fontId="17" fillId="0" borderId="0"/>
    <xf numFmtId="0" fontId="18" fillId="0" borderId="9" applyNumberFormat="0" applyFill="0" applyAlignment="0" applyProtection="0"/>
    <xf numFmtId="0" fontId="19" fillId="5" borderId="0" applyNumberFormat="0" applyBorder="0" applyAlignment="0" applyProtection="0"/>
    <xf numFmtId="0" fontId="20" fillId="23" borderId="0" applyNumberFormat="0" applyBorder="0" applyAlignment="0" applyProtection="0"/>
    <xf numFmtId="0" fontId="21" fillId="22" borderId="1" applyNumberFormat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2" fillId="24" borderId="0" xfId="41" applyFont="1" applyFill="1" applyBorder="1" applyAlignment="1"/>
    <xf numFmtId="0" fontId="22" fillId="0" borderId="0" xfId="41" applyFont="1" applyBorder="1" applyAlignment="1">
      <alignment horizontal="left"/>
    </xf>
    <xf numFmtId="0" fontId="22" fillId="0" borderId="0" xfId="41" applyFont="1"/>
    <xf numFmtId="0" fontId="22" fillId="0" borderId="0" xfId="41" applyFont="1" applyBorder="1" applyAlignment="1">
      <alignment horizontal="right"/>
    </xf>
    <xf numFmtId="0" fontId="22" fillId="25" borderId="10" xfId="42" applyFont="1" applyFill="1" applyBorder="1" applyAlignment="1">
      <alignment horizontal="center" vertical="center"/>
    </xf>
    <xf numFmtId="0" fontId="22" fillId="25" borderId="10" xfId="41" applyFont="1" applyFill="1" applyBorder="1" applyAlignment="1">
      <alignment horizontal="center"/>
    </xf>
    <xf numFmtId="0" fontId="22" fillId="25" borderId="10" xfId="41" applyFont="1" applyFill="1" applyBorder="1" applyAlignment="1">
      <alignment horizontal="center" vertical="center"/>
    </xf>
    <xf numFmtId="0" fontId="22" fillId="0" borderId="0" xfId="41" applyFont="1" applyAlignment="1">
      <alignment horizontal="right"/>
    </xf>
    <xf numFmtId="0" fontId="22" fillId="25" borderId="10" xfId="41" applyFont="1" applyFill="1" applyBorder="1" applyAlignment="1">
      <alignment horizontal="center" vertical="center" wrapText="1"/>
    </xf>
    <xf numFmtId="0" fontId="27" fillId="25" borderId="10" xfId="41" applyFont="1" applyFill="1" applyBorder="1" applyAlignment="1">
      <alignment horizontal="center" vertical="center"/>
    </xf>
    <xf numFmtId="0" fontId="26" fillId="0" borderId="10" xfId="41" applyFont="1" applyBorder="1" applyAlignment="1">
      <alignment horizontal="center" vertical="center" textRotation="90" wrapText="1"/>
    </xf>
    <xf numFmtId="0" fontId="27" fillId="0" borderId="10" xfId="40" applyFont="1" applyBorder="1" applyAlignment="1">
      <alignment vertical="center" wrapText="1"/>
    </xf>
    <xf numFmtId="3" fontId="27" fillId="0" borderId="10" xfId="42" applyNumberFormat="1" applyFont="1" applyBorder="1" applyAlignment="1">
      <alignment vertical="center"/>
    </xf>
    <xf numFmtId="164" fontId="27" fillId="0" borderId="11" xfId="32" applyNumberFormat="1" applyFont="1" applyBorder="1" applyAlignment="1">
      <alignment horizontal="left" vertical="center" wrapText="1"/>
    </xf>
    <xf numFmtId="3" fontId="26" fillId="0" borderId="10" xfId="42" applyNumberFormat="1" applyFont="1" applyBorder="1" applyAlignment="1">
      <alignment vertical="center"/>
    </xf>
    <xf numFmtId="2" fontId="26" fillId="0" borderId="10" xfId="41" applyNumberFormat="1" applyFont="1" applyBorder="1" applyAlignment="1">
      <alignment horizontal="center" vertical="center"/>
    </xf>
    <xf numFmtId="0" fontId="27" fillId="0" borderId="10" xfId="41" applyFont="1" applyBorder="1"/>
    <xf numFmtId="0" fontId="27" fillId="0" borderId="10" xfId="40" applyFont="1" applyBorder="1" applyAlignment="1">
      <alignment vertical="center"/>
    </xf>
    <xf numFmtId="164" fontId="27" fillId="0" borderId="11" xfId="32" applyNumberFormat="1" applyFont="1" applyBorder="1" applyAlignment="1">
      <alignment vertical="center" wrapText="1"/>
    </xf>
    <xf numFmtId="164" fontId="27" fillId="0" borderId="10" xfId="32" applyNumberFormat="1" applyFont="1" applyBorder="1" applyAlignment="1">
      <alignment vertical="center" wrapText="1"/>
    </xf>
    <xf numFmtId="164" fontId="27" fillId="0" borderId="10" xfId="32" applyNumberFormat="1" applyFont="1" applyBorder="1" applyAlignment="1">
      <alignment vertical="center"/>
    </xf>
    <xf numFmtId="2" fontId="26" fillId="0" borderId="10" xfId="32" applyNumberFormat="1" applyFont="1" applyBorder="1" applyAlignment="1">
      <alignment horizontal="center" vertical="center"/>
    </xf>
    <xf numFmtId="0" fontId="26" fillId="0" borderId="10" xfId="40" applyFont="1" applyBorder="1" applyAlignment="1">
      <alignment vertical="center" wrapText="1"/>
    </xf>
    <xf numFmtId="164" fontId="26" fillId="0" borderId="11" xfId="32" applyNumberFormat="1" applyFont="1" applyBorder="1" applyAlignment="1">
      <alignment vertical="center" wrapText="1"/>
    </xf>
    <xf numFmtId="0" fontId="27" fillId="0" borderId="10" xfId="40" applyFont="1" applyFill="1" applyBorder="1" applyAlignment="1">
      <alignment vertical="center" wrapText="1"/>
    </xf>
    <xf numFmtId="165" fontId="27" fillId="0" borderId="10" xfId="42" applyNumberFormat="1" applyFont="1" applyBorder="1" applyAlignment="1">
      <alignment vertical="center"/>
    </xf>
    <xf numFmtId="0" fontId="28" fillId="25" borderId="10" xfId="41" applyFont="1" applyFill="1" applyBorder="1" applyAlignment="1">
      <alignment horizontal="center" vertical="center" wrapText="1"/>
    </xf>
    <xf numFmtId="165" fontId="26" fillId="0" borderId="10" xfId="42" applyNumberFormat="1" applyFont="1" applyBorder="1" applyAlignment="1">
      <alignment vertical="center"/>
    </xf>
    <xf numFmtId="0" fontId="26" fillId="25" borderId="10" xfId="41" applyFont="1" applyFill="1" applyBorder="1" applyAlignment="1">
      <alignment horizontal="center" vertical="center"/>
    </xf>
    <xf numFmtId="0" fontId="28" fillId="0" borderId="0" xfId="41" applyFont="1"/>
    <xf numFmtId="3" fontId="22" fillId="0" borderId="0" xfId="41" applyNumberFormat="1" applyFont="1"/>
    <xf numFmtId="10" fontId="26" fillId="0" borderId="10" xfId="47" applyNumberFormat="1" applyFont="1" applyBorder="1" applyAlignment="1">
      <alignment horizontal="center" vertical="center"/>
    </xf>
    <xf numFmtId="3" fontId="27" fillId="0" borderId="10" xfId="42" applyNumberFormat="1" applyFont="1" applyFill="1" applyBorder="1" applyAlignment="1">
      <alignment vertical="center"/>
    </xf>
    <xf numFmtId="0" fontId="26" fillId="0" borderId="13" xfId="41" applyFont="1" applyBorder="1" applyAlignment="1">
      <alignment horizontal="center" vertical="center" wrapText="1"/>
    </xf>
    <xf numFmtId="0" fontId="27" fillId="0" borderId="12" xfId="41" applyFont="1" applyBorder="1" applyAlignment="1">
      <alignment horizontal="center" vertical="center" wrapText="1"/>
    </xf>
    <xf numFmtId="0" fontId="26" fillId="0" borderId="10" xfId="41" applyFont="1" applyBorder="1" applyAlignment="1">
      <alignment horizontal="center" vertical="center" wrapText="1"/>
    </xf>
    <xf numFmtId="0" fontId="26" fillId="0" borderId="21" xfId="41" applyFont="1" applyBorder="1" applyAlignment="1">
      <alignment horizontal="center" vertical="center" wrapText="1"/>
    </xf>
    <xf numFmtId="0" fontId="26" fillId="0" borderId="20" xfId="41" applyFont="1" applyBorder="1" applyAlignment="1">
      <alignment horizontal="center" vertical="center" wrapText="1"/>
    </xf>
    <xf numFmtId="0" fontId="26" fillId="0" borderId="16" xfId="41" applyFont="1" applyBorder="1" applyAlignment="1">
      <alignment horizontal="center" vertical="center" wrapText="1"/>
    </xf>
    <xf numFmtId="0" fontId="26" fillId="0" borderId="18" xfId="41" applyFont="1" applyBorder="1" applyAlignment="1">
      <alignment horizontal="center" vertical="center" wrapText="1"/>
    </xf>
    <xf numFmtId="0" fontId="26" fillId="0" borderId="17" xfId="41" applyFont="1" applyBorder="1" applyAlignment="1">
      <alignment horizontal="center" vertical="center" wrapText="1"/>
    </xf>
    <xf numFmtId="0" fontId="26" fillId="0" borderId="15" xfId="41" applyFont="1" applyBorder="1" applyAlignment="1">
      <alignment horizontal="center" vertical="center" wrapText="1"/>
    </xf>
    <xf numFmtId="0" fontId="27" fillId="0" borderId="20" xfId="41" applyFont="1" applyBorder="1" applyAlignment="1">
      <alignment horizontal="center" vertical="center" wrapText="1"/>
    </xf>
    <xf numFmtId="0" fontId="27" fillId="0" borderId="18" xfId="41" applyFont="1" applyBorder="1" applyAlignment="1">
      <alignment horizontal="center" vertical="center" wrapText="1"/>
    </xf>
    <xf numFmtId="0" fontId="27" fillId="0" borderId="17" xfId="41" applyFont="1" applyBorder="1" applyAlignment="1">
      <alignment horizontal="center" vertical="center" wrapText="1"/>
    </xf>
    <xf numFmtId="0" fontId="26" fillId="0" borderId="10" xfId="4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6" fillId="0" borderId="16" xfId="40" applyFont="1" applyBorder="1" applyAlignment="1">
      <alignment horizontal="center" vertical="center" wrapText="1"/>
    </xf>
    <xf numFmtId="0" fontId="26" fillId="0" borderId="14" xfId="40" applyFont="1" applyBorder="1" applyAlignment="1">
      <alignment horizontal="center" vertical="center" wrapText="1"/>
    </xf>
    <xf numFmtId="0" fontId="26" fillId="0" borderId="15" xfId="4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6" fillId="0" borderId="12" xfId="41" applyFont="1" applyBorder="1" applyAlignment="1">
      <alignment horizontal="center" vertical="center" wrapText="1"/>
    </xf>
    <xf numFmtId="0" fontId="26" fillId="0" borderId="11" xfId="41" applyFont="1" applyBorder="1" applyAlignment="1">
      <alignment horizontal="center" vertical="center" wrapText="1"/>
    </xf>
    <xf numFmtId="0" fontId="22" fillId="0" borderId="12" xfId="41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22" fillId="0" borderId="0" xfId="41" applyFont="1" applyBorder="1" applyAlignment="1">
      <alignment horizontal="left"/>
    </xf>
    <xf numFmtId="0" fontId="23" fillId="0" borderId="0" xfId="41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 applyBorder="1" applyAlignment="1">
      <alignment horizontal="right"/>
    </xf>
    <xf numFmtId="0" fontId="24" fillId="0" borderId="0" xfId="41" applyFont="1" applyAlignment="1">
      <alignment horizontal="center" vertical="center"/>
    </xf>
    <xf numFmtId="0" fontId="25" fillId="0" borderId="0" xfId="0" applyFont="1" applyAlignment="1">
      <alignment horizontal="center" vertical="center"/>
    </xf>
  </cellXfs>
  <cellStyles count="48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Ezres 2" xfId="33"/>
    <cellStyle name="Figyelmeztetés" xfId="34" builtinId="11" customBuiltin="1"/>
    <cellStyle name="Hivatkozott cella" xfId="35" builtinId="24" customBuiltin="1"/>
    <cellStyle name="Jegyzet" xfId="36" builtinId="10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2001 költségvetés" xfId="40"/>
    <cellStyle name="Normál_2013 I. félévi kv táblázatok végleges" xfId="41"/>
    <cellStyle name="Normál_Testület 3.n.év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4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5"/>
  <sheetViews>
    <sheetView showZeros="0" tabSelected="1" topLeftCell="B1" zoomScale="70" zoomScaleNormal="70" workbookViewId="0">
      <pane xSplit="1" ySplit="10" topLeftCell="C11" activePane="bottomRight" state="frozen"/>
      <selection activeCell="B1" sqref="B1"/>
      <selection pane="topRight" activeCell="C1" sqref="C1"/>
      <selection pane="bottomLeft" activeCell="B11" sqref="B11"/>
      <selection pane="bottomRight" activeCell="N1" sqref="N1:T1"/>
    </sheetView>
  </sheetViews>
  <sheetFormatPr defaultRowHeight="12.75" x14ac:dyDescent="0.2"/>
  <cols>
    <col min="1" max="1" width="3.7109375" style="3" customWidth="1"/>
    <col min="2" max="2" width="24.7109375" style="3" customWidth="1"/>
    <col min="3" max="3" width="14.42578125" style="3" customWidth="1"/>
    <col min="4" max="4" width="13.42578125" style="3" customWidth="1"/>
    <col min="5" max="5" width="14.140625" style="3" customWidth="1"/>
    <col min="6" max="6" width="13.5703125" style="3" customWidth="1"/>
    <col min="7" max="7" width="12.85546875" style="3" customWidth="1"/>
    <col min="8" max="8" width="13.5703125" style="3" customWidth="1"/>
    <col min="9" max="9" width="15.140625" style="3" customWidth="1"/>
    <col min="10" max="10" width="14.7109375" style="3" customWidth="1"/>
    <col min="11" max="11" width="15.140625" style="3" customWidth="1"/>
    <col min="12" max="12" width="15.28515625" style="3" customWidth="1"/>
    <col min="13" max="13" width="14.140625" style="3" customWidth="1"/>
    <col min="14" max="14" width="16.140625" style="3" customWidth="1"/>
    <col min="15" max="15" width="12.85546875" style="3" customWidth="1"/>
    <col min="16" max="16" width="14.7109375" style="3" customWidth="1"/>
    <col min="17" max="17" width="15.140625" style="3" customWidth="1"/>
    <col min="18" max="19" width="13" style="3" customWidth="1"/>
    <col min="20" max="20" width="14.28515625" style="3" customWidth="1"/>
    <col min="21" max="21" width="4.85546875" style="3" customWidth="1"/>
    <col min="22" max="22" width="24.7109375" style="3" customWidth="1"/>
    <col min="23" max="23" width="13.140625" style="3" customWidth="1"/>
    <col min="24" max="24" width="13.28515625" style="3" customWidth="1"/>
    <col min="25" max="25" width="14.85546875" style="3" customWidth="1"/>
    <col min="26" max="26" width="12" style="3" bestFit="1" customWidth="1"/>
    <col min="27" max="27" width="12.5703125" style="3" customWidth="1"/>
    <col min="28" max="28" width="12.42578125" style="3" customWidth="1"/>
    <col min="29" max="29" width="12.85546875" style="3" customWidth="1"/>
    <col min="30" max="30" width="13.7109375" style="3" customWidth="1"/>
    <col min="31" max="31" width="13.28515625" style="3" customWidth="1"/>
    <col min="32" max="32" width="10.7109375" style="3" customWidth="1"/>
    <col min="33" max="33" width="13.85546875" style="3" customWidth="1"/>
    <col min="34" max="34" width="13.42578125" style="3" customWidth="1"/>
    <col min="35" max="35" width="15.85546875" style="3" customWidth="1"/>
    <col min="36" max="36" width="15.28515625" style="3" customWidth="1"/>
    <col min="37" max="37" width="16.5703125" style="3" customWidth="1"/>
    <col min="38" max="38" width="11" style="3" customWidth="1"/>
    <col min="39" max="16384" width="9.140625" style="3"/>
  </cols>
  <sheetData>
    <row r="1" spans="1:39" ht="25.5" customHeight="1" x14ac:dyDescent="0.25">
      <c r="A1" s="1"/>
      <c r="B1" s="62"/>
      <c r="C1" s="62"/>
      <c r="D1" s="62"/>
      <c r="E1" s="62"/>
      <c r="F1" s="62"/>
      <c r="G1" s="2"/>
      <c r="H1" s="2"/>
      <c r="N1" s="63" t="s">
        <v>72</v>
      </c>
      <c r="O1" s="64"/>
      <c r="P1" s="64"/>
      <c r="Q1" s="64"/>
      <c r="R1" s="64"/>
      <c r="S1" s="64"/>
      <c r="T1" s="65"/>
      <c r="U1" s="4"/>
      <c r="X1" s="4"/>
      <c r="Y1" s="4"/>
      <c r="Z1" s="4"/>
      <c r="AA1" s="4"/>
      <c r="AB1" s="4"/>
      <c r="AC1" s="4"/>
      <c r="AD1" s="4"/>
      <c r="AE1" s="4"/>
      <c r="AF1" s="63" t="s">
        <v>72</v>
      </c>
      <c r="AG1" s="64"/>
      <c r="AH1" s="64"/>
      <c r="AI1" s="64"/>
      <c r="AJ1" s="64"/>
      <c r="AK1" s="64"/>
      <c r="AL1" s="65"/>
    </row>
    <row r="2" spans="1:39" ht="27.75" customHeight="1" x14ac:dyDescent="0.2">
      <c r="A2" s="1"/>
      <c r="B2" s="2"/>
      <c r="C2" s="2"/>
      <c r="D2" s="2"/>
      <c r="E2" s="2"/>
      <c r="F2" s="2"/>
      <c r="G2" s="2"/>
      <c r="H2" s="2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9" ht="28.5" customHeight="1" x14ac:dyDescent="0.2">
      <c r="A3" s="66" t="s">
        <v>71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6" t="str">
        <f>A3</f>
        <v>Békés Város  Önkormányzata és intézményei 2017. évi költségvetése bevételi előirányzatainak teljesítése</v>
      </c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</row>
    <row r="4" spans="1:39" ht="37.5" customHeight="1" x14ac:dyDescent="0.2">
      <c r="A4" s="1"/>
    </row>
    <row r="5" spans="1:39" x14ac:dyDescent="0.2">
      <c r="A5" s="5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 t="s">
        <v>16</v>
      </c>
      <c r="S5" s="5" t="s">
        <v>17</v>
      </c>
      <c r="T5" s="5" t="s">
        <v>18</v>
      </c>
      <c r="U5" s="5"/>
      <c r="V5" s="5" t="s">
        <v>19</v>
      </c>
      <c r="W5" s="5" t="s">
        <v>20</v>
      </c>
      <c r="X5" s="5" t="s">
        <v>21</v>
      </c>
      <c r="Y5" s="5" t="s">
        <v>22</v>
      </c>
      <c r="Z5" s="5" t="s">
        <v>23</v>
      </c>
      <c r="AA5" s="5" t="s">
        <v>24</v>
      </c>
      <c r="AB5" s="5" t="s">
        <v>25</v>
      </c>
      <c r="AC5" s="5" t="s">
        <v>26</v>
      </c>
      <c r="AD5" s="5" t="s">
        <v>27</v>
      </c>
      <c r="AE5" s="5" t="s">
        <v>28</v>
      </c>
      <c r="AF5" s="5" t="s">
        <v>29</v>
      </c>
      <c r="AG5" s="5" t="s">
        <v>30</v>
      </c>
      <c r="AH5" s="5" t="s">
        <v>31</v>
      </c>
      <c r="AI5" s="5" t="s">
        <v>32</v>
      </c>
      <c r="AJ5" s="5" t="s">
        <v>33</v>
      </c>
      <c r="AK5" s="5" t="s">
        <v>34</v>
      </c>
      <c r="AL5" s="6" t="s">
        <v>35</v>
      </c>
    </row>
    <row r="6" spans="1:39" ht="19.5" customHeight="1" x14ac:dyDescent="0.2">
      <c r="A6" s="7">
        <v>1</v>
      </c>
      <c r="R6" s="8"/>
      <c r="S6" s="8"/>
      <c r="T6" s="8" t="s">
        <v>36</v>
      </c>
      <c r="U6" s="7">
        <f t="shared" ref="U6:V20" si="0">A6</f>
        <v>1</v>
      </c>
      <c r="AJ6" s="60" t="s">
        <v>37</v>
      </c>
      <c r="AK6" s="61"/>
      <c r="AL6" s="61"/>
    </row>
    <row r="7" spans="1:39" ht="19.5" customHeight="1" x14ac:dyDescent="0.2">
      <c r="A7" s="9">
        <f t="shared" ref="A7:A20" si="1">A6+1</f>
        <v>2</v>
      </c>
      <c r="B7" s="46" t="s">
        <v>38</v>
      </c>
      <c r="C7" s="36" t="s">
        <v>39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7" t="s">
        <v>40</v>
      </c>
      <c r="S7" s="38"/>
      <c r="T7" s="39"/>
      <c r="U7" s="10">
        <f t="shared" si="0"/>
        <v>2</v>
      </c>
      <c r="V7" s="53" t="s">
        <v>38</v>
      </c>
      <c r="W7" s="34" t="s">
        <v>41</v>
      </c>
      <c r="X7" s="56"/>
      <c r="Y7" s="56"/>
      <c r="Z7" s="56"/>
      <c r="AA7" s="56"/>
      <c r="AB7" s="57"/>
      <c r="AC7" s="34" t="s">
        <v>42</v>
      </c>
      <c r="AD7" s="58"/>
      <c r="AE7" s="59"/>
      <c r="AF7" s="34" t="s">
        <v>43</v>
      </c>
      <c r="AG7" s="35"/>
      <c r="AH7" s="35"/>
      <c r="AI7" s="36" t="s">
        <v>44</v>
      </c>
      <c r="AJ7" s="36"/>
      <c r="AK7" s="36"/>
      <c r="AL7" s="36"/>
    </row>
    <row r="8" spans="1:39" ht="18.75" customHeight="1" x14ac:dyDescent="0.2">
      <c r="A8" s="9">
        <f t="shared" si="1"/>
        <v>3</v>
      </c>
      <c r="B8" s="46"/>
      <c r="C8" s="36" t="s">
        <v>45</v>
      </c>
      <c r="D8" s="36"/>
      <c r="E8" s="36"/>
      <c r="F8" s="36" t="s">
        <v>46</v>
      </c>
      <c r="G8" s="36"/>
      <c r="H8" s="36"/>
      <c r="I8" s="36" t="s">
        <v>47</v>
      </c>
      <c r="J8" s="36"/>
      <c r="K8" s="36"/>
      <c r="L8" s="36"/>
      <c r="M8" s="36"/>
      <c r="N8" s="36"/>
      <c r="O8" s="36" t="s">
        <v>48</v>
      </c>
      <c r="P8" s="36"/>
      <c r="Q8" s="36"/>
      <c r="R8" s="47"/>
      <c r="S8" s="48"/>
      <c r="T8" s="49"/>
      <c r="U8" s="10">
        <f t="shared" si="0"/>
        <v>3</v>
      </c>
      <c r="V8" s="54"/>
      <c r="W8" s="37" t="s">
        <v>49</v>
      </c>
      <c r="X8" s="38"/>
      <c r="Y8" s="39"/>
      <c r="Z8" s="37" t="s">
        <v>50</v>
      </c>
      <c r="AA8" s="38"/>
      <c r="AB8" s="39"/>
      <c r="AC8" s="37" t="s">
        <v>51</v>
      </c>
      <c r="AD8" s="38"/>
      <c r="AE8" s="39"/>
      <c r="AF8" s="37" t="s">
        <v>52</v>
      </c>
      <c r="AG8" s="43"/>
      <c r="AH8" s="43"/>
      <c r="AI8" s="36"/>
      <c r="AJ8" s="36"/>
      <c r="AK8" s="36"/>
      <c r="AL8" s="36"/>
    </row>
    <row r="9" spans="1:39" ht="17.25" customHeight="1" x14ac:dyDescent="0.2">
      <c r="A9" s="9">
        <f t="shared" si="1"/>
        <v>4</v>
      </c>
      <c r="B9" s="46"/>
      <c r="C9" s="36"/>
      <c r="D9" s="36"/>
      <c r="E9" s="36"/>
      <c r="F9" s="36"/>
      <c r="G9" s="36"/>
      <c r="H9" s="36"/>
      <c r="I9" s="36" t="s">
        <v>53</v>
      </c>
      <c r="J9" s="36"/>
      <c r="K9" s="36"/>
      <c r="L9" s="36" t="s">
        <v>54</v>
      </c>
      <c r="M9" s="36"/>
      <c r="N9" s="36"/>
      <c r="O9" s="36"/>
      <c r="P9" s="36"/>
      <c r="Q9" s="36"/>
      <c r="R9" s="50"/>
      <c r="S9" s="51"/>
      <c r="T9" s="52"/>
      <c r="U9" s="10">
        <f t="shared" si="0"/>
        <v>4</v>
      </c>
      <c r="V9" s="54"/>
      <c r="W9" s="40"/>
      <c r="X9" s="41"/>
      <c r="Y9" s="42"/>
      <c r="Z9" s="40"/>
      <c r="AA9" s="41"/>
      <c r="AB9" s="42"/>
      <c r="AC9" s="40"/>
      <c r="AD9" s="41"/>
      <c r="AE9" s="42"/>
      <c r="AF9" s="44"/>
      <c r="AG9" s="45"/>
      <c r="AH9" s="45"/>
      <c r="AI9" s="36"/>
      <c r="AJ9" s="36"/>
      <c r="AK9" s="36"/>
      <c r="AL9" s="36"/>
    </row>
    <row r="10" spans="1:39" ht="129.75" customHeight="1" x14ac:dyDescent="0.2">
      <c r="A10" s="9">
        <f t="shared" si="1"/>
        <v>5</v>
      </c>
      <c r="B10" s="46"/>
      <c r="C10" s="11" t="s">
        <v>55</v>
      </c>
      <c r="D10" s="11" t="s">
        <v>56</v>
      </c>
      <c r="E10" s="11" t="s">
        <v>57</v>
      </c>
      <c r="F10" s="11" t="s">
        <v>55</v>
      </c>
      <c r="G10" s="11" t="s">
        <v>56</v>
      </c>
      <c r="H10" s="11" t="s">
        <v>57</v>
      </c>
      <c r="I10" s="11" t="s">
        <v>55</v>
      </c>
      <c r="J10" s="11" t="s">
        <v>56</v>
      </c>
      <c r="K10" s="11" t="s">
        <v>57</v>
      </c>
      <c r="L10" s="11" t="s">
        <v>55</v>
      </c>
      <c r="M10" s="11" t="s">
        <v>56</v>
      </c>
      <c r="N10" s="11" t="s">
        <v>57</v>
      </c>
      <c r="O10" s="11" t="s">
        <v>55</v>
      </c>
      <c r="P10" s="11" t="s">
        <v>56</v>
      </c>
      <c r="Q10" s="11" t="s">
        <v>57</v>
      </c>
      <c r="R10" s="11" t="s">
        <v>55</v>
      </c>
      <c r="S10" s="11" t="s">
        <v>56</v>
      </c>
      <c r="T10" s="11" t="s">
        <v>58</v>
      </c>
      <c r="U10" s="10">
        <f t="shared" si="0"/>
        <v>5</v>
      </c>
      <c r="V10" s="55"/>
      <c r="W10" s="11" t="s">
        <v>55</v>
      </c>
      <c r="X10" s="11" t="s">
        <v>56</v>
      </c>
      <c r="Y10" s="11" t="s">
        <v>57</v>
      </c>
      <c r="Z10" s="11" t="s">
        <v>55</v>
      </c>
      <c r="AA10" s="11" t="s">
        <v>56</v>
      </c>
      <c r="AB10" s="11" t="s">
        <v>57</v>
      </c>
      <c r="AC10" s="11" t="s">
        <v>55</v>
      </c>
      <c r="AD10" s="11" t="s">
        <v>56</v>
      </c>
      <c r="AE10" s="11" t="s">
        <v>57</v>
      </c>
      <c r="AF10" s="11" t="s">
        <v>55</v>
      </c>
      <c r="AG10" s="11" t="s">
        <v>56</v>
      </c>
      <c r="AH10" s="11" t="s">
        <v>57</v>
      </c>
      <c r="AI10" s="11" t="s">
        <v>55</v>
      </c>
      <c r="AJ10" s="11" t="s">
        <v>56</v>
      </c>
      <c r="AK10" s="11" t="s">
        <v>57</v>
      </c>
      <c r="AL10" s="11" t="s">
        <v>59</v>
      </c>
    </row>
    <row r="11" spans="1:39" ht="44.25" customHeight="1" x14ac:dyDescent="0.2">
      <c r="A11" s="9"/>
      <c r="B11" s="12" t="s">
        <v>60</v>
      </c>
      <c r="C11" s="13">
        <v>78000000</v>
      </c>
      <c r="D11" s="13">
        <v>91181149</v>
      </c>
      <c r="E11" s="13">
        <v>89468155</v>
      </c>
      <c r="F11" s="13"/>
      <c r="G11" s="13"/>
      <c r="H11" s="13"/>
      <c r="I11" s="13"/>
      <c r="J11" s="13"/>
      <c r="K11" s="13"/>
      <c r="L11" s="13">
        <v>53427000</v>
      </c>
      <c r="M11" s="13">
        <v>69606961</v>
      </c>
      <c r="N11" s="13">
        <v>69606961</v>
      </c>
      <c r="O11" s="13">
        <v>386211000</v>
      </c>
      <c r="P11" s="13">
        <v>435500125</v>
      </c>
      <c r="Q11" s="13">
        <v>435500125</v>
      </c>
      <c r="R11" s="13">
        <v>2632000</v>
      </c>
      <c r="S11" s="13">
        <v>76804558</v>
      </c>
      <c r="T11" s="13">
        <v>76804558</v>
      </c>
      <c r="U11" s="10">
        <f t="shared" si="0"/>
        <v>0</v>
      </c>
      <c r="V11" s="14" t="s">
        <v>60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5">
        <f t="shared" ref="AI11:AI16" si="2">C11+F11+I11+L11+O11+R11+W11+Z11+AC11+AF11</f>
        <v>520270000</v>
      </c>
      <c r="AJ11" s="15">
        <f t="shared" ref="AJ11:AK20" si="3">SUM(D11+G11+J11+M11+P11+S11+X11+AA11+AD11+AG11)</f>
        <v>673092793</v>
      </c>
      <c r="AK11" s="15">
        <f t="shared" si="3"/>
        <v>671379799</v>
      </c>
      <c r="AL11" s="32">
        <f>AK11/AJ11</f>
        <v>0.99745504034835208</v>
      </c>
    </row>
    <row r="12" spans="1:39" ht="44.25" customHeight="1" x14ac:dyDescent="0.25">
      <c r="A12" s="9">
        <f t="shared" si="1"/>
        <v>1</v>
      </c>
      <c r="B12" s="12" t="s">
        <v>61</v>
      </c>
      <c r="C12" s="13">
        <v>42800000</v>
      </c>
      <c r="D12" s="13">
        <v>49821896</v>
      </c>
      <c r="E12" s="13">
        <v>46338638</v>
      </c>
      <c r="F12" s="13"/>
      <c r="G12" s="13"/>
      <c r="H12" s="13"/>
      <c r="I12" s="17"/>
      <c r="J12" s="13"/>
      <c r="K12" s="13"/>
      <c r="L12" s="13">
        <v>67034000</v>
      </c>
      <c r="M12" s="13">
        <v>69018140</v>
      </c>
      <c r="N12" s="13">
        <v>69018140</v>
      </c>
      <c r="O12" s="13"/>
      <c r="P12" s="13">
        <f>293500+14862449</f>
        <v>15155949</v>
      </c>
      <c r="Q12" s="13">
        <f>293500+14862449</f>
        <v>15155949</v>
      </c>
      <c r="R12" s="13">
        <v>481000</v>
      </c>
      <c r="S12" s="13">
        <v>17317623</v>
      </c>
      <c r="T12" s="13">
        <v>17317623</v>
      </c>
      <c r="U12" s="10">
        <f t="shared" si="0"/>
        <v>1</v>
      </c>
      <c r="V12" s="14" t="str">
        <f t="shared" si="0"/>
        <v>Kecskeméti Gábor Kulturális Központ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5">
        <f t="shared" si="2"/>
        <v>110315000</v>
      </c>
      <c r="AJ12" s="15">
        <f t="shared" si="3"/>
        <v>151313608</v>
      </c>
      <c r="AK12" s="15">
        <f t="shared" si="3"/>
        <v>147830350</v>
      </c>
      <c r="AL12" s="32">
        <f t="shared" ref="AL12:AL20" si="4">AK12/AJ12</f>
        <v>0.97697987612588022</v>
      </c>
    </row>
    <row r="13" spans="1:39" ht="35.1" customHeight="1" x14ac:dyDescent="0.25">
      <c r="A13" s="9">
        <f t="shared" si="1"/>
        <v>2</v>
      </c>
      <c r="B13" s="12" t="s">
        <v>62</v>
      </c>
      <c r="C13" s="13">
        <v>1450000</v>
      </c>
      <c r="D13" s="13">
        <v>4035646</v>
      </c>
      <c r="E13" s="13">
        <v>3707659</v>
      </c>
      <c r="F13" s="13"/>
      <c r="G13" s="13"/>
      <c r="H13" s="13"/>
      <c r="I13" s="17"/>
      <c r="J13" s="13"/>
      <c r="K13" s="13"/>
      <c r="L13" s="13">
        <v>18185000</v>
      </c>
      <c r="M13" s="13">
        <v>21923553</v>
      </c>
      <c r="N13" s="13">
        <v>21923553</v>
      </c>
      <c r="O13" s="13"/>
      <c r="P13" s="13">
        <v>1834016</v>
      </c>
      <c r="Q13" s="13">
        <v>1834016</v>
      </c>
      <c r="R13" s="13"/>
      <c r="S13" s="13">
        <v>3394548</v>
      </c>
      <c r="T13" s="13">
        <v>3394548</v>
      </c>
      <c r="U13" s="10">
        <f t="shared" si="0"/>
        <v>2</v>
      </c>
      <c r="V13" s="14" t="str">
        <f t="shared" si="0"/>
        <v>Jantyik Mátyás Múzeum</v>
      </c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5">
        <f t="shared" si="2"/>
        <v>19635000</v>
      </c>
      <c r="AJ13" s="15">
        <f t="shared" si="3"/>
        <v>31187763</v>
      </c>
      <c r="AK13" s="15">
        <f t="shared" si="3"/>
        <v>30859776</v>
      </c>
      <c r="AL13" s="32">
        <f t="shared" si="4"/>
        <v>0.98948347145000426</v>
      </c>
    </row>
    <row r="14" spans="1:39" ht="30" customHeight="1" x14ac:dyDescent="0.25">
      <c r="A14" s="9">
        <f t="shared" si="1"/>
        <v>3</v>
      </c>
      <c r="B14" s="18" t="s">
        <v>63</v>
      </c>
      <c r="C14" s="13">
        <v>1585000</v>
      </c>
      <c r="D14" s="13">
        <v>1957932</v>
      </c>
      <c r="E14" s="13">
        <v>1957932</v>
      </c>
      <c r="F14" s="13"/>
      <c r="G14" s="13"/>
      <c r="H14" s="13"/>
      <c r="I14" s="17"/>
      <c r="J14" s="13"/>
      <c r="K14" s="13"/>
      <c r="L14" s="13">
        <v>32652000</v>
      </c>
      <c r="M14" s="13">
        <v>36743554</v>
      </c>
      <c r="N14" s="13">
        <v>36743554</v>
      </c>
      <c r="O14" s="13"/>
      <c r="P14" s="13">
        <v>1261519</v>
      </c>
      <c r="Q14" s="13">
        <v>1261519</v>
      </c>
      <c r="R14" s="13">
        <v>286000</v>
      </c>
      <c r="S14" s="13">
        <v>2258700</v>
      </c>
      <c r="T14" s="13">
        <v>2258700</v>
      </c>
      <c r="U14" s="10">
        <f t="shared" si="0"/>
        <v>3</v>
      </c>
      <c r="V14" s="19" t="str">
        <f t="shared" si="0"/>
        <v>Püski Sándor Könyvtár</v>
      </c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5">
        <f t="shared" si="2"/>
        <v>34523000</v>
      </c>
      <c r="AJ14" s="15">
        <f t="shared" si="3"/>
        <v>42221705</v>
      </c>
      <c r="AK14" s="15">
        <f t="shared" si="3"/>
        <v>42221705</v>
      </c>
      <c r="AL14" s="32">
        <f t="shared" si="4"/>
        <v>1</v>
      </c>
    </row>
    <row r="15" spans="1:39" ht="35.1" customHeight="1" x14ac:dyDescent="0.25">
      <c r="A15" s="9">
        <f t="shared" si="1"/>
        <v>4</v>
      </c>
      <c r="B15" s="12" t="s">
        <v>64</v>
      </c>
      <c r="C15" s="13">
        <v>215000000</v>
      </c>
      <c r="D15" s="13">
        <v>108200704</v>
      </c>
      <c r="E15" s="13">
        <v>108066836</v>
      </c>
      <c r="F15" s="13"/>
      <c r="G15" s="13"/>
      <c r="H15" s="13"/>
      <c r="I15" s="17"/>
      <c r="J15" s="13"/>
      <c r="K15" s="13"/>
      <c r="L15" s="13">
        <v>80871000</v>
      </c>
      <c r="M15" s="13">
        <v>19535917</v>
      </c>
      <c r="N15" s="13">
        <v>19535917</v>
      </c>
      <c r="O15" s="13"/>
      <c r="P15" s="13"/>
      <c r="Q15" s="13"/>
      <c r="R15" s="13">
        <v>12506000</v>
      </c>
      <c r="S15" s="13">
        <v>17610326</v>
      </c>
      <c r="T15" s="13">
        <v>17610326</v>
      </c>
      <c r="U15" s="10">
        <f t="shared" si="0"/>
        <v>4</v>
      </c>
      <c r="V15" s="19" t="str">
        <f t="shared" si="0"/>
        <v>Városgondnokság</v>
      </c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5">
        <f t="shared" si="2"/>
        <v>308377000</v>
      </c>
      <c r="AJ15" s="15">
        <f t="shared" si="3"/>
        <v>145346947</v>
      </c>
      <c r="AK15" s="15">
        <f t="shared" si="3"/>
        <v>145213079</v>
      </c>
      <c r="AL15" s="32">
        <f t="shared" si="4"/>
        <v>0.99907897618241681</v>
      </c>
      <c r="AM15" s="3" t="s">
        <v>70</v>
      </c>
    </row>
    <row r="16" spans="1:39" ht="35.1" customHeight="1" x14ac:dyDescent="0.25">
      <c r="A16" s="9">
        <f t="shared" si="1"/>
        <v>5</v>
      </c>
      <c r="B16" s="20" t="s">
        <v>65</v>
      </c>
      <c r="C16" s="21"/>
      <c r="D16" s="21"/>
      <c r="E16" s="21"/>
      <c r="F16" s="21"/>
      <c r="G16" s="21"/>
      <c r="H16" s="21"/>
      <c r="I16" s="17"/>
      <c r="J16" s="21"/>
      <c r="K16" s="21"/>
      <c r="L16" s="13">
        <v>7716000</v>
      </c>
      <c r="M16" s="13">
        <v>5594342</v>
      </c>
      <c r="N16" s="13">
        <v>5594342</v>
      </c>
      <c r="O16" s="21"/>
      <c r="P16" s="21"/>
      <c r="Q16" s="21"/>
      <c r="R16" s="13">
        <v>177000</v>
      </c>
      <c r="S16" s="13">
        <v>177063</v>
      </c>
      <c r="T16" s="13">
        <v>177063</v>
      </c>
      <c r="U16" s="10">
        <f t="shared" si="0"/>
        <v>5</v>
      </c>
      <c r="V16" s="19" t="str">
        <f t="shared" si="0"/>
        <v>Békési Költségvetési Iroda</v>
      </c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15">
        <f t="shared" si="2"/>
        <v>7893000</v>
      </c>
      <c r="AJ16" s="15">
        <f t="shared" si="3"/>
        <v>5771405</v>
      </c>
      <c r="AK16" s="15">
        <f t="shared" si="3"/>
        <v>5771405</v>
      </c>
      <c r="AL16" s="32">
        <f t="shared" si="4"/>
        <v>1</v>
      </c>
      <c r="AM16" s="3" t="s">
        <v>70</v>
      </c>
    </row>
    <row r="17" spans="1:39" ht="35.1" customHeight="1" x14ac:dyDescent="0.2">
      <c r="A17" s="9">
        <f t="shared" si="1"/>
        <v>6</v>
      </c>
      <c r="B17" s="23" t="s">
        <v>66</v>
      </c>
      <c r="C17" s="15">
        <f>SUM(C11:C16)</f>
        <v>338835000</v>
      </c>
      <c r="D17" s="15">
        <f>SUM(D11:D15)</f>
        <v>255197327</v>
      </c>
      <c r="E17" s="15">
        <f>SUM(E11:E15)</f>
        <v>249539220</v>
      </c>
      <c r="F17" s="15">
        <f>SUM(F11:F15)</f>
        <v>0</v>
      </c>
      <c r="G17" s="15">
        <f>SUM(G11:G15)</f>
        <v>0</v>
      </c>
      <c r="H17" s="15">
        <f>SUM(H11:H15)</f>
        <v>0</v>
      </c>
      <c r="I17" s="15">
        <v>0</v>
      </c>
      <c r="J17" s="15">
        <f>SUM(J11:J15)</f>
        <v>0</v>
      </c>
      <c r="K17" s="15">
        <f>SUM(K11:K15)</f>
        <v>0</v>
      </c>
      <c r="L17" s="15">
        <f>SUM(L11:L16)</f>
        <v>259885000</v>
      </c>
      <c r="M17" s="15">
        <f>SUM(M11:M16)</f>
        <v>222422467</v>
      </c>
      <c r="N17" s="15">
        <f>SUM(N11:N16)</f>
        <v>222422467</v>
      </c>
      <c r="O17" s="15">
        <f>SUM(O11:O15)</f>
        <v>386211000</v>
      </c>
      <c r="P17" s="15">
        <f>SUM(P11:P15)</f>
        <v>453751609</v>
      </c>
      <c r="Q17" s="15">
        <f>SUM(Q11:Q15)</f>
        <v>453751609</v>
      </c>
      <c r="R17" s="15">
        <f>SUM(R11:R16)</f>
        <v>16082000</v>
      </c>
      <c r="S17" s="15">
        <f>SUM(S11:S16)</f>
        <v>117562818</v>
      </c>
      <c r="T17" s="15">
        <f>SUM(T11:T16)</f>
        <v>117562818</v>
      </c>
      <c r="U17" s="10">
        <f t="shared" si="0"/>
        <v>6</v>
      </c>
      <c r="V17" s="24" t="str">
        <f t="shared" si="0"/>
        <v>Költségvetési szervek összesen:</v>
      </c>
      <c r="W17" s="15">
        <f t="shared" ref="W17:AH17" si="5">SUM(W11:W15)</f>
        <v>0</v>
      </c>
      <c r="X17" s="15">
        <f t="shared" si="5"/>
        <v>0</v>
      </c>
      <c r="Y17" s="15">
        <f t="shared" si="5"/>
        <v>0</v>
      </c>
      <c r="Z17" s="15">
        <f t="shared" si="5"/>
        <v>0</v>
      </c>
      <c r="AA17" s="15">
        <f t="shared" si="5"/>
        <v>0</v>
      </c>
      <c r="AB17" s="15">
        <f t="shared" si="5"/>
        <v>0</v>
      </c>
      <c r="AC17" s="15">
        <f t="shared" si="5"/>
        <v>0</v>
      </c>
      <c r="AD17" s="15">
        <f t="shared" si="5"/>
        <v>0</v>
      </c>
      <c r="AE17" s="15">
        <f t="shared" si="5"/>
        <v>0</v>
      </c>
      <c r="AF17" s="15">
        <f t="shared" si="5"/>
        <v>0</v>
      </c>
      <c r="AG17" s="15">
        <f t="shared" si="5"/>
        <v>0</v>
      </c>
      <c r="AH17" s="15">
        <f t="shared" si="5"/>
        <v>0</v>
      </c>
      <c r="AI17" s="15">
        <f>SUM(C17+F17+I17+L17+O17+R17+W17+Z17+AC17+AF17)</f>
        <v>1001013000</v>
      </c>
      <c r="AJ17" s="15">
        <f t="shared" si="3"/>
        <v>1048934221</v>
      </c>
      <c r="AK17" s="15">
        <f t="shared" si="3"/>
        <v>1043276114</v>
      </c>
      <c r="AL17" s="32">
        <f t="shared" si="4"/>
        <v>0.99460585145691416</v>
      </c>
      <c r="AM17" s="3" t="s">
        <v>70</v>
      </c>
    </row>
    <row r="18" spans="1:39" ht="35.1" customHeight="1" x14ac:dyDescent="0.2">
      <c r="A18" s="9">
        <f t="shared" si="1"/>
        <v>7</v>
      </c>
      <c r="B18" s="25" t="s">
        <v>67</v>
      </c>
      <c r="C18" s="13">
        <v>76352000</v>
      </c>
      <c r="D18" s="13">
        <v>134649848</v>
      </c>
      <c r="E18" s="13">
        <v>109495593</v>
      </c>
      <c r="F18" s="13"/>
      <c r="G18" s="13"/>
      <c r="H18" s="13">
        <v>40000</v>
      </c>
      <c r="I18" s="13"/>
      <c r="J18" s="13"/>
      <c r="K18" s="13"/>
      <c r="L18" s="13">
        <v>271463000</v>
      </c>
      <c r="M18" s="13">
        <v>319073809</v>
      </c>
      <c r="N18" s="13">
        <v>319073809</v>
      </c>
      <c r="O18" s="13"/>
      <c r="P18" s="13"/>
      <c r="Q18" s="13"/>
      <c r="R18" s="13">
        <v>2073000</v>
      </c>
      <c r="S18" s="13">
        <v>7555935</v>
      </c>
      <c r="T18" s="13">
        <v>7555935</v>
      </c>
      <c r="U18" s="10">
        <f t="shared" si="0"/>
        <v>7</v>
      </c>
      <c r="V18" s="19" t="str">
        <f t="shared" si="0"/>
        <v>Polgármesteri Hivatal</v>
      </c>
      <c r="W18" s="13"/>
      <c r="X18" s="13"/>
      <c r="Y18" s="13">
        <v>80000</v>
      </c>
      <c r="Z18" s="13"/>
      <c r="AA18" s="13"/>
      <c r="AB18" s="13"/>
      <c r="AC18" s="13"/>
      <c r="AD18" s="13"/>
      <c r="AE18" s="13"/>
      <c r="AF18" s="13"/>
      <c r="AG18" s="13"/>
      <c r="AH18" s="13"/>
      <c r="AI18" s="15">
        <f>SUM(C18+F18+I18+L18+O18+R18+W18+Z18+AC18+AF18)</f>
        <v>349888000</v>
      </c>
      <c r="AJ18" s="15">
        <f t="shared" si="3"/>
        <v>461279592</v>
      </c>
      <c r="AK18" s="15">
        <f t="shared" si="3"/>
        <v>436245337</v>
      </c>
      <c r="AL18" s="32">
        <f t="shared" si="4"/>
        <v>0.9457286742483938</v>
      </c>
      <c r="AM18" s="3" t="s">
        <v>70</v>
      </c>
    </row>
    <row r="19" spans="1:39" ht="35.1" customHeight="1" x14ac:dyDescent="0.2">
      <c r="A19" s="9">
        <f t="shared" si="1"/>
        <v>8</v>
      </c>
      <c r="B19" s="25" t="s">
        <v>68</v>
      </c>
      <c r="C19" s="13">
        <v>143114000</v>
      </c>
      <c r="D19" s="13">
        <v>192359296</v>
      </c>
      <c r="E19" s="13">
        <v>271895149</v>
      </c>
      <c r="F19" s="13">
        <v>568491000</v>
      </c>
      <c r="G19" s="13">
        <v>568491000</v>
      </c>
      <c r="H19" s="13">
        <v>530385968</v>
      </c>
      <c r="I19" s="13">
        <v>1143668302</v>
      </c>
      <c r="J19" s="13">
        <v>1309066410</v>
      </c>
      <c r="K19" s="13">
        <v>1309066410</v>
      </c>
      <c r="L19" s="13">
        <f>-L18+-L17</f>
        <v>-531348000</v>
      </c>
      <c r="M19" s="13">
        <f>-M18+-M17</f>
        <v>-541496276</v>
      </c>
      <c r="N19" s="13">
        <f>-N18+-N17</f>
        <v>-541496276</v>
      </c>
      <c r="O19" s="13">
        <v>521806000</v>
      </c>
      <c r="P19" s="13">
        <f>575818432+50784510+636069</f>
        <v>627239011</v>
      </c>
      <c r="Q19" s="13">
        <f>40667715+520061605+735160</f>
        <v>561464480</v>
      </c>
      <c r="R19" s="13">
        <v>104069000</v>
      </c>
      <c r="S19" s="13">
        <v>104069000</v>
      </c>
      <c r="T19" s="13">
        <v>104069000</v>
      </c>
      <c r="U19" s="10">
        <f t="shared" si="0"/>
        <v>8</v>
      </c>
      <c r="V19" s="19" t="str">
        <f t="shared" si="0"/>
        <v xml:space="preserve">Önkormányzat </v>
      </c>
      <c r="W19" s="13">
        <v>32598000</v>
      </c>
      <c r="X19" s="33">
        <v>172175968</v>
      </c>
      <c r="Y19" s="33">
        <f>1245073675+18590234</f>
        <v>1263663909</v>
      </c>
      <c r="Z19" s="13">
        <v>54875000</v>
      </c>
      <c r="AA19" s="13">
        <v>54875000</v>
      </c>
      <c r="AB19" s="13">
        <v>32145374</v>
      </c>
      <c r="AC19" s="13">
        <v>198722000</v>
      </c>
      <c r="AD19" s="13">
        <v>477211760</v>
      </c>
      <c r="AE19" s="13">
        <v>477211760</v>
      </c>
      <c r="AF19" s="13"/>
      <c r="AG19" s="13">
        <v>302258328</v>
      </c>
      <c r="AH19" s="13">
        <f>302258328+45458541</f>
        <v>347716869</v>
      </c>
      <c r="AI19" s="15">
        <f>SUM(C19+F19+I19+L19+O19+R19+W19+Z19+AC19+AF19)</f>
        <v>2235995302</v>
      </c>
      <c r="AJ19" s="15">
        <f>SUM(D19+G19+J19+M19+P19+S19+X19+AA19+AD19+AG19)</f>
        <v>3266249497</v>
      </c>
      <c r="AK19" s="15">
        <f>SUM(E19+H19+K19+N19+Q19+T19+Y19+AB19+AE19+AH19)</f>
        <v>4356122643</v>
      </c>
      <c r="AL19" s="32">
        <f t="shared" si="4"/>
        <v>1.3336772487836681</v>
      </c>
    </row>
    <row r="20" spans="1:39" ht="35.1" customHeight="1" x14ac:dyDescent="0.2">
      <c r="A20" s="9">
        <f t="shared" si="1"/>
        <v>9</v>
      </c>
      <c r="B20" s="23" t="s">
        <v>69</v>
      </c>
      <c r="C20" s="15">
        <f t="shared" ref="C20:T20" si="6">SUM(C17:C19)</f>
        <v>558301000</v>
      </c>
      <c r="D20" s="15">
        <f t="shared" si="6"/>
        <v>582206471</v>
      </c>
      <c r="E20" s="15">
        <f t="shared" si="6"/>
        <v>630929962</v>
      </c>
      <c r="F20" s="15">
        <f t="shared" si="6"/>
        <v>568491000</v>
      </c>
      <c r="G20" s="15">
        <f t="shared" si="6"/>
        <v>568491000</v>
      </c>
      <c r="H20" s="15">
        <f t="shared" si="6"/>
        <v>530425968</v>
      </c>
      <c r="I20" s="15">
        <f t="shared" si="6"/>
        <v>1143668302</v>
      </c>
      <c r="J20" s="15">
        <f t="shared" si="6"/>
        <v>1309066410</v>
      </c>
      <c r="K20" s="15">
        <f t="shared" si="6"/>
        <v>1309066410</v>
      </c>
      <c r="L20" s="15">
        <f t="shared" si="6"/>
        <v>0</v>
      </c>
      <c r="M20" s="15">
        <f t="shared" si="6"/>
        <v>0</v>
      </c>
      <c r="N20" s="15">
        <f t="shared" si="6"/>
        <v>0</v>
      </c>
      <c r="O20" s="15">
        <f t="shared" si="6"/>
        <v>908017000</v>
      </c>
      <c r="P20" s="15">
        <f t="shared" si="6"/>
        <v>1080990620</v>
      </c>
      <c r="Q20" s="15">
        <f t="shared" si="6"/>
        <v>1015216089</v>
      </c>
      <c r="R20" s="15">
        <f t="shared" si="6"/>
        <v>122224000</v>
      </c>
      <c r="S20" s="15">
        <f t="shared" si="6"/>
        <v>229187753</v>
      </c>
      <c r="T20" s="15">
        <f t="shared" si="6"/>
        <v>229187753</v>
      </c>
      <c r="U20" s="10">
        <f t="shared" si="0"/>
        <v>9</v>
      </c>
      <c r="V20" s="24" t="str">
        <f t="shared" si="0"/>
        <v>Békés Város mindösszesen:</v>
      </c>
      <c r="W20" s="15">
        <f t="shared" ref="W20:AH20" si="7">SUM(W17:W19)</f>
        <v>32598000</v>
      </c>
      <c r="X20" s="15">
        <f t="shared" si="7"/>
        <v>172175968</v>
      </c>
      <c r="Y20" s="15">
        <f t="shared" si="7"/>
        <v>1263743909</v>
      </c>
      <c r="Z20" s="15">
        <f t="shared" si="7"/>
        <v>54875000</v>
      </c>
      <c r="AA20" s="15">
        <f t="shared" si="7"/>
        <v>54875000</v>
      </c>
      <c r="AB20" s="15">
        <f t="shared" si="7"/>
        <v>32145374</v>
      </c>
      <c r="AC20" s="15">
        <f t="shared" si="7"/>
        <v>198722000</v>
      </c>
      <c r="AD20" s="15">
        <f t="shared" si="7"/>
        <v>477211760</v>
      </c>
      <c r="AE20" s="15">
        <f t="shared" si="7"/>
        <v>477211760</v>
      </c>
      <c r="AF20" s="15">
        <f t="shared" si="7"/>
        <v>0</v>
      </c>
      <c r="AG20" s="15">
        <f t="shared" si="7"/>
        <v>302258328</v>
      </c>
      <c r="AH20" s="15">
        <f t="shared" si="7"/>
        <v>347716869</v>
      </c>
      <c r="AI20" s="15">
        <f>SUM(C20+F20+I20+L20+O20+R20+W20+Z20+AC20+AF20)</f>
        <v>3586896302</v>
      </c>
      <c r="AJ20" s="15">
        <f t="shared" si="3"/>
        <v>4776463310</v>
      </c>
      <c r="AK20" s="15">
        <f t="shared" si="3"/>
        <v>5835644094</v>
      </c>
      <c r="AL20" s="32">
        <f t="shared" si="4"/>
        <v>1.2217500094227669</v>
      </c>
    </row>
    <row r="21" spans="1:39" ht="44.25" hidden="1" customHeight="1" x14ac:dyDescent="0.2">
      <c r="A21" s="9"/>
      <c r="B21" s="12" t="str">
        <f>B11</f>
        <v>Gyógyászati Központ és Gyógyfürdő</v>
      </c>
      <c r="C21" s="13"/>
      <c r="D21" s="13"/>
      <c r="E21" s="26">
        <f>E11/D11</f>
        <v>0.98121328784746942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0"/>
      <c r="V21" s="14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5"/>
      <c r="AJ21" s="15"/>
      <c r="AK21" s="15"/>
      <c r="AL21" s="16"/>
    </row>
    <row r="22" spans="1:39" ht="44.25" hidden="1" customHeight="1" x14ac:dyDescent="0.25">
      <c r="A22" s="9"/>
      <c r="B22" s="12" t="str">
        <f t="shared" ref="B22:B29" si="8">B12</f>
        <v>Kecskeméti Gábor Kulturális Központ</v>
      </c>
      <c r="C22" s="13"/>
      <c r="D22" s="13"/>
      <c r="E22" s="26">
        <f t="shared" ref="E22:E30" si="9">E12/D12</f>
        <v>0.93008580002655861</v>
      </c>
      <c r="F22" s="13"/>
      <c r="G22" s="13"/>
      <c r="H22" s="13"/>
      <c r="I22" s="17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0"/>
      <c r="V22" s="14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5"/>
      <c r="AJ22" s="15"/>
      <c r="AK22" s="15"/>
      <c r="AL22" s="16"/>
    </row>
    <row r="23" spans="1:39" ht="35.1" hidden="1" customHeight="1" x14ac:dyDescent="0.25">
      <c r="A23" s="9"/>
      <c r="B23" s="12" t="str">
        <f t="shared" si="8"/>
        <v>Jantyik Mátyás Múzeum</v>
      </c>
      <c r="C23" s="13"/>
      <c r="D23" s="13"/>
      <c r="E23" s="26">
        <f t="shared" si="9"/>
        <v>0.9187275097964489</v>
      </c>
      <c r="F23" s="13"/>
      <c r="G23" s="13"/>
      <c r="H23" s="13"/>
      <c r="I23" s="17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0"/>
      <c r="V23" s="14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5"/>
      <c r="AJ23" s="15"/>
      <c r="AK23" s="15"/>
      <c r="AL23" s="16"/>
    </row>
    <row r="24" spans="1:39" ht="30" hidden="1" customHeight="1" x14ac:dyDescent="0.25">
      <c r="A24" s="9"/>
      <c r="B24" s="12" t="str">
        <f t="shared" si="8"/>
        <v>Püski Sándor Könyvtár</v>
      </c>
      <c r="C24" s="13"/>
      <c r="D24" s="13"/>
      <c r="E24" s="26">
        <f t="shared" si="9"/>
        <v>1</v>
      </c>
      <c r="F24" s="13"/>
      <c r="G24" s="13"/>
      <c r="H24" s="13"/>
      <c r="I24" s="17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0"/>
      <c r="V24" s="19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5"/>
      <c r="AJ24" s="15"/>
      <c r="AK24" s="15"/>
      <c r="AL24" s="16"/>
    </row>
    <row r="25" spans="1:39" ht="35.1" hidden="1" customHeight="1" x14ac:dyDescent="0.25">
      <c r="A25" s="9"/>
      <c r="B25" s="12" t="str">
        <f t="shared" si="8"/>
        <v>Városgondnokság</v>
      </c>
      <c r="C25" s="13"/>
      <c r="D25" s="13"/>
      <c r="E25" s="26">
        <f t="shared" si="9"/>
        <v>0.99876278069318292</v>
      </c>
      <c r="F25" s="13"/>
      <c r="G25" s="13"/>
      <c r="H25" s="13"/>
      <c r="I25" s="17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0"/>
      <c r="V25" s="19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5"/>
      <c r="AJ25" s="15"/>
      <c r="AK25" s="15"/>
      <c r="AL25" s="16"/>
    </row>
    <row r="26" spans="1:39" ht="35.1" hidden="1" customHeight="1" x14ac:dyDescent="0.25">
      <c r="A26" s="9"/>
      <c r="B26" s="12" t="str">
        <f t="shared" si="8"/>
        <v>Békési Költségvetési Iroda</v>
      </c>
      <c r="C26" s="21"/>
      <c r="D26" s="21"/>
      <c r="E26" s="26"/>
      <c r="F26" s="21"/>
      <c r="G26" s="21"/>
      <c r="H26" s="21"/>
      <c r="I26" s="17"/>
      <c r="J26" s="21"/>
      <c r="K26" s="21"/>
      <c r="L26" s="13"/>
      <c r="M26" s="13"/>
      <c r="N26" s="13"/>
      <c r="O26" s="21"/>
      <c r="P26" s="21"/>
      <c r="Q26" s="21"/>
      <c r="R26" s="13"/>
      <c r="S26" s="13"/>
      <c r="T26" s="13"/>
      <c r="U26" s="10"/>
      <c r="V26" s="19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15"/>
      <c r="AJ26" s="15"/>
      <c r="AK26" s="15"/>
      <c r="AL26" s="22"/>
    </row>
    <row r="27" spans="1:39" s="30" customFormat="1" ht="35.1" hidden="1" customHeight="1" x14ac:dyDescent="0.2">
      <c r="A27" s="27"/>
      <c r="B27" s="23" t="str">
        <f t="shared" si="8"/>
        <v>Költségvetési szervek összesen:</v>
      </c>
      <c r="C27" s="15"/>
      <c r="D27" s="15"/>
      <c r="E27" s="28">
        <f t="shared" si="9"/>
        <v>0.97782850209869165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29"/>
      <c r="V27" s="24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6"/>
    </row>
    <row r="28" spans="1:39" ht="35.1" hidden="1" customHeight="1" x14ac:dyDescent="0.2">
      <c r="A28" s="9"/>
      <c r="B28" s="12" t="str">
        <f>B18</f>
        <v>Polgármesteri Hivatal</v>
      </c>
      <c r="C28" s="13"/>
      <c r="D28" s="13"/>
      <c r="E28" s="26">
        <f t="shared" si="9"/>
        <v>0.81318764652448772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0"/>
      <c r="V28" s="19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5"/>
      <c r="AJ28" s="15"/>
      <c r="AK28" s="15"/>
      <c r="AL28" s="16"/>
    </row>
    <row r="29" spans="1:39" ht="35.1" hidden="1" customHeight="1" x14ac:dyDescent="0.2">
      <c r="A29" s="9"/>
      <c r="B29" s="12" t="str">
        <f t="shared" si="8"/>
        <v xml:space="preserve">Önkormányzat </v>
      </c>
      <c r="C29" s="13"/>
      <c r="D29" s="13"/>
      <c r="E29" s="26">
        <f t="shared" si="9"/>
        <v>1.4134754839194255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0"/>
      <c r="V29" s="19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5"/>
      <c r="AJ29" s="15"/>
      <c r="AK29" s="15"/>
      <c r="AL29" s="16"/>
    </row>
    <row r="30" spans="1:39" s="30" customFormat="1" ht="35.1" hidden="1" customHeight="1" x14ac:dyDescent="0.2">
      <c r="A30" s="27"/>
      <c r="B30" s="23" t="str">
        <f>B20</f>
        <v>Békés Város mindösszesen:</v>
      </c>
      <c r="C30" s="15"/>
      <c r="D30" s="15"/>
      <c r="E30" s="28">
        <f t="shared" si="9"/>
        <v>1.0836876493597063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29"/>
      <c r="V30" s="24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6"/>
    </row>
    <row r="32" spans="1:39" x14ac:dyDescent="0.2">
      <c r="AE32" s="31"/>
      <c r="AJ32" s="31"/>
    </row>
    <row r="33" spans="5:36" x14ac:dyDescent="0.2">
      <c r="E33" s="3">
        <f>E20/D20</f>
        <v>1.0836876493597063</v>
      </c>
      <c r="H33" s="3">
        <f>H20/G20</f>
        <v>0.93304197955640455</v>
      </c>
      <c r="S33" s="31"/>
      <c r="AG33" s="31"/>
      <c r="AJ33" s="31"/>
    </row>
    <row r="34" spans="5:36" x14ac:dyDescent="0.2">
      <c r="AE34" s="31"/>
      <c r="AJ34" s="31"/>
    </row>
    <row r="35" spans="5:36" x14ac:dyDescent="0.2">
      <c r="S35" s="31"/>
      <c r="AE35" s="31"/>
      <c r="AG35" s="31"/>
    </row>
  </sheetData>
  <mergeCells count="24">
    <mergeCell ref="AJ6:AL6"/>
    <mergeCell ref="B1:F1"/>
    <mergeCell ref="N1:T1"/>
    <mergeCell ref="AF1:AL1"/>
    <mergeCell ref="A3:T3"/>
    <mergeCell ref="U3:AL3"/>
    <mergeCell ref="B7:B10"/>
    <mergeCell ref="C7:Q7"/>
    <mergeCell ref="R7:T9"/>
    <mergeCell ref="V7:V10"/>
    <mergeCell ref="W7:AB7"/>
    <mergeCell ref="I9:K9"/>
    <mergeCell ref="L9:N9"/>
    <mergeCell ref="AF7:AH7"/>
    <mergeCell ref="AI7:AL9"/>
    <mergeCell ref="C8:E9"/>
    <mergeCell ref="F8:H9"/>
    <mergeCell ref="I8:N8"/>
    <mergeCell ref="O8:Q9"/>
    <mergeCell ref="W8:Y9"/>
    <mergeCell ref="Z8:AB9"/>
    <mergeCell ref="AC8:AE9"/>
    <mergeCell ref="AF8:AH9"/>
    <mergeCell ref="AC7:AE7"/>
  </mergeCells>
  <phoneticPr fontId="0" type="noConversion"/>
  <printOptions horizontalCentered="1"/>
  <pageMargins left="0" right="0" top="0" bottom="0" header="0.51181102362204722" footer="0.51181102362204722"/>
  <pageSetup paperSize="9" scale="50" orientation="landscape" r:id="rId1"/>
  <headerFooter alignWithMargins="0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1.sz.m.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Tőkés Judit</cp:lastModifiedBy>
  <cp:lastPrinted>2018-04-17T10:56:02Z</cp:lastPrinted>
  <dcterms:created xsi:type="dcterms:W3CDTF">2017-10-25T06:46:59Z</dcterms:created>
  <dcterms:modified xsi:type="dcterms:W3CDTF">2018-04-27T08:22:01Z</dcterms:modified>
</cp:coreProperties>
</file>