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C:\Users\Erzsike\Desktop\"/>
    </mc:Choice>
  </mc:AlternateContent>
  <xr:revisionPtr revIDLastSave="0" documentId="8_{7D0FF0E9-2DA6-48DC-837A-9700876F8EF2}" xr6:coauthVersionLast="45" xr6:coauthVersionMax="45" xr10:uidLastSave="{00000000-0000-0000-0000-000000000000}"/>
  <bookViews>
    <workbookView xWindow="-110" yWindow="-110" windowWidth="19420" windowHeight="10420" firstSheet="24" activeTab="29" xr2:uid="{00000000-000D-0000-FFFF-FFFF00000000}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 7_sz_melléklet" sheetId="6" r:id="rId5"/>
    <sheet name=" 8 10 sz. melléklet" sheetId="37" r:id="rId6"/>
    <sheet name="11 12 sz_melléklet" sheetId="7" r:id="rId7"/>
    <sheet name="13_sz_ melléklet" sheetId="8" r:id="rId8"/>
    <sheet name="14 16_sz_ melléklet" sheetId="9" r:id="rId9"/>
    <sheet name="17 18 sz_melléklet" sheetId="10" r:id="rId10"/>
    <sheet name="19 21_sz_ melléklet" sheetId="11" r:id="rId11"/>
    <sheet name="22-23-24 mellék" sheetId="39" r:id="rId12"/>
    <sheet name="23 24 sz. melléklet" sheetId="40" r:id="rId13"/>
    <sheet name=" 25 26 sz. melléklet" sheetId="12" r:id="rId14"/>
    <sheet name="27 sz. mell" sheetId="41" r:id="rId15"/>
    <sheet name="28_ sz_ melléklet" sheetId="13" r:id="rId16"/>
    <sheet name="29 30_sz_ melléklet" sheetId="16" r:id="rId17"/>
    <sheet name="_31 32sz_ melléklet" sheetId="19" r:id="rId18"/>
    <sheet name="33 sz melléklet" sheetId="20" r:id="rId19"/>
    <sheet name="34_ sz_ melléklet" sheetId="23" r:id="rId20"/>
    <sheet name="35_sz_ melléklet" sheetId="24" r:id="rId21"/>
    <sheet name="43-44 sz.melléklet" sheetId="26" r:id="rId22"/>
    <sheet name="  36 37_sz_ melléklet" sheetId="28" r:id="rId23"/>
    <sheet name="38 sz mellélet" sheetId="29" r:id="rId24"/>
    <sheet name="45. sz.melléklet" sheetId="30" r:id="rId25"/>
    <sheet name="46. sz.melléklet" sheetId="31" r:id="rId26"/>
    <sheet name="39. sz. mell." sheetId="46" r:id="rId27"/>
    <sheet name="40. sz. mell" sheetId="48" r:id="rId28"/>
    <sheet name="41. mell." sheetId="49" r:id="rId29"/>
    <sheet name="42. mell." sheetId="50" r:id="rId30"/>
    <sheet name="Munka1" sheetId="5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2" l="1"/>
  <c r="F80" i="8"/>
  <c r="F79" i="8"/>
  <c r="F78" i="8"/>
  <c r="F77" i="8"/>
  <c r="I12" i="46"/>
  <c r="D24" i="46"/>
  <c r="E24" i="46" s="1"/>
  <c r="E21" i="46"/>
  <c r="F29" i="10"/>
  <c r="F780" i="4"/>
  <c r="F779" i="4"/>
  <c r="F729" i="4"/>
  <c r="F560" i="4"/>
  <c r="F249" i="4"/>
  <c r="F250" i="4"/>
  <c r="F248" i="4"/>
  <c r="F225" i="4"/>
  <c r="D431" i="4"/>
  <c r="C847" i="4"/>
  <c r="C858" i="4"/>
  <c r="E170" i="50"/>
  <c r="D184" i="50"/>
  <c r="D9" i="50"/>
  <c r="E169" i="8"/>
  <c r="D169" i="8"/>
  <c r="C169" i="8"/>
  <c r="E168" i="8"/>
  <c r="D168" i="8"/>
  <c r="C168" i="8"/>
  <c r="E166" i="8"/>
  <c r="D166" i="8"/>
  <c r="C166" i="8"/>
  <c r="E165" i="8"/>
  <c r="E66" i="20" s="1"/>
  <c r="D165" i="8"/>
  <c r="C165" i="8"/>
  <c r="D164" i="8"/>
  <c r="D25" i="20" s="1"/>
  <c r="D65" i="20" s="1"/>
  <c r="C164" i="8"/>
  <c r="E163" i="8"/>
  <c r="D163" i="8"/>
  <c r="C163" i="8"/>
  <c r="E162" i="8"/>
  <c r="E27" i="1" s="1"/>
  <c r="D162" i="8"/>
  <c r="C162" i="8"/>
  <c r="E161" i="8"/>
  <c r="D161" i="8"/>
  <c r="C161" i="8"/>
  <c r="E160" i="8"/>
  <c r="D160" i="8"/>
  <c r="C160" i="8"/>
  <c r="C53" i="20" s="1"/>
  <c r="C63" i="20" s="1"/>
  <c r="E152" i="8"/>
  <c r="D152" i="8"/>
  <c r="C152" i="8"/>
  <c r="E151" i="8"/>
  <c r="D151" i="8"/>
  <c r="C151" i="8"/>
  <c r="E148" i="8"/>
  <c r="D148" i="8"/>
  <c r="C148" i="8"/>
  <c r="E147" i="8"/>
  <c r="D147" i="8"/>
  <c r="C147" i="8"/>
  <c r="E146" i="8"/>
  <c r="E145" i="8"/>
  <c r="D145" i="8"/>
  <c r="C145" i="8"/>
  <c r="E144" i="8"/>
  <c r="D144" i="8"/>
  <c r="C144" i="8"/>
  <c r="E140" i="8"/>
  <c r="D140" i="8"/>
  <c r="C140" i="8"/>
  <c r="E137" i="8"/>
  <c r="D137" i="8"/>
  <c r="C137" i="8"/>
  <c r="E135" i="8"/>
  <c r="D135" i="8"/>
  <c r="C135" i="8"/>
  <c r="E134" i="8"/>
  <c r="D134" i="8"/>
  <c r="C134" i="8"/>
  <c r="F105" i="9"/>
  <c r="E164" i="8"/>
  <c r="D167" i="8"/>
  <c r="E167" i="8"/>
  <c r="C167" i="8"/>
  <c r="E44" i="16"/>
  <c r="D44" i="16"/>
  <c r="C44" i="16"/>
  <c r="F43" i="16"/>
  <c r="F40" i="16"/>
  <c r="E37" i="16"/>
  <c r="E45" i="16" s="1"/>
  <c r="D37" i="16"/>
  <c r="C37" i="16"/>
  <c r="D14" i="16"/>
  <c r="E14" i="16"/>
  <c r="C14" i="16"/>
  <c r="F62" i="11"/>
  <c r="D34" i="11"/>
  <c r="F47" i="10"/>
  <c r="F35" i="10"/>
  <c r="F28" i="10"/>
  <c r="F97" i="9"/>
  <c r="C130" i="9"/>
  <c r="E11" i="9"/>
  <c r="E14" i="9"/>
  <c r="E16" i="9"/>
  <c r="F13" i="9"/>
  <c r="D11" i="9"/>
  <c r="D14" i="9"/>
  <c r="D16" i="9"/>
  <c r="C11" i="9"/>
  <c r="C14" i="9"/>
  <c r="C15" i="9"/>
  <c r="C75" i="9" s="1"/>
  <c r="C16" i="9"/>
  <c r="D8" i="9"/>
  <c r="C8" i="9"/>
  <c r="D27" i="7"/>
  <c r="E27" i="7"/>
  <c r="F27" i="7"/>
  <c r="D22" i="37"/>
  <c r="E22" i="37"/>
  <c r="F22" i="37" s="1"/>
  <c r="C22" i="37"/>
  <c r="E163" i="2"/>
  <c r="E164" i="2"/>
  <c r="E165" i="2"/>
  <c r="E166" i="2"/>
  <c r="E167" i="2"/>
  <c r="E168" i="2"/>
  <c r="E169" i="2"/>
  <c r="D164" i="2"/>
  <c r="D165" i="2"/>
  <c r="D166" i="2"/>
  <c r="D167" i="2"/>
  <c r="D168" i="2"/>
  <c r="D169" i="2"/>
  <c r="D162" i="2"/>
  <c r="E162" i="2"/>
  <c r="J29" i="1" s="1"/>
  <c r="C164" i="2"/>
  <c r="C165" i="2"/>
  <c r="C166" i="2"/>
  <c r="C167" i="2"/>
  <c r="C168" i="2"/>
  <c r="C169" i="2"/>
  <c r="C162" i="2"/>
  <c r="E147" i="2"/>
  <c r="J47" i="20" s="1"/>
  <c r="K47" i="20" s="1"/>
  <c r="E149" i="2"/>
  <c r="E150" i="2"/>
  <c r="E151" i="2"/>
  <c r="E152" i="2"/>
  <c r="E153" i="2"/>
  <c r="E154" i="2"/>
  <c r="D147" i="2"/>
  <c r="D149" i="2"/>
  <c r="D150" i="2"/>
  <c r="D151" i="2"/>
  <c r="D152" i="2"/>
  <c r="D153" i="2"/>
  <c r="D154" i="2"/>
  <c r="C147" i="2"/>
  <c r="C149" i="2"/>
  <c r="C150" i="2"/>
  <c r="C151" i="2"/>
  <c r="C152" i="2"/>
  <c r="C153" i="2"/>
  <c r="C154" i="2"/>
  <c r="D146" i="2"/>
  <c r="E146" i="2"/>
  <c r="C146" i="2"/>
  <c r="E136" i="2"/>
  <c r="E137" i="2"/>
  <c r="E138" i="2"/>
  <c r="E139" i="2"/>
  <c r="E140" i="2"/>
  <c r="E141" i="2"/>
  <c r="E142" i="2"/>
  <c r="D136" i="2"/>
  <c r="D137" i="2"/>
  <c r="D138" i="2"/>
  <c r="D139" i="2"/>
  <c r="D140" i="2"/>
  <c r="D141" i="2"/>
  <c r="D142" i="2"/>
  <c r="D135" i="2"/>
  <c r="E135" i="2"/>
  <c r="C136" i="2"/>
  <c r="C137" i="2"/>
  <c r="C138" i="2"/>
  <c r="C139" i="2"/>
  <c r="C140" i="2"/>
  <c r="C141" i="2"/>
  <c r="C142" i="2"/>
  <c r="C135" i="2"/>
  <c r="E130" i="2"/>
  <c r="J10" i="20" s="1"/>
  <c r="K10" i="20" s="1"/>
  <c r="E131" i="2"/>
  <c r="E132" i="2"/>
  <c r="E133" i="2"/>
  <c r="D130" i="2"/>
  <c r="D131" i="2"/>
  <c r="D132" i="2"/>
  <c r="D133" i="2"/>
  <c r="C130" i="2"/>
  <c r="H10" i="20" s="1"/>
  <c r="C131" i="2"/>
  <c r="C132" i="2"/>
  <c r="C133" i="2"/>
  <c r="D129" i="2"/>
  <c r="E129" i="2"/>
  <c r="C129" i="2"/>
  <c r="D89" i="2"/>
  <c r="D148" i="2"/>
  <c r="I48" i="20" s="1"/>
  <c r="E89" i="2"/>
  <c r="E148" i="2" s="1"/>
  <c r="C89" i="2"/>
  <c r="C148" i="2"/>
  <c r="D134" i="2"/>
  <c r="C134" i="2"/>
  <c r="E873" i="4"/>
  <c r="E874" i="4"/>
  <c r="E875" i="4"/>
  <c r="E876" i="4"/>
  <c r="E877" i="4"/>
  <c r="E878" i="4"/>
  <c r="D873" i="4"/>
  <c r="F873" i="4" s="1"/>
  <c r="D874" i="4"/>
  <c r="D875" i="4"/>
  <c r="D876" i="4"/>
  <c r="D877" i="4"/>
  <c r="D878" i="4"/>
  <c r="D871" i="4"/>
  <c r="E871" i="4"/>
  <c r="C872" i="4"/>
  <c r="C873" i="4"/>
  <c r="C874" i="4"/>
  <c r="C875" i="4"/>
  <c r="C876" i="4"/>
  <c r="C877" i="4"/>
  <c r="C878" i="4"/>
  <c r="C871" i="4"/>
  <c r="E863" i="4"/>
  <c r="E860" i="4"/>
  <c r="E862" i="4"/>
  <c r="D860" i="4"/>
  <c r="D859" i="4"/>
  <c r="E859" i="4"/>
  <c r="C859" i="4"/>
  <c r="C860" i="4"/>
  <c r="D858" i="4"/>
  <c r="E858" i="4"/>
  <c r="E839" i="4"/>
  <c r="F839" i="4" s="1"/>
  <c r="E840" i="4"/>
  <c r="E841" i="4"/>
  <c r="E842" i="4"/>
  <c r="D840" i="4"/>
  <c r="D841" i="4"/>
  <c r="D842" i="4"/>
  <c r="C839" i="4"/>
  <c r="C840" i="4"/>
  <c r="C841" i="4"/>
  <c r="C842" i="4"/>
  <c r="E845" i="4"/>
  <c r="E846" i="4"/>
  <c r="E848" i="4"/>
  <c r="E850" i="4"/>
  <c r="D845" i="4"/>
  <c r="D846" i="4"/>
  <c r="D848" i="4"/>
  <c r="D850" i="4"/>
  <c r="F850" i="4" s="1"/>
  <c r="F851" i="4"/>
  <c r="C845" i="4"/>
  <c r="C846" i="4"/>
  <c r="C848" i="4"/>
  <c r="C849" i="4"/>
  <c r="C850" i="4"/>
  <c r="C851" i="4"/>
  <c r="E844" i="4"/>
  <c r="C838" i="4"/>
  <c r="D838" i="4"/>
  <c r="E838" i="4"/>
  <c r="C21" i="49"/>
  <c r="D21" i="49"/>
  <c r="C18" i="49"/>
  <c r="C22" i="49" s="1"/>
  <c r="D18" i="49"/>
  <c r="C14" i="49"/>
  <c r="D14" i="49"/>
  <c r="D15" i="49" s="1"/>
  <c r="C11" i="49"/>
  <c r="E10" i="49"/>
  <c r="E12" i="49"/>
  <c r="E13" i="49"/>
  <c r="E16" i="49"/>
  <c r="E17" i="49"/>
  <c r="E19" i="49"/>
  <c r="E20" i="49"/>
  <c r="E21" i="49"/>
  <c r="E9" i="49"/>
  <c r="E12" i="50"/>
  <c r="E80" i="50"/>
  <c r="D80" i="50"/>
  <c r="D12" i="50"/>
  <c r="E177" i="50"/>
  <c r="E126" i="50"/>
  <c r="D126" i="50"/>
  <c r="E119" i="50"/>
  <c r="D119" i="50"/>
  <c r="D117" i="50" s="1"/>
  <c r="E117" i="50"/>
  <c r="E99" i="50"/>
  <c r="D99" i="50"/>
  <c r="E97" i="50"/>
  <c r="D97" i="50"/>
  <c r="E66" i="50"/>
  <c r="D66" i="50"/>
  <c r="D64" i="50" s="1"/>
  <c r="E64" i="50"/>
  <c r="E45" i="50"/>
  <c r="D37" i="50"/>
  <c r="D33" i="49"/>
  <c r="C33" i="49"/>
  <c r="E32" i="49"/>
  <c r="E31" i="49"/>
  <c r="D30" i="49"/>
  <c r="D34" i="49" s="1"/>
  <c r="C30" i="49"/>
  <c r="E29" i="49"/>
  <c r="E28" i="49"/>
  <c r="E27" i="49"/>
  <c r="E26" i="49"/>
  <c r="F24" i="19"/>
  <c r="D66" i="20"/>
  <c r="D63" i="20"/>
  <c r="E63" i="20"/>
  <c r="C66" i="20"/>
  <c r="D55" i="20"/>
  <c r="E55" i="20"/>
  <c r="D89" i="8"/>
  <c r="D146" i="8" s="1"/>
  <c r="C89" i="8"/>
  <c r="C146" i="8" s="1"/>
  <c r="E130" i="9"/>
  <c r="E51" i="11"/>
  <c r="F10" i="19"/>
  <c r="F9" i="19"/>
  <c r="D55" i="12"/>
  <c r="D99" i="8" s="1"/>
  <c r="E55" i="12"/>
  <c r="E99" i="8" s="1"/>
  <c r="C55" i="12"/>
  <c r="C99" i="8" s="1"/>
  <c r="E625" i="4"/>
  <c r="F56" i="13"/>
  <c r="F13" i="13"/>
  <c r="E12" i="6"/>
  <c r="E14" i="6" s="1"/>
  <c r="D91" i="9"/>
  <c r="D90" i="9"/>
  <c r="E91" i="9"/>
  <c r="E90" i="9"/>
  <c r="F104" i="9"/>
  <c r="D71" i="9"/>
  <c r="D81" i="9" s="1"/>
  <c r="C71" i="9"/>
  <c r="D68" i="9"/>
  <c r="C68" i="9"/>
  <c r="E16" i="11"/>
  <c r="F13" i="3"/>
  <c r="F14" i="3"/>
  <c r="F12" i="3"/>
  <c r="C56" i="11"/>
  <c r="D56" i="11"/>
  <c r="E56" i="11"/>
  <c r="F21" i="37"/>
  <c r="F16" i="37"/>
  <c r="F12" i="37"/>
  <c r="C28" i="46"/>
  <c r="D28" i="46"/>
  <c r="G28" i="46"/>
  <c r="H28" i="46"/>
  <c r="I28" i="46"/>
  <c r="C49" i="46"/>
  <c r="D49" i="46"/>
  <c r="D62" i="46" s="1"/>
  <c r="E49" i="46"/>
  <c r="G49" i="46"/>
  <c r="H49" i="46"/>
  <c r="C60" i="46"/>
  <c r="D60" i="46"/>
  <c r="E60" i="46"/>
  <c r="E62" i="46" s="1"/>
  <c r="G60" i="46"/>
  <c r="H60" i="46"/>
  <c r="H62" i="46" s="1"/>
  <c r="I60" i="46"/>
  <c r="G62" i="46"/>
  <c r="C13" i="31"/>
  <c r="D13" i="31"/>
  <c r="E13" i="31"/>
  <c r="F13" i="31"/>
  <c r="G13" i="31"/>
  <c r="H13" i="31"/>
  <c r="I13" i="31"/>
  <c r="J13" i="31"/>
  <c r="K13" i="31"/>
  <c r="L13" i="31"/>
  <c r="M13" i="31"/>
  <c r="N13" i="31"/>
  <c r="C27" i="30"/>
  <c r="D27" i="30"/>
  <c r="E27" i="30"/>
  <c r="D12" i="29"/>
  <c r="F18" i="29"/>
  <c r="G18" i="29"/>
  <c r="H18" i="29"/>
  <c r="I18" i="29"/>
  <c r="J18" i="29"/>
  <c r="K18" i="29"/>
  <c r="L18" i="29"/>
  <c r="M18" i="29"/>
  <c r="N18" i="29"/>
  <c r="H10" i="28"/>
  <c r="H17" i="28"/>
  <c r="D18" i="28"/>
  <c r="E18" i="28"/>
  <c r="F18" i="28"/>
  <c r="G18" i="28"/>
  <c r="G38" i="28"/>
  <c r="D38" i="28"/>
  <c r="E38" i="28"/>
  <c r="F38" i="28"/>
  <c r="C20" i="26"/>
  <c r="C25" i="24"/>
  <c r="D25" i="24"/>
  <c r="E25" i="24"/>
  <c r="F25" i="24"/>
  <c r="G25" i="24"/>
  <c r="H25" i="24"/>
  <c r="I25" i="24"/>
  <c r="J25" i="24"/>
  <c r="K25" i="24"/>
  <c r="M7" i="23"/>
  <c r="M8" i="23"/>
  <c r="C9" i="23"/>
  <c r="M10" i="23"/>
  <c r="M19" i="23"/>
  <c r="B20" i="23"/>
  <c r="D20" i="23"/>
  <c r="E20" i="23"/>
  <c r="F20" i="23"/>
  <c r="G20" i="23"/>
  <c r="M20" i="23" s="1"/>
  <c r="H20" i="23"/>
  <c r="I20" i="23"/>
  <c r="J20" i="23"/>
  <c r="K20" i="23"/>
  <c r="L20" i="23"/>
  <c r="C55" i="20"/>
  <c r="C11" i="19"/>
  <c r="D11" i="19"/>
  <c r="F11" i="19" s="1"/>
  <c r="E11" i="19"/>
  <c r="C25" i="19"/>
  <c r="H50" i="20"/>
  <c r="I50" i="20"/>
  <c r="J50" i="20"/>
  <c r="C19" i="16"/>
  <c r="C22" i="16"/>
  <c r="D19" i="16"/>
  <c r="E22" i="16"/>
  <c r="D8" i="13"/>
  <c r="C20" i="13"/>
  <c r="C19" i="9" s="1"/>
  <c r="D20" i="13"/>
  <c r="D19" i="9" s="1"/>
  <c r="D79" i="9" s="1"/>
  <c r="E20" i="13"/>
  <c r="E19" i="9" s="1"/>
  <c r="E79" i="9" s="1"/>
  <c r="C28" i="13"/>
  <c r="C32" i="13"/>
  <c r="D32" i="13"/>
  <c r="D31" i="13" s="1"/>
  <c r="D46" i="13" s="1"/>
  <c r="D59" i="13" s="1"/>
  <c r="E32" i="13"/>
  <c r="C38" i="13"/>
  <c r="D38" i="13"/>
  <c r="E38" i="13"/>
  <c r="C43" i="13"/>
  <c r="D43" i="13"/>
  <c r="E43" i="13"/>
  <c r="E31" i="13" s="1"/>
  <c r="D15" i="41"/>
  <c r="E15" i="41"/>
  <c r="C15" i="41"/>
  <c r="C28" i="41" s="1"/>
  <c r="D26" i="41"/>
  <c r="D28" i="41" s="1"/>
  <c r="F28" i="41" s="1"/>
  <c r="E26" i="41"/>
  <c r="C26" i="41"/>
  <c r="C18" i="12"/>
  <c r="D18" i="12"/>
  <c r="D19" i="12" s="1"/>
  <c r="E18" i="12"/>
  <c r="E153" i="8"/>
  <c r="C49" i="12"/>
  <c r="C56" i="12"/>
  <c r="D49" i="12"/>
  <c r="D56" i="12" s="1"/>
  <c r="E49" i="12"/>
  <c r="E56" i="12"/>
  <c r="C16" i="40"/>
  <c r="D16" i="40"/>
  <c r="E16" i="40"/>
  <c r="C40" i="40"/>
  <c r="D40" i="40"/>
  <c r="E40" i="40"/>
  <c r="C18" i="39"/>
  <c r="D18" i="39"/>
  <c r="E18" i="39"/>
  <c r="C39" i="39"/>
  <c r="D39" i="39"/>
  <c r="E39" i="39"/>
  <c r="C68" i="39"/>
  <c r="D68" i="39"/>
  <c r="C76" i="39"/>
  <c r="D76" i="39"/>
  <c r="D86" i="39" s="1"/>
  <c r="C84" i="39"/>
  <c r="D84" i="39"/>
  <c r="C16" i="11"/>
  <c r="D16" i="11"/>
  <c r="C34" i="11"/>
  <c r="E34" i="11"/>
  <c r="C51" i="11"/>
  <c r="D51" i="11"/>
  <c r="F63" i="11"/>
  <c r="C80" i="11"/>
  <c r="C84" i="11"/>
  <c r="D84" i="11"/>
  <c r="E84" i="11"/>
  <c r="C89" i="11"/>
  <c r="D89" i="11"/>
  <c r="E89" i="11"/>
  <c r="C66" i="10"/>
  <c r="D75" i="9"/>
  <c r="C72" i="9"/>
  <c r="D72" i="9"/>
  <c r="E75" i="9"/>
  <c r="C76" i="9"/>
  <c r="D76" i="9"/>
  <c r="E76" i="9"/>
  <c r="C91" i="9"/>
  <c r="C90" i="9" s="1"/>
  <c r="E94" i="9"/>
  <c r="F94" i="9" s="1"/>
  <c r="D130" i="9"/>
  <c r="C9" i="8"/>
  <c r="D9" i="8"/>
  <c r="E9" i="8"/>
  <c r="C23" i="8"/>
  <c r="C27" i="8"/>
  <c r="C55" i="8"/>
  <c r="D125" i="8"/>
  <c r="E125" i="8"/>
  <c r="E126" i="8"/>
  <c r="E128" i="8"/>
  <c r="C132" i="8"/>
  <c r="D132" i="8"/>
  <c r="E132" i="8"/>
  <c r="C133" i="8"/>
  <c r="D133" i="8"/>
  <c r="E133" i="8"/>
  <c r="D136" i="8"/>
  <c r="E136" i="8"/>
  <c r="C139" i="8"/>
  <c r="C138" i="8" s="1"/>
  <c r="C13" i="20" s="1"/>
  <c r="C86" i="8"/>
  <c r="C143" i="8" s="1"/>
  <c r="D86" i="8"/>
  <c r="D143" i="8" s="1"/>
  <c r="C93" i="8"/>
  <c r="C150" i="8" s="1"/>
  <c r="D98" i="8"/>
  <c r="D155" i="8" s="1"/>
  <c r="C113" i="8"/>
  <c r="D113" i="8"/>
  <c r="E113" i="8"/>
  <c r="C28" i="1"/>
  <c r="E28" i="1"/>
  <c r="D54" i="20"/>
  <c r="C12" i="7"/>
  <c r="C13" i="7" s="1"/>
  <c r="D12" i="7"/>
  <c r="D13" i="7"/>
  <c r="E12" i="7"/>
  <c r="E13" i="7"/>
  <c r="C24" i="7"/>
  <c r="C27" i="7"/>
  <c r="D38" i="7"/>
  <c r="C38" i="7"/>
  <c r="C32" i="37"/>
  <c r="D32" i="37"/>
  <c r="E32" i="37"/>
  <c r="C47" i="37"/>
  <c r="D47" i="37"/>
  <c r="E47" i="37"/>
  <c r="F11" i="6"/>
  <c r="C12" i="6"/>
  <c r="C14" i="6" s="1"/>
  <c r="D12" i="6"/>
  <c r="F12" i="6" s="1"/>
  <c r="C27" i="6"/>
  <c r="C30" i="6" s="1"/>
  <c r="D27" i="6"/>
  <c r="D30" i="6" s="1"/>
  <c r="E27" i="6"/>
  <c r="E30" i="6" s="1"/>
  <c r="C47" i="6"/>
  <c r="D47" i="6"/>
  <c r="F47" i="6" s="1"/>
  <c r="E47" i="6"/>
  <c r="F10" i="4"/>
  <c r="F11" i="4"/>
  <c r="F12" i="4"/>
  <c r="D24" i="4"/>
  <c r="E24" i="4"/>
  <c r="C36" i="4"/>
  <c r="C29" i="4" s="1"/>
  <c r="C39" i="4" s="1"/>
  <c r="D36" i="4"/>
  <c r="D29" i="4" s="1"/>
  <c r="D39" i="4" s="1"/>
  <c r="E36" i="4"/>
  <c r="E29" i="4" s="1"/>
  <c r="E39" i="4" s="1"/>
  <c r="C51" i="4"/>
  <c r="D51" i="4"/>
  <c r="E51" i="4"/>
  <c r="C76" i="4"/>
  <c r="C85" i="4" s="1"/>
  <c r="D76" i="4"/>
  <c r="D85" i="4" s="1"/>
  <c r="E76" i="4"/>
  <c r="E85" i="4" s="1"/>
  <c r="C97" i="4"/>
  <c r="C90" i="4" s="1"/>
  <c r="C100" i="4" s="1"/>
  <c r="D97" i="4"/>
  <c r="D90" i="4" s="1"/>
  <c r="D100" i="4" s="1"/>
  <c r="E97" i="4"/>
  <c r="E90" i="4"/>
  <c r="E100" i="4" s="1"/>
  <c r="C112" i="4"/>
  <c r="D112" i="4"/>
  <c r="C136" i="4"/>
  <c r="C145" i="4"/>
  <c r="C157" i="4"/>
  <c r="C150" i="4" s="1"/>
  <c r="C160" i="4" s="1"/>
  <c r="D157" i="4"/>
  <c r="D150" i="4" s="1"/>
  <c r="D160" i="4" s="1"/>
  <c r="E157" i="4"/>
  <c r="E150" i="4" s="1"/>
  <c r="E160" i="4" s="1"/>
  <c r="C172" i="4"/>
  <c r="D172" i="4"/>
  <c r="D174" i="4" s="1"/>
  <c r="E172" i="4"/>
  <c r="D195" i="4"/>
  <c r="D861" i="4"/>
  <c r="C231" i="4"/>
  <c r="D231" i="4"/>
  <c r="E231" i="4"/>
  <c r="C253" i="4"/>
  <c r="C262" i="4"/>
  <c r="D253" i="4"/>
  <c r="D262" i="4" s="1"/>
  <c r="E253" i="4"/>
  <c r="E262" i="4" s="1"/>
  <c r="E277" i="4"/>
  <c r="C862" i="4"/>
  <c r="C863" i="4"/>
  <c r="D863" i="4"/>
  <c r="C289" i="4"/>
  <c r="D289" i="4"/>
  <c r="E289" i="4"/>
  <c r="C334" i="4"/>
  <c r="C327" i="4" s="1"/>
  <c r="C337" i="4" s="1"/>
  <c r="D334" i="4"/>
  <c r="D327" i="4"/>
  <c r="D337" i="4" s="1"/>
  <c r="E334" i="4"/>
  <c r="E327" i="4"/>
  <c r="E337" i="4" s="1"/>
  <c r="C349" i="4"/>
  <c r="D349" i="4"/>
  <c r="E349" i="4"/>
  <c r="F369" i="4"/>
  <c r="D381" i="4"/>
  <c r="C386" i="4"/>
  <c r="C396" i="4" s="1"/>
  <c r="C397" i="4" s="1"/>
  <c r="C410" i="4" s="1"/>
  <c r="D386" i="4"/>
  <c r="D396" i="4" s="1"/>
  <c r="D397" i="4" s="1"/>
  <c r="E386" i="4"/>
  <c r="E396" i="4" s="1"/>
  <c r="C408" i="4"/>
  <c r="D408" i="4"/>
  <c r="E408" i="4"/>
  <c r="F428" i="4"/>
  <c r="C431" i="4"/>
  <c r="C440" i="4" s="1"/>
  <c r="D440" i="4"/>
  <c r="D456" i="4" s="1"/>
  <c r="D469" i="4" s="1"/>
  <c r="E431" i="4"/>
  <c r="E440" i="4"/>
  <c r="C445" i="4"/>
  <c r="D445" i="4"/>
  <c r="E445" i="4"/>
  <c r="C454" i="4"/>
  <c r="D454" i="4"/>
  <c r="E454" i="4"/>
  <c r="E455" i="4" s="1"/>
  <c r="E456" i="4" s="1"/>
  <c r="C467" i="4"/>
  <c r="D467" i="4"/>
  <c r="E467" i="4"/>
  <c r="F486" i="4"/>
  <c r="C489" i="4"/>
  <c r="C498" i="4" s="1"/>
  <c r="C514" i="4" s="1"/>
  <c r="C527" i="4" s="1"/>
  <c r="D498" i="4"/>
  <c r="E498" i="4"/>
  <c r="F498" i="4" s="1"/>
  <c r="C510" i="4"/>
  <c r="C503" i="4"/>
  <c r="D510" i="4"/>
  <c r="D503" i="4"/>
  <c r="D513" i="4" s="1"/>
  <c r="D514" i="4" s="1"/>
  <c r="D527" i="4" s="1"/>
  <c r="E510" i="4"/>
  <c r="E503" i="4" s="1"/>
  <c r="E513" i="4" s="1"/>
  <c r="C525" i="4"/>
  <c r="D525" i="4"/>
  <c r="E525" i="4"/>
  <c r="F545" i="4"/>
  <c r="C548" i="4"/>
  <c r="C557" i="4"/>
  <c r="C569" i="4"/>
  <c r="C562" i="4" s="1"/>
  <c r="C572" i="4" s="1"/>
  <c r="D569" i="4"/>
  <c r="D562" i="4"/>
  <c r="D572" i="4" s="1"/>
  <c r="F572" i="4" s="1"/>
  <c r="E569" i="4"/>
  <c r="E562" i="4"/>
  <c r="C584" i="4"/>
  <c r="D584" i="4"/>
  <c r="E584" i="4"/>
  <c r="C607" i="4"/>
  <c r="C616" i="4" s="1"/>
  <c r="D616" i="4"/>
  <c r="E616" i="4"/>
  <c r="F616" i="4" s="1"/>
  <c r="C628" i="4"/>
  <c r="D628" i="4"/>
  <c r="D621" i="4" s="1"/>
  <c r="D631" i="4" s="1"/>
  <c r="E628" i="4"/>
  <c r="C643" i="4"/>
  <c r="D643" i="4"/>
  <c r="E643" i="4"/>
  <c r="C666" i="4"/>
  <c r="C675" i="4" s="1"/>
  <c r="D666" i="4"/>
  <c r="D675" i="4" s="1"/>
  <c r="D691" i="4" s="1"/>
  <c r="E666" i="4"/>
  <c r="E675" i="4" s="1"/>
  <c r="C680" i="4"/>
  <c r="D680" i="4"/>
  <c r="E680" i="4"/>
  <c r="E690" i="4" s="1"/>
  <c r="C689" i="4"/>
  <c r="D689" i="4"/>
  <c r="E689" i="4"/>
  <c r="C702" i="4"/>
  <c r="D702" i="4"/>
  <c r="E702" i="4"/>
  <c r="C725" i="4"/>
  <c r="C734" i="4"/>
  <c r="C750" i="4" s="1"/>
  <c r="C763" i="4" s="1"/>
  <c r="D734" i="4"/>
  <c r="E734" i="4"/>
  <c r="C856" i="4"/>
  <c r="D856" i="4"/>
  <c r="C748" i="4"/>
  <c r="D748" i="4"/>
  <c r="E748" i="4"/>
  <c r="C761" i="4"/>
  <c r="D761" i="4"/>
  <c r="E761" i="4"/>
  <c r="C784" i="4"/>
  <c r="C793" i="4" s="1"/>
  <c r="D784" i="4"/>
  <c r="D793" i="4" s="1"/>
  <c r="E784" i="4"/>
  <c r="C798" i="4"/>
  <c r="D798" i="4"/>
  <c r="D808" i="4" s="1"/>
  <c r="E798" i="4"/>
  <c r="C807" i="4"/>
  <c r="D807" i="4"/>
  <c r="E807" i="4"/>
  <c r="E808" i="4" s="1"/>
  <c r="E809" i="4" s="1"/>
  <c r="C820" i="4"/>
  <c r="D820" i="4"/>
  <c r="E820" i="4"/>
  <c r="C17" i="3"/>
  <c r="C26" i="3" s="1"/>
  <c r="D17" i="3"/>
  <c r="D26" i="3" s="1"/>
  <c r="E17" i="3"/>
  <c r="E26" i="3"/>
  <c r="C31" i="3"/>
  <c r="C41" i="3"/>
  <c r="D31" i="3"/>
  <c r="E31" i="3"/>
  <c r="E41" i="3" s="1"/>
  <c r="F11" i="2"/>
  <c r="E51" i="2"/>
  <c r="D96" i="2"/>
  <c r="D155" i="2"/>
  <c r="C96" i="2"/>
  <c r="C155" i="2"/>
  <c r="E96" i="2"/>
  <c r="E155" i="2"/>
  <c r="H11" i="20"/>
  <c r="H13" i="20"/>
  <c r="H49" i="20" s="1"/>
  <c r="I13" i="20"/>
  <c r="I49" i="20" s="1"/>
  <c r="J13" i="20"/>
  <c r="J49" i="20" s="1"/>
  <c r="H12" i="20"/>
  <c r="H29" i="1"/>
  <c r="H26" i="1"/>
  <c r="J26" i="1"/>
  <c r="H28" i="20"/>
  <c r="D24" i="2"/>
  <c r="C24" i="2"/>
  <c r="E24" i="2"/>
  <c r="E209" i="4"/>
  <c r="E98" i="8"/>
  <c r="E155" i="8" s="1"/>
  <c r="E28" i="41"/>
  <c r="I25" i="1"/>
  <c r="E621" i="4"/>
  <c r="F70" i="2"/>
  <c r="C128" i="8"/>
  <c r="H23" i="20"/>
  <c r="H54" i="20" s="1"/>
  <c r="H22" i="20"/>
  <c r="D267" i="4"/>
  <c r="D277" i="4"/>
  <c r="C267" i="4"/>
  <c r="C277" i="4" s="1"/>
  <c r="C278" i="4" s="1"/>
  <c r="C291" i="4" s="1"/>
  <c r="C195" i="4"/>
  <c r="C204" i="4" s="1"/>
  <c r="E67" i="20"/>
  <c r="F75" i="8"/>
  <c r="E55" i="8"/>
  <c r="C49" i="20"/>
  <c r="E68" i="39"/>
  <c r="I23" i="20"/>
  <c r="I54" i="20" s="1"/>
  <c r="I61" i="20" s="1"/>
  <c r="I68" i="20" s="1"/>
  <c r="K68" i="20" s="1"/>
  <c r="I22" i="20"/>
  <c r="F76" i="8"/>
  <c r="D49" i="20"/>
  <c r="E19" i="13"/>
  <c r="E18" i="9" s="1"/>
  <c r="C19" i="13"/>
  <c r="C18" i="9" s="1"/>
  <c r="C78" i="9" s="1"/>
  <c r="D18" i="29"/>
  <c r="E112" i="4"/>
  <c r="H25" i="1"/>
  <c r="D51" i="2"/>
  <c r="E749" i="4"/>
  <c r="E170" i="8"/>
  <c r="C14" i="8"/>
  <c r="C111" i="2"/>
  <c r="E14" i="8"/>
  <c r="C170" i="2"/>
  <c r="C621" i="4"/>
  <c r="C631" i="4" s="1"/>
  <c r="E131" i="8"/>
  <c r="E130" i="8" s="1"/>
  <c r="E129" i="8" s="1"/>
  <c r="F29" i="3"/>
  <c r="F781" i="4"/>
  <c r="E793" i="4"/>
  <c r="E86" i="8"/>
  <c r="E143" i="8" s="1"/>
  <c r="E46" i="20" s="1"/>
  <c r="D455" i="4"/>
  <c r="E25" i="20"/>
  <c r="E65" i="20" s="1"/>
  <c r="C25" i="20"/>
  <c r="C65" i="20" s="1"/>
  <c r="C53" i="9"/>
  <c r="D150" i="8"/>
  <c r="C98" i="8"/>
  <c r="C155" i="8" s="1"/>
  <c r="E139" i="8"/>
  <c r="D139" i="8"/>
  <c r="C31" i="13"/>
  <c r="E54" i="20"/>
  <c r="E64" i="20" s="1"/>
  <c r="E26" i="1"/>
  <c r="C54" i="20"/>
  <c r="C26" i="1"/>
  <c r="C23" i="20"/>
  <c r="C64" i="20" s="1"/>
  <c r="D22" i="20"/>
  <c r="D62" i="20" s="1"/>
  <c r="E21" i="20"/>
  <c r="E61" i="20" s="1"/>
  <c r="C21" i="20"/>
  <c r="C61" i="20" s="1"/>
  <c r="C29" i="1"/>
  <c r="D131" i="8"/>
  <c r="D130" i="8" s="1"/>
  <c r="D129" i="8" s="1"/>
  <c r="D12" i="20" s="1"/>
  <c r="C79" i="11"/>
  <c r="C136" i="8"/>
  <c r="F50" i="11"/>
  <c r="E150" i="8"/>
  <c r="C27" i="1"/>
  <c r="C22" i="20"/>
  <c r="C62" i="20" s="1"/>
  <c r="D21" i="20"/>
  <c r="D61" i="20" s="1"/>
  <c r="F48" i="13"/>
  <c r="F8" i="13"/>
  <c r="E219" i="4"/>
  <c r="E220" i="4" s="1"/>
  <c r="E233" i="4" s="1"/>
  <c r="D53" i="9"/>
  <c r="D127" i="8"/>
  <c r="E71" i="9"/>
  <c r="E53" i="9"/>
  <c r="C749" i="4"/>
  <c r="F74" i="8"/>
  <c r="F72" i="8"/>
  <c r="E631" i="4"/>
  <c r="F93" i="8"/>
  <c r="C67" i="20"/>
  <c r="D138" i="8"/>
  <c r="D13" i="20" s="1"/>
  <c r="E138" i="8"/>
  <c r="E49" i="20"/>
  <c r="F27" i="4"/>
  <c r="I11" i="46"/>
  <c r="E123" i="8"/>
  <c r="D14" i="8"/>
  <c r="E27" i="8"/>
  <c r="F66" i="8"/>
  <c r="F72" i="2"/>
  <c r="D313" i="4"/>
  <c r="D322" i="4" s="1"/>
  <c r="D548" i="4"/>
  <c r="D557" i="4" s="1"/>
  <c r="D573" i="4" s="1"/>
  <c r="D586" i="4" s="1"/>
  <c r="E313" i="4"/>
  <c r="F15" i="4"/>
  <c r="C381" i="4"/>
  <c r="E322" i="4"/>
  <c r="E338" i="4" s="1"/>
  <c r="E351" i="4" s="1"/>
  <c r="C313" i="4"/>
  <c r="C322" i="4" s="1"/>
  <c r="C338" i="4" s="1"/>
  <c r="C351" i="4" s="1"/>
  <c r="E204" i="4"/>
  <c r="E381" i="4"/>
  <c r="F381" i="4" s="1"/>
  <c r="E548" i="4"/>
  <c r="E557" i="4" s="1"/>
  <c r="C24" i="4"/>
  <c r="C15" i="49"/>
  <c r="F136" i="4"/>
  <c r="D19" i="13"/>
  <c r="D18" i="9" s="1"/>
  <c r="C51" i="2"/>
  <c r="D27" i="8"/>
  <c r="I17" i="20"/>
  <c r="D111" i="2"/>
  <c r="F27" i="2"/>
  <c r="D41" i="3"/>
  <c r="H9" i="20"/>
  <c r="H10" i="46"/>
  <c r="I10" i="46" s="1"/>
  <c r="E38" i="7"/>
  <c r="D23" i="20"/>
  <c r="D64" i="20"/>
  <c r="C126" i="8"/>
  <c r="E40" i="7"/>
  <c r="J9" i="20"/>
  <c r="F129" i="2"/>
  <c r="K9" i="20" s="1"/>
  <c r="K11" i="1"/>
  <c r="J11" i="20"/>
  <c r="F131" i="2"/>
  <c r="I29" i="1"/>
  <c r="D170" i="2"/>
  <c r="F16" i="11"/>
  <c r="F48" i="10"/>
  <c r="C131" i="8"/>
  <c r="C130" i="8" s="1"/>
  <c r="D128" i="8"/>
  <c r="E9" i="20"/>
  <c r="C46" i="13"/>
  <c r="C59" i="13" s="1"/>
  <c r="D55" i="8"/>
  <c r="F55" i="8" s="1"/>
  <c r="F52" i="8"/>
  <c r="D9" i="20"/>
  <c r="D40" i="7"/>
  <c r="D862" i="4"/>
  <c r="C861" i="4"/>
  <c r="C857" i="4" s="1"/>
  <c r="E861" i="4"/>
  <c r="E857" i="4" s="1"/>
  <c r="D14" i="6"/>
  <c r="C844" i="4"/>
  <c r="F844" i="4"/>
  <c r="E39" i="2"/>
  <c r="E40" i="2" s="1"/>
  <c r="F10" i="2"/>
  <c r="C39" i="2"/>
  <c r="F12" i="2"/>
  <c r="H17" i="1"/>
  <c r="D39" i="2"/>
  <c r="D40" i="2" s="1"/>
  <c r="D53" i="2" s="1"/>
  <c r="F24" i="2"/>
  <c r="I12" i="20"/>
  <c r="I11" i="20"/>
  <c r="K11" i="20" s="1"/>
  <c r="H47" i="20"/>
  <c r="H16" i="1"/>
  <c r="C808" i="4"/>
  <c r="E843" i="4"/>
  <c r="F440" i="4"/>
  <c r="C455" i="4"/>
  <c r="D209" i="4"/>
  <c r="H46" i="20"/>
  <c r="D690" i="4"/>
  <c r="I10" i="20"/>
  <c r="I9" i="20"/>
  <c r="I47" i="20"/>
  <c r="H17" i="20"/>
  <c r="C513" i="4"/>
  <c r="D204" i="4"/>
  <c r="D220" i="4" s="1"/>
  <c r="D233" i="4" s="1"/>
  <c r="K9" i="1"/>
  <c r="C209" i="4"/>
  <c r="F71" i="8"/>
  <c r="F167" i="8"/>
  <c r="D67" i="20"/>
  <c r="F67" i="20" s="1"/>
  <c r="F39" i="2"/>
  <c r="F83" i="2"/>
  <c r="F105" i="2"/>
  <c r="J12" i="20"/>
  <c r="E111" i="2"/>
  <c r="F111" i="2" s="1"/>
  <c r="E99" i="2"/>
  <c r="E134" i="2"/>
  <c r="F25" i="1"/>
  <c r="J28" i="1"/>
  <c r="C99" i="2"/>
  <c r="C100" i="2" s="1"/>
  <c r="C113" i="2" s="1"/>
  <c r="K13" i="1"/>
  <c r="J17" i="20"/>
  <c r="F142" i="2"/>
  <c r="D99" i="2"/>
  <c r="F71" i="2"/>
  <c r="K67" i="20"/>
  <c r="F164" i="2"/>
  <c r="K23" i="1"/>
  <c r="F109" i="2"/>
  <c r="J23" i="20"/>
  <c r="J54" i="20"/>
  <c r="J61" i="20" s="1"/>
  <c r="J22" i="20"/>
  <c r="J25" i="1"/>
  <c r="J46" i="20"/>
  <c r="F88" i="2"/>
  <c r="F135" i="2"/>
  <c r="F76" i="2"/>
  <c r="F87" i="2"/>
  <c r="H48" i="20"/>
  <c r="C158" i="2"/>
  <c r="H18" i="1"/>
  <c r="H30" i="1" s="1"/>
  <c r="K10" i="1"/>
  <c r="F130" i="2"/>
  <c r="J28" i="20"/>
  <c r="K21" i="1"/>
  <c r="I46" i="20"/>
  <c r="F146" i="2"/>
  <c r="F75" i="2"/>
  <c r="D84" i="2"/>
  <c r="F147" i="2"/>
  <c r="K17" i="1"/>
  <c r="I14" i="46"/>
  <c r="I30" i="1"/>
  <c r="E11" i="49"/>
  <c r="C34" i="49"/>
  <c r="E18" i="29"/>
  <c r="C127" i="8"/>
  <c r="F132" i="8"/>
  <c r="F123" i="8"/>
  <c r="F113" i="8"/>
  <c r="E42" i="8"/>
  <c r="E56" i="8" s="1"/>
  <c r="F9" i="20"/>
  <c r="F25" i="19"/>
  <c r="C219" i="4"/>
  <c r="D219" i="4"/>
  <c r="C855" i="4"/>
  <c r="C867" i="4" s="1"/>
  <c r="E856" i="4"/>
  <c r="E572" i="4"/>
  <c r="D749" i="4"/>
  <c r="D750" i="4" s="1"/>
  <c r="D763" i="4" s="1"/>
  <c r="D12" i="46"/>
  <c r="E12" i="46" s="1"/>
  <c r="E13" i="20"/>
  <c r="C19" i="12"/>
  <c r="E92" i="8"/>
  <c r="E149" i="8" s="1"/>
  <c r="D153" i="8"/>
  <c r="F153" i="8" s="1"/>
  <c r="B11" i="23"/>
  <c r="B12" i="23" s="1"/>
  <c r="B21" i="23" s="1"/>
  <c r="D11" i="46"/>
  <c r="E11" i="46" s="1"/>
  <c r="E17" i="46" s="1"/>
  <c r="D857" i="4"/>
  <c r="K12" i="1"/>
  <c r="K16" i="1"/>
  <c r="F99" i="2"/>
  <c r="E184" i="50"/>
  <c r="H13" i="46"/>
  <c r="G17" i="46"/>
  <c r="K15" i="1"/>
  <c r="F128" i="8"/>
  <c r="F69" i="8"/>
  <c r="F100" i="9"/>
  <c r="F73" i="8"/>
  <c r="F843" i="4"/>
  <c r="D126" i="8"/>
  <c r="D124" i="8" s="1"/>
  <c r="D11" i="20" s="1"/>
  <c r="K8" i="1"/>
  <c r="J30" i="1"/>
  <c r="D149" i="8"/>
  <c r="I13" i="46"/>
  <c r="H17" i="46"/>
  <c r="H30" i="46" s="1"/>
  <c r="E127" i="8"/>
  <c r="F127" i="8" s="1"/>
  <c r="E100" i="8"/>
  <c r="F70" i="8"/>
  <c r="C17" i="46"/>
  <c r="C30" i="46" s="1"/>
  <c r="F126" i="8"/>
  <c r="D17" i="46"/>
  <c r="D30" i="46" s="1"/>
  <c r="F136" i="8"/>
  <c r="F133" i="8"/>
  <c r="F9" i="1"/>
  <c r="F725" i="4"/>
  <c r="F838" i="4"/>
  <c r="F852" i="4"/>
  <c r="F24" i="4"/>
  <c r="J15" i="20"/>
  <c r="K30" i="1"/>
  <c r="C38" i="26"/>
  <c r="F11" i="1"/>
  <c r="K60" i="20"/>
  <c r="D22" i="16"/>
  <c r="C86" i="39"/>
  <c r="K66" i="20"/>
  <c r="E33" i="49"/>
  <c r="F44" i="16"/>
  <c r="M5" i="23"/>
  <c r="C37" i="9"/>
  <c r="E37" i="9"/>
  <c r="D855" i="4"/>
  <c r="D37" i="9"/>
  <c r="C573" i="4" l="1"/>
  <c r="C586" i="4" s="1"/>
  <c r="E156" i="8"/>
  <c r="E97" i="8"/>
  <c r="E154" i="8" s="1"/>
  <c r="E15" i="49"/>
  <c r="D23" i="49"/>
  <c r="J18" i="1"/>
  <c r="J48" i="20"/>
  <c r="D338" i="4"/>
  <c r="F322" i="4"/>
  <c r="D809" i="4"/>
  <c r="D822" i="4" s="1"/>
  <c r="F793" i="4"/>
  <c r="G21" i="23"/>
  <c r="G30" i="46"/>
  <c r="G64" i="46" s="1"/>
  <c r="F131" i="8"/>
  <c r="C170" i="8"/>
  <c r="C809" i="4"/>
  <c r="C822" i="4" s="1"/>
  <c r="C456" i="4"/>
  <c r="C469" i="4" s="1"/>
  <c r="J19" i="20"/>
  <c r="J29" i="20" s="1"/>
  <c r="E170" i="2"/>
  <c r="F170" i="2" s="1"/>
  <c r="C220" i="4"/>
  <c r="C233" i="4" s="1"/>
  <c r="C632" i="4"/>
  <c r="C645" i="4" s="1"/>
  <c r="C40" i="7"/>
  <c r="E158" i="2"/>
  <c r="C843" i="4"/>
  <c r="C852" i="4" s="1"/>
  <c r="C868" i="4" s="1"/>
  <c r="C690" i="4"/>
  <c r="C691" i="4" s="1"/>
  <c r="C704" i="4" s="1"/>
  <c r="C161" i="4"/>
  <c r="C174" i="4" s="1"/>
  <c r="F92" i="8"/>
  <c r="D278" i="4"/>
  <c r="D291" i="4" s="1"/>
  <c r="F840" i="4"/>
  <c r="C879" i="4"/>
  <c r="D64" i="46"/>
  <c r="E18" i="49"/>
  <c r="D867" i="4"/>
  <c r="K17" i="20"/>
  <c r="E632" i="4"/>
  <c r="E645" i="4" s="1"/>
  <c r="E22" i="20"/>
  <c r="E62" i="20" s="1"/>
  <c r="H18" i="28"/>
  <c r="D158" i="2"/>
  <c r="E30" i="49"/>
  <c r="F14" i="6"/>
  <c r="H61" i="20"/>
  <c r="C864" i="4"/>
  <c r="D410" i="4"/>
  <c r="D22" i="49"/>
  <c r="E14" i="49"/>
  <c r="H64" i="46"/>
  <c r="C62" i="46"/>
  <c r="C64" i="46" s="1"/>
  <c r="E19" i="12"/>
  <c r="F16" i="40"/>
  <c r="F150" i="8"/>
  <c r="C129" i="8"/>
  <c r="F129" i="8"/>
  <c r="F12" i="20"/>
  <c r="F130" i="8"/>
  <c r="E124" i="8"/>
  <c r="E11" i="20" s="1"/>
  <c r="F11" i="20" s="1"/>
  <c r="D879" i="4"/>
  <c r="D881" i="4" s="1"/>
  <c r="E691" i="4"/>
  <c r="E704" i="4" s="1"/>
  <c r="E469" i="4"/>
  <c r="F469" i="4" s="1"/>
  <c r="F456" i="4"/>
  <c r="D100" i="2"/>
  <c r="D113" i="2" s="1"/>
  <c r="C40" i="2"/>
  <c r="C53" i="2" s="1"/>
  <c r="E34" i="49"/>
  <c r="I17" i="46"/>
  <c r="I30" i="46" s="1"/>
  <c r="E28" i="46"/>
  <c r="E30" i="46" s="1"/>
  <c r="E64" i="46" s="1"/>
  <c r="F45" i="16"/>
  <c r="D170" i="8"/>
  <c r="F170" i="8" s="1"/>
  <c r="F65" i="8"/>
  <c r="F67" i="8"/>
  <c r="D19" i="20"/>
  <c r="D29" i="20" s="1"/>
  <c r="D122" i="8"/>
  <c r="F30" i="6"/>
  <c r="E879" i="4"/>
  <c r="F879" i="4" s="1"/>
  <c r="D704" i="4"/>
  <c r="F704" i="4" s="1"/>
  <c r="D632" i="4"/>
  <c r="F632" i="4" s="1"/>
  <c r="E514" i="4"/>
  <c r="E397" i="4"/>
  <c r="E174" i="4"/>
  <c r="F174" i="4" s="1"/>
  <c r="F855" i="4"/>
  <c r="D40" i="4"/>
  <c r="D53" i="4" s="1"/>
  <c r="C40" i="4"/>
  <c r="C53" i="4" s="1"/>
  <c r="F41" i="3"/>
  <c r="C42" i="3"/>
  <c r="C55" i="3" s="1"/>
  <c r="D143" i="2"/>
  <c r="I15" i="20"/>
  <c r="H15" i="20"/>
  <c r="H19" i="20" s="1"/>
  <c r="H29" i="20" s="1"/>
  <c r="C143" i="2"/>
  <c r="C159" i="2" s="1"/>
  <c r="C172" i="2" s="1"/>
  <c r="E53" i="2"/>
  <c r="F53" i="2" s="1"/>
  <c r="F40" i="2"/>
  <c r="J52" i="20"/>
  <c r="J58" i="20" s="1"/>
  <c r="D9" i="23"/>
  <c r="D11" i="23" s="1"/>
  <c r="D12" i="23" s="1"/>
  <c r="D21" i="23" s="1"/>
  <c r="C11" i="23"/>
  <c r="C12" i="23" s="1"/>
  <c r="C21" i="23" s="1"/>
  <c r="I52" i="20"/>
  <c r="I58" i="20" s="1"/>
  <c r="E81" i="9"/>
  <c r="E19" i="20"/>
  <c r="E29" i="20" s="1"/>
  <c r="E122" i="8"/>
  <c r="K46" i="20"/>
  <c r="H52" i="20"/>
  <c r="H58" i="20" s="1"/>
  <c r="F10" i="1"/>
  <c r="C92" i="8"/>
  <c r="C153" i="8"/>
  <c r="E143" i="2"/>
  <c r="F134" i="2"/>
  <c r="D78" i="9"/>
  <c r="D21" i="9"/>
  <c r="F557" i="4"/>
  <c r="E573" i="4"/>
  <c r="D42" i="8"/>
  <c r="E78" i="9"/>
  <c r="E21" i="9"/>
  <c r="F26" i="3"/>
  <c r="D42" i="3"/>
  <c r="D55" i="3" s="1"/>
  <c r="D645" i="4"/>
  <c r="F645" i="4" s="1"/>
  <c r="E527" i="4"/>
  <c r="F527" i="4" s="1"/>
  <c r="F514" i="4"/>
  <c r="F397" i="4"/>
  <c r="E410" i="4"/>
  <c r="F410" i="4" s="1"/>
  <c r="D46" i="20"/>
  <c r="C79" i="9"/>
  <c r="C21" i="9"/>
  <c r="C156" i="8"/>
  <c r="C97" i="8"/>
  <c r="C154" i="8" s="1"/>
  <c r="F233" i="4"/>
  <c r="D101" i="4"/>
  <c r="D114" i="4" s="1"/>
  <c r="E114" i="8"/>
  <c r="E48" i="20"/>
  <c r="E142" i="8"/>
  <c r="E157" i="8" s="1"/>
  <c r="E47" i="20"/>
  <c r="F149" i="8"/>
  <c r="E822" i="4"/>
  <c r="C12" i="20"/>
  <c r="F734" i="4"/>
  <c r="E750" i="4"/>
  <c r="E278" i="4"/>
  <c r="F262" i="4"/>
  <c r="F39" i="4"/>
  <c r="E40" i="4"/>
  <c r="C16" i="1"/>
  <c r="C46" i="20"/>
  <c r="C125" i="8"/>
  <c r="C124" i="8" s="1"/>
  <c r="C42" i="8"/>
  <c r="C56" i="8" s="1"/>
  <c r="E9" i="23"/>
  <c r="D156" i="8"/>
  <c r="D97" i="8"/>
  <c r="E22" i="49"/>
  <c r="C23" i="49"/>
  <c r="E23" i="49" s="1"/>
  <c r="F867" i="4"/>
  <c r="E42" i="3"/>
  <c r="E101" i="4"/>
  <c r="E114" i="4" s="1"/>
  <c r="C101" i="4"/>
  <c r="C114" i="4" s="1"/>
  <c r="F124" i="8"/>
  <c r="E84" i="2"/>
  <c r="F122" i="8" l="1"/>
  <c r="C881" i="4"/>
  <c r="F338" i="4"/>
  <c r="D351" i="4"/>
  <c r="F351" i="4" s="1"/>
  <c r="F158" i="2"/>
  <c r="K52" i="20"/>
  <c r="F809" i="4"/>
  <c r="F114" i="4"/>
  <c r="D159" i="2"/>
  <c r="D172" i="2" s="1"/>
  <c r="F822" i="4"/>
  <c r="K58" i="20"/>
  <c r="H60" i="20"/>
  <c r="H68" i="20" s="1"/>
  <c r="F29" i="20"/>
  <c r="F19" i="20"/>
  <c r="E881" i="4"/>
  <c r="F881" i="4" s="1"/>
  <c r="I19" i="20"/>
  <c r="K15" i="20"/>
  <c r="E100" i="2"/>
  <c r="F84" i="2"/>
  <c r="E171" i="8"/>
  <c r="C11" i="20"/>
  <c r="E46" i="13"/>
  <c r="F7" i="13"/>
  <c r="D154" i="8"/>
  <c r="E291" i="4"/>
  <c r="F291" i="4" s="1"/>
  <c r="F278" i="4"/>
  <c r="E52" i="20"/>
  <c r="F47" i="20"/>
  <c r="F17" i="1"/>
  <c r="C48" i="20"/>
  <c r="D56" i="8"/>
  <c r="F56" i="8" s="1"/>
  <c r="E159" i="2"/>
  <c r="F143" i="2"/>
  <c r="C149" i="8"/>
  <c r="C85" i="8"/>
  <c r="C100" i="8" s="1"/>
  <c r="C114" i="8" s="1"/>
  <c r="E55" i="3"/>
  <c r="F55" i="3" s="1"/>
  <c r="F42" i="3"/>
  <c r="F9" i="23"/>
  <c r="E11" i="23"/>
  <c r="C122" i="8"/>
  <c r="C9" i="20"/>
  <c r="E53" i="4"/>
  <c r="F53" i="4" s="1"/>
  <c r="F40" i="4"/>
  <c r="E763" i="4"/>
  <c r="F763" i="4" s="1"/>
  <c r="F750" i="4"/>
  <c r="E586" i="4"/>
  <c r="F586" i="4" s="1"/>
  <c r="F573" i="4"/>
  <c r="E30" i="1"/>
  <c r="F8" i="1"/>
  <c r="C19" i="20" l="1"/>
  <c r="C29" i="20" s="1"/>
  <c r="I29" i="20"/>
  <c r="K29" i="20" s="1"/>
  <c r="K19" i="20"/>
  <c r="G9" i="23"/>
  <c r="F11" i="23"/>
  <c r="F12" i="23" s="1"/>
  <c r="F21" i="23" s="1"/>
  <c r="F85" i="8"/>
  <c r="D100" i="8"/>
  <c r="E12" i="23"/>
  <c r="C15" i="1"/>
  <c r="C30" i="1" s="1"/>
  <c r="C47" i="20"/>
  <c r="C52" i="20" s="1"/>
  <c r="C58" i="20" s="1"/>
  <c r="C142" i="8"/>
  <c r="C157" i="8" s="1"/>
  <c r="C171" i="8" s="1"/>
  <c r="F159" i="2"/>
  <c r="E172" i="2"/>
  <c r="F172" i="2" s="1"/>
  <c r="E58" i="20"/>
  <c r="E60" i="20"/>
  <c r="D48" i="20"/>
  <c r="D52" i="20" s="1"/>
  <c r="F30" i="1"/>
  <c r="E59" i="13"/>
  <c r="F59" i="13" s="1"/>
  <c r="F46" i="13"/>
  <c r="E113" i="2"/>
  <c r="F113" i="2" s="1"/>
  <c r="F100" i="2"/>
  <c r="F15" i="1"/>
  <c r="E68" i="20" l="1"/>
  <c r="D157" i="8"/>
  <c r="F142" i="8"/>
  <c r="D58" i="20"/>
  <c r="D60" i="20"/>
  <c r="D68" i="20" s="1"/>
  <c r="E21" i="23"/>
  <c r="H9" i="23"/>
  <c r="G11" i="23"/>
  <c r="F58" i="20"/>
  <c r="F52" i="20"/>
  <c r="C60" i="20"/>
  <c r="C68" i="20" s="1"/>
  <c r="D114" i="8"/>
  <c r="F114" i="8" s="1"/>
  <c r="F100" i="8"/>
  <c r="I9" i="23" l="1"/>
  <c r="H11" i="23"/>
  <c r="H12" i="23" s="1"/>
  <c r="D171" i="8"/>
  <c r="F171" i="8" s="1"/>
  <c r="F157" i="8"/>
  <c r="F68" i="20"/>
  <c r="F60" i="20"/>
  <c r="J9" i="23" l="1"/>
  <c r="I11" i="23"/>
  <c r="H21" i="23"/>
  <c r="K9" i="23" l="1"/>
  <c r="J11" i="23"/>
  <c r="J12" i="23" s="1"/>
  <c r="J21" i="23" s="1"/>
  <c r="I12" i="23"/>
  <c r="I21" i="23" l="1"/>
  <c r="L9" i="23"/>
  <c r="K11" i="23"/>
  <c r="L11" i="23" l="1"/>
  <c r="L12" i="23" s="1"/>
  <c r="L21" i="23" s="1"/>
  <c r="M9" i="23"/>
  <c r="K12" i="23"/>
  <c r="K21" i="23" l="1"/>
  <c r="M12" i="23"/>
  <c r="M21" i="23" s="1"/>
  <c r="M11" i="23"/>
</calcChain>
</file>

<file path=xl/sharedStrings.xml><?xml version="1.0" encoding="utf-8"?>
<sst xmlns="http://schemas.openxmlformats.org/spreadsheetml/2006/main" count="4541" uniqueCount="1018">
  <si>
    <t>Költségvetés mérlege</t>
  </si>
  <si>
    <t>BEVÉTEL</t>
  </si>
  <si>
    <t>KIADÁS</t>
  </si>
  <si>
    <t>Megnevezés</t>
  </si>
  <si>
    <t>Ezer Ft-ban</t>
  </si>
  <si>
    <t>I. Működési kiad. összesen</t>
  </si>
  <si>
    <t xml:space="preserve">II. Felhalmozási kiadás összesen </t>
  </si>
  <si>
    <t>Intézmények összesen</t>
  </si>
  <si>
    <t>KIADÁSOK JOGCÍMEI</t>
  </si>
  <si>
    <t>Feladatok összesen</t>
  </si>
  <si>
    <t>Támogatott megnevezése</t>
  </si>
  <si>
    <t>Intézmények</t>
  </si>
  <si>
    <t>Önkormányzat összesen</t>
  </si>
  <si>
    <t>Összesen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</si>
  <si>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</si>
  <si>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</si>
  <si>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</si>
  <si>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</si>
  <si>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</si>
  <si>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</si>
  <si>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</si>
  <si>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</si>
  <si>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</si>
  <si>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ÉRTÉKESÍTENDŐ TÁRGYI ESZKÖZÖK, IMMATERIÁLIS JAVAK MEGNEVEZÉSE</t>
  </si>
  <si>
    <t>B e v é t e l</t>
  </si>
  <si>
    <t>Önkormányzati lakás bérbeadás, értékesités</t>
  </si>
  <si>
    <t>Felújítási kiadási előirányzatok</t>
  </si>
  <si>
    <t>célonkénti részletezése</t>
  </si>
  <si>
    <t>Felújítási cél</t>
  </si>
  <si>
    <t>Önkormányzat összesen:</t>
  </si>
  <si>
    <t>Beruházási feladat</t>
  </si>
  <si>
    <t>M e g n e v e z é s</t>
  </si>
  <si>
    <t>Költségvetési szerv</t>
  </si>
  <si>
    <t>Létszámkeret összesen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</si>
  <si>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</si>
  <si>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</si>
  <si>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</si>
  <si>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</si>
  <si>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</si>
  <si>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</si>
  <si>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</si>
  <si>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</si>
  <si>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</si>
  <si>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</si>
  <si>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</si>
  <si>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</si>
  <si>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</si>
  <si>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</si>
  <si>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</si>
  <si>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</si>
  <si>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</si>
  <si>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</si>
  <si>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</si>
  <si>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</si>
  <si>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</si>
  <si>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</si>
  <si>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</si>
  <si>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</si>
  <si>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</si>
  <si>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</si>
  <si>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</si>
  <si>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</si>
  <si>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</si>
  <si>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</si>
  <si>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</si>
  <si>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</si>
  <si>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</si>
  <si>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</si>
  <si>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</si>
  <si>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K I M U T A T Á S</t>
  </si>
  <si>
    <t>hitelekről, kölcsönökről</t>
  </si>
  <si>
    <t>Lejárat (év)</t>
  </si>
  <si>
    <t>Lakáshitel</t>
  </si>
  <si>
    <t>Kamatmentes kölcsön</t>
  </si>
  <si>
    <t>Dolgozók lakásép., felújítási kölcsöne</t>
  </si>
  <si>
    <t>Adóelengedések</t>
  </si>
  <si>
    <t xml:space="preserve">Adókedvezmények iparűzési adónál: </t>
  </si>
  <si>
    <t xml:space="preserve">35/2009. (XII.23.) ÖK. sz. rend. 3. §. 25 %-os kedv.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</si>
  <si>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</si>
  <si>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</si>
  <si>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</si>
  <si>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</si>
  <si>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</si>
  <si>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</si>
  <si>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M e g n e v e z é s </t>
  </si>
  <si>
    <t>Kv-i elsz.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</si>
  <si>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</si>
  <si>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</si>
  <si>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</si>
  <si>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</si>
  <si>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</si>
  <si>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</si>
  <si>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</si>
  <si>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</si>
  <si>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</si>
  <si>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</si>
  <si>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</si>
  <si>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</si>
  <si>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</si>
  <si>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</si>
  <si>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</si>
  <si>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</si>
  <si>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</si>
  <si>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</si>
  <si>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</si>
  <si>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</si>
  <si>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</si>
  <si>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</si>
  <si>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</si>
  <si>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</si>
  <si>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</si>
  <si>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</si>
  <si>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Hitelintézet megnevezése</t>
  </si>
  <si>
    <t>Hitel lejárata</t>
  </si>
  <si>
    <t>xxxxxxxxxxxxxxxxxxxxx</t>
  </si>
  <si>
    <t xml:space="preserve">a közvetett támogatásokról </t>
  </si>
  <si>
    <t xml:space="preserve">Közvetett támogatás megnevezése 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</si>
  <si>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</si>
  <si>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</si>
  <si>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</si>
  <si>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</si>
  <si>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</si>
  <si>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</si>
  <si>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</si>
  <si>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</si>
  <si>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</si>
  <si>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</si>
  <si>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</si>
  <si>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</si>
  <si>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Eredeti előirányzat</t>
  </si>
  <si>
    <t>Módosított előirányzat</t>
  </si>
  <si>
    <t>Teljesítés</t>
  </si>
  <si>
    <t>Teljesítés %-a</t>
  </si>
  <si>
    <t>I. MŰKÖDÉSI KIADÁSOK</t>
  </si>
  <si>
    <t>II. FELHALMOZÁSI KIADÁSOK</t>
  </si>
  <si>
    <t>Időskorúak járadéka</t>
  </si>
  <si>
    <t>Támogatás értékű felhalmozási kiadás össz.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</si>
  <si>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</si>
  <si>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</si>
  <si>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</si>
  <si>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</si>
  <si>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</si>
  <si>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</si>
  <si>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</si>
  <si>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</si>
  <si>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</si>
  <si>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</si>
  <si>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</si>
  <si>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</si>
  <si>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</si>
  <si>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</si>
  <si>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Adókedvezmény környezetvédelmi osztályba sorolás miatt</t>
  </si>
  <si>
    <t>I/4. Egyéb működési bevételek</t>
  </si>
  <si>
    <t>Intézmények: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</si>
  <si>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</si>
  <si>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</si>
  <si>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</si>
  <si>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</si>
  <si>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</si>
  <si>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</si>
  <si>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</si>
  <si>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</si>
  <si>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</si>
  <si>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</si>
  <si>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</si>
  <si>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</si>
  <si>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</si>
  <si>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</si>
  <si>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</si>
  <si>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</si>
  <si>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</si>
  <si>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</si>
  <si>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</si>
  <si>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</si>
  <si>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</si>
  <si>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</si>
  <si>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</si>
  <si>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</si>
  <si>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</si>
  <si>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</si>
  <si>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</si>
  <si>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</si>
  <si>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</si>
  <si>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</si>
  <si>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</si>
  <si>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</si>
  <si>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</si>
  <si>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</si>
  <si>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</si>
  <si>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</si>
  <si>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</si>
  <si>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</si>
  <si>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</si>
  <si>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</si>
  <si>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</si>
  <si>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</si>
  <si>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</si>
  <si>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</si>
  <si>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</si>
  <si>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</si>
  <si>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</si>
  <si>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</si>
  <si>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</si>
  <si>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</si>
  <si>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</si>
  <si>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</si>
  <si>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</si>
  <si>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</si>
  <si>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</si>
  <si>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</si>
  <si>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</si>
  <si>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</si>
  <si>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</si>
  <si>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</si>
  <si>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</si>
  <si>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</si>
  <si>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</si>
  <si>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</si>
  <si>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</si>
  <si>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</si>
  <si>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</si>
  <si>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</si>
  <si>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</si>
  <si>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</si>
  <si>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</si>
  <si>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</si>
  <si>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</si>
  <si>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</si>
  <si>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</si>
  <si>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</si>
  <si>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</si>
  <si>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</si>
  <si>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</si>
  <si>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</si>
  <si>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</si>
  <si>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</si>
  <si>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</si>
  <si>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</si>
  <si>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</si>
  <si>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</si>
  <si>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</si>
  <si>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</si>
  <si>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</si>
  <si>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Mindösszesen</t>
  </si>
  <si>
    <t>II. Felhalmozási bevételek összesen</t>
  </si>
  <si>
    <t>2018. év</t>
  </si>
  <si>
    <t>2019.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</si>
  <si>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</si>
  <si>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</si>
  <si>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</si>
  <si>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</si>
  <si>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</si>
  <si>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</si>
  <si>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</si>
  <si>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</si>
  <si>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</si>
  <si>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</si>
  <si>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</si>
  <si>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</si>
  <si>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</si>
  <si>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</si>
  <si>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</si>
  <si>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</si>
  <si>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</si>
  <si>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</si>
  <si>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</si>
  <si>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</si>
  <si>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</si>
  <si>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</si>
  <si>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</si>
  <si>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</si>
  <si>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</si>
  <si>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</si>
  <si>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</si>
  <si>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A Önkormányzat saját bevételeinek és az adósságot keletkeztető ügyleteiből eredő fizetési kötelezettségének bemutatása*  </t>
  </si>
  <si>
    <t>*</t>
  </si>
  <si>
    <t>Közös Önkormányzati Hivatal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</si>
  <si>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</si>
  <si>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</si>
  <si>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</si>
  <si>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</si>
  <si>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</si>
  <si>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</si>
  <si>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</si>
  <si>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</si>
  <si>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</si>
  <si>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</si>
  <si>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</si>
  <si>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</si>
  <si>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</si>
  <si>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</si>
  <si>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IV.1.d.  A nyilvános könyvtári ellátási és közművelődési feladatokhoz</t>
  </si>
  <si>
    <t>Közvilágítás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</si>
  <si>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</si>
  <si>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</si>
  <si>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</si>
  <si>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</si>
  <si>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Segélyek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</si>
  <si>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</si>
  <si>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</si>
  <si>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</si>
  <si>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</si>
  <si>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</si>
  <si>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</si>
  <si>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</si>
  <si>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</si>
  <si>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</si>
  <si>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 xml:space="preserve"> Szennyvíz. támogatására III. ütem</t>
  </si>
  <si>
    <t>III. Finanszírozási bevételek</t>
  </si>
  <si>
    <t>Közfoglalkoztatás</t>
  </si>
  <si>
    <t>I 1.c) Egyéb önkormányzati feladatok támogatása</t>
  </si>
  <si>
    <t>III.3.d. Házi segítségnyújtás-társulás által történt feladatellátás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</si>
  <si>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</si>
  <si>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</si>
  <si>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</si>
  <si>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</si>
  <si>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</si>
  <si>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</si>
  <si>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</si>
  <si>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</si>
  <si>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</si>
  <si>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</si>
  <si>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</si>
  <si>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Készfizető kezességvállalás Víziközmű Társulat É-D</t>
  </si>
  <si>
    <t>III.5.b. Gyermekétkeztetés támogatása- üzemeltetés támogatása</t>
  </si>
  <si>
    <t>2023. év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</si>
  <si>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</si>
  <si>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</si>
  <si>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</si>
  <si>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</si>
  <si>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</si>
  <si>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</si>
  <si>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</si>
  <si>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</si>
  <si>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</si>
  <si>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</si>
  <si>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</si>
  <si>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</si>
  <si>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</si>
  <si>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</si>
  <si>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</si>
  <si>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</si>
  <si>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</si>
  <si>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</si>
  <si>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</si>
  <si>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</si>
  <si>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</si>
  <si>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</si>
  <si>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</si>
  <si>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</si>
  <si>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</si>
  <si>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</si>
  <si>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</si>
  <si>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</si>
  <si>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</si>
  <si>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</si>
  <si>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</si>
  <si>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</si>
  <si>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</si>
  <si>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</si>
  <si>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</si>
  <si>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</si>
  <si>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</si>
  <si>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</si>
  <si>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</si>
  <si>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</si>
  <si>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</si>
  <si>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</si>
  <si>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</si>
  <si>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</si>
  <si>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</si>
  <si>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</si>
  <si>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</si>
  <si>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</si>
  <si>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</si>
  <si>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</si>
  <si>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</si>
  <si>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</si>
  <si>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</si>
  <si>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</si>
  <si>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</si>
  <si>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</si>
  <si>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</si>
  <si>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</si>
  <si>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</si>
  <si>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</si>
  <si>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</si>
  <si>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</si>
  <si>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</si>
  <si>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</si>
  <si>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</si>
  <si>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</si>
  <si>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</si>
  <si>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</si>
  <si>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</si>
  <si>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</si>
  <si>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</si>
  <si>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</si>
  <si>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</si>
  <si>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</si>
  <si>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</si>
  <si>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</si>
  <si>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</si>
  <si>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</si>
  <si>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</si>
  <si>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</si>
  <si>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</si>
  <si>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</si>
  <si>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</si>
  <si>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</si>
  <si>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</si>
  <si>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</si>
  <si>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</si>
  <si>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</si>
  <si>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Tárgyévi költségvetési bevételek összesen (I. + II. +III. )</t>
  </si>
  <si>
    <t>Tárgyévi költségvetési kiadások összesen (I. + II. +III. )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</si>
  <si>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</si>
  <si>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</si>
  <si>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</si>
  <si>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</si>
  <si>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</si>
  <si>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</si>
  <si>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</si>
  <si>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</si>
  <si>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</si>
  <si>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</si>
  <si>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</si>
  <si>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</si>
  <si>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</si>
  <si>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</si>
  <si>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</si>
  <si>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</si>
  <si>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</si>
  <si>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</si>
  <si>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</si>
  <si>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</si>
  <si>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>BURSA ösztöndíj K48</t>
  </si>
  <si>
    <t>II.  3.1. Egyéb felhalmozási célú támogatás államháztartáson belülre K84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</si>
  <si>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</si>
  <si>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</si>
  <si>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</si>
  <si>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</si>
  <si>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</si>
  <si>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</si>
  <si>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</si>
  <si>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</si>
  <si>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</si>
  <si>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</si>
  <si>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</si>
  <si>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</si>
  <si>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</si>
  <si>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</si>
  <si>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</si>
  <si>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</si>
  <si>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</si>
  <si>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</si>
  <si>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</si>
  <si>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</si>
  <si>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</si>
  <si>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</si>
  <si>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</si>
  <si>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</si>
  <si>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</si>
  <si>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</si>
  <si>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</si>
  <si>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</si>
  <si>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</si>
  <si>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3. Pénzügyi lízing kiadása K917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</si>
  <si>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</si>
  <si>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</si>
  <si>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</si>
  <si>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</si>
  <si>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</si>
  <si>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8. Adóssághoz nem kapcs. Számr.ü. K93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</si>
  <si>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</si>
  <si>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</si>
  <si>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</si>
  <si>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</si>
  <si>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</si>
  <si>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</si>
  <si>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</si>
  <si>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</si>
  <si>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</si>
  <si>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</si>
  <si>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</si>
  <si>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</si>
  <si>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</si>
  <si>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</si>
  <si>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</si>
  <si>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</si>
  <si>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</si>
  <si>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</si>
  <si>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</si>
  <si>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</si>
  <si>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</si>
  <si>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</si>
  <si>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</si>
  <si>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</si>
  <si>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</si>
  <si>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</si>
  <si>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</si>
  <si>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</si>
  <si>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</si>
  <si>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</si>
  <si>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</si>
  <si>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</si>
  <si>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</si>
  <si>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</si>
  <si>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</si>
  <si>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</si>
  <si>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</si>
  <si>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</si>
  <si>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</si>
  <si>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</si>
  <si>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</si>
  <si>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</si>
  <si>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</si>
  <si>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</si>
  <si>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</si>
  <si>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</si>
  <si>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</si>
  <si>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</si>
  <si>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</si>
  <si>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</si>
  <si>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</si>
  <si>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</si>
  <si>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</si>
  <si>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</si>
  <si>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</si>
  <si>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</si>
  <si>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</si>
  <si>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</si>
  <si>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</si>
  <si>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</si>
  <si>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</si>
  <si>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</si>
  <si>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</si>
  <si>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</si>
  <si>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</si>
  <si>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</si>
  <si>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</si>
  <si>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</si>
  <si>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</si>
  <si>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</si>
  <si>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</si>
  <si>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</si>
  <si>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</si>
  <si>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</si>
  <si>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</si>
  <si>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</si>
  <si>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össz. B116</t>
  </si>
  <si>
    <t>I./3.4 Egyéb működési célú támogatások ÁHB mindösszesen B16</t>
  </si>
  <si>
    <t>4.1.Műk.c.tám.kölcsön visszat. ÁHK-ről B62</t>
  </si>
  <si>
    <t>4.2.Egyéb műk.c. pénzeszk.átvétel ÁHK-ről B63</t>
  </si>
  <si>
    <t xml:space="preserve">          I. 4.1.1.  Kamatmentes kölcsön visszatérülése háztartásoktól</t>
  </si>
  <si>
    <t xml:space="preserve">          I. 4.1.2.  Kamatmentes kölcsön visszatérülése Zsóry Futtbal Club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</si>
  <si>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</si>
  <si>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</si>
  <si>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</si>
  <si>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</si>
  <si>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</si>
  <si>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</si>
  <si>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</si>
  <si>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</si>
  <si>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</si>
  <si>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</si>
  <si>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</si>
  <si>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</si>
  <si>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</si>
  <si>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</si>
  <si>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</si>
  <si>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</si>
  <si>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</si>
  <si>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</si>
  <si>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</si>
  <si>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</si>
  <si>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</si>
  <si>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</si>
  <si>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</si>
  <si>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</si>
  <si>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</si>
  <si>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</si>
  <si>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</si>
  <si>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</si>
  <si>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</si>
  <si>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</si>
  <si>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</si>
  <si>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</si>
  <si>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</si>
  <si>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</si>
  <si>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</si>
  <si>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</si>
  <si>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</si>
  <si>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</si>
  <si>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</si>
  <si>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</si>
  <si>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</si>
  <si>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</si>
  <si>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</si>
  <si>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</si>
  <si>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</si>
  <si>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</si>
  <si>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</si>
  <si>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</si>
  <si>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</si>
  <si>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</si>
  <si>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</si>
  <si>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</si>
  <si>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</si>
  <si>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</si>
  <si>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</si>
  <si>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</si>
  <si>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</si>
  <si>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</si>
  <si>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</si>
  <si>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</si>
  <si>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</si>
  <si>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</si>
  <si>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</si>
  <si>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</si>
  <si>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</si>
  <si>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</si>
  <si>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</si>
  <si>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</si>
  <si>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</si>
  <si>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I. 4.7. Elvonások és befizetések K502</t>
  </si>
  <si>
    <t>Normatív támog. elsz. visszafiz. Kötelez.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</si>
  <si>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</si>
  <si>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</si>
  <si>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</si>
  <si>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</si>
  <si>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Telj.   %-a</t>
  </si>
  <si>
    <t>III. Támog. kölcs. igénybevétele</t>
  </si>
  <si>
    <t>Működési célú átvett pénze. ÁHK B6</t>
  </si>
  <si>
    <t xml:space="preserve">Teljesítés </t>
  </si>
  <si>
    <t xml:space="preserve"> MINDÖSSZESEN</t>
  </si>
  <si>
    <t>Önkorm. Jogalk. +önkorm. Igazg.</t>
  </si>
  <si>
    <t>Beruházási kiadási előirányzatok feladatonkénti részletezése</t>
  </si>
  <si>
    <t>Egyéb működési célú támogatások államháztartáson kívülre mindösszesen: K511</t>
  </si>
  <si>
    <t xml:space="preserve"> Ebből:</t>
  </si>
  <si>
    <t>Felhalm.c. pénzeszk.átad. Összesen: K88</t>
  </si>
  <si>
    <t xml:space="preserve">          I. 4.5.1.  Kamatmentes kölcsön nyújtása háztartásoknak K508</t>
  </si>
  <si>
    <t xml:space="preserve">          I. 4.5.2.  Kamatmentes kölcsön nyújtása civil szervezeteknek K508</t>
  </si>
  <si>
    <t xml:space="preserve">I/1. Intézményi működési bevételek MINDÖSSZESEN </t>
  </si>
  <si>
    <t xml:space="preserve">          - Kormányhiv. Munkaügyi Közp. Tám.</t>
  </si>
  <si>
    <t>3.1.2.4. Prémium évek</t>
  </si>
  <si>
    <t>I/1.8. Intézményi kamatbevételek mindösszesen B408</t>
  </si>
  <si>
    <t xml:space="preserve">Önkormányzat  </t>
  </si>
  <si>
    <t>adatok: fő</t>
  </si>
  <si>
    <t>tárgyév jún. 30-án</t>
  </si>
  <si>
    <t>Köztemető fenntartás</t>
  </si>
  <si>
    <t>2.1.5. Könyvtári érdekeltségnövelő támogaáts</t>
  </si>
  <si>
    <t>2.1.6. Közművelődési érdekeltségnövelő tám.</t>
  </si>
  <si>
    <t xml:space="preserve">        1991. évi LXXXII. tv. Mozgáskorl. mentesség .</t>
  </si>
  <si>
    <t xml:space="preserve">          költségvetési szervek egyházak, </t>
  </si>
  <si>
    <t xml:space="preserve">          helyi, helyközi tömegközlekedés</t>
  </si>
  <si>
    <t>Adósságkonszoli-dáció során átvállalt összeg</t>
  </si>
  <si>
    <t xml:space="preserve">június 30-án </t>
  </si>
  <si>
    <t xml:space="preserve">          II.3.5.4. VG Zrt-nek Zsóry fürdő fejlesztésére nyújtott  kölcsön</t>
  </si>
  <si>
    <t xml:space="preserve">          II.3.5.3. Dolgozói lakásép. Kölcs. Elsz.k.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</si>
  <si>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bevételekB5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</si>
  <si>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támogatásokB2</t>
    </r>
  </si>
  <si>
    <t>2. Központi, irányítószervi támog K915</t>
  </si>
  <si>
    <t>2.1.7 Múzeumok intézményi fenntartására</t>
  </si>
  <si>
    <t>II/3.2. Felhalmozási célú pénzeszköz átvétele államháztartáson kívülről mindösszesen B73</t>
  </si>
  <si>
    <t>Ft-ban</t>
  </si>
  <si>
    <t>Támogatás jogcíme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</si>
  <si>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</si>
  <si>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</si>
  <si>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</si>
  <si>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</si>
  <si>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</si>
  <si>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</si>
  <si>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Felhalmozási kiadás</t>
  </si>
  <si>
    <t>Felhaszn.pénzmaradvány</t>
  </si>
  <si>
    <t>Maradvány kimutatása</t>
  </si>
  <si>
    <t>I. ESZKÖZÖK - FORRÁSOK</t>
  </si>
  <si>
    <t>E S Z K Ö Z Ö K</t>
  </si>
  <si>
    <t>Előző év</t>
  </si>
  <si>
    <t>Tárgyév</t>
  </si>
  <si>
    <t>I.</t>
  </si>
  <si>
    <t>Immateriális javak</t>
  </si>
  <si>
    <t>Ebből: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</si>
  <si>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</si>
  <si>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       Ebből:</t>
  </si>
  <si>
    <t xml:space="preserve">            a.a.) Forgalom képtelen</t>
  </si>
  <si>
    <t xml:space="preserve">II. </t>
  </si>
  <si>
    <t>Tárgyi eszközök</t>
  </si>
  <si>
    <t>1. Ingatlanok és a kapcsolódó vagyoni értékű jogok</t>
  </si>
  <si>
    <t>III.</t>
  </si>
  <si>
    <t>Befektetett pénzügyi eszközök</t>
  </si>
  <si>
    <t>2. Tartós hitelviszonyt megtestesítő értékpapír</t>
  </si>
  <si>
    <t>IV.</t>
  </si>
  <si>
    <t xml:space="preserve"> Készletek</t>
  </si>
  <si>
    <t>II.</t>
  </si>
  <si>
    <t>Pénzeszközök</t>
  </si>
  <si>
    <t>ESZKÖZÖK ÖSSZESEN</t>
  </si>
  <si>
    <t>F O R R Á S O K</t>
  </si>
  <si>
    <t>Tárgy év</t>
  </si>
  <si>
    <t>FORRÁSOK ÖSSZESEN</t>
  </si>
  <si>
    <t>Önkormány-zat</t>
  </si>
  <si>
    <t>Sorsz.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</si>
  <si>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</si>
  <si>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</si>
  <si>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</si>
  <si>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Nemzeti vagyonba tartozó befektetett eszközök</t>
  </si>
  <si>
    <t>1. Vagyoni értékű jogok</t>
  </si>
  <si>
    <t>2. Szellemi termékek</t>
  </si>
  <si>
    <t>3. Immateriális javak értékhelyesbítése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</si>
  <si>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</si>
  <si>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</si>
  <si>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</si>
  <si>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</si>
  <si>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1. Tartós részesedések</t>
  </si>
  <si>
    <t>3. Befektetett eszközök értékhelyesbítése</t>
  </si>
  <si>
    <t>Koncesszóba adott, vagyonkezelésbe adott eszközök</t>
  </si>
  <si>
    <t>Nemzeti vagyonba tartozó forgóeszközök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</si>
  <si>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</si>
  <si>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</si>
  <si>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</si>
  <si>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</si>
  <si>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</si>
  <si>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</si>
  <si>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</si>
  <si>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</si>
  <si>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</si>
  <si>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</si>
  <si>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</si>
  <si>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</si>
  <si>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Nemzeti vagyon induláskori értéke</t>
  </si>
  <si>
    <t>Nemzeti vagyon változásai</t>
  </si>
  <si>
    <t>Egyéb eszközök induláskori érétke és változásai</t>
  </si>
  <si>
    <t>Felhalmozott eredmény</t>
  </si>
  <si>
    <t>V.</t>
  </si>
  <si>
    <t xml:space="preserve">VI. </t>
  </si>
  <si>
    <t>Mérleg szerinti eredmény</t>
  </si>
  <si>
    <t>Kötelezettségek</t>
  </si>
  <si>
    <t xml:space="preserve">Saját tőke </t>
  </si>
  <si>
    <t>Költségvetési évben esedékes kötelezettségek</t>
  </si>
  <si>
    <t>Költségvetési évet követően esedékes kötelezettségek</t>
  </si>
  <si>
    <t>Kötelezettség jellegű sajátos elszámolások</t>
  </si>
  <si>
    <t>Kincstári  számlavezetéssel kapcsolatos elszámolások</t>
  </si>
  <si>
    <t>Passzív időbeli elhatárolások</t>
  </si>
  <si>
    <t>01.Alaptevékenység költségvetési bevételei</t>
  </si>
  <si>
    <t>02.Alaptevékenység költségvetési kiadásai</t>
  </si>
  <si>
    <t>03. Alaptevékenység finanszírozási bevételei</t>
  </si>
  <si>
    <t>04. Alaptevékenység finanszírozási kiadásai</t>
  </si>
  <si>
    <t>II.Alaptevékenység finanszírozási egyenlege</t>
  </si>
  <si>
    <t>05. Vállalkozási tevékenység költségvetési bevételei</t>
  </si>
  <si>
    <t>06. Vállalkozási tevékenység költségvetési kiadásai</t>
  </si>
  <si>
    <t xml:space="preserve">I. Alaptevékenység költségvetési egyenlege 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</si>
  <si>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</si>
  <si>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</si>
  <si>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</si>
  <si>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</si>
  <si>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A.) Alaptevékenység maradványa</t>
  </si>
  <si>
    <t>B.) Vállalkozási tevékenység maradváűnya</t>
  </si>
  <si>
    <t>C.) Összes maradvány</t>
  </si>
  <si>
    <t>Költségvetési törvény alapján járó támogatás</t>
  </si>
  <si>
    <t xml:space="preserve">Támogatás évközi változása </t>
  </si>
  <si>
    <t>Évvégi eltérés mutatószám szerint</t>
  </si>
  <si>
    <t>Az önkormányzat által az adott célra december 31-ig ténylegesen felhasznált összeg</t>
  </si>
  <si>
    <t>Eltérés (támogatásban felhasználás szerint)</t>
  </si>
  <si>
    <t>I.1.-III.2. A települési önkormányzatok működésének támogatása, hozzájáurlás a pénzbeli szociális ellátásokhoz, beszámítás</t>
  </si>
  <si>
    <t>Önkormányzatok elszámolásai  Kp-i költségvetéssel</t>
  </si>
  <si>
    <t>Támogatási célú finanszírozási műveletek</t>
  </si>
  <si>
    <t>Közutak fenntartása</t>
  </si>
  <si>
    <t>Községgazdálkodás</t>
  </si>
  <si>
    <t>Közművelődés</t>
  </si>
  <si>
    <t>Többcélú Kist.Társulásnak</t>
  </si>
  <si>
    <t xml:space="preserve">          - BURSA, Arany János  ösztöndíj</t>
  </si>
  <si>
    <t>III. 3.l. (6) Kistelepülések szociális feladatainak támogatása</t>
  </si>
  <si>
    <t>III.3.e. Falugondnoki szolgáltatás</t>
  </si>
  <si>
    <t>3.1.2.3.Kompenzáció</t>
  </si>
  <si>
    <t>3.1.2.4  Szociális ágazati pótlék</t>
  </si>
  <si>
    <t>3.1.2.5. Szociális célú tüzifa</t>
  </si>
  <si>
    <t xml:space="preserve">Ebből: </t>
  </si>
  <si>
    <t>Ebből: - Központi kv-i szerv (földalapú tám)</t>
  </si>
  <si>
    <t xml:space="preserve">          - Gyermekvédelmi támogatás</t>
  </si>
  <si>
    <t>2.1.4. Adósságkonszolidációban részt nem vett önk-i tám.</t>
  </si>
  <si>
    <t>Felújítás összesen</t>
  </si>
  <si>
    <t xml:space="preserve"> Önkormányzat</t>
  </si>
  <si>
    <t xml:space="preserve">Önkormányzat </t>
  </si>
  <si>
    <t>Államházt.belüli megelőlegezés</t>
  </si>
  <si>
    <t>ÁH-n belüli megelőlegezésB814</t>
  </si>
  <si>
    <t>Egyéb sajátos forrás oldalielszámolások</t>
  </si>
  <si>
    <t xml:space="preserve">    4.6. Egyéb működés c. támog.ÁH.kivülre  K512</t>
  </si>
  <si>
    <t xml:space="preserve">    3.6. Lakástámogatások K87</t>
  </si>
  <si>
    <t xml:space="preserve">    4.6. Egyéb müködés c.támog. ÁHT kivülre   K512</t>
  </si>
  <si>
    <t>2. ÁHT belül megelőlegezések visszafiz. K914</t>
  </si>
  <si>
    <t xml:space="preserve">    4.6. Egyéb működés c.támog.ÁHT kivül   K512</t>
  </si>
  <si>
    <t xml:space="preserve">    4.4.Egyéb műk. c. támogatások ÁHK K512</t>
  </si>
  <si>
    <t xml:space="preserve">5.  </t>
  </si>
  <si>
    <t>2. ÁHT belül megelőlegezés visszafiz. K914</t>
  </si>
  <si>
    <t>1. ÁHT belül megelőlegezések visszafizetése. K914</t>
  </si>
  <si>
    <t>I.  4.4. Egyéb működési célú támogatás államháztartáson kívülre K512</t>
  </si>
  <si>
    <t>Természtbeli gyermekvédelmi támogatás K42</t>
  </si>
  <si>
    <t>Egyéb önkormányzati ellátások K48</t>
  </si>
  <si>
    <t>I/1. Működési bevételek  B4</t>
  </si>
  <si>
    <t>4.2.Egyéb műk.c. pénzeszk.átvétel ÁHK-ről B65</t>
  </si>
  <si>
    <t>TÁRGYÉVI KÖLTSÉGVETÉSI INTÉZMÉNYI BEVÉTELEK ÖSSZESEN (I+II)</t>
  </si>
  <si>
    <t>4.1.Műk.c.tám.kölcsön visszat. ÁHK-ről B64</t>
  </si>
  <si>
    <t>1.10. Egyéb működési bevételek B411</t>
  </si>
  <si>
    <t>Önkormányzat és Intézménye összesen</t>
  </si>
  <si>
    <t xml:space="preserve">I/1.  Önkormányzat működési bev.összesen </t>
  </si>
  <si>
    <t>I/1. Önkormányzat és Intézmény működési bevétel össz:</t>
  </si>
  <si>
    <t>3.1.3.1. Rendkivüli Önkormányzati támogatás B115</t>
  </si>
  <si>
    <t>3.1.2.5. Szociális kieg. ágazati pótlék</t>
  </si>
  <si>
    <t>3.1.2.5. Szociáliscélú tüzelőanyag támog. B115</t>
  </si>
  <si>
    <t>I./4.2. Egyéb működési célú átvett pénzeszközök B65</t>
  </si>
  <si>
    <t>I/3.6. Egyéb működési célú átvett pénzeszk. ÁHK mindössz. B65</t>
  </si>
  <si>
    <t>Müködés célra átvett pénzeszköz vállalk.-tól</t>
  </si>
  <si>
    <t>I/1.8. Önkoremányzat kamatbevételek mindösszesen B408</t>
  </si>
  <si>
    <t xml:space="preserve">Önkormányzat és  Intézménye </t>
  </si>
  <si>
    <t>I/1.8. Önkormányzat és Intézménye kamatbevételek mindösszesen B408</t>
  </si>
  <si>
    <t>I.4.1. Működési célú visszatérítendő támogatások, kölcsönök visszatér. ÁHK-ről B64</t>
  </si>
  <si>
    <t>Működési célú visszatérítendő támogatások, kölcsönök visszatérülése összesen ÁHK B64</t>
  </si>
  <si>
    <t>Immateriális javak beszerzés K61</t>
  </si>
  <si>
    <t>Informatikai eszközök beszerzése létesítése K63</t>
  </si>
  <si>
    <t>Kis értékű t.eszköz beszerzés K64</t>
  </si>
  <si>
    <t>Hiteltörlesztés K9113</t>
  </si>
  <si>
    <t>ÁHT belüli megelőlegezés B814</t>
  </si>
  <si>
    <t>ÁH-n belüli megelőleg.visszaf. K914</t>
  </si>
  <si>
    <t>2024. év</t>
  </si>
  <si>
    <t xml:space="preserve">Készfizető kezességvállalás Víziközmű Társulat </t>
  </si>
  <si>
    <t>2026.</t>
  </si>
  <si>
    <t>2027.</t>
  </si>
  <si>
    <t>A 05. űrlap alapján a támogatáshoz kapcs.cofog szerinti kiadás</t>
  </si>
  <si>
    <t xml:space="preserve">Összes bevétel  összege </t>
  </si>
  <si>
    <t xml:space="preserve">Összes kiadás  összege </t>
  </si>
  <si>
    <t>Záró pénzkészlet  2015. dec. 31-én</t>
  </si>
  <si>
    <t>Hitel, kölcsön nyújtás összege</t>
  </si>
  <si>
    <t xml:space="preserve">Önkorm. vagyon bérbeadás </t>
  </si>
  <si>
    <t>Az önkormányzat által fel nem használt összeg, de következő évben jogszerúen felhaszn.</t>
  </si>
  <si>
    <t>1. melléklet  ./2019. ( V. . ) önkormányzati rendelethez</t>
  </si>
  <si>
    <t>2018.év</t>
  </si>
  <si>
    <t>adatok:  Ft-ban</t>
  </si>
  <si>
    <t>2. melléklet    ./2019. ( V. ..) önkormányzati rendelethez</t>
  </si>
  <si>
    <t>Az önkormányzat 2018. évi kiadási előirányzatai összesen</t>
  </si>
  <si>
    <t>2. melléklet   /2019. ( V..) önkormányzati rendelethez</t>
  </si>
  <si>
    <t>2. melléklet   ./2019. ( V. ..) önkormányzati rendelethez</t>
  </si>
  <si>
    <t>Az önkormányzat 2018.évi kiadási előirányzatai összesen</t>
  </si>
  <si>
    <t>3. melléklet    ./2019. ( V. . .) önkormányzati rendelethez</t>
  </si>
  <si>
    <t xml:space="preserve">A költségvetési intézmények 2018. évi költségvetési kiadási előirányzatai </t>
  </si>
  <si>
    <t xml:space="preserve"> Ft-ban </t>
  </si>
  <si>
    <t>4. melléklet  .. ./2019. ( V. ...) önkormányzati rendelethez</t>
  </si>
  <si>
    <t xml:space="preserve">Az Önkormányzat  2018. évi költségvetési kiadási előirányzatai feladatonként </t>
  </si>
  <si>
    <t xml:space="preserve">Ft-ban </t>
  </si>
  <si>
    <t>4. melléklet  .../2019 ( V. ..) önkormányzati rendelethez</t>
  </si>
  <si>
    <t>4. melléklet  .. ./2019.  ( V. .....) önkormányzati rendelethez</t>
  </si>
  <si>
    <t>4. melléklet  ..../2019 ( V. ....) önkormányzati rendelethez</t>
  </si>
  <si>
    <t>4. melléklet  ..../2019 ( V. ...) önkormányzati rendelethez</t>
  </si>
  <si>
    <t>4. melléklet .../2019. ( V. ....) önkormányzati rendelethez</t>
  </si>
  <si>
    <t>4. melléklet  .../2019. ( V. ...) önkormányzati rendelethez</t>
  </si>
  <si>
    <t>4. melléklet .. ./2019 ( V. ....) önkormányzati rendelethez</t>
  </si>
  <si>
    <t>4. melléklet  .../2019. ( V. ....) önkormányzati rendelethez</t>
  </si>
  <si>
    <t xml:space="preserve">Fogorvosi alapellátás, </t>
  </si>
  <si>
    <t>4. melléklet   .../2019. ( V. ....) önkormányzati rendelethez</t>
  </si>
  <si>
    <t>4. melléklet  ..../2019. ( V. ..) önkormányzati rendelethez</t>
  </si>
  <si>
    <t>4. melléklet   ... ./2019. ( V. ...) önkormányzati rendelethez</t>
  </si>
  <si>
    <t>4. melléklet   ... ./2019. ( V. ..) önkormányzati rendelethez</t>
  </si>
  <si>
    <t>Védőnő működési kiadások</t>
  </si>
  <si>
    <t>4. melléklet   .../2019. ( V. ..) önkormányzati rendelethez</t>
  </si>
  <si>
    <t>4. melléklet  .../2019. ( V…....) önkormányzati rendelethez</t>
  </si>
  <si>
    <t>7. melléklet  .. ./2019. ( V. …...) önkormányzati rendelethez</t>
  </si>
  <si>
    <t xml:space="preserve"> Ft-ban</t>
  </si>
  <si>
    <t>5. melléklet  ./2019. ( V. ..) önkormányzati rendelethez</t>
  </si>
  <si>
    <t>6. melléklet  .../2019. ( V. ....) önkormányzati rendelethez</t>
  </si>
  <si>
    <t>8. melléklet  ..../2019. ( V. ….) önkormányzati rendelethez</t>
  </si>
  <si>
    <t>I.  5. Ellátottak pénzbeli juttatásai 2018. év K4</t>
  </si>
  <si>
    <t>9. melléklet  …../2019. ( V. .....) önkormányzati rendelethez</t>
  </si>
  <si>
    <t>II.  3.4. Egyéb felhalmozási célú támogatás államháztatáson kívűlre  2018. év K88</t>
  </si>
  <si>
    <t>10. melléklet  .. ./2019. ( V. ....) önkormányzati rendelethez</t>
  </si>
  <si>
    <t>12. számú melléklet  ..../2019 ( V. ....) önkormányzati rendelethez</t>
  </si>
  <si>
    <t>Támogatási kölcsönök nyújtása, törlesztése 2018. év</t>
  </si>
  <si>
    <t>11. számú melléklet …./2019 ( V. .....) önkormányzati rendelethez</t>
  </si>
  <si>
    <t>II. 3.6. Lakástámogatás 2018. év K87</t>
  </si>
  <si>
    <t>13. melléklet  ..../2019. ( V. .... .) önkormányzati rendelethez</t>
  </si>
  <si>
    <t xml:space="preserve">     Az önkormányzat 2018. évi bevételi előirányzatai összesen</t>
  </si>
  <si>
    <t>13. melléklet  …../2019. ( V. .... .) önkormányzati rendelethez</t>
  </si>
  <si>
    <t>13. melléklet   ..../2019. ( V. ....) önkormányzati rendelethez</t>
  </si>
  <si>
    <t>14. melléklet  .../2019. ( V. ....) önkormányzati rendelethez</t>
  </si>
  <si>
    <t xml:space="preserve">               I/1. Működési bevételek részletezése 2018. év B4 Intézményi</t>
  </si>
  <si>
    <t>14. melléklet  …../2019 ( V. .....) önkormányzati rendelethez</t>
  </si>
  <si>
    <t xml:space="preserve">               I/1. Működési bevételek részletezése 2018. év B4</t>
  </si>
  <si>
    <t>15. melléklet  ... /2018. ( V. .. .) önkormányzati rendelethez</t>
  </si>
  <si>
    <t xml:space="preserve">          I/2.1. - I/2.3.  Közhatalmi bevételek  részletezése 2018. év B31-B35</t>
  </si>
  <si>
    <t>16. melléklet  ... ./2019. ( V. .. ) önkormányzati rendelethez</t>
  </si>
  <si>
    <t xml:space="preserve"> I/2.4. Egyéb közhatalmi bevételek 2018. év B36</t>
  </si>
  <si>
    <t>17. melléklet a  .../ 2019 ( V. ...) önkormányzati rendelethez</t>
  </si>
  <si>
    <t>I/3.1.1. Önkormányzatok működési költségvetési támogatása 2018. év</t>
  </si>
  <si>
    <t>18. melléklet  .../2019. ( V. ...) önkormányzati rendelethez</t>
  </si>
  <si>
    <t xml:space="preserve">                               Ft-ban</t>
  </si>
  <si>
    <t>I/3.1.2. Működési célú központosított előirányzatok 2018. év B115</t>
  </si>
  <si>
    <t>20. számú melléklet a .../2019 ( V. 27.) önkormányzati rendelethez</t>
  </si>
  <si>
    <t>I/3.1.3. Helyi önkormányzatok kiegészítő támogatása 2018. év B116</t>
  </si>
  <si>
    <t>19. számú melléklet a ...../2019. ( V. ....) önkormányzati rendelethez</t>
  </si>
  <si>
    <t>21. számú melléklet a ….../2019. ( V. .....) önkormányzati rendelethez</t>
  </si>
  <si>
    <t>I./3.4. Egyéb működési célú támogatások államháztartáson belülről 2018. év B16</t>
  </si>
  <si>
    <t>22. számú melléklet a …../2019. ( V….... ) önkormányzati rendelethez</t>
  </si>
  <si>
    <t>24. melléklet  …./2019. ( V…....) önkormányzati rendelethez</t>
  </si>
  <si>
    <t>22. melléklet  …./2019. (V. ....) önkormányzati rendelethez</t>
  </si>
  <si>
    <t>23. melléklet  …./2019.  ( V. …...) önkormányzati rendelethez</t>
  </si>
  <si>
    <t>24. számú melléklet a .../2019.  ( V. ....) önkormányzati rendelethez</t>
  </si>
  <si>
    <t>23. számú melléklet a  …./2019. ( V, …) önkormányzati rendelethez</t>
  </si>
  <si>
    <t>25. melléklet  …./2019. ( V. …..) önkormányzati rendelethez</t>
  </si>
  <si>
    <t>2018 év</t>
  </si>
  <si>
    <t xml:space="preserve">               Ft-ban </t>
  </si>
  <si>
    <t>26. melléklet  …../2019. ( V. …..) önkormányzati rendelethez</t>
  </si>
  <si>
    <t xml:space="preserve">                Ft-ban </t>
  </si>
  <si>
    <t>27. számú melléklet …./2019.  ( V. ....) önkormányzati rendelethez</t>
  </si>
  <si>
    <t>28. melléklet  …../2019. ( V….. .) önkormányzati rendelethez</t>
  </si>
  <si>
    <t>Költségvetési intézmények 2018. évi  költségvetési bevételei</t>
  </si>
  <si>
    <t>Cseresznyeszem Óvoda</t>
  </si>
  <si>
    <t>29. számú  .../2019. ( V…....) önkormányzati rendelethez</t>
  </si>
  <si>
    <t>30. melléklet  …../2019. ( V. ....) önkormányzati rendelethez</t>
  </si>
  <si>
    <t>31. számú melléklet …/2019.( V. …..) önkormányzati rendelethez</t>
  </si>
  <si>
    <t>Költségvetési szervek létszámkerete 2018. év</t>
  </si>
  <si>
    <t>32. számú melléklet a …./2019 ( V. ...) önkormányzati rendelethez</t>
  </si>
  <si>
    <t>Közfoglalkoztatottak létszámkerete 2018. év</t>
  </si>
  <si>
    <t>33. melléklet  ... ./2019. ( V. ... .) önkormányzati rendelethez</t>
  </si>
  <si>
    <t>I. Működési célú bevételek és kiadások mérlege 2018. év</t>
  </si>
  <si>
    <t>33. melléklet  .. ./2019. ( V. ....) önkormányzati rendelethez</t>
  </si>
  <si>
    <t>II. Felhalmozási célú bevételek és kiadások mérlege 2018. év</t>
  </si>
  <si>
    <t>34. melléklet   …../2019. ( V. ....) önkormányzati rendelethez</t>
  </si>
  <si>
    <t>2025. év</t>
  </si>
  <si>
    <t>2026. év</t>
  </si>
  <si>
    <t>2027. év</t>
  </si>
  <si>
    <t>2028. és azt követő években</t>
  </si>
  <si>
    <t>35. melléklet  ..../2019. ( V. ….) önkormányzati rendelethez</t>
  </si>
  <si>
    <t>Szomolya Község Önkormányzat 2018. év</t>
  </si>
  <si>
    <t>43. számú melléklet a …./2019. ( V. .) önkormányzati rendelethez</t>
  </si>
  <si>
    <t>44. számú melléklet a .../2019. ( V. .) önkormányzati rendelethez</t>
  </si>
  <si>
    <t>a pénzeszközök  2018. évi változásáról</t>
  </si>
  <si>
    <t>36. melléklet  …../2019. ( V…...) önkormányzati rendelethez</t>
  </si>
  <si>
    <t xml:space="preserve">             2018. év </t>
  </si>
  <si>
    <t>37. melléklet   ... ./2019. ( V. . .) önkormányzati rendelethez</t>
  </si>
  <si>
    <t xml:space="preserve">              2018.év </t>
  </si>
  <si>
    <t>38. melléklet   …../2019.( V. ,,,,) önkormányzati rendelethez</t>
  </si>
  <si>
    <t>az önkormányzat hitel-kötvény állományáról, lejárat szerinti bontásban 2018. év</t>
  </si>
  <si>
    <t>Hitel-állomány 2018.12.31.</t>
  </si>
  <si>
    <t>45. számú melléklet a …./2019. ( V.....) önkormányzati rendelethez</t>
  </si>
  <si>
    <t>46.. melléklet   ..../2019. (V. ....) önkormányzati rendelethez</t>
  </si>
  <si>
    <t>2028.</t>
  </si>
  <si>
    <t>2029.</t>
  </si>
  <si>
    <t>39. melléklet  …../2019. ( V.....) önkormányzati rendelethez</t>
  </si>
  <si>
    <t>2019.évi előir.</t>
  </si>
  <si>
    <t>2020.évi előir.</t>
  </si>
  <si>
    <t>2021.évi előir.</t>
  </si>
  <si>
    <t>2020évi előir.</t>
  </si>
  <si>
    <t>2021évi előir.</t>
  </si>
  <si>
    <t>39. melléklet  …./2019. (…….) önkormányzati rendelethez</t>
  </si>
  <si>
    <t>40. melléklet a  …./2019.( V. ...) önkormányzati rendelethez</t>
  </si>
  <si>
    <t xml:space="preserve">A helyi önkormányzatok 2018. évi általános működéséhez és ágazati feladataihoz kapcsolódó támogatások elszámolása </t>
  </si>
  <si>
    <t>41. sz. melléklet a  …./2019. ( V. ...) önkormányzati rendelethez</t>
  </si>
  <si>
    <t>2 0 18.  é v</t>
  </si>
  <si>
    <t>42. sz. melléklet a  …../2019. ( V. ....) önkormányzati rendelethez</t>
  </si>
  <si>
    <t xml:space="preserve"> Az önkormányzat 2018. évi vagyon kimutatása</t>
  </si>
  <si>
    <t>42. sz. melléklet a .. ./2019. ( V. ....) önkormányzati rendelethez</t>
  </si>
  <si>
    <t xml:space="preserve"> Az önkormányzat 2018. évi vagyona</t>
  </si>
  <si>
    <t>42. sz. melléklet a  ……./2019. ( V. .....) önkormányzati rendelethez</t>
  </si>
  <si>
    <t>42. sz. melléklet a ….../2019. ( V. .... ) önkormányzati rendelethez</t>
  </si>
  <si>
    <t>Cseresznyeszem Óvoda összesen</t>
  </si>
  <si>
    <t>Önkormányzati vagyonnal való gazdálkodás</t>
  </si>
  <si>
    <t>%</t>
  </si>
  <si>
    <t>Civil szervezet támogatása, Gyermek és szociális étkeztetés</t>
  </si>
  <si>
    <t>2. Megelőlegzések visszafizetés AHB K914</t>
  </si>
  <si>
    <t>2. ÁH- belüli megelőlegzések visszafizetéa K914</t>
  </si>
  <si>
    <r>
      <t>II/3. Egyéb felhalmozási bevételek</t>
    </r>
    <r>
      <rPr>
        <b/>
        <sz val="10"/>
        <rFont val="Times New Roman"/>
        <family val="1"/>
        <charset val="238"/>
      </rPr>
      <t>B5</t>
    </r>
  </si>
  <si>
    <t>Ebből: - Nonprofit gazdasági Társaságnak</t>
  </si>
  <si>
    <t xml:space="preserve">          - Egyéb Civil szervezet</t>
  </si>
  <si>
    <t>Köztenetés  K48</t>
  </si>
  <si>
    <t>Települési támogatás K48</t>
  </si>
  <si>
    <t>2.4.7. egyéb bírság bevétel</t>
  </si>
  <si>
    <t>3.1.2.3. Bérkompenzáció 2018. évi  B115</t>
  </si>
  <si>
    <t>3.1.t Működésképességét megőrző támogatás B116</t>
  </si>
  <si>
    <t xml:space="preserve"> 3.1.3.2.   B116</t>
  </si>
  <si>
    <t xml:space="preserve">          - Fejezeti kezelésű ekőirányzat EU-s</t>
  </si>
  <si>
    <t xml:space="preserve">             - Társadalombiztosítás pénzügyi alapja</t>
  </si>
  <si>
    <t xml:space="preserve">          - önkormányzattól</t>
  </si>
  <si>
    <t xml:space="preserve">  Önkormányzati vagyon üzemeltetéséből</t>
  </si>
  <si>
    <t>2.1.2. Vis Maior támogatás</t>
  </si>
  <si>
    <t xml:space="preserve"> - beszerzés támogatás</t>
  </si>
  <si>
    <t>EFOP 3.9.2  pályázat</t>
  </si>
  <si>
    <t>TOP 4.2.1 pályázat</t>
  </si>
  <si>
    <t>TOP 3.1.1.pályázat</t>
  </si>
  <si>
    <t>VP-6.1.1 Traktor pályzat előleg</t>
  </si>
  <si>
    <t xml:space="preserve"> Önkormányzat összesen</t>
  </si>
  <si>
    <t xml:space="preserve">     </t>
  </si>
  <si>
    <t xml:space="preserve">      Ingatlan felújitás felújítás</t>
  </si>
  <si>
    <t xml:space="preserve">     Tárgyieszköz felújitás</t>
  </si>
  <si>
    <t>Tárgyieszközök</t>
  </si>
  <si>
    <t xml:space="preserve">Ingatlan  </t>
  </si>
  <si>
    <t>i</t>
  </si>
  <si>
    <t>Egyéb tárgyi eszközök</t>
  </si>
  <si>
    <t xml:space="preserve">Beruházás áfa </t>
  </si>
  <si>
    <t>Közvilágítási részvények K66</t>
  </si>
  <si>
    <t>Likvid hitel törlesztés</t>
  </si>
  <si>
    <t xml:space="preserve">ÁHT belük megelőlegezések </t>
  </si>
  <si>
    <t>Nyitó pénzkészlet 2018. január 1-jén</t>
  </si>
  <si>
    <t>Korona Takarék</t>
  </si>
  <si>
    <t>Likvid hitel</t>
  </si>
  <si>
    <t>Likvid</t>
  </si>
  <si>
    <t>2019évi előir.</t>
  </si>
  <si>
    <t>2018. évi tényleges támogatás</t>
  </si>
  <si>
    <t>III.4. A települési önk átmeneti és tartós, valmint a hajléktalan személyek részére nyú</t>
  </si>
  <si>
    <t>II Települési önkormányzat egyes köznevelési feladatainak támogatása</t>
  </si>
  <si>
    <t>Rgyes szociális ésGyermekjóléti feladatok támogatása</t>
  </si>
  <si>
    <t>Intézményi gyermekétkeztetés támogatása</t>
  </si>
  <si>
    <t>Rászoruló fyermekek szünidei étkeztetése</t>
  </si>
  <si>
    <t xml:space="preserve">Értékpapírok </t>
  </si>
  <si>
    <t>Pénzeszközön kívül egyéb eszközök induláskori értéke</t>
  </si>
  <si>
    <t>V. Üdülőhely támogatás</t>
  </si>
  <si>
    <t>VI. Polgármester illetmény kiegészítése</t>
  </si>
  <si>
    <t xml:space="preserve">                       - településüz.hez kapcsolódó fealdatok kieg,</t>
  </si>
  <si>
    <t xml:space="preserve">                       2017. évről áthuzódó bérkompenzáció.</t>
  </si>
  <si>
    <t xml:space="preserve">II.1. Mester végzettségű  Óvodapedagógusok </t>
  </si>
  <si>
    <t>Rászorult gyerekek szünidei étkeztetése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</si>
</sst>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8" x14ac:knownFonts="1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165" fontId="4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9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  <xf numFmtId="9" fontId="1" fillId="0" borderId="0" applyFill="0" applyBorder="0" applyAlignment="0" applyProtection="0"/>
  </cellStyleXfs>
  <cellXfs count="1721">
    <xf numFmtId="0" fontId="0" fillId="0" borderId="0" xfId="0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0" fillId="0" borderId="10" xfId="0" applyFont="1" applyBorder="1"/>
    <xf numFmtId="0" fontId="20" fillId="0" borderId="11" xfId="0" applyFont="1" applyBorder="1"/>
    <xf numFmtId="0" fontId="25" fillId="0" borderId="0" xfId="0" applyFont="1"/>
    <xf numFmtId="3" fontId="20" fillId="0" borderId="12" xfId="0" applyNumberFormat="1" applyFont="1" applyBorder="1"/>
    <xf numFmtId="0" fontId="24" fillId="0" borderId="13" xfId="0" applyFont="1" applyBorder="1"/>
    <xf numFmtId="0" fontId="20" fillId="0" borderId="14" xfId="0" applyFont="1" applyBorder="1"/>
    <xf numFmtId="3" fontId="20" fillId="0" borderId="15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6" xfId="0" applyFont="1" applyBorder="1"/>
    <xf numFmtId="3" fontId="20" fillId="0" borderId="16" xfId="0" applyNumberFormat="1" applyFont="1" applyBorder="1"/>
    <xf numFmtId="0" fontId="20" fillId="0" borderId="12" xfId="0" applyFont="1" applyBorder="1"/>
    <xf numFmtId="3" fontId="20" fillId="0" borderId="17" xfId="0" applyNumberFormat="1" applyFont="1" applyBorder="1"/>
    <xf numFmtId="0" fontId="20" fillId="0" borderId="18" xfId="0" applyFont="1" applyBorder="1"/>
    <xf numFmtId="3" fontId="20" fillId="0" borderId="18" xfId="0" applyNumberFormat="1" applyFont="1" applyBorder="1"/>
    <xf numFmtId="3" fontId="20" fillId="0" borderId="19" xfId="0" applyNumberFormat="1" applyFont="1" applyBorder="1"/>
    <xf numFmtId="3" fontId="20" fillId="0" borderId="0" xfId="0" applyNumberFormat="1" applyFont="1" applyBorder="1"/>
    <xf numFmtId="3" fontId="20" fillId="0" borderId="10" xfId="0" applyNumberFormat="1" applyFont="1" applyBorder="1"/>
    <xf numFmtId="3" fontId="20" fillId="0" borderId="20" xfId="0" applyNumberFormat="1" applyFont="1" applyBorder="1"/>
    <xf numFmtId="3" fontId="20" fillId="0" borderId="11" xfId="0" applyNumberFormat="1" applyFont="1" applyBorder="1"/>
    <xf numFmtId="0" fontId="20" fillId="0" borderId="13" xfId="0" applyFont="1" applyBorder="1"/>
    <xf numFmtId="3" fontId="20" fillId="0" borderId="21" xfId="0" applyNumberFormat="1" applyFont="1" applyBorder="1"/>
    <xf numFmtId="0" fontId="20" fillId="0" borderId="0" xfId="0" applyFont="1" applyBorder="1"/>
    <xf numFmtId="0" fontId="24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22" xfId="0" applyFont="1" applyBorder="1"/>
    <xf numFmtId="0" fontId="24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/>
    <xf numFmtId="0" fontId="27" fillId="0" borderId="0" xfId="0" applyFont="1"/>
    <xf numFmtId="0" fontId="30" fillId="0" borderId="1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" fontId="26" fillId="0" borderId="0" xfId="26" applyNumberFormat="1" applyFont="1" applyFill="1" applyBorder="1" applyAlignment="1" applyProtection="1">
      <alignment horizontal="right" vertical="center"/>
    </xf>
    <xf numFmtId="0" fontId="20" fillId="0" borderId="0" xfId="33" applyFont="1" applyProtection="1"/>
    <xf numFmtId="0" fontId="24" fillId="0" borderId="23" xfId="33" applyFont="1" applyBorder="1" applyAlignment="1" applyProtection="1">
      <alignment vertical="center"/>
    </xf>
    <xf numFmtId="3" fontId="20" fillId="0" borderId="12" xfId="33" applyNumberFormat="1" applyFont="1" applyBorder="1" applyProtection="1"/>
    <xf numFmtId="3" fontId="20" fillId="0" borderId="16" xfId="33" applyNumberFormat="1" applyFont="1" applyBorder="1" applyProtection="1"/>
    <xf numFmtId="0" fontId="20" fillId="0" borderId="24" xfId="33" applyFont="1" applyBorder="1" applyProtection="1"/>
    <xf numFmtId="0" fontId="20" fillId="0" borderId="17" xfId="33" applyFont="1" applyBorder="1" applyProtection="1"/>
    <xf numFmtId="3" fontId="20" fillId="0" borderId="18" xfId="33" applyNumberFormat="1" applyFont="1" applyBorder="1" applyProtection="1"/>
    <xf numFmtId="0" fontId="24" fillId="0" borderId="0" xfId="0" applyFont="1" applyAlignment="1">
      <alignment horizontal="right"/>
    </xf>
    <xf numFmtId="3" fontId="24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7" fillId="0" borderId="13" xfId="0" applyFont="1" applyBorder="1"/>
    <xf numFmtId="0" fontId="4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5" xfId="0" applyFont="1" applyBorder="1"/>
    <xf numFmtId="0" fontId="29" fillId="0" borderId="26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40" fillId="0" borderId="0" xfId="0" applyFont="1" applyBorder="1"/>
    <xf numFmtId="3" fontId="40" fillId="0" borderId="0" xfId="26" applyNumberFormat="1" applyFont="1" applyFill="1" applyBorder="1" applyAlignment="1" applyProtection="1"/>
    <xf numFmtId="3" fontId="29" fillId="0" borderId="27" xfId="26" applyNumberFormat="1" applyFont="1" applyFill="1" applyBorder="1" applyAlignment="1" applyProtection="1"/>
    <xf numFmtId="0" fontId="41" fillId="0" borderId="0" xfId="0" applyFont="1" applyAlignment="1">
      <alignment horizontal="right"/>
    </xf>
    <xf numFmtId="3" fontId="20" fillId="0" borderId="26" xfId="0" applyNumberFormat="1" applyFont="1" applyBorder="1" applyAlignment="1">
      <alignment vertical="center"/>
    </xf>
    <xf numFmtId="3" fontId="20" fillId="0" borderId="28" xfId="0" applyNumberFormat="1" applyFont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20" fillId="0" borderId="0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center"/>
    </xf>
    <xf numFmtId="0" fontId="22" fillId="0" borderId="0" xfId="0" applyFont="1"/>
    <xf numFmtId="3" fontId="24" fillId="0" borderId="29" xfId="0" applyNumberFormat="1" applyFont="1" applyBorder="1"/>
    <xf numFmtId="3" fontId="20" fillId="0" borderId="30" xfId="0" applyNumberFormat="1" applyFont="1" applyBorder="1"/>
    <xf numFmtId="3" fontId="20" fillId="0" borderId="31" xfId="0" applyNumberFormat="1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0" fontId="20" fillId="0" borderId="34" xfId="0" applyFont="1" applyBorder="1"/>
    <xf numFmtId="0" fontId="22" fillId="0" borderId="35" xfId="0" applyFont="1" applyBorder="1"/>
    <xf numFmtId="0" fontId="0" fillId="0" borderId="36" xfId="0" applyBorder="1"/>
    <xf numFmtId="3" fontId="20" fillId="0" borderId="37" xfId="0" applyNumberFormat="1" applyFont="1" applyBorder="1"/>
    <xf numFmtId="3" fontId="20" fillId="0" borderId="38" xfId="0" applyNumberFormat="1" applyFont="1" applyBorder="1"/>
    <xf numFmtId="0" fontId="20" fillId="0" borderId="0" xfId="0" applyFont="1" applyBorder="1" applyAlignment="1">
      <alignment horizontal="right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/>
    <xf numFmtId="0" fontId="20" fillId="0" borderId="42" xfId="0" applyFont="1" applyBorder="1"/>
    <xf numFmtId="0" fontId="24" fillId="0" borderId="43" xfId="0" applyFont="1" applyBorder="1"/>
    <xf numFmtId="0" fontId="24" fillId="0" borderId="34" xfId="0" applyFont="1" applyBorder="1"/>
    <xf numFmtId="0" fontId="24" fillId="0" borderId="44" xfId="0" applyFont="1" applyBorder="1" applyAlignment="1">
      <alignment wrapText="1"/>
    </xf>
    <xf numFmtId="0" fontId="24" fillId="0" borderId="42" xfId="0" applyFont="1" applyBorder="1"/>
    <xf numFmtId="3" fontId="24" fillId="0" borderId="45" xfId="0" applyNumberFormat="1" applyFont="1" applyBorder="1"/>
    <xf numFmtId="3" fontId="20" fillId="0" borderId="46" xfId="0" applyNumberFormat="1" applyFont="1" applyBorder="1"/>
    <xf numFmtId="3" fontId="20" fillId="0" borderId="47" xfId="0" applyNumberFormat="1" applyFont="1" applyBorder="1"/>
    <xf numFmtId="3" fontId="24" fillId="0" borderId="46" xfId="0" applyNumberFormat="1" applyFont="1" applyBorder="1"/>
    <xf numFmtId="3" fontId="24" fillId="0" borderId="47" xfId="0" applyNumberFormat="1" applyFont="1" applyBorder="1"/>
    <xf numFmtId="3" fontId="20" fillId="0" borderId="48" xfId="0" applyNumberFormat="1" applyFont="1" applyBorder="1"/>
    <xf numFmtId="3" fontId="20" fillId="0" borderId="39" xfId="0" applyNumberFormat="1" applyFont="1" applyBorder="1"/>
    <xf numFmtId="3" fontId="24" fillId="0" borderId="49" xfId="0" applyNumberFormat="1" applyFont="1" applyBorder="1"/>
    <xf numFmtId="3" fontId="20" fillId="0" borderId="50" xfId="0" applyNumberFormat="1" applyFont="1" applyBorder="1"/>
    <xf numFmtId="3" fontId="20" fillId="0" borderId="51" xfId="0" applyNumberFormat="1" applyFont="1" applyBorder="1"/>
    <xf numFmtId="3" fontId="24" fillId="0" borderId="39" xfId="0" applyNumberFormat="1" applyFont="1" applyBorder="1"/>
    <xf numFmtId="3" fontId="20" fillId="0" borderId="49" xfId="0" applyNumberFormat="1" applyFont="1" applyBorder="1"/>
    <xf numFmtId="3" fontId="24" fillId="0" borderId="51" xfId="0" applyNumberFormat="1" applyFont="1" applyBorder="1"/>
    <xf numFmtId="3" fontId="24" fillId="0" borderId="50" xfId="0" applyNumberFormat="1" applyFont="1" applyBorder="1"/>
    <xf numFmtId="3" fontId="20" fillId="0" borderId="52" xfId="0" applyNumberFormat="1" applyFont="1" applyBorder="1"/>
    <xf numFmtId="3" fontId="20" fillId="0" borderId="53" xfId="0" applyNumberFormat="1" applyFont="1" applyBorder="1"/>
    <xf numFmtId="0" fontId="20" fillId="0" borderId="54" xfId="0" applyFont="1" applyBorder="1"/>
    <xf numFmtId="3" fontId="20" fillId="20" borderId="39" xfId="0" applyNumberFormat="1" applyFont="1" applyFill="1" applyBorder="1"/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20" fillId="0" borderId="32" xfId="0" applyFont="1" applyBorder="1"/>
    <xf numFmtId="3" fontId="20" fillId="20" borderId="52" xfId="0" applyNumberFormat="1" applyFont="1" applyFill="1" applyBorder="1"/>
    <xf numFmtId="3" fontId="20" fillId="0" borderId="19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0" fontId="20" fillId="0" borderId="15" xfId="0" applyFont="1" applyBorder="1"/>
    <xf numFmtId="0" fontId="24" fillId="0" borderId="0" xfId="0" applyFont="1" applyBorder="1" applyAlignment="1">
      <alignment horizontal="left"/>
    </xf>
    <xf numFmtId="0" fontId="20" fillId="0" borderId="55" xfId="0" applyFont="1" applyBorder="1"/>
    <xf numFmtId="0" fontId="24" fillId="0" borderId="50" xfId="0" applyFont="1" applyBorder="1"/>
    <xf numFmtId="0" fontId="20" fillId="0" borderId="56" xfId="0" applyFont="1" applyBorder="1"/>
    <xf numFmtId="0" fontId="24" fillId="0" borderId="57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3" fontId="20" fillId="0" borderId="58" xfId="0" applyNumberFormat="1" applyFont="1" applyBorder="1"/>
    <xf numFmtId="3" fontId="20" fillId="0" borderId="59" xfId="0" applyNumberFormat="1" applyFont="1" applyBorder="1"/>
    <xf numFmtId="0" fontId="22" fillId="0" borderId="35" xfId="0" applyFont="1" applyBorder="1" applyAlignment="1">
      <alignment horizontal="center"/>
    </xf>
    <xf numFmtId="0" fontId="39" fillId="0" borderId="0" xfId="0" applyFont="1" applyAlignment="1">
      <alignment horizontal="center"/>
    </xf>
    <xf numFmtId="167" fontId="22" fillId="0" borderId="0" xfId="0" applyNumberFormat="1" applyFont="1" applyBorder="1" applyAlignment="1">
      <alignment horizontal="right"/>
    </xf>
    <xf numFmtId="0" fontId="30" fillId="0" borderId="14" xfId="0" applyFont="1" applyBorder="1" applyAlignment="1">
      <alignment vertical="center"/>
    </xf>
    <xf numFmtId="0" fontId="20" fillId="0" borderId="17" xfId="0" applyFont="1" applyBorder="1"/>
    <xf numFmtId="0" fontId="29" fillId="0" borderId="0" xfId="0" applyFont="1"/>
    <xf numFmtId="0" fontId="20" fillId="0" borderId="57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50" xfId="0" applyFont="1" applyFill="1" applyBorder="1" applyAlignment="1">
      <alignment horizontal="center"/>
    </xf>
    <xf numFmtId="0" fontId="20" fillId="0" borderId="51" xfId="0" applyFont="1" applyBorder="1"/>
    <xf numFmtId="3" fontId="29" fillId="0" borderId="60" xfId="26" applyNumberFormat="1" applyFont="1" applyFill="1" applyBorder="1" applyAlignment="1" applyProtection="1"/>
    <xf numFmtId="0" fontId="0" fillId="0" borderId="61" xfId="0" applyBorder="1"/>
    <xf numFmtId="0" fontId="20" fillId="0" borderId="18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12" xfId="0" applyFont="1" applyFill="1" applyBorder="1"/>
    <xf numFmtId="0" fontId="20" fillId="0" borderId="24" xfId="0" applyFont="1" applyBorder="1"/>
    <xf numFmtId="0" fontId="20" fillId="0" borderId="19" xfId="0" applyFont="1" applyBorder="1"/>
    <xf numFmtId="0" fontId="20" fillId="0" borderId="64" xfId="0" applyFont="1" applyBorder="1"/>
    <xf numFmtId="0" fontId="20" fillId="0" borderId="21" xfId="0" applyFont="1" applyBorder="1"/>
    <xf numFmtId="3" fontId="20" fillId="0" borderId="27" xfId="0" applyNumberFormat="1" applyFont="1" applyBorder="1" applyAlignment="1">
      <alignment vertical="center"/>
    </xf>
    <xf numFmtId="3" fontId="20" fillId="0" borderId="65" xfId="0" applyNumberFormat="1" applyFont="1" applyBorder="1" applyAlignment="1">
      <alignment vertical="center"/>
    </xf>
    <xf numFmtId="3" fontId="24" fillId="0" borderId="66" xfId="0" applyNumberFormat="1" applyFont="1" applyBorder="1" applyAlignment="1">
      <alignment horizontal="right" vertical="center"/>
    </xf>
    <xf numFmtId="3" fontId="20" fillId="0" borderId="67" xfId="0" applyNumberFormat="1" applyFont="1" applyBorder="1" applyAlignment="1">
      <alignment vertical="center"/>
    </xf>
    <xf numFmtId="0" fontId="41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2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3" fontId="20" fillId="0" borderId="68" xfId="0" applyNumberFormat="1" applyFont="1" applyBorder="1"/>
    <xf numFmtId="3" fontId="32" fillId="0" borderId="11" xfId="0" applyNumberFormat="1" applyFont="1" applyBorder="1" applyAlignment="1"/>
    <xf numFmtId="3" fontId="20" fillId="0" borderId="13" xfId="0" applyNumberFormat="1" applyFont="1" applyBorder="1"/>
    <xf numFmtId="3" fontId="24" fillId="0" borderId="68" xfId="0" applyNumberFormat="1" applyFont="1" applyBorder="1"/>
    <xf numFmtId="3" fontId="20" fillId="0" borderId="14" xfId="0" applyNumberFormat="1" applyFont="1" applyBorder="1"/>
    <xf numFmtId="0" fontId="20" fillId="0" borderId="0" xfId="0" applyFont="1" applyBorder="1" applyAlignment="1"/>
    <xf numFmtId="3" fontId="24" fillId="0" borderId="69" xfId="0" applyNumberFormat="1" applyFont="1" applyBorder="1"/>
    <xf numFmtId="3" fontId="20" fillId="0" borderId="69" xfId="0" applyNumberFormat="1" applyFont="1" applyBorder="1"/>
    <xf numFmtId="3" fontId="20" fillId="0" borderId="70" xfId="0" applyNumberFormat="1" applyFont="1" applyBorder="1"/>
    <xf numFmtId="3" fontId="24" fillId="0" borderId="71" xfId="0" applyNumberFormat="1" applyFont="1" applyBorder="1"/>
    <xf numFmtId="0" fontId="31" fillId="0" borderId="43" xfId="0" applyFont="1" applyBorder="1"/>
    <xf numFmtId="3" fontId="20" fillId="0" borderId="72" xfId="0" applyNumberFormat="1" applyFont="1" applyBorder="1"/>
    <xf numFmtId="3" fontId="20" fillId="0" borderId="41" xfId="0" applyNumberFormat="1" applyFont="1" applyBorder="1"/>
    <xf numFmtId="3" fontId="20" fillId="0" borderId="73" xfId="0" applyNumberFormat="1" applyFont="1" applyBorder="1"/>
    <xf numFmtId="3" fontId="20" fillId="0" borderId="42" xfId="0" applyNumberFormat="1" applyFont="1" applyBorder="1"/>
    <xf numFmtId="3" fontId="24" fillId="0" borderId="54" xfId="0" applyNumberFormat="1" applyFont="1" applyBorder="1"/>
    <xf numFmtId="3" fontId="20" fillId="0" borderId="34" xfId="0" applyNumberFormat="1" applyFont="1" applyBorder="1"/>
    <xf numFmtId="3" fontId="32" fillId="0" borderId="41" xfId="0" applyNumberFormat="1" applyFont="1" applyBorder="1" applyAlignment="1"/>
    <xf numFmtId="3" fontId="24" fillId="0" borderId="43" xfId="0" applyNumberFormat="1" applyFont="1" applyBorder="1"/>
    <xf numFmtId="3" fontId="24" fillId="0" borderId="34" xfId="0" applyNumberFormat="1" applyFont="1" applyBorder="1"/>
    <xf numFmtId="3" fontId="20" fillId="0" borderId="74" xfId="0" applyNumberFormat="1" applyFont="1" applyBorder="1"/>
    <xf numFmtId="3" fontId="20" fillId="0" borderId="75" xfId="0" applyNumberFormat="1" applyFont="1" applyBorder="1"/>
    <xf numFmtId="3" fontId="20" fillId="0" borderId="43" xfId="0" applyNumberFormat="1" applyFont="1" applyBorder="1"/>
    <xf numFmtId="3" fontId="20" fillId="0" borderId="76" xfId="0" applyNumberFormat="1" applyFont="1" applyBorder="1"/>
    <xf numFmtId="3" fontId="24" fillId="0" borderId="42" xfId="0" applyNumberFormat="1" applyFont="1" applyBorder="1"/>
    <xf numFmtId="3" fontId="24" fillId="0" borderId="77" xfId="0" applyNumberFormat="1" applyFont="1" applyBorder="1"/>
    <xf numFmtId="3" fontId="20" fillId="0" borderId="78" xfId="0" applyNumberFormat="1" applyFont="1" applyBorder="1"/>
    <xf numFmtId="3" fontId="20" fillId="0" borderId="79" xfId="0" applyNumberFormat="1" applyFont="1" applyBorder="1"/>
    <xf numFmtId="3" fontId="24" fillId="0" borderId="52" xfId="0" applyNumberFormat="1" applyFont="1" applyBorder="1"/>
    <xf numFmtId="3" fontId="24" fillId="0" borderId="80" xfId="0" applyNumberFormat="1" applyFont="1" applyBorder="1"/>
    <xf numFmtId="0" fontId="20" fillId="0" borderId="74" xfId="0" applyFont="1" applyBorder="1"/>
    <xf numFmtId="0" fontId="20" fillId="0" borderId="81" xfId="0" applyFont="1" applyBorder="1" applyAlignment="1">
      <alignment wrapText="1"/>
    </xf>
    <xf numFmtId="0" fontId="35" fillId="0" borderId="74" xfId="0" applyFont="1" applyBorder="1"/>
    <xf numFmtId="0" fontId="22" fillId="0" borderId="35" xfId="0" applyFont="1" applyBorder="1" applyAlignment="1"/>
    <xf numFmtId="0" fontId="20" fillId="0" borderId="82" xfId="0" applyFont="1" applyBorder="1" applyAlignment="1"/>
    <xf numFmtId="0" fontId="24" fillId="20" borderId="44" xfId="0" applyFont="1" applyFill="1" applyBorder="1"/>
    <xf numFmtId="0" fontId="31" fillId="0" borderId="44" xfId="0" applyFont="1" applyBorder="1"/>
    <xf numFmtId="164" fontId="31" fillId="0" borderId="83" xfId="0" applyNumberFormat="1" applyFont="1" applyBorder="1" applyAlignment="1"/>
    <xf numFmtId="164" fontId="32" fillId="0" borderId="41" xfId="0" applyNumberFormat="1" applyFont="1" applyBorder="1" applyAlignment="1"/>
    <xf numFmtId="3" fontId="20" fillId="0" borderId="84" xfId="0" applyNumberFormat="1" applyFont="1" applyBorder="1"/>
    <xf numFmtId="3" fontId="20" fillId="0" borderId="85" xfId="0" applyNumberFormat="1" applyFont="1" applyBorder="1"/>
    <xf numFmtId="3" fontId="20" fillId="0" borderId="86" xfId="0" applyNumberFormat="1" applyFont="1" applyBorder="1"/>
    <xf numFmtId="0" fontId="35" fillId="0" borderId="0" xfId="0" applyFont="1"/>
    <xf numFmtId="3" fontId="20" fillId="20" borderId="0" xfId="0" applyNumberFormat="1" applyFont="1" applyFill="1" applyBorder="1"/>
    <xf numFmtId="0" fontId="20" fillId="20" borderId="14" xfId="0" applyFont="1" applyFill="1" applyBorder="1" applyAlignment="1">
      <alignment wrapText="1"/>
    </xf>
    <xf numFmtId="0" fontId="22" fillId="0" borderId="50" xfId="0" applyFont="1" applyBorder="1" applyAlignment="1"/>
    <xf numFmtId="0" fontId="24" fillId="0" borderId="0" xfId="0" applyFont="1" applyBorder="1" applyAlignment="1"/>
    <xf numFmtId="3" fontId="20" fillId="0" borderId="50" xfId="0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0" fillId="0" borderId="87" xfId="0" applyFont="1" applyBorder="1"/>
    <xf numFmtId="0" fontId="24" fillId="0" borderId="77" xfId="0" applyFont="1" applyBorder="1"/>
    <xf numFmtId="0" fontId="24" fillId="0" borderId="32" xfId="0" applyFont="1" applyBorder="1" applyAlignment="1">
      <alignment wrapText="1"/>
    </xf>
    <xf numFmtId="0" fontId="20" fillId="0" borderId="88" xfId="0" applyFont="1" applyBorder="1"/>
    <xf numFmtId="3" fontId="24" fillId="0" borderId="50" xfId="0" applyNumberFormat="1" applyFont="1" applyBorder="1" applyAlignment="1">
      <alignment horizontal="right"/>
    </xf>
    <xf numFmtId="3" fontId="20" fillId="0" borderId="89" xfId="0" applyNumberFormat="1" applyFont="1" applyBorder="1"/>
    <xf numFmtId="3" fontId="20" fillId="0" borderId="54" xfId="0" applyNumberFormat="1" applyFont="1" applyBorder="1"/>
    <xf numFmtId="3" fontId="20" fillId="0" borderId="88" xfId="0" applyNumberFormat="1" applyFont="1" applyBorder="1"/>
    <xf numFmtId="3" fontId="20" fillId="0" borderId="90" xfId="0" applyNumberFormat="1" applyFont="1" applyBorder="1"/>
    <xf numFmtId="3" fontId="24" fillId="0" borderId="88" xfId="0" applyNumberFormat="1" applyFont="1" applyBorder="1"/>
    <xf numFmtId="3" fontId="24" fillId="0" borderId="90" xfId="0" applyNumberFormat="1" applyFont="1" applyBorder="1"/>
    <xf numFmtId="3" fontId="20" fillId="20" borderId="54" xfId="0" applyNumberFormat="1" applyFont="1" applyFill="1" applyBorder="1"/>
    <xf numFmtId="3" fontId="24" fillId="0" borderId="40" xfId="0" applyNumberFormat="1" applyFont="1" applyBorder="1"/>
    <xf numFmtId="3" fontId="20" fillId="0" borderId="91" xfId="0" applyNumberFormat="1" applyFont="1" applyBorder="1" applyAlignment="1">
      <alignment vertical="center"/>
    </xf>
    <xf numFmtId="3" fontId="24" fillId="0" borderId="92" xfId="0" applyNumberFormat="1" applyFont="1" applyBorder="1" applyAlignment="1">
      <alignment horizontal="center" vertical="center"/>
    </xf>
    <xf numFmtId="3" fontId="20" fillId="0" borderId="92" xfId="0" applyNumberFormat="1" applyFont="1" applyBorder="1" applyAlignment="1">
      <alignment vertical="center"/>
    </xf>
    <xf numFmtId="3" fontId="20" fillId="0" borderId="93" xfId="0" applyNumberFormat="1" applyFont="1" applyBorder="1" applyAlignment="1">
      <alignment vertical="center"/>
    </xf>
    <xf numFmtId="3" fontId="24" fillId="0" borderId="94" xfId="0" applyNumberFormat="1" applyFont="1" applyBorder="1" applyAlignment="1">
      <alignment horizontal="center" vertical="center"/>
    </xf>
    <xf numFmtId="0" fontId="20" fillId="0" borderId="95" xfId="0" applyFont="1" applyBorder="1"/>
    <xf numFmtId="0" fontId="24" fillId="0" borderId="96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20" fillId="0" borderId="97" xfId="0" applyFont="1" applyBorder="1"/>
    <xf numFmtId="0" fontId="35" fillId="0" borderId="39" xfId="0" applyFont="1" applyBorder="1" applyAlignment="1">
      <alignment horizontal="right"/>
    </xf>
    <xf numFmtId="0" fontId="35" fillId="0" borderId="51" xfId="0" applyFont="1" applyBorder="1" applyAlignment="1">
      <alignment horizontal="right"/>
    </xf>
    <xf numFmtId="0" fontId="48" fillId="0" borderId="50" xfId="0" applyFont="1" applyBorder="1" applyAlignment="1">
      <alignment horizontal="center" wrapText="1"/>
    </xf>
    <xf numFmtId="0" fontId="51" fillId="0" borderId="0" xfId="0" applyFont="1"/>
    <xf numFmtId="0" fontId="48" fillId="0" borderId="53" xfId="0" applyFont="1" applyBorder="1" applyAlignment="1">
      <alignment horizontal="center"/>
    </xf>
    <xf numFmtId="0" fontId="48" fillId="0" borderId="98" xfId="0" applyFont="1" applyBorder="1" applyAlignment="1">
      <alignment horizontal="center"/>
    </xf>
    <xf numFmtId="0" fontId="24" fillId="0" borderId="64" xfId="0" applyFont="1" applyBorder="1"/>
    <xf numFmtId="0" fontId="32" fillId="0" borderId="24" xfId="0" applyFont="1" applyBorder="1"/>
    <xf numFmtId="0" fontId="24" fillId="0" borderId="24" xfId="0" applyFont="1" applyBorder="1"/>
    <xf numFmtId="0" fontId="35" fillId="0" borderId="64" xfId="0" applyFont="1" applyBorder="1"/>
    <xf numFmtId="0" fontId="35" fillId="0" borderId="89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35" fillId="0" borderId="80" xfId="0" applyFont="1" applyBorder="1" applyAlignment="1">
      <alignment horizontal="center"/>
    </xf>
    <xf numFmtId="0" fontId="22" fillId="0" borderId="43" xfId="0" applyFont="1" applyBorder="1"/>
    <xf numFmtId="0" fontId="24" fillId="0" borderId="71" xfId="0" applyFont="1" applyBorder="1" applyAlignment="1">
      <alignment horizontal="center" wrapText="1"/>
    </xf>
    <xf numFmtId="0" fontId="35" fillId="0" borderId="50" xfId="0" applyFont="1" applyBorder="1" applyAlignment="1">
      <alignment wrapText="1"/>
    </xf>
    <xf numFmtId="0" fontId="24" fillId="0" borderId="50" xfId="0" applyFont="1" applyBorder="1" applyAlignment="1">
      <alignment horizontal="center" wrapText="1"/>
    </xf>
    <xf numFmtId="0" fontId="35" fillId="0" borderId="0" xfId="0" applyFont="1" applyBorder="1" applyAlignment="1">
      <alignment horizontal="right"/>
    </xf>
    <xf numFmtId="0" fontId="35" fillId="0" borderId="50" xfId="0" applyFont="1" applyBorder="1" applyAlignment="1">
      <alignment horizontal="right"/>
    </xf>
    <xf numFmtId="0" fontId="35" fillId="0" borderId="57" xfId="0" applyFont="1" applyBorder="1" applyAlignment="1">
      <alignment wrapText="1"/>
    </xf>
    <xf numFmtId="0" fontId="20" fillId="0" borderId="77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48" fillId="0" borderId="99" xfId="0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3" fontId="24" fillId="0" borderId="77" xfId="0" applyNumberFormat="1" applyFont="1" applyBorder="1" applyAlignment="1">
      <alignment horizontal="right"/>
    </xf>
    <xf numFmtId="0" fontId="24" fillId="0" borderId="77" xfId="0" applyFont="1" applyBorder="1" applyAlignment="1">
      <alignment horizontal="center" wrapText="1"/>
    </xf>
    <xf numFmtId="0" fontId="24" fillId="0" borderId="22" xfId="0" applyFont="1" applyBorder="1"/>
    <xf numFmtId="3" fontId="24" fillId="0" borderId="0" xfId="0" applyNumberFormat="1" applyFont="1" applyBorder="1" applyAlignment="1">
      <alignment horizontal="right"/>
    </xf>
    <xf numFmtId="0" fontId="35" fillId="0" borderId="87" xfId="0" applyFont="1" applyBorder="1" applyAlignment="1">
      <alignment horizontal="right"/>
    </xf>
    <xf numFmtId="0" fontId="24" fillId="0" borderId="100" xfId="0" applyFont="1" applyBorder="1"/>
    <xf numFmtId="0" fontId="35" fillId="0" borderId="101" xfId="0" applyFont="1" applyBorder="1" applyAlignment="1">
      <alignment horizontal="right"/>
    </xf>
    <xf numFmtId="0" fontId="24" fillId="0" borderId="102" xfId="0" applyFont="1" applyBorder="1"/>
    <xf numFmtId="3" fontId="24" fillId="0" borderId="103" xfId="0" applyNumberFormat="1" applyFont="1" applyBorder="1"/>
    <xf numFmtId="0" fontId="24" fillId="0" borderId="104" xfId="0" applyFont="1" applyBorder="1" applyAlignment="1">
      <alignment horizontal="center"/>
    </xf>
    <xf numFmtId="0" fontId="35" fillId="0" borderId="105" xfId="0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35" fillId="0" borderId="106" xfId="0" applyFont="1" applyBorder="1" applyAlignment="1">
      <alignment horizontal="right"/>
    </xf>
    <xf numFmtId="3" fontId="20" fillId="0" borderId="107" xfId="0" applyNumberFormat="1" applyFont="1" applyBorder="1"/>
    <xf numFmtId="0" fontId="22" fillId="0" borderId="43" xfId="0" applyFont="1" applyBorder="1" applyAlignment="1">
      <alignment horizontal="center"/>
    </xf>
    <xf numFmtId="0" fontId="22" fillId="0" borderId="108" xfId="0" applyFont="1" applyBorder="1" applyAlignment="1">
      <alignment horizontal="center"/>
    </xf>
    <xf numFmtId="0" fontId="20" fillId="0" borderId="57" xfId="0" applyFont="1" applyBorder="1" applyAlignment="1">
      <alignment wrapText="1"/>
    </xf>
    <xf numFmtId="0" fontId="35" fillId="0" borderId="109" xfId="0" applyFont="1" applyBorder="1" applyAlignment="1">
      <alignment horizontal="right"/>
    </xf>
    <xf numFmtId="0" fontId="20" fillId="0" borderId="50" xfId="0" applyFont="1" applyBorder="1" applyAlignment="1">
      <alignment horizontal="center" wrapText="1"/>
    </xf>
    <xf numFmtId="0" fontId="35" fillId="0" borderId="110" xfId="0" applyFont="1" applyBorder="1" applyAlignment="1">
      <alignment horizontal="right"/>
    </xf>
    <xf numFmtId="0" fontId="35" fillId="0" borderId="111" xfId="0" applyFont="1" applyFill="1" applyBorder="1" applyAlignment="1">
      <alignment horizontal="right"/>
    </xf>
    <xf numFmtId="0" fontId="35" fillId="0" borderId="111" xfId="0" applyFont="1" applyBorder="1" applyAlignment="1">
      <alignment horizontal="right"/>
    </xf>
    <xf numFmtId="3" fontId="20" fillId="20" borderId="70" xfId="0" applyNumberFormat="1" applyFont="1" applyFill="1" applyBorder="1"/>
    <xf numFmtId="0" fontId="24" fillId="0" borderId="50" xfId="0" applyFont="1" applyBorder="1" applyAlignment="1">
      <alignment wrapText="1"/>
    </xf>
    <xf numFmtId="0" fontId="35" fillId="0" borderId="40" xfId="0" applyFont="1" applyBorder="1" applyAlignment="1">
      <alignment horizontal="right"/>
    </xf>
    <xf numFmtId="0" fontId="35" fillId="0" borderId="50" xfId="0" applyFont="1" applyBorder="1" applyAlignment="1">
      <alignment horizontal="center"/>
    </xf>
    <xf numFmtId="0" fontId="35" fillId="0" borderId="43" xfId="0" applyFont="1" applyBorder="1" applyAlignment="1">
      <alignment wrapText="1"/>
    </xf>
    <xf numFmtId="0" fontId="20" fillId="0" borderId="50" xfId="0" applyFont="1" applyBorder="1" applyAlignment="1">
      <alignment horizontal="right"/>
    </xf>
    <xf numFmtId="0" fontId="48" fillId="0" borderId="86" xfId="0" applyFont="1" applyBorder="1" applyAlignment="1">
      <alignment horizontal="center"/>
    </xf>
    <xf numFmtId="0" fontId="48" fillId="0" borderId="77" xfId="0" applyFont="1" applyBorder="1" applyAlignment="1">
      <alignment horizontal="center"/>
    </xf>
    <xf numFmtId="0" fontId="24" fillId="0" borderId="71" xfId="0" applyFont="1" applyBorder="1" applyAlignment="1">
      <alignment horizontal="center" vertical="center"/>
    </xf>
    <xf numFmtId="0" fontId="48" fillId="0" borderId="96" xfId="0" applyFont="1" applyBorder="1" applyAlignment="1">
      <alignment horizontal="center"/>
    </xf>
    <xf numFmtId="0" fontId="22" fillId="0" borderId="112" xfId="0" applyFont="1" applyBorder="1"/>
    <xf numFmtId="0" fontId="24" fillId="0" borderId="50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3" fontId="29" fillId="0" borderId="49" xfId="0" applyNumberFormat="1" applyFont="1" applyBorder="1" applyAlignment="1">
      <alignment horizontal="right"/>
    </xf>
    <xf numFmtId="3" fontId="40" fillId="0" borderId="50" xfId="0" applyNumberFormat="1" applyFont="1" applyBorder="1" applyAlignment="1">
      <alignment horizontal="right"/>
    </xf>
    <xf numFmtId="3" fontId="20" fillId="0" borderId="40" xfId="0" applyNumberFormat="1" applyFont="1" applyBorder="1"/>
    <xf numFmtId="0" fontId="24" fillId="0" borderId="19" xfId="0" applyFont="1" applyBorder="1"/>
    <xf numFmtId="0" fontId="20" fillId="0" borderId="57" xfId="0" applyFont="1" applyBorder="1" applyAlignment="1">
      <alignment horizontal="center" wrapText="1"/>
    </xf>
    <xf numFmtId="0" fontId="35" fillId="0" borderId="113" xfId="0" applyFont="1" applyBorder="1" applyAlignment="1">
      <alignment horizontal="right"/>
    </xf>
    <xf numFmtId="0" fontId="20" fillId="0" borderId="0" xfId="0" applyFont="1" applyAlignment="1"/>
    <xf numFmtId="0" fontId="22" fillId="0" borderId="100" xfId="0" applyFont="1" applyBorder="1" applyAlignment="1">
      <alignment horizontal="center" vertical="center"/>
    </xf>
    <xf numFmtId="0" fontId="35" fillId="0" borderId="80" xfId="0" applyFont="1" applyBorder="1" applyAlignment="1">
      <alignment horizontal="right"/>
    </xf>
    <xf numFmtId="0" fontId="35" fillId="0" borderId="114" xfId="0" applyFont="1" applyBorder="1" applyAlignment="1">
      <alignment horizontal="right"/>
    </xf>
    <xf numFmtId="0" fontId="35" fillId="0" borderId="86" xfId="0" applyFont="1" applyBorder="1" applyAlignment="1">
      <alignment horizontal="right"/>
    </xf>
    <xf numFmtId="0" fontId="22" fillId="0" borderId="115" xfId="0" applyFont="1" applyBorder="1" applyAlignment="1">
      <alignment horizontal="center" vertical="center"/>
    </xf>
    <xf numFmtId="0" fontId="35" fillId="0" borderId="116" xfId="0" applyFont="1" applyBorder="1" applyAlignment="1">
      <alignment horizontal="right"/>
    </xf>
    <xf numFmtId="0" fontId="20" fillId="0" borderId="117" xfId="0" applyFont="1" applyBorder="1" applyAlignment="1">
      <alignment wrapText="1"/>
    </xf>
    <xf numFmtId="0" fontId="24" fillId="0" borderId="43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45" fillId="0" borderId="100" xfId="0" applyFont="1" applyBorder="1" applyAlignment="1">
      <alignment vertical="center"/>
    </xf>
    <xf numFmtId="0" fontId="45" fillId="0" borderId="118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/>
    </xf>
    <xf numFmtId="166" fontId="37" fillId="0" borderId="119" xfId="26" applyNumberFormat="1" applyFont="1" applyFill="1" applyBorder="1" applyAlignment="1" applyProtection="1"/>
    <xf numFmtId="166" fontId="37" fillId="0" borderId="120" xfId="26" applyNumberFormat="1" applyFont="1" applyFill="1" applyBorder="1" applyAlignment="1" applyProtection="1"/>
    <xf numFmtId="166" fontId="37" fillId="0" borderId="121" xfId="26" applyNumberFormat="1" applyFont="1" applyFill="1" applyBorder="1" applyAlignment="1" applyProtection="1"/>
    <xf numFmtId="0" fontId="37" fillId="0" borderId="122" xfId="0" applyFont="1" applyBorder="1"/>
    <xf numFmtId="166" fontId="37" fillId="0" borderId="123" xfId="26" applyNumberFormat="1" applyFont="1" applyFill="1" applyBorder="1" applyAlignment="1" applyProtection="1"/>
    <xf numFmtId="0" fontId="24" fillId="0" borderId="115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0" fillId="0" borderId="75" xfId="0" applyFont="1" applyBorder="1"/>
    <xf numFmtId="3" fontId="22" fillId="0" borderId="125" xfId="26" applyNumberFormat="1" applyFont="1" applyFill="1" applyBorder="1" applyAlignment="1" applyProtection="1">
      <alignment horizontal="right" vertical="center"/>
    </xf>
    <xf numFmtId="0" fontId="20" fillId="0" borderId="126" xfId="0" applyFont="1" applyBorder="1"/>
    <xf numFmtId="0" fontId="22" fillId="0" borderId="102" xfId="0" applyFont="1" applyBorder="1" applyAlignment="1">
      <alignment vertical="center"/>
    </xf>
    <xf numFmtId="0" fontId="20" fillId="0" borderId="29" xfId="0" applyFont="1" applyBorder="1" applyAlignment="1">
      <alignment horizontal="center"/>
    </xf>
    <xf numFmtId="0" fontId="20" fillId="0" borderId="127" xfId="0" applyFont="1" applyBorder="1" applyAlignment="1">
      <alignment horizontal="center"/>
    </xf>
    <xf numFmtId="0" fontId="20" fillId="0" borderId="128" xfId="0" applyFont="1" applyBorder="1" applyAlignment="1">
      <alignment horizontal="center"/>
    </xf>
    <xf numFmtId="0" fontId="20" fillId="0" borderId="129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08" xfId="0" applyFont="1" applyBorder="1"/>
    <xf numFmtId="0" fontId="20" fillId="0" borderId="130" xfId="0" applyFont="1" applyBorder="1" applyAlignment="1">
      <alignment horizontal="center"/>
    </xf>
    <xf numFmtId="0" fontId="29" fillId="0" borderId="131" xfId="0" applyFont="1" applyBorder="1" applyAlignment="1">
      <alignment wrapText="1"/>
    </xf>
    <xf numFmtId="0" fontId="0" fillId="0" borderId="132" xfId="0" applyBorder="1"/>
    <xf numFmtId="3" fontId="20" fillId="0" borderId="35" xfId="0" applyNumberFormat="1" applyFont="1" applyBorder="1"/>
    <xf numFmtId="3" fontId="20" fillId="0" borderId="32" xfId="0" applyNumberFormat="1" applyFont="1" applyBorder="1" applyAlignment="1">
      <alignment horizontal="right"/>
    </xf>
    <xf numFmtId="3" fontId="20" fillId="0" borderId="54" xfId="0" applyNumberFormat="1" applyFont="1" applyBorder="1" applyAlignment="1">
      <alignment horizontal="right"/>
    </xf>
    <xf numFmtId="0" fontId="24" fillId="0" borderId="133" xfId="0" applyFont="1" applyBorder="1" applyAlignment="1">
      <alignment horizontal="center" vertical="center"/>
    </xf>
    <xf numFmtId="3" fontId="20" fillId="0" borderId="131" xfId="0" applyNumberFormat="1" applyFont="1" applyBorder="1" applyAlignment="1">
      <alignment vertical="center"/>
    </xf>
    <xf numFmtId="3" fontId="24" fillId="0" borderId="134" xfId="0" applyNumberFormat="1" applyFont="1" applyBorder="1" applyAlignment="1">
      <alignment horizontal="center" vertical="center"/>
    </xf>
    <xf numFmtId="0" fontId="0" fillId="0" borderId="135" xfId="0" applyBorder="1"/>
    <xf numFmtId="0" fontId="24" fillId="0" borderId="136" xfId="0" applyFont="1" applyBorder="1" applyAlignment="1">
      <alignment horizontal="center" vertical="center"/>
    </xf>
    <xf numFmtId="0" fontId="20" fillId="0" borderId="137" xfId="0" applyFont="1" applyBorder="1" applyAlignment="1">
      <alignment vertical="center" wrapText="1"/>
    </xf>
    <xf numFmtId="0" fontId="20" fillId="0" borderId="138" xfId="0" applyFont="1" applyBorder="1" applyAlignment="1">
      <alignment vertical="center" wrapText="1"/>
    </xf>
    <xf numFmtId="0" fontId="20" fillId="0" borderId="139" xfId="0" applyFont="1" applyBorder="1" applyAlignment="1">
      <alignment vertical="center" wrapText="1"/>
    </xf>
    <xf numFmtId="0" fontId="20" fillId="0" borderId="140" xfId="0" applyFont="1" applyBorder="1" applyAlignment="1">
      <alignment vertical="center" wrapText="1"/>
    </xf>
    <xf numFmtId="0" fontId="24" fillId="0" borderId="141" xfId="0" applyFont="1" applyBorder="1" applyAlignment="1">
      <alignment vertical="center"/>
    </xf>
    <xf numFmtId="0" fontId="24" fillId="0" borderId="0" xfId="0" applyFont="1" applyBorder="1" applyAlignment="1">
      <alignment wrapText="1"/>
    </xf>
    <xf numFmtId="0" fontId="24" fillId="0" borderId="53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48" fillId="0" borderId="71" xfId="0" applyFont="1" applyBorder="1" applyAlignment="1">
      <alignment horizontal="center" wrapText="1"/>
    </xf>
    <xf numFmtId="0" fontId="24" fillId="0" borderId="102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4" fillId="0" borderId="46" xfId="0" applyNumberFormat="1" applyFont="1" applyBorder="1" applyAlignment="1">
      <alignment horizontal="right"/>
    </xf>
    <xf numFmtId="3" fontId="24" fillId="0" borderId="14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0" fillId="0" borderId="50" xfId="0" applyFont="1" applyBorder="1" applyAlignment="1">
      <alignment horizontal="center" wrapText="1"/>
    </xf>
    <xf numFmtId="0" fontId="0" fillId="0" borderId="50" xfId="0" applyBorder="1"/>
    <xf numFmtId="0" fontId="50" fillId="0" borderId="43" xfId="0" applyFont="1" applyBorder="1" applyAlignment="1">
      <alignment horizontal="center"/>
    </xf>
    <xf numFmtId="0" fontId="50" fillId="0" borderId="50" xfId="0" applyFont="1" applyBorder="1" applyAlignment="1">
      <alignment horizontal="center"/>
    </xf>
    <xf numFmtId="0" fontId="50" fillId="0" borderId="71" xfId="0" applyFont="1" applyBorder="1" applyAlignment="1">
      <alignment horizontal="center"/>
    </xf>
    <xf numFmtId="0" fontId="20" fillId="0" borderId="54" xfId="0" applyFont="1" applyBorder="1" applyAlignment="1">
      <alignment wrapText="1"/>
    </xf>
    <xf numFmtId="0" fontId="35" fillId="0" borderId="52" xfId="0" applyFont="1" applyBorder="1" applyAlignment="1">
      <alignment horizontal="right"/>
    </xf>
    <xf numFmtId="0" fontId="24" fillId="0" borderId="143" xfId="0" applyFont="1" applyBorder="1" applyAlignment="1">
      <alignment wrapText="1"/>
    </xf>
    <xf numFmtId="0" fontId="0" fillId="0" borderId="51" xfId="0" applyBorder="1"/>
    <xf numFmtId="0" fontId="0" fillId="0" borderId="80" xfId="0" applyBorder="1"/>
    <xf numFmtId="3" fontId="20" fillId="20" borderId="85" xfId="0" applyNumberFormat="1" applyFont="1" applyFill="1" applyBorder="1"/>
    <xf numFmtId="0" fontId="55" fillId="0" borderId="80" xfId="0" applyFont="1" applyBorder="1" applyAlignment="1">
      <alignment horizontal="center"/>
    </xf>
    <xf numFmtId="0" fontId="56" fillId="0" borderId="105" xfId="0" applyFont="1" applyBorder="1" applyAlignment="1">
      <alignment horizontal="center"/>
    </xf>
    <xf numFmtId="0" fontId="56" fillId="0" borderId="85" xfId="0" applyFont="1" applyBorder="1" applyAlignment="1">
      <alignment horizontal="center"/>
    </xf>
    <xf numFmtId="0" fontId="56" fillId="0" borderId="53" xfId="0" applyFont="1" applyBorder="1" applyAlignment="1">
      <alignment horizontal="center"/>
    </xf>
    <xf numFmtId="0" fontId="35" fillId="0" borderId="144" xfId="0" applyFont="1" applyBorder="1" applyAlignment="1">
      <alignment horizontal="right"/>
    </xf>
    <xf numFmtId="0" fontId="24" fillId="0" borderId="145" xfId="0" applyFont="1" applyBorder="1"/>
    <xf numFmtId="3" fontId="24" fillId="0" borderId="146" xfId="0" applyNumberFormat="1" applyFont="1" applyBorder="1"/>
    <xf numFmtId="3" fontId="24" fillId="0" borderId="147" xfId="0" applyNumberFormat="1" applyFont="1" applyBorder="1"/>
    <xf numFmtId="3" fontId="24" fillId="20" borderId="148" xfId="0" applyNumberFormat="1" applyFont="1" applyFill="1" applyBorder="1"/>
    <xf numFmtId="0" fontId="24" fillId="20" borderId="149" xfId="0" applyFont="1" applyFill="1" applyBorder="1" applyAlignment="1">
      <alignment wrapText="1"/>
    </xf>
    <xf numFmtId="3" fontId="55" fillId="0" borderId="54" xfId="0" applyNumberFormat="1" applyFont="1" applyBorder="1" applyAlignment="1">
      <alignment horizontal="center"/>
    </xf>
    <xf numFmtId="3" fontId="55" fillId="0" borderId="39" xfId="0" applyNumberFormat="1" applyFont="1" applyBorder="1" applyAlignment="1">
      <alignment horizontal="center"/>
    </xf>
    <xf numFmtId="3" fontId="20" fillId="0" borderId="150" xfId="0" applyNumberFormat="1" applyFont="1" applyBorder="1"/>
    <xf numFmtId="3" fontId="20" fillId="20" borderId="90" xfId="0" applyNumberFormat="1" applyFont="1" applyFill="1" applyBorder="1"/>
    <xf numFmtId="3" fontId="24" fillId="0" borderId="151" xfId="0" applyNumberFormat="1" applyFont="1" applyBorder="1"/>
    <xf numFmtId="3" fontId="24" fillId="0" borderId="150" xfId="0" applyNumberFormat="1" applyFont="1" applyBorder="1"/>
    <xf numFmtId="3" fontId="24" fillId="0" borderId="144" xfId="0" applyNumberFormat="1" applyFont="1" applyBorder="1"/>
    <xf numFmtId="0" fontId="35" fillId="0" borderId="152" xfId="0" applyFont="1" applyBorder="1" applyAlignment="1">
      <alignment horizontal="right"/>
    </xf>
    <xf numFmtId="0" fontId="20" fillId="0" borderId="60" xfId="0" applyFont="1" applyBorder="1" applyAlignment="1">
      <alignment wrapText="1"/>
    </xf>
    <xf numFmtId="3" fontId="24" fillId="0" borderId="153" xfId="0" applyNumberFormat="1" applyFont="1" applyBorder="1"/>
    <xf numFmtId="3" fontId="24" fillId="0" borderId="154" xfId="0" applyNumberFormat="1" applyFont="1" applyBorder="1"/>
    <xf numFmtId="3" fontId="24" fillId="0" borderId="155" xfId="0" applyNumberFormat="1" applyFont="1" applyBorder="1"/>
    <xf numFmtId="3" fontId="20" fillId="0" borderId="80" xfId="0" applyNumberFormat="1" applyFont="1" applyBorder="1"/>
    <xf numFmtId="3" fontId="24" fillId="0" borderId="89" xfId="0" applyNumberFormat="1" applyFont="1" applyBorder="1"/>
    <xf numFmtId="0" fontId="31" fillId="0" borderId="116" xfId="0" applyFont="1" applyBorder="1" applyAlignment="1">
      <alignment wrapText="1"/>
    </xf>
    <xf numFmtId="0" fontId="31" fillId="0" borderId="156" xfId="0" applyFont="1" applyBorder="1" applyAlignment="1">
      <alignment wrapText="1"/>
    </xf>
    <xf numFmtId="0" fontId="20" fillId="0" borderId="153" xfId="0" applyFont="1" applyBorder="1" applyAlignment="1">
      <alignment wrapText="1"/>
    </xf>
    <xf numFmtId="0" fontId="20" fillId="0" borderId="157" xfId="0" applyFont="1" applyBorder="1"/>
    <xf numFmtId="0" fontId="32" fillId="0" borderId="109" xfId="0" applyFont="1" applyBorder="1" applyAlignment="1">
      <alignment wrapText="1"/>
    </xf>
    <xf numFmtId="0" fontId="31" fillId="0" borderId="55" xfId="0" applyFont="1" applyBorder="1" applyAlignment="1">
      <alignment wrapText="1"/>
    </xf>
    <xf numFmtId="0" fontId="32" fillId="0" borderId="111" xfId="0" applyFont="1" applyBorder="1" applyAlignment="1">
      <alignment wrapText="1"/>
    </xf>
    <xf numFmtId="0" fontId="32" fillId="0" borderId="158" xfId="0" applyFont="1" applyBorder="1" applyAlignment="1">
      <alignment wrapText="1"/>
    </xf>
    <xf numFmtId="3" fontId="24" fillId="0" borderId="159" xfId="0" applyNumberFormat="1" applyFont="1" applyBorder="1"/>
    <xf numFmtId="0" fontId="48" fillId="0" borderId="160" xfId="0" applyFont="1" applyBorder="1" applyAlignment="1">
      <alignment horizontal="center"/>
    </xf>
    <xf numFmtId="0" fontId="48" fillId="0" borderId="80" xfId="0" applyFont="1" applyBorder="1" applyAlignment="1">
      <alignment horizontal="center"/>
    </xf>
    <xf numFmtId="3" fontId="20" fillId="0" borderId="39" xfId="0" applyNumberFormat="1" applyFont="1" applyBorder="1" applyAlignment="1">
      <alignment horizontal="right"/>
    </xf>
    <xf numFmtId="0" fontId="48" fillId="0" borderId="47" xfId="0" applyFont="1" applyBorder="1" applyAlignment="1">
      <alignment horizontal="center"/>
    </xf>
    <xf numFmtId="0" fontId="48" fillId="0" borderId="51" xfId="0" applyFont="1" applyBorder="1" applyAlignment="1">
      <alignment horizontal="center"/>
    </xf>
    <xf numFmtId="3" fontId="20" fillId="0" borderId="161" xfId="0" applyNumberFormat="1" applyFont="1" applyBorder="1"/>
    <xf numFmtId="0" fontId="24" fillId="0" borderId="71" xfId="0" applyFont="1" applyBorder="1"/>
    <xf numFmtId="0" fontId="20" fillId="0" borderId="50" xfId="0" applyFont="1" applyBorder="1"/>
    <xf numFmtId="0" fontId="48" fillId="0" borderId="90" xfId="0" applyFont="1" applyBorder="1" applyAlignment="1">
      <alignment horizontal="center"/>
    </xf>
    <xf numFmtId="0" fontId="20" fillId="0" borderId="77" xfId="0" applyFont="1" applyBorder="1"/>
    <xf numFmtId="0" fontId="20" fillId="0" borderId="54" xfId="0" applyFont="1" applyFill="1" applyBorder="1"/>
    <xf numFmtId="0" fontId="20" fillId="0" borderId="39" xfId="0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20" fillId="0" borderId="51" xfId="0" applyFont="1" applyBorder="1" applyAlignment="1">
      <alignment horizontal="right"/>
    </xf>
    <xf numFmtId="0" fontId="24" fillId="0" borderId="162" xfId="0" applyFont="1" applyBorder="1"/>
    <xf numFmtId="0" fontId="20" fillId="0" borderId="52" xfId="0" applyFont="1" applyBorder="1" applyAlignment="1">
      <alignment horizontal="right"/>
    </xf>
    <xf numFmtId="0" fontId="24" fillId="0" borderId="82" xfId="0" applyFont="1" applyBorder="1" applyAlignment="1">
      <alignment horizontal="center"/>
    </xf>
    <xf numFmtId="0" fontId="24" fillId="0" borderId="62" xfId="0" applyFont="1" applyBorder="1" applyAlignment="1">
      <alignment horizontal="center" wrapText="1"/>
    </xf>
    <xf numFmtId="0" fontId="24" fillId="0" borderId="163" xfId="0" applyFont="1" applyBorder="1" applyAlignment="1">
      <alignment horizontal="center"/>
    </xf>
    <xf numFmtId="0" fontId="24" fillId="0" borderId="164" xfId="0" applyFont="1" applyBorder="1" applyAlignment="1">
      <alignment horizontal="center"/>
    </xf>
    <xf numFmtId="3" fontId="20" fillId="20" borderId="165" xfId="0" applyNumberFormat="1" applyFont="1" applyFill="1" applyBorder="1"/>
    <xf numFmtId="0" fontId="24" fillId="0" borderId="80" xfId="0" applyFont="1" applyBorder="1" applyAlignment="1">
      <alignment horizontal="center"/>
    </xf>
    <xf numFmtId="3" fontId="20" fillId="0" borderId="166" xfId="0" applyNumberFormat="1" applyFont="1" applyBorder="1"/>
    <xf numFmtId="3" fontId="20" fillId="0" borderId="167" xfId="0" applyNumberFormat="1" applyFont="1" applyBorder="1"/>
    <xf numFmtId="0" fontId="35" fillId="0" borderId="74" xfId="0" applyFont="1" applyBorder="1" applyAlignment="1">
      <alignment wrapText="1"/>
    </xf>
    <xf numFmtId="0" fontId="35" fillId="0" borderId="42" xfId="0" applyFont="1" applyBorder="1"/>
    <xf numFmtId="3" fontId="20" fillId="0" borderId="59" xfId="0" applyNumberFormat="1" applyFont="1" applyBorder="1" applyAlignment="1"/>
    <xf numFmtId="3" fontId="20" fillId="0" borderId="78" xfId="0" applyNumberFormat="1" applyFont="1" applyBorder="1" applyAlignment="1"/>
    <xf numFmtId="3" fontId="24" fillId="20" borderId="50" xfId="0" applyNumberFormat="1" applyFont="1" applyFill="1" applyBorder="1"/>
    <xf numFmtId="3" fontId="24" fillId="20" borderId="52" xfId="0" applyNumberFormat="1" applyFont="1" applyFill="1" applyBorder="1"/>
    <xf numFmtId="3" fontId="24" fillId="20" borderId="0" xfId="0" applyNumberFormat="1" applyFont="1" applyFill="1" applyBorder="1"/>
    <xf numFmtId="0" fontId="20" fillId="0" borderId="53" xfId="0" applyFont="1" applyBorder="1"/>
    <xf numFmtId="0" fontId="24" fillId="0" borderId="43" xfId="0" applyFont="1" applyBorder="1" applyAlignment="1">
      <alignment horizontal="left" vertical="center" wrapText="1"/>
    </xf>
    <xf numFmtId="0" fontId="20" fillId="0" borderId="90" xfId="0" applyFont="1" applyBorder="1" applyAlignment="1">
      <alignment wrapText="1"/>
    </xf>
    <xf numFmtId="0" fontId="31" fillId="0" borderId="43" xfId="0" applyFont="1" applyBorder="1" applyAlignment="1">
      <alignment horizontal="justify" wrapText="1"/>
    </xf>
    <xf numFmtId="0" fontId="24" fillId="0" borderId="168" xfId="0" applyFont="1" applyBorder="1" applyAlignment="1">
      <alignment wrapText="1"/>
    </xf>
    <xf numFmtId="0" fontId="24" fillId="0" borderId="57" xfId="0" applyFont="1" applyBorder="1" applyAlignment="1">
      <alignment horizontal="center" vertical="center"/>
    </xf>
    <xf numFmtId="0" fontId="20" fillId="0" borderId="69" xfId="0" applyFont="1" applyBorder="1" applyAlignment="1">
      <alignment wrapText="1"/>
    </xf>
    <xf numFmtId="0" fontId="20" fillId="0" borderId="169" xfId="0" applyFont="1" applyBorder="1" applyAlignment="1">
      <alignment wrapText="1"/>
    </xf>
    <xf numFmtId="0" fontId="24" fillId="0" borderId="165" xfId="0" applyFont="1" applyBorder="1" applyAlignment="1">
      <alignment horizontal="center" wrapText="1"/>
    </xf>
    <xf numFmtId="0" fontId="24" fillId="0" borderId="170" xfId="0" applyFont="1" applyBorder="1" applyAlignment="1">
      <alignment horizontal="center" wrapText="1"/>
    </xf>
    <xf numFmtId="0" fontId="24" fillId="0" borderId="4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3" fontId="20" fillId="0" borderId="132" xfId="0" applyNumberFormat="1" applyFont="1" applyBorder="1"/>
    <xf numFmtId="3" fontId="24" fillId="0" borderId="57" xfId="0" applyNumberFormat="1" applyFont="1" applyBorder="1"/>
    <xf numFmtId="3" fontId="20" fillId="0" borderId="171" xfId="0" applyNumberFormat="1" applyFont="1" applyBorder="1"/>
    <xf numFmtId="3" fontId="20" fillId="0" borderId="78" xfId="33" applyNumberFormat="1" applyFont="1" applyBorder="1" applyProtection="1"/>
    <xf numFmtId="0" fontId="20" fillId="0" borderId="19" xfId="33" applyFont="1" applyBorder="1" applyProtection="1"/>
    <xf numFmtId="3" fontId="20" fillId="0" borderId="135" xfId="0" applyNumberFormat="1" applyFont="1" applyBorder="1"/>
    <xf numFmtId="3" fontId="24" fillId="0" borderId="51" xfId="0" applyNumberFormat="1" applyFont="1" applyBorder="1" applyAlignment="1">
      <alignment wrapText="1"/>
    </xf>
    <xf numFmtId="3" fontId="20" fillId="0" borderId="39" xfId="0" applyNumberFormat="1" applyFont="1" applyBorder="1" applyAlignment="1">
      <alignment wrapText="1"/>
    </xf>
    <xf numFmtId="3" fontId="24" fillId="0" borderId="39" xfId="0" applyNumberFormat="1" applyFont="1" applyBorder="1" applyAlignment="1">
      <alignment wrapText="1"/>
    </xf>
    <xf numFmtId="3" fontId="24" fillId="0" borderId="43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5" fillId="0" borderId="90" xfId="0" applyFont="1" applyBorder="1" applyAlignment="1">
      <alignment horizontal="right"/>
    </xf>
    <xf numFmtId="0" fontId="35" fillId="0" borderId="54" xfId="0" applyFont="1" applyBorder="1" applyAlignment="1">
      <alignment horizontal="right"/>
    </xf>
    <xf numFmtId="0" fontId="35" fillId="0" borderId="88" xfId="0" applyFont="1" applyBorder="1" applyAlignment="1">
      <alignment horizontal="right"/>
    </xf>
    <xf numFmtId="3" fontId="20" fillId="0" borderId="36" xfId="0" applyNumberFormat="1" applyFont="1" applyBorder="1"/>
    <xf numFmtId="0" fontId="20" fillId="0" borderId="19" xfId="0" applyFont="1" applyBorder="1" applyAlignment="1">
      <alignment wrapText="1"/>
    </xf>
    <xf numFmtId="0" fontId="20" fillId="0" borderId="19" xfId="0" applyFont="1" applyBorder="1" applyAlignment="1">
      <alignment vertical="center" wrapText="1"/>
    </xf>
    <xf numFmtId="3" fontId="24" fillId="0" borderId="50" xfId="0" applyNumberFormat="1" applyFont="1" applyBorder="1" applyAlignment="1">
      <alignment wrapText="1"/>
    </xf>
    <xf numFmtId="3" fontId="24" fillId="0" borderId="172" xfId="0" applyNumberFormat="1" applyFont="1" applyBorder="1"/>
    <xf numFmtId="3" fontId="20" fillId="0" borderId="60" xfId="0" applyNumberFormat="1" applyFont="1" applyBorder="1"/>
    <xf numFmtId="3" fontId="20" fillId="0" borderId="173" xfId="0" applyNumberFormat="1" applyFont="1" applyBorder="1"/>
    <xf numFmtId="0" fontId="20" fillId="0" borderId="153" xfId="0" applyFont="1" applyBorder="1" applyAlignment="1">
      <alignment horizontal="center"/>
    </xf>
    <xf numFmtId="3" fontId="48" fillId="0" borderId="174" xfId="0" applyNumberFormat="1" applyFont="1" applyBorder="1"/>
    <xf numFmtId="3" fontId="48" fillId="0" borderId="157" xfId="0" applyNumberFormat="1" applyFont="1" applyBorder="1"/>
    <xf numFmtId="3" fontId="35" fillId="0" borderId="36" xfId="0" applyNumberFormat="1" applyFont="1" applyBorder="1"/>
    <xf numFmtId="3" fontId="55" fillId="0" borderId="81" xfId="0" applyNumberFormat="1" applyFont="1" applyBorder="1" applyAlignment="1">
      <alignment horizontal="center"/>
    </xf>
    <xf numFmtId="3" fontId="55" fillId="0" borderId="57" xfId="0" applyNumberFormat="1" applyFont="1" applyFill="1" applyBorder="1" applyAlignment="1">
      <alignment horizontal="center"/>
    </xf>
    <xf numFmtId="0" fontId="24" fillId="0" borderId="175" xfId="0" applyFont="1" applyBorder="1" applyAlignment="1">
      <alignment horizontal="left" vertical="center"/>
    </xf>
    <xf numFmtId="0" fontId="20" fillId="0" borderId="80" xfId="0" applyFont="1" applyBorder="1" applyAlignment="1">
      <alignment horizontal="right"/>
    </xf>
    <xf numFmtId="3" fontId="20" fillId="0" borderId="16" xfId="0" applyNumberFormat="1" applyFont="1" applyFill="1" applyBorder="1"/>
    <xf numFmtId="3" fontId="20" fillId="0" borderId="12" xfId="0" applyNumberFormat="1" applyFont="1" applyFill="1" applyBorder="1"/>
    <xf numFmtId="0" fontId="20" fillId="0" borderId="176" xfId="0" applyFont="1" applyBorder="1"/>
    <xf numFmtId="0" fontId="29" fillId="0" borderId="28" xfId="0" applyFont="1" applyBorder="1" applyAlignment="1">
      <alignment wrapText="1"/>
    </xf>
    <xf numFmtId="0" fontId="24" fillId="0" borderId="177" xfId="0" applyFont="1" applyBorder="1"/>
    <xf numFmtId="0" fontId="40" fillId="0" borderId="66" xfId="0" applyFont="1" applyBorder="1"/>
    <xf numFmtId="3" fontId="40" fillId="0" borderId="66" xfId="26" applyNumberFormat="1" applyFont="1" applyFill="1" applyBorder="1" applyAlignment="1" applyProtection="1"/>
    <xf numFmtId="3" fontId="40" fillId="0" borderId="178" xfId="26" applyNumberFormat="1" applyFont="1" applyFill="1" applyBorder="1" applyAlignment="1" applyProtection="1"/>
    <xf numFmtId="3" fontId="40" fillId="0" borderId="45" xfId="26" applyNumberFormat="1" applyFont="1" applyFill="1" applyBorder="1" applyAlignment="1" applyProtection="1"/>
    <xf numFmtId="3" fontId="40" fillId="0" borderId="71" xfId="26" applyNumberFormat="1" applyFont="1" applyFill="1" applyBorder="1" applyAlignment="1" applyProtection="1"/>
    <xf numFmtId="3" fontId="20" fillId="0" borderId="54" xfId="0" applyNumberFormat="1" applyFont="1" applyFill="1" applyBorder="1"/>
    <xf numFmtId="3" fontId="20" fillId="0" borderId="39" xfId="0" applyNumberFormat="1" applyFont="1" applyFill="1" applyBorder="1"/>
    <xf numFmtId="3" fontId="20" fillId="0" borderId="52" xfId="0" applyNumberFormat="1" applyFont="1" applyFill="1" applyBorder="1"/>
    <xf numFmtId="3" fontId="20" fillId="0" borderId="57" xfId="0" applyNumberFormat="1" applyFont="1" applyBorder="1"/>
    <xf numFmtId="0" fontId="29" fillId="0" borderId="54" xfId="0" applyFont="1" applyBorder="1" applyAlignment="1">
      <alignment horizontal="right"/>
    </xf>
    <xf numFmtId="0" fontId="29" fillId="0" borderId="88" xfId="0" applyFont="1" applyBorder="1" applyAlignment="1">
      <alignment horizontal="right"/>
    </xf>
    <xf numFmtId="3" fontId="29" fillId="0" borderId="89" xfId="0" applyNumberFormat="1" applyFont="1" applyBorder="1" applyAlignment="1">
      <alignment horizontal="right"/>
    </xf>
    <xf numFmtId="3" fontId="20" fillId="0" borderId="89" xfId="0" applyNumberFormat="1" applyFont="1" applyBorder="1" applyAlignment="1">
      <alignment horizontal="right"/>
    </xf>
    <xf numFmtId="0" fontId="40" fillId="0" borderId="43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24" fillId="20" borderId="0" xfId="0" applyFont="1" applyFill="1" applyBorder="1"/>
    <xf numFmtId="3" fontId="24" fillId="0" borderId="0" xfId="0" applyNumberFormat="1" applyFont="1" applyBorder="1"/>
    <xf numFmtId="0" fontId="0" fillId="0" borderId="0" xfId="0" applyBorder="1" applyAlignment="1">
      <alignment horizontal="center"/>
    </xf>
    <xf numFmtId="0" fontId="20" fillId="0" borderId="179" xfId="0" applyFont="1" applyBorder="1"/>
    <xf numFmtId="0" fontId="20" fillId="0" borderId="180" xfId="0" applyFont="1" applyBorder="1"/>
    <xf numFmtId="0" fontId="35" fillId="20" borderId="105" xfId="0" applyFont="1" applyFill="1" applyBorder="1"/>
    <xf numFmtId="0" fontId="35" fillId="20" borderId="87" xfId="0" applyFont="1" applyFill="1" applyBorder="1"/>
    <xf numFmtId="0" fontId="35" fillId="0" borderId="87" xfId="0" applyFont="1" applyBorder="1"/>
    <xf numFmtId="0" fontId="24" fillId="20" borderId="181" xfId="0" applyFont="1" applyFill="1" applyBorder="1"/>
    <xf numFmtId="3" fontId="24" fillId="20" borderId="182" xfId="0" applyNumberFormat="1" applyFont="1" applyFill="1" applyBorder="1"/>
    <xf numFmtId="3" fontId="20" fillId="20" borderId="88" xfId="0" applyNumberFormat="1" applyFont="1" applyFill="1" applyBorder="1"/>
    <xf numFmtId="3" fontId="20" fillId="20" borderId="43" xfId="0" applyNumberFormat="1" applyFont="1" applyFill="1" applyBorder="1"/>
    <xf numFmtId="0" fontId="35" fillId="0" borderId="54" xfId="0" applyFont="1" applyBorder="1"/>
    <xf numFmtId="0" fontId="24" fillId="20" borderId="183" xfId="0" applyFont="1" applyFill="1" applyBorder="1"/>
    <xf numFmtId="3" fontId="24" fillId="0" borderId="18" xfId="0" applyNumberFormat="1" applyFont="1" applyBorder="1"/>
    <xf numFmtId="0" fontId="24" fillId="20" borderId="0" xfId="0" applyFont="1" applyFill="1" applyBorder="1" applyAlignment="1">
      <alignment wrapText="1"/>
    </xf>
    <xf numFmtId="3" fontId="24" fillId="20" borderId="18" xfId="0" applyNumberFormat="1" applyFont="1" applyFill="1" applyBorder="1"/>
    <xf numFmtId="3" fontId="24" fillId="20" borderId="184" xfId="0" applyNumberFormat="1" applyFont="1" applyFill="1" applyBorder="1"/>
    <xf numFmtId="0" fontId="56" fillId="0" borderId="80" xfId="0" applyFont="1" applyBorder="1" applyAlignment="1">
      <alignment horizontal="center"/>
    </xf>
    <xf numFmtId="3" fontId="24" fillId="20" borderId="152" xfId="0" applyNumberFormat="1" applyFont="1" applyFill="1" applyBorder="1"/>
    <xf numFmtId="3" fontId="20" fillId="20" borderId="57" xfId="0" applyNumberFormat="1" applyFont="1" applyFill="1" applyBorder="1"/>
    <xf numFmtId="3" fontId="24" fillId="20" borderId="183" xfId="0" applyNumberFormat="1" applyFont="1" applyFill="1" applyBorder="1"/>
    <xf numFmtId="3" fontId="20" fillId="0" borderId="128" xfId="0" applyNumberFormat="1" applyFont="1" applyBorder="1"/>
    <xf numFmtId="0" fontId="24" fillId="0" borderId="51" xfId="0" applyFont="1" applyBorder="1" applyAlignment="1">
      <alignment horizontal="center"/>
    </xf>
    <xf numFmtId="3" fontId="20" fillId="0" borderId="46" xfId="0" applyNumberFormat="1" applyFont="1" applyBorder="1" applyAlignment="1">
      <alignment horizontal="right"/>
    </xf>
    <xf numFmtId="3" fontId="20" fillId="0" borderId="48" xfId="0" applyNumberFormat="1" applyFont="1" applyBorder="1" applyAlignment="1">
      <alignment horizontal="right"/>
    </xf>
    <xf numFmtId="3" fontId="24" fillId="0" borderId="71" xfId="0" applyNumberFormat="1" applyFont="1" applyBorder="1" applyAlignment="1">
      <alignment horizontal="right"/>
    </xf>
    <xf numFmtId="3" fontId="24" fillId="0" borderId="185" xfId="0" applyNumberFormat="1" applyFont="1" applyBorder="1"/>
    <xf numFmtId="3" fontId="24" fillId="0" borderId="186" xfId="0" applyNumberFormat="1" applyFont="1" applyBorder="1"/>
    <xf numFmtId="3" fontId="20" fillId="20" borderId="69" xfId="0" applyNumberFormat="1" applyFont="1" applyFill="1" applyBorder="1"/>
    <xf numFmtId="3" fontId="24" fillId="20" borderId="43" xfId="0" applyNumberFormat="1" applyFont="1" applyFill="1" applyBorder="1"/>
    <xf numFmtId="3" fontId="20" fillId="20" borderId="31" xfId="0" applyNumberFormat="1" applyFont="1" applyFill="1" applyBorder="1"/>
    <xf numFmtId="164" fontId="32" fillId="0" borderId="187" xfId="0" applyNumberFormat="1" applyFont="1" applyBorder="1" applyAlignment="1"/>
    <xf numFmtId="164" fontId="32" fillId="0" borderId="54" xfId="0" applyNumberFormat="1" applyFont="1" applyBorder="1" applyAlignment="1"/>
    <xf numFmtId="0" fontId="31" fillId="0" borderId="159" xfId="0" applyFont="1" applyBorder="1"/>
    <xf numFmtId="0" fontId="48" fillId="0" borderId="86" xfId="0" applyFont="1" applyBorder="1"/>
    <xf numFmtId="0" fontId="35" fillId="0" borderId="76" xfId="0" applyFont="1" applyBorder="1"/>
    <xf numFmtId="0" fontId="31" fillId="20" borderId="54" xfId="0" applyFont="1" applyFill="1" applyBorder="1"/>
    <xf numFmtId="16" fontId="35" fillId="0" borderId="34" xfId="0" applyNumberFormat="1" applyFont="1" applyBorder="1"/>
    <xf numFmtId="3" fontId="20" fillId="0" borderId="188" xfId="0" applyNumberFormat="1" applyFont="1" applyBorder="1"/>
    <xf numFmtId="0" fontId="24" fillId="0" borderId="86" xfId="0" applyFont="1" applyBorder="1"/>
    <xf numFmtId="3" fontId="24" fillId="20" borderId="29" xfId="0" applyNumberFormat="1" applyFont="1" applyFill="1" applyBorder="1"/>
    <xf numFmtId="3" fontId="20" fillId="0" borderId="189" xfId="0" applyNumberFormat="1" applyFont="1" applyBorder="1"/>
    <xf numFmtId="3" fontId="20" fillId="0" borderId="190" xfId="0" applyNumberFormat="1" applyFont="1" applyBorder="1"/>
    <xf numFmtId="0" fontId="35" fillId="0" borderId="52" xfId="0" applyFont="1" applyBorder="1" applyAlignment="1">
      <alignment horizontal="center"/>
    </xf>
    <xf numFmtId="0" fontId="57" fillId="0" borderId="0" xfId="0" applyFont="1"/>
    <xf numFmtId="0" fontId="24" fillId="0" borderId="43" xfId="0" applyFont="1" applyBorder="1" applyAlignment="1">
      <alignment wrapText="1"/>
    </xf>
    <xf numFmtId="0" fontId="0" fillId="0" borderId="0" xfId="0" applyFill="1"/>
    <xf numFmtId="0" fontId="0" fillId="0" borderId="42" xfId="0" applyBorder="1"/>
    <xf numFmtId="3" fontId="24" fillId="0" borderId="178" xfId="0" applyNumberFormat="1" applyFont="1" applyBorder="1" applyAlignment="1">
      <alignment horizontal="right" vertical="center"/>
    </xf>
    <xf numFmtId="0" fontId="35" fillId="0" borderId="42" xfId="0" applyFont="1" applyBorder="1" applyAlignment="1">
      <alignment horizontal="right"/>
    </xf>
    <xf numFmtId="0" fontId="48" fillId="0" borderId="43" xfId="0" applyFont="1" applyBorder="1" applyAlignment="1">
      <alignment horizontal="right"/>
    </xf>
    <xf numFmtId="0" fontId="20" fillId="0" borderId="39" xfId="0" applyFont="1" applyBorder="1" applyAlignment="1">
      <alignment wrapText="1"/>
    </xf>
    <xf numFmtId="0" fontId="20" fillId="0" borderId="90" xfId="0" applyFont="1" applyBorder="1"/>
    <xf numFmtId="3" fontId="24" fillId="0" borderId="39" xfId="0" applyNumberFormat="1" applyFont="1" applyBorder="1" applyAlignment="1">
      <alignment horizontal="right"/>
    </xf>
    <xf numFmtId="3" fontId="20" fillId="0" borderId="49" xfId="0" applyNumberFormat="1" applyFont="1" applyBorder="1" applyAlignment="1">
      <alignment horizontal="right"/>
    </xf>
    <xf numFmtId="3" fontId="24" fillId="0" borderId="191" xfId="0" applyNumberFormat="1" applyFont="1" applyBorder="1"/>
    <xf numFmtId="3" fontId="20" fillId="20" borderId="46" xfId="0" applyNumberFormat="1" applyFont="1" applyFill="1" applyBorder="1"/>
    <xf numFmtId="3" fontId="20" fillId="0" borderId="107" xfId="0" applyNumberFormat="1" applyFont="1" applyBorder="1" applyAlignment="1"/>
    <xf numFmtId="3" fontId="20" fillId="0" borderId="72" xfId="0" applyNumberFormat="1" applyFont="1" applyBorder="1" applyAlignment="1"/>
    <xf numFmtId="3" fontId="20" fillId="0" borderId="79" xfId="33" applyNumberFormat="1" applyFont="1" applyBorder="1" applyProtection="1"/>
    <xf numFmtId="0" fontId="35" fillId="0" borderId="50" xfId="0" applyFont="1" applyFill="1" applyBorder="1" applyAlignment="1">
      <alignment horizontal="right"/>
    </xf>
    <xf numFmtId="3" fontId="20" fillId="0" borderId="52" xfId="33" applyNumberFormat="1" applyFont="1" applyBorder="1" applyProtection="1"/>
    <xf numFmtId="0" fontId="24" fillId="0" borderId="43" xfId="33" applyFont="1" applyBorder="1" applyProtection="1"/>
    <xf numFmtId="3" fontId="24" fillId="0" borderId="50" xfId="33" applyNumberFormat="1" applyFont="1" applyBorder="1" applyProtection="1"/>
    <xf numFmtId="3" fontId="24" fillId="0" borderId="192" xfId="33" applyNumberFormat="1" applyFont="1" applyBorder="1" applyProtection="1"/>
    <xf numFmtId="3" fontId="24" fillId="0" borderId="29" xfId="33" applyNumberFormat="1" applyFont="1" applyBorder="1" applyProtection="1"/>
    <xf numFmtId="0" fontId="32" fillId="0" borderId="0" xfId="0" applyFont="1" applyBorder="1"/>
    <xf numFmtId="0" fontId="24" fillId="0" borderId="108" xfId="33" applyFont="1" applyBorder="1" applyProtection="1"/>
    <xf numFmtId="0" fontId="33" fillId="0" borderId="32" xfId="0" applyFont="1" applyBorder="1" applyAlignment="1">
      <alignment wrapText="1"/>
    </xf>
    <xf numFmtId="0" fontId="35" fillId="0" borderId="54" xfId="0" applyFont="1" applyBorder="1" applyAlignment="1">
      <alignment wrapText="1"/>
    </xf>
    <xf numFmtId="0" fontId="35" fillId="0" borderId="54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20" fillId="0" borderId="193" xfId="0" applyNumberFormat="1" applyFont="1" applyBorder="1"/>
    <xf numFmtId="3" fontId="20" fillId="0" borderId="49" xfId="0" applyNumberFormat="1" applyFont="1" applyFill="1" applyBorder="1"/>
    <xf numFmtId="3" fontId="24" fillId="0" borderId="70" xfId="0" applyNumberFormat="1" applyFont="1" applyBorder="1"/>
    <xf numFmtId="3" fontId="32" fillId="0" borderId="90" xfId="0" applyNumberFormat="1" applyFont="1" applyBorder="1" applyAlignment="1"/>
    <xf numFmtId="3" fontId="32" fillId="0" borderId="70" xfId="0" applyNumberFormat="1" applyFont="1" applyBorder="1" applyAlignment="1"/>
    <xf numFmtId="3" fontId="24" fillId="0" borderId="64" xfId="0" applyNumberFormat="1" applyFont="1" applyBorder="1"/>
    <xf numFmtId="3" fontId="31" fillId="0" borderId="132" xfId="0" applyNumberFormat="1" applyFont="1" applyBorder="1" applyAlignment="1">
      <alignment horizontal="right" vertical="center" wrapText="1"/>
    </xf>
    <xf numFmtId="0" fontId="66" fillId="0" borderId="32" xfId="0" applyFont="1" applyBorder="1"/>
    <xf numFmtId="0" fontId="66" fillId="0" borderId="32" xfId="0" applyFont="1" applyBorder="1" applyAlignment="1">
      <alignment wrapText="1"/>
    </xf>
    <xf numFmtId="0" fontId="24" fillId="0" borderId="71" xfId="0" applyFont="1" applyBorder="1" applyAlignment="1">
      <alignment horizontal="left" vertical="center"/>
    </xf>
    <xf numFmtId="0" fontId="24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67" fillId="0" borderId="32" xfId="0" applyFont="1" applyBorder="1" applyAlignment="1">
      <alignment wrapText="1"/>
    </xf>
    <xf numFmtId="0" fontId="24" fillId="0" borderId="19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wrapText="1"/>
    </xf>
    <xf numFmtId="3" fontId="20" fillId="0" borderId="195" xfId="0" applyNumberFormat="1" applyFont="1" applyBorder="1" applyAlignment="1">
      <alignment vertical="center"/>
    </xf>
    <xf numFmtId="0" fontId="0" fillId="0" borderId="39" xfId="0" applyBorder="1"/>
    <xf numFmtId="0" fontId="0" fillId="0" borderId="49" xfId="0" applyBorder="1"/>
    <xf numFmtId="0" fontId="24" fillId="0" borderId="32" xfId="0" applyFont="1" applyBorder="1"/>
    <xf numFmtId="0" fontId="24" fillId="0" borderId="166" xfId="0" applyFont="1" applyBorder="1" applyAlignment="1">
      <alignment horizontal="center" vertical="center"/>
    </xf>
    <xf numFmtId="3" fontId="20" fillId="0" borderId="58" xfId="0" applyNumberFormat="1" applyFont="1" applyBorder="1" applyAlignment="1">
      <alignment vertical="center"/>
    </xf>
    <xf numFmtId="3" fontId="24" fillId="0" borderId="50" xfId="0" applyNumberFormat="1" applyFont="1" applyBorder="1" applyAlignment="1">
      <alignment horizontal="right" vertical="center"/>
    </xf>
    <xf numFmtId="0" fontId="20" fillId="0" borderId="46" xfId="0" applyFont="1" applyBorder="1"/>
    <xf numFmtId="0" fontId="20" fillId="0" borderId="142" xfId="0" applyFont="1" applyBorder="1"/>
    <xf numFmtId="3" fontId="20" fillId="0" borderId="39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0" fontId="40" fillId="0" borderId="91" xfId="0" applyFont="1" applyFill="1" applyBorder="1" applyAlignment="1">
      <alignment horizontal="center"/>
    </xf>
    <xf numFmtId="0" fontId="20" fillId="0" borderId="50" xfId="0" applyFont="1" applyFill="1" applyBorder="1" applyAlignment="1">
      <alignment horizontal="center" wrapText="1"/>
    </xf>
    <xf numFmtId="3" fontId="29" fillId="0" borderId="131" xfId="0" applyNumberFormat="1" applyFont="1" applyFill="1" applyBorder="1"/>
    <xf numFmtId="3" fontId="29" fillId="0" borderId="134" xfId="0" applyNumberFormat="1" applyFont="1" applyFill="1" applyBorder="1"/>
    <xf numFmtId="3" fontId="29" fillId="0" borderId="173" xfId="0" applyNumberFormat="1" applyFont="1" applyFill="1" applyBorder="1"/>
    <xf numFmtId="3" fontId="29" fillId="0" borderId="72" xfId="0" applyNumberFormat="1" applyFont="1" applyFill="1" applyBorder="1"/>
    <xf numFmtId="3" fontId="29" fillId="0" borderId="26" xfId="0" applyNumberFormat="1" applyFont="1" applyFill="1" applyBorder="1"/>
    <xf numFmtId="3" fontId="29" fillId="0" borderId="27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196" xfId="0" applyNumberFormat="1" applyFont="1" applyFill="1" applyBorder="1"/>
    <xf numFmtId="3" fontId="29" fillId="0" borderId="10" xfId="0" applyNumberFormat="1" applyFont="1" applyFill="1" applyBorder="1"/>
    <xf numFmtId="3" fontId="29" fillId="0" borderId="60" xfId="0" applyNumberFormat="1" applyFont="1" applyFill="1" applyBorder="1"/>
    <xf numFmtId="3" fontId="29" fillId="0" borderId="196" xfId="26" applyNumberFormat="1" applyFont="1" applyFill="1" applyBorder="1" applyAlignment="1" applyProtection="1"/>
    <xf numFmtId="3" fontId="29" fillId="0" borderId="73" xfId="26" applyNumberFormat="1" applyFont="1" applyFill="1" applyBorder="1" applyAlignment="1" applyProtection="1"/>
    <xf numFmtId="3" fontId="29" fillId="0" borderId="73" xfId="0" applyNumberFormat="1" applyFont="1" applyFill="1" applyBorder="1"/>
    <xf numFmtId="3" fontId="20" fillId="0" borderId="97" xfId="0" applyNumberFormat="1" applyFont="1" applyFill="1" applyBorder="1"/>
    <xf numFmtId="3" fontId="20" fillId="0" borderId="28" xfId="0" applyNumberFormat="1" applyFont="1" applyFill="1" applyBorder="1"/>
    <xf numFmtId="3" fontId="20" fillId="0" borderId="197" xfId="0" applyNumberFormat="1" applyFont="1" applyFill="1" applyBorder="1"/>
    <xf numFmtId="3" fontId="20" fillId="0" borderId="37" xfId="0" applyNumberFormat="1" applyFont="1" applyFill="1" applyBorder="1"/>
    <xf numFmtId="3" fontId="20" fillId="0" borderId="75" xfId="0" applyNumberFormat="1" applyFont="1" applyFill="1" applyBorder="1"/>
    <xf numFmtId="3" fontId="20" fillId="0" borderId="40" xfId="0" applyNumberFormat="1" applyFont="1" applyFill="1" applyBorder="1"/>
    <xf numFmtId="0" fontId="66" fillId="0" borderId="32" xfId="0" applyFont="1" applyFill="1" applyBorder="1" applyAlignment="1">
      <alignment wrapText="1"/>
    </xf>
    <xf numFmtId="0" fontId="24" fillId="0" borderId="0" xfId="33" applyFont="1" applyBorder="1" applyAlignment="1" applyProtection="1">
      <alignment horizontal="center"/>
    </xf>
    <xf numFmtId="0" fontId="28" fillId="0" borderId="5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104" xfId="33" applyFont="1" applyBorder="1" applyAlignment="1" applyProtection="1">
      <alignment vertical="center"/>
    </xf>
    <xf numFmtId="0" fontId="24" fillId="0" borderId="104" xfId="33" applyFont="1" applyBorder="1" applyAlignment="1" applyProtection="1">
      <alignment horizontal="center" vertical="center" wrapText="1"/>
    </xf>
    <xf numFmtId="0" fontId="24" fillId="0" borderId="110" xfId="33" applyFont="1" applyBorder="1" applyAlignment="1" applyProtection="1">
      <alignment vertical="center"/>
    </xf>
    <xf numFmtId="0" fontId="28" fillId="0" borderId="77" xfId="0" applyFont="1" applyBorder="1" applyAlignment="1">
      <alignment horizontal="center"/>
    </xf>
    <xf numFmtId="0" fontId="24" fillId="0" borderId="198" xfId="33" applyFont="1" applyBorder="1" applyAlignment="1" applyProtection="1">
      <alignment horizontal="center" vertical="center" wrapText="1"/>
    </xf>
    <xf numFmtId="0" fontId="20" fillId="0" borderId="90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199" xfId="0" applyFont="1" applyBorder="1" applyAlignment="1">
      <alignment horizontal="right"/>
    </xf>
    <xf numFmtId="0" fontId="48" fillId="0" borderId="71" xfId="0" applyFont="1" applyBorder="1" applyAlignment="1">
      <alignment horizontal="center"/>
    </xf>
    <xf numFmtId="0" fontId="24" fillId="0" borderId="54" xfId="0" applyFont="1" applyBorder="1" applyAlignment="1">
      <alignment wrapText="1"/>
    </xf>
    <xf numFmtId="0" fontId="24" fillId="0" borderId="54" xfId="0" applyFont="1" applyBorder="1"/>
    <xf numFmtId="0" fontId="24" fillId="0" borderId="199" xfId="0" applyFont="1" applyBorder="1"/>
    <xf numFmtId="0" fontId="24" fillId="0" borderId="46" xfId="0" applyFont="1" applyBorder="1"/>
    <xf numFmtId="0" fontId="20" fillId="0" borderId="81" xfId="0" applyFont="1" applyBorder="1"/>
    <xf numFmtId="0" fontId="24" fillId="0" borderId="200" xfId="0" applyFont="1" applyBorder="1"/>
    <xf numFmtId="0" fontId="20" fillId="0" borderId="81" xfId="0" applyFont="1" applyBorder="1" applyAlignment="1">
      <alignment horizontal="right"/>
    </xf>
    <xf numFmtId="0" fontId="20" fillId="0" borderId="42" xfId="0" applyFont="1" applyBorder="1" applyAlignment="1">
      <alignment horizontal="right"/>
    </xf>
    <xf numFmtId="0" fontId="20" fillId="0" borderId="43" xfId="0" applyFont="1" applyBorder="1" applyAlignment="1">
      <alignment horizontal="right"/>
    </xf>
    <xf numFmtId="0" fontId="20" fillId="0" borderId="160" xfId="0" applyFont="1" applyBorder="1"/>
    <xf numFmtId="0" fontId="48" fillId="0" borderId="54" xfId="0" applyFont="1" applyBorder="1"/>
    <xf numFmtId="0" fontId="24" fillId="0" borderId="46" xfId="0" applyFont="1" applyBorder="1" applyAlignment="1">
      <alignment wrapText="1"/>
    </xf>
    <xf numFmtId="0" fontId="20" fillId="0" borderId="46" xfId="0" applyFont="1" applyBorder="1" applyAlignment="1">
      <alignment wrapText="1"/>
    </xf>
    <xf numFmtId="0" fontId="48" fillId="0" borderId="46" xfId="0" applyFont="1" applyBorder="1"/>
    <xf numFmtId="0" fontId="32" fillId="0" borderId="40" xfId="0" applyFont="1" applyBorder="1" applyAlignment="1">
      <alignment horizontal="center" wrapText="1"/>
    </xf>
    <xf numFmtId="0" fontId="20" fillId="0" borderId="193" xfId="0" applyFont="1" applyBorder="1"/>
    <xf numFmtId="3" fontId="20" fillId="0" borderId="71" xfId="0" applyNumberFormat="1" applyFont="1" applyBorder="1"/>
    <xf numFmtId="0" fontId="35" fillId="20" borderId="54" xfId="0" applyFont="1" applyFill="1" applyBorder="1" applyAlignment="1" applyProtection="1">
      <alignment wrapText="1" shrinkToFit="1"/>
      <protection locked="0"/>
    </xf>
    <xf numFmtId="3" fontId="24" fillId="0" borderId="48" xfId="0" applyNumberFormat="1" applyFont="1" applyBorder="1"/>
    <xf numFmtId="3" fontId="20" fillId="0" borderId="52" xfId="0" applyNumberFormat="1" applyFont="1" applyBorder="1" applyAlignment="1">
      <alignment wrapText="1"/>
    </xf>
    <xf numFmtId="0" fontId="35" fillId="0" borderId="39" xfId="0" applyFont="1" applyBorder="1" applyAlignment="1">
      <alignment shrinkToFit="1"/>
    </xf>
    <xf numFmtId="3" fontId="24" fillId="0" borderId="80" xfId="0" applyNumberFormat="1" applyFont="1" applyBorder="1" applyAlignment="1">
      <alignment wrapText="1"/>
    </xf>
    <xf numFmtId="0" fontId="32" fillId="0" borderId="42" xfId="0" applyFont="1" applyFill="1" applyBorder="1" applyAlignment="1"/>
    <xf numFmtId="3" fontId="20" fillId="0" borderId="24" xfId="0" applyNumberFormat="1" applyFont="1" applyBorder="1"/>
    <xf numFmtId="3" fontId="20" fillId="0" borderId="201" xfId="0" applyNumberFormat="1" applyFont="1" applyBorder="1"/>
    <xf numFmtId="0" fontId="35" fillId="0" borderId="59" xfId="0" applyFont="1" applyBorder="1" applyAlignment="1"/>
    <xf numFmtId="0" fontId="35" fillId="0" borderId="39" xfId="0" applyFont="1" applyBorder="1" applyAlignment="1"/>
    <xf numFmtId="0" fontId="35" fillId="0" borderId="79" xfId="0" applyFont="1" applyBorder="1"/>
    <xf numFmtId="164" fontId="35" fillId="0" borderId="58" xfId="0" applyNumberFormat="1" applyFont="1" applyBorder="1" applyAlignment="1"/>
    <xf numFmtId="164" fontId="32" fillId="0" borderId="58" xfId="0" applyNumberFormat="1" applyFont="1" applyBorder="1" applyAlignment="1">
      <alignment wrapText="1"/>
    </xf>
    <xf numFmtId="3" fontId="0" fillId="0" borderId="40" xfId="0" applyNumberFormat="1" applyBorder="1"/>
    <xf numFmtId="0" fontId="20" fillId="0" borderId="162" xfId="0" applyFont="1" applyBorder="1" applyAlignment="1">
      <alignment wrapText="1"/>
    </xf>
    <xf numFmtId="0" fontId="66" fillId="0" borderId="0" xfId="0" applyFont="1" applyBorder="1"/>
    <xf numFmtId="0" fontId="67" fillId="0" borderId="77" xfId="0" applyFont="1" applyBorder="1" applyAlignment="1">
      <alignment wrapText="1"/>
    </xf>
    <xf numFmtId="0" fontId="48" fillId="0" borderId="121" xfId="0" applyFont="1" applyBorder="1" applyAlignment="1">
      <alignment horizontal="center"/>
    </xf>
    <xf numFmtId="0" fontId="35" fillId="0" borderId="32" xfId="0" applyNumberFormat="1" applyFont="1" applyBorder="1" applyAlignment="1">
      <alignment horizontal="left"/>
    </xf>
    <xf numFmtId="0" fontId="35" fillId="0" borderId="57" xfId="0" applyFont="1" applyBorder="1" applyAlignment="1">
      <alignment horizontal="center"/>
    </xf>
    <xf numFmtId="0" fontId="48" fillId="0" borderId="110" xfId="0" applyFont="1" applyBorder="1" applyAlignment="1">
      <alignment horizontal="center"/>
    </xf>
    <xf numFmtId="0" fontId="35" fillId="0" borderId="99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97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0" fillId="20" borderId="202" xfId="0" applyFont="1" applyFill="1" applyBorder="1" applyAlignment="1">
      <alignment wrapText="1"/>
    </xf>
    <xf numFmtId="0" fontId="32" fillId="0" borderId="79" xfId="0" applyFont="1" applyBorder="1"/>
    <xf numFmtId="164" fontId="48" fillId="0" borderId="50" xfId="0" applyNumberFormat="1" applyFont="1" applyBorder="1" applyAlignment="1">
      <alignment wrapText="1"/>
    </xf>
    <xf numFmtId="164" fontId="32" fillId="0" borderId="42" xfId="0" applyNumberFormat="1" applyFont="1" applyBorder="1" applyAlignment="1"/>
    <xf numFmtId="0" fontId="35" fillId="0" borderId="78" xfId="0" applyFont="1" applyBorder="1" applyAlignment="1"/>
    <xf numFmtId="0" fontId="24" fillId="20" borderId="43" xfId="0" applyFont="1" applyFill="1" applyBorder="1"/>
    <xf numFmtId="3" fontId="24" fillId="0" borderId="29" xfId="0" applyNumberFormat="1" applyFont="1" applyBorder="1" applyAlignment="1"/>
    <xf numFmtId="164" fontId="35" fillId="0" borderId="166" xfId="0" applyNumberFormat="1" applyFont="1" applyBorder="1" applyAlignment="1">
      <alignment wrapText="1"/>
    </xf>
    <xf numFmtId="3" fontId="20" fillId="0" borderId="203" xfId="0" applyNumberFormat="1" applyFont="1" applyBorder="1"/>
    <xf numFmtId="164" fontId="32" fillId="0" borderId="171" xfId="0" applyNumberFormat="1" applyFont="1" applyBorder="1" applyAlignment="1">
      <alignment wrapText="1"/>
    </xf>
    <xf numFmtId="0" fontId="20" fillId="0" borderId="74" xfId="0" applyFont="1" applyFill="1" applyBorder="1"/>
    <xf numFmtId="0" fontId="24" fillId="0" borderId="160" xfId="0" applyFont="1" applyBorder="1" applyAlignment="1">
      <alignment horizontal="center" wrapText="1"/>
    </xf>
    <xf numFmtId="0" fontId="48" fillId="0" borderId="81" xfId="0" applyFont="1" applyBorder="1" applyAlignment="1">
      <alignment horizontal="center"/>
    </xf>
    <xf numFmtId="0" fontId="20" fillId="0" borderId="88" xfId="0" applyFont="1" applyFill="1" applyBorder="1"/>
    <xf numFmtId="0" fontId="20" fillId="0" borderId="0" xfId="0" applyFont="1" applyBorder="1" applyAlignment="1">
      <alignment horizontal="left"/>
    </xf>
    <xf numFmtId="0" fontId="20" fillId="0" borderId="50" xfId="0" applyFont="1" applyBorder="1" applyAlignment="1">
      <alignment wrapText="1"/>
    </xf>
    <xf numFmtId="0" fontId="59" fillId="0" borderId="192" xfId="0" applyFont="1" applyBorder="1" applyAlignment="1">
      <alignment horizontal="center"/>
    </xf>
    <xf numFmtId="0" fontId="59" fillId="0" borderId="0" xfId="0" applyFont="1" applyBorder="1"/>
    <xf numFmtId="0" fontId="60" fillId="0" borderId="0" xfId="0" applyFont="1" applyBorder="1"/>
    <xf numFmtId="0" fontId="59" fillId="0" borderId="0" xfId="0" applyFont="1"/>
    <xf numFmtId="3" fontId="0" fillId="0" borderId="204" xfId="0" applyNumberFormat="1" applyBorder="1"/>
    <xf numFmtId="3" fontId="0" fillId="0" borderId="205" xfId="0" applyNumberFormat="1" applyBorder="1"/>
    <xf numFmtId="0" fontId="59" fillId="0" borderId="175" xfId="0" applyFont="1" applyBorder="1" applyAlignment="1">
      <alignment horizontal="center"/>
    </xf>
    <xf numFmtId="0" fontId="32" fillId="0" borderId="132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90" xfId="0" applyFont="1" applyFill="1" applyBorder="1" applyAlignment="1">
      <alignment horizontal="right"/>
    </xf>
    <xf numFmtId="0" fontId="35" fillId="0" borderId="54" xfId="0" applyFont="1" applyFill="1" applyBorder="1" applyAlignment="1">
      <alignment horizontal="right"/>
    </xf>
    <xf numFmtId="0" fontId="22" fillId="0" borderId="50" xfId="0" applyFont="1" applyBorder="1" applyAlignment="1">
      <alignment horizontal="center"/>
    </xf>
    <xf numFmtId="0" fontId="35" fillId="0" borderId="81" xfId="0" applyFont="1" applyBorder="1" applyAlignment="1">
      <alignment horizontal="right"/>
    </xf>
    <xf numFmtId="0" fontId="48" fillId="0" borderId="43" xfId="0" applyFont="1" applyBorder="1"/>
    <xf numFmtId="3" fontId="24" fillId="0" borderId="43" xfId="0" applyNumberFormat="1" applyFont="1" applyBorder="1" applyAlignment="1">
      <alignment horizontal="righ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35" xfId="0" applyFont="1" applyFill="1" applyBorder="1"/>
    <xf numFmtId="0" fontId="48" fillId="0" borderId="86" xfId="0" applyFont="1" applyFill="1" applyBorder="1" applyAlignment="1">
      <alignment horizontal="center"/>
    </xf>
    <xf numFmtId="0" fontId="35" fillId="0" borderId="80" xfId="0" applyFont="1" applyFill="1" applyBorder="1" applyAlignment="1">
      <alignment horizontal="right"/>
    </xf>
    <xf numFmtId="0" fontId="35" fillId="0" borderId="51" xfId="0" applyFont="1" applyFill="1" applyBorder="1" applyAlignment="1">
      <alignment horizontal="right"/>
    </xf>
    <xf numFmtId="0" fontId="35" fillId="0" borderId="52" xfId="0" applyFont="1" applyFill="1" applyBorder="1" applyAlignment="1">
      <alignment horizontal="right"/>
    </xf>
    <xf numFmtId="3" fontId="29" fillId="0" borderId="54" xfId="0" applyNumberFormat="1" applyFont="1" applyBorder="1" applyAlignment="1"/>
    <xf numFmtId="3" fontId="29" fillId="0" borderId="39" xfId="0" applyNumberFormat="1" applyFont="1" applyBorder="1" applyAlignment="1"/>
    <xf numFmtId="0" fontId="32" fillId="0" borderId="54" xfId="0" applyFont="1" applyBorder="1" applyAlignment="1">
      <alignment vertical="center" wrapText="1"/>
    </xf>
    <xf numFmtId="0" fontId="20" fillId="0" borderId="88" xfId="0" applyFont="1" applyBorder="1" applyAlignment="1">
      <alignment wrapText="1"/>
    </xf>
    <xf numFmtId="3" fontId="29" fillId="0" borderId="90" xfId="0" applyNumberFormat="1" applyFont="1" applyBorder="1" applyAlignment="1">
      <alignment horizontal="right"/>
    </xf>
    <xf numFmtId="3" fontId="32" fillId="0" borderId="74" xfId="0" applyNumberFormat="1" applyFont="1" applyBorder="1" applyAlignment="1"/>
    <xf numFmtId="3" fontId="32" fillId="0" borderId="14" xfId="0" applyNumberFormat="1" applyFont="1" applyBorder="1" applyAlignment="1"/>
    <xf numFmtId="164" fontId="35" fillId="0" borderId="78" xfId="0" applyNumberFormat="1" applyFont="1" applyBorder="1" applyAlignment="1">
      <alignment wrapText="1"/>
    </xf>
    <xf numFmtId="3" fontId="31" fillId="0" borderId="43" xfId="0" applyNumberFormat="1" applyFont="1" applyBorder="1" applyAlignment="1"/>
    <xf numFmtId="3" fontId="31" fillId="0" borderId="90" xfId="0" applyNumberFormat="1" applyFont="1" applyBorder="1" applyAlignment="1">
      <alignment horizontal="right" vertical="center" wrapText="1"/>
    </xf>
    <xf numFmtId="3" fontId="32" fillId="0" borderId="88" xfId="0" applyNumberFormat="1" applyFont="1" applyBorder="1" applyAlignment="1"/>
    <xf numFmtId="3" fontId="32" fillId="0" borderId="169" xfId="0" applyNumberFormat="1" applyFont="1" applyBorder="1" applyAlignment="1"/>
    <xf numFmtId="0" fontId="31" fillId="0" borderId="132" xfId="0" applyFont="1" applyBorder="1" applyAlignment="1">
      <alignment vertical="center"/>
    </xf>
    <xf numFmtId="0" fontId="48" fillId="0" borderId="90" xfId="0" applyFont="1" applyBorder="1" applyAlignment="1">
      <alignment vertical="center"/>
    </xf>
    <xf numFmtId="0" fontId="35" fillId="0" borderId="41" xfId="0" applyFont="1" applyBorder="1"/>
    <xf numFmtId="0" fontId="35" fillId="0" borderId="74" xfId="0" applyFont="1" applyFill="1" applyBorder="1"/>
    <xf numFmtId="0" fontId="35" fillId="0" borderId="54" xfId="0" applyFont="1" applyFill="1" applyBorder="1"/>
    <xf numFmtId="0" fontId="35" fillId="0" borderId="88" xfId="0" applyFont="1" applyFill="1" applyBorder="1"/>
    <xf numFmtId="0" fontId="35" fillId="0" borderId="49" xfId="0" applyFont="1" applyFill="1" applyBorder="1"/>
    <xf numFmtId="164" fontId="35" fillId="0" borderId="58" xfId="0" applyNumberFormat="1" applyFont="1" applyBorder="1" applyAlignment="1">
      <alignment wrapText="1"/>
    </xf>
    <xf numFmtId="0" fontId="48" fillId="0" borderId="34" xfId="0" applyFont="1" applyBorder="1"/>
    <xf numFmtId="0" fontId="48" fillId="20" borderId="43" xfId="0" applyFont="1" applyFill="1" applyBorder="1"/>
    <xf numFmtId="0" fontId="31" fillId="0" borderId="43" xfId="0" applyFont="1" applyBorder="1" applyAlignment="1">
      <alignment wrapText="1"/>
    </xf>
    <xf numFmtId="3" fontId="24" fillId="0" borderId="31" xfId="0" applyNumberFormat="1" applyFont="1" applyBorder="1"/>
    <xf numFmtId="164" fontId="32" fillId="0" borderId="79" xfId="0" applyNumberFormat="1" applyFont="1" applyBorder="1" applyAlignment="1">
      <alignment wrapText="1"/>
    </xf>
    <xf numFmtId="0" fontId="24" fillId="0" borderId="206" xfId="0" applyFont="1" applyBorder="1" applyAlignment="1">
      <alignment horizontal="center"/>
    </xf>
    <xf numFmtId="0" fontId="31" fillId="0" borderId="206" xfId="0" applyFont="1" applyBorder="1"/>
    <xf numFmtId="3" fontId="24" fillId="0" borderId="206" xfId="0" applyNumberFormat="1" applyFont="1" applyBorder="1"/>
    <xf numFmtId="0" fontId="35" fillId="0" borderId="0" xfId="0" applyFont="1" applyBorder="1"/>
    <xf numFmtId="0" fontId="48" fillId="0" borderId="50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wrapText="1"/>
    </xf>
    <xf numFmtId="0" fontId="35" fillId="20" borderId="54" xfId="0" applyFont="1" applyFill="1" applyBorder="1" applyAlignment="1">
      <alignment wrapText="1"/>
    </xf>
    <xf numFmtId="3" fontId="24" fillId="0" borderId="207" xfId="33" applyNumberFormat="1" applyFont="1" applyBorder="1" applyProtection="1"/>
    <xf numFmtId="3" fontId="20" fillId="0" borderId="51" xfId="33" applyNumberFormat="1" applyFont="1" applyBorder="1" applyProtection="1"/>
    <xf numFmtId="0" fontId="35" fillId="0" borderId="113" xfId="0" applyFont="1" applyFill="1" applyBorder="1" applyAlignment="1">
      <alignment horizontal="right"/>
    </xf>
    <xf numFmtId="3" fontId="24" fillId="0" borderId="39" xfId="33" applyNumberFormat="1" applyFont="1" applyBorder="1" applyProtection="1"/>
    <xf numFmtId="0" fontId="32" fillId="0" borderId="208" xfId="33" applyFont="1" applyBorder="1" applyAlignment="1" applyProtection="1">
      <alignment wrapText="1"/>
    </xf>
    <xf numFmtId="0" fontId="32" fillId="0" borderId="36" xfId="33" applyFont="1" applyBorder="1" applyAlignment="1" applyProtection="1">
      <alignment wrapText="1"/>
    </xf>
    <xf numFmtId="0" fontId="32" fillId="0" borderId="53" xfId="33" applyFont="1" applyBorder="1" applyAlignment="1" applyProtection="1">
      <alignment wrapText="1"/>
    </xf>
    <xf numFmtId="0" fontId="32" fillId="0" borderId="187" xfId="33" applyFont="1" applyBorder="1" applyAlignment="1" applyProtection="1">
      <alignment wrapText="1"/>
    </xf>
    <xf numFmtId="3" fontId="20" fillId="0" borderId="30" xfId="33" applyNumberFormat="1" applyFont="1" applyBorder="1" applyProtection="1"/>
    <xf numFmtId="3" fontId="20" fillId="0" borderId="24" xfId="33" applyNumberFormat="1" applyFont="1" applyBorder="1" applyProtection="1"/>
    <xf numFmtId="3" fontId="20" fillId="0" borderId="17" xfId="33" applyNumberFormat="1" applyFont="1" applyBorder="1" applyProtection="1"/>
    <xf numFmtId="3" fontId="24" fillId="0" borderId="209" xfId="33" applyNumberFormat="1" applyFont="1" applyBorder="1" applyProtection="1"/>
    <xf numFmtId="3" fontId="24" fillId="0" borderId="210" xfId="33" applyNumberFormat="1" applyFont="1" applyBorder="1" applyProtection="1"/>
    <xf numFmtId="3" fontId="20" fillId="0" borderId="193" xfId="33" applyNumberFormat="1" applyFont="1" applyBorder="1" applyProtection="1"/>
    <xf numFmtId="3" fontId="20" fillId="0" borderId="180" xfId="33" applyNumberFormat="1" applyFont="1" applyBorder="1" applyProtection="1"/>
    <xf numFmtId="3" fontId="24" fillId="0" borderId="193" xfId="33" applyNumberFormat="1" applyFont="1" applyBorder="1" applyProtection="1"/>
    <xf numFmtId="3" fontId="20" fillId="0" borderId="64" xfId="33" applyNumberFormat="1" applyFont="1" applyBorder="1" applyProtection="1"/>
    <xf numFmtId="3" fontId="24" fillId="0" borderId="17" xfId="33" applyNumberFormat="1" applyFont="1" applyBorder="1" applyProtection="1"/>
    <xf numFmtId="3" fontId="20" fillId="0" borderId="20" xfId="33" applyNumberFormat="1" applyFont="1" applyBorder="1" applyProtection="1"/>
    <xf numFmtId="3" fontId="24" fillId="0" borderId="191" xfId="33" applyNumberFormat="1" applyFont="1" applyBorder="1" applyProtection="1"/>
    <xf numFmtId="0" fontId="20" fillId="0" borderId="166" xfId="33" applyFont="1" applyBorder="1" applyProtection="1"/>
    <xf numFmtId="0" fontId="20" fillId="0" borderId="78" xfId="33" applyFont="1" applyBorder="1" applyProtection="1"/>
    <xf numFmtId="0" fontId="20" fillId="0" borderId="52" xfId="0" applyFont="1" applyFill="1" applyBorder="1"/>
    <xf numFmtId="0" fontId="20" fillId="0" borderId="58" xfId="33" applyFont="1" applyBorder="1" applyProtection="1"/>
    <xf numFmtId="0" fontId="24" fillId="0" borderId="170" xfId="33" applyFont="1" applyBorder="1" applyProtection="1"/>
    <xf numFmtId="0" fontId="32" fillId="0" borderId="51" xfId="33" applyFont="1" applyBorder="1" applyAlignment="1" applyProtection="1">
      <alignment wrapText="1"/>
    </xf>
    <xf numFmtId="0" fontId="32" fillId="0" borderId="39" xfId="33" applyFont="1" applyBorder="1" applyAlignment="1" applyProtection="1">
      <alignment wrapText="1"/>
    </xf>
    <xf numFmtId="0" fontId="48" fillId="0" borderId="39" xfId="33" applyFont="1" applyBorder="1" applyAlignment="1" applyProtection="1">
      <alignment wrapText="1"/>
    </xf>
    <xf numFmtId="0" fontId="32" fillId="0" borderId="78" xfId="33" applyFont="1" applyBorder="1" applyProtection="1"/>
    <xf numFmtId="0" fontId="24" fillId="0" borderId="50" xfId="33" applyFont="1" applyBorder="1" applyProtection="1"/>
    <xf numFmtId="0" fontId="35" fillId="0" borderId="35" xfId="0" applyFont="1" applyBorder="1" applyAlignment="1">
      <alignment horizontal="right"/>
    </xf>
    <xf numFmtId="0" fontId="20" fillId="0" borderId="211" xfId="33" applyFont="1" applyBorder="1" applyProtection="1"/>
    <xf numFmtId="3" fontId="20" fillId="0" borderId="212" xfId="33" applyNumberFormat="1" applyFont="1" applyBorder="1" applyProtection="1"/>
    <xf numFmtId="3" fontId="20" fillId="0" borderId="58" xfId="33" applyNumberFormat="1" applyFont="1" applyBorder="1" applyProtection="1"/>
    <xf numFmtId="0" fontId="35" fillId="0" borderId="207" xfId="33" applyFont="1" applyBorder="1" applyAlignment="1" applyProtection="1">
      <alignment wrapText="1"/>
    </xf>
    <xf numFmtId="0" fontId="32" fillId="0" borderId="80" xfId="33" applyFont="1" applyBorder="1" applyAlignment="1" applyProtection="1">
      <alignment wrapText="1"/>
    </xf>
    <xf numFmtId="0" fontId="20" fillId="0" borderId="203" xfId="33" applyFont="1" applyBorder="1" applyProtection="1"/>
    <xf numFmtId="0" fontId="35" fillId="0" borderId="51" xfId="33" applyFont="1" applyBorder="1" applyAlignment="1" applyProtection="1">
      <alignment wrapText="1"/>
    </xf>
    <xf numFmtId="0" fontId="32" fillId="0" borderId="39" xfId="33" applyFont="1" applyBorder="1" applyProtection="1"/>
    <xf numFmtId="3" fontId="20" fillId="0" borderId="160" xfId="0" applyNumberFormat="1" applyFont="1" applyBorder="1"/>
    <xf numFmtId="3" fontId="20" fillId="0" borderId="213" xfId="0" applyNumberFormat="1" applyFont="1" applyBorder="1"/>
    <xf numFmtId="3" fontId="20" fillId="0" borderId="122" xfId="0" applyNumberFormat="1" applyFont="1" applyBorder="1"/>
    <xf numFmtId="3" fontId="24" fillId="0" borderId="132" xfId="0" applyNumberFormat="1" applyFont="1" applyBorder="1"/>
    <xf numFmtId="3" fontId="20" fillId="0" borderId="81" xfId="0" applyNumberFormat="1" applyFont="1" applyBorder="1"/>
    <xf numFmtId="3" fontId="24" fillId="0" borderId="199" xfId="0" applyNumberFormat="1" applyFont="1" applyBorder="1"/>
    <xf numFmtId="3" fontId="24" fillId="0" borderId="214" xfId="0" applyNumberFormat="1" applyFont="1" applyBorder="1"/>
    <xf numFmtId="3" fontId="24" fillId="0" borderId="142" xfId="0" applyNumberFormat="1" applyFont="1" applyBorder="1"/>
    <xf numFmtId="0" fontId="41" fillId="0" borderId="166" xfId="0" applyFont="1" applyBorder="1" applyAlignment="1">
      <alignment horizontal="left" vertical="center"/>
    </xf>
    <xf numFmtId="3" fontId="24" fillId="0" borderId="0" xfId="26" applyNumberFormat="1" applyFont="1" applyFill="1" applyBorder="1" applyAlignment="1" applyProtection="1"/>
    <xf numFmtId="3" fontId="20" fillId="0" borderId="199" xfId="0" applyNumberFormat="1" applyFont="1" applyBorder="1"/>
    <xf numFmtId="0" fontId="24" fillId="20" borderId="204" xfId="0" applyFont="1" applyFill="1" applyBorder="1"/>
    <xf numFmtId="0" fontId="20" fillId="0" borderId="202" xfId="0" applyFont="1" applyBorder="1"/>
    <xf numFmtId="3" fontId="29" fillId="0" borderId="92" xfId="26" applyNumberFormat="1" applyFont="1" applyFill="1" applyBorder="1" applyAlignment="1" applyProtection="1"/>
    <xf numFmtId="3" fontId="29" fillId="0" borderId="65" xfId="26" applyNumberFormat="1" applyFont="1" applyFill="1" applyBorder="1" applyAlignment="1" applyProtection="1"/>
    <xf numFmtId="3" fontId="24" fillId="0" borderId="178" xfId="26" applyNumberFormat="1" applyFont="1" applyFill="1" applyBorder="1" applyAlignment="1" applyProtection="1"/>
    <xf numFmtId="0" fontId="40" fillId="0" borderId="215" xfId="0" applyFont="1" applyFill="1" applyBorder="1" applyAlignment="1">
      <alignment horizontal="center"/>
    </xf>
    <xf numFmtId="3" fontId="29" fillId="0" borderId="216" xfId="0" applyNumberFormat="1" applyFont="1" applyFill="1" applyBorder="1"/>
    <xf numFmtId="3" fontId="24" fillId="0" borderId="141" xfId="26" applyNumberFormat="1" applyFont="1" applyFill="1" applyBorder="1" applyAlignment="1" applyProtection="1"/>
    <xf numFmtId="0" fontId="54" fillId="0" borderId="0" xfId="0" applyFont="1" applyBorder="1" applyAlignment="1">
      <alignment horizontal="center"/>
    </xf>
    <xf numFmtId="0" fontId="24" fillId="0" borderId="90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20" fillId="0" borderId="76" xfId="0" applyFont="1" applyBorder="1" applyAlignment="1">
      <alignment wrapText="1"/>
    </xf>
    <xf numFmtId="0" fontId="58" fillId="0" borderId="54" xfId="0" applyFont="1" applyBorder="1" applyAlignment="1">
      <alignment wrapText="1"/>
    </xf>
    <xf numFmtId="0" fontId="33" fillId="0" borderId="54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2" fillId="0" borderId="90" xfId="0" applyFont="1" applyBorder="1" applyAlignment="1">
      <alignment wrapText="1"/>
    </xf>
    <xf numFmtId="0" fontId="35" fillId="20" borderId="90" xfId="0" applyFont="1" applyFill="1" applyBorder="1" applyAlignment="1">
      <alignment wrapText="1" shrinkToFit="1"/>
    </xf>
    <xf numFmtId="0" fontId="35" fillId="0" borderId="54" xfId="0" applyFont="1" applyBorder="1" applyAlignment="1">
      <alignment wrapText="1" shrinkToFit="1"/>
    </xf>
    <xf numFmtId="0" fontId="35" fillId="0" borderId="39" xfId="0" applyFont="1" applyBorder="1" applyAlignment="1">
      <alignment wrapText="1" shrinkToFit="1"/>
    </xf>
    <xf numFmtId="0" fontId="35" fillId="0" borderId="42" xfId="0" applyFont="1" applyBorder="1" applyAlignment="1">
      <alignment wrapText="1" shrinkToFit="1"/>
    </xf>
    <xf numFmtId="0" fontId="20" fillId="0" borderId="163" xfId="0" applyFont="1" applyBorder="1" applyAlignment="1">
      <alignment horizontal="center" wrapText="1"/>
    </xf>
    <xf numFmtId="0" fontId="20" fillId="0" borderId="62" xfId="0" applyFont="1" applyBorder="1" applyAlignment="1">
      <alignment horizontal="center" wrapText="1"/>
    </xf>
    <xf numFmtId="0" fontId="48" fillId="0" borderId="40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204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3" fontId="20" fillId="0" borderId="217" xfId="0" applyNumberFormat="1" applyFont="1" applyBorder="1"/>
    <xf numFmtId="3" fontId="24" fillId="0" borderId="218" xfId="0" applyNumberFormat="1" applyFont="1" applyBorder="1"/>
    <xf numFmtId="3" fontId="24" fillId="0" borderId="219" xfId="0" applyNumberFormat="1" applyFont="1" applyBorder="1"/>
    <xf numFmtId="0" fontId="0" fillId="0" borderId="40" xfId="0" applyBorder="1"/>
    <xf numFmtId="0" fontId="55" fillId="0" borderId="50" xfId="0" applyFont="1" applyBorder="1" applyAlignment="1">
      <alignment horizontal="center"/>
    </xf>
    <xf numFmtId="0" fontId="56" fillId="0" borderId="86" xfId="0" applyFont="1" applyBorder="1" applyAlignment="1">
      <alignment horizontal="center"/>
    </xf>
    <xf numFmtId="3" fontId="55" fillId="0" borderId="43" xfId="0" applyNumberFormat="1" applyFont="1" applyBorder="1" applyAlignment="1">
      <alignment horizontal="center"/>
    </xf>
    <xf numFmtId="3" fontId="55" fillId="0" borderId="50" xfId="0" applyNumberFormat="1" applyFont="1" applyBorder="1" applyAlignment="1">
      <alignment horizontal="center"/>
    </xf>
    <xf numFmtId="3" fontId="55" fillId="0" borderId="50" xfId="0" applyNumberFormat="1" applyFont="1" applyFill="1" applyBorder="1" applyAlignment="1">
      <alignment horizontal="center"/>
    </xf>
    <xf numFmtId="10" fontId="0" fillId="0" borderId="51" xfId="0" applyNumberFormat="1" applyBorder="1"/>
    <xf numFmtId="10" fontId="0" fillId="0" borderId="39" xfId="0" applyNumberFormat="1" applyBorder="1"/>
    <xf numFmtId="10" fontId="0" fillId="0" borderId="52" xfId="0" applyNumberFormat="1" applyBorder="1"/>
    <xf numFmtId="0" fontId="24" fillId="0" borderId="10" xfId="0" applyFont="1" applyBorder="1" applyAlignment="1">
      <alignment vertical="center"/>
    </xf>
    <xf numFmtId="0" fontId="24" fillId="0" borderId="59" xfId="0" applyFont="1" applyBorder="1" applyAlignment="1">
      <alignment horizontal="left" vertical="center"/>
    </xf>
    <xf numFmtId="0" fontId="24" fillId="0" borderId="78" xfId="0" applyFont="1" applyBorder="1" applyAlignment="1">
      <alignment vertical="center" wrapText="1"/>
    </xf>
    <xf numFmtId="0" fontId="24" fillId="0" borderId="163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0" fillId="0" borderId="0" xfId="0" applyFont="1" applyFill="1" applyBorder="1"/>
    <xf numFmtId="0" fontId="20" fillId="0" borderId="97" xfId="0" applyFont="1" applyFill="1" applyBorder="1"/>
    <xf numFmtId="0" fontId="24" fillId="0" borderId="22" xfId="0" applyFont="1" applyBorder="1" applyAlignment="1">
      <alignment vertical="center"/>
    </xf>
    <xf numFmtId="0" fontId="24" fillId="0" borderId="162" xfId="0" applyFont="1" applyBorder="1" applyAlignment="1">
      <alignment vertical="center"/>
    </xf>
    <xf numFmtId="0" fontId="24" fillId="0" borderId="102" xfId="0" applyFont="1" applyBorder="1" applyAlignment="1">
      <alignment vertical="center"/>
    </xf>
    <xf numFmtId="3" fontId="20" fillId="0" borderId="19" xfId="0" applyNumberFormat="1" applyFont="1" applyBorder="1" applyAlignment="1">
      <alignment horizontal="righ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3" fontId="24" fillId="0" borderId="165" xfId="0" applyNumberFormat="1" applyFont="1" applyBorder="1" applyAlignment="1">
      <alignment horizontal="right" vertical="center" wrapText="1"/>
    </xf>
    <xf numFmtId="3" fontId="20" fillId="0" borderId="70" xfId="26" applyNumberFormat="1" applyFont="1" applyFill="1" applyBorder="1" applyAlignment="1" applyProtection="1">
      <alignment horizontal="right" vertical="center"/>
    </xf>
    <xf numFmtId="3" fontId="20" fillId="0" borderId="13" xfId="26" applyNumberFormat="1" applyFont="1" applyFill="1" applyBorder="1" applyAlignment="1" applyProtection="1">
      <alignment horizontal="right" vertical="center"/>
    </xf>
    <xf numFmtId="3" fontId="20" fillId="0" borderId="11" xfId="26" applyNumberFormat="1" applyFont="1" applyFill="1" applyBorder="1" applyAlignment="1" applyProtection="1">
      <alignment horizontal="right" vertical="center"/>
    </xf>
    <xf numFmtId="3" fontId="24" fillId="0" borderId="11" xfId="26" applyNumberFormat="1" applyFont="1" applyFill="1" applyBorder="1" applyAlignment="1" applyProtection="1">
      <alignment horizontal="right" vertical="center"/>
    </xf>
    <xf numFmtId="3" fontId="24" fillId="0" borderId="165" xfId="26" applyNumberFormat="1" applyFont="1" applyFill="1" applyBorder="1" applyAlignment="1" applyProtection="1">
      <alignment horizontal="right" vertical="center"/>
    </xf>
    <xf numFmtId="3" fontId="24" fillId="0" borderId="84" xfId="26" applyNumberFormat="1" applyFont="1" applyFill="1" applyBorder="1" applyAlignment="1" applyProtection="1">
      <alignment horizontal="right" vertical="center"/>
    </xf>
    <xf numFmtId="3" fontId="24" fillId="0" borderId="159" xfId="26" applyNumberFormat="1" applyFont="1" applyFill="1" applyBorder="1" applyAlignment="1" applyProtection="1">
      <alignment horizontal="right" vertical="center"/>
    </xf>
    <xf numFmtId="0" fontId="20" fillId="0" borderId="112" xfId="0" applyFont="1" applyBorder="1" applyAlignment="1">
      <alignment horizontal="center" wrapText="1"/>
    </xf>
    <xf numFmtId="0" fontId="20" fillId="0" borderId="127" xfId="0" applyFont="1" applyBorder="1" applyAlignment="1">
      <alignment horizontal="center" wrapText="1"/>
    </xf>
    <xf numFmtId="0" fontId="56" fillId="0" borderId="77" xfId="0" applyFont="1" applyBorder="1" applyAlignment="1">
      <alignment horizontal="center"/>
    </xf>
    <xf numFmtId="0" fontId="56" fillId="0" borderId="50" xfId="0" applyFont="1" applyBorder="1" applyAlignment="1">
      <alignment horizontal="center"/>
    </xf>
    <xf numFmtId="0" fontId="32" fillId="0" borderId="57" xfId="0" applyFont="1" applyBorder="1" applyAlignment="1">
      <alignment wrapText="1"/>
    </xf>
    <xf numFmtId="0" fontId="41" fillId="0" borderId="166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4" fillId="0" borderId="170" xfId="0" applyFont="1" applyBorder="1" applyAlignment="1">
      <alignment wrapText="1"/>
    </xf>
    <xf numFmtId="0" fontId="22" fillId="0" borderId="58" xfId="0" applyFont="1" applyBorder="1" applyAlignment="1">
      <alignment horizontal="center" vertical="center" wrapText="1"/>
    </xf>
    <xf numFmtId="0" fontId="20" fillId="0" borderId="78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171" xfId="0" applyFont="1" applyBorder="1" applyAlignment="1">
      <alignment wrapText="1"/>
    </xf>
    <xf numFmtId="0" fontId="20" fillId="0" borderId="108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3" fontId="20" fillId="0" borderId="41" xfId="26" applyNumberFormat="1" applyFont="1" applyFill="1" applyBorder="1" applyAlignment="1" applyProtection="1"/>
    <xf numFmtId="3" fontId="24" fillId="0" borderId="41" xfId="26" applyNumberFormat="1" applyFont="1" applyFill="1" applyBorder="1" applyAlignment="1" applyProtection="1"/>
    <xf numFmtId="3" fontId="20" fillId="0" borderId="34" xfId="26" applyNumberFormat="1" applyFont="1" applyFill="1" applyBorder="1" applyAlignment="1" applyProtection="1"/>
    <xf numFmtId="0" fontId="56" fillId="0" borderId="43" xfId="0" applyFont="1" applyBorder="1" applyAlignment="1">
      <alignment horizontal="center"/>
    </xf>
    <xf numFmtId="0" fontId="35" fillId="0" borderId="199" xfId="0" applyFont="1" applyBorder="1" applyAlignment="1">
      <alignment horizontal="right"/>
    </xf>
    <xf numFmtId="3" fontId="24" fillId="0" borderId="95" xfId="26" applyNumberFormat="1" applyFont="1" applyFill="1" applyBorder="1" applyAlignment="1" applyProtection="1"/>
    <xf numFmtId="0" fontId="41" fillId="0" borderId="80" xfId="0" applyFont="1" applyBorder="1" applyAlignment="1">
      <alignment wrapText="1"/>
    </xf>
    <xf numFmtId="3" fontId="20" fillId="0" borderId="99" xfId="0" applyNumberFormat="1" applyFont="1" applyBorder="1"/>
    <xf numFmtId="0" fontId="56" fillId="0" borderId="71" xfId="0" applyFont="1" applyBorder="1" applyAlignment="1">
      <alignment horizontal="center"/>
    </xf>
    <xf numFmtId="0" fontId="0" fillId="0" borderId="46" xfId="0" applyBorder="1"/>
    <xf numFmtId="0" fontId="0" fillId="0" borderId="81" xfId="0" applyBorder="1"/>
    <xf numFmtId="0" fontId="0" fillId="0" borderId="54" xfId="0" applyBorder="1"/>
    <xf numFmtId="0" fontId="0" fillId="0" borderId="88" xfId="0" applyBorder="1"/>
    <xf numFmtId="0" fontId="0" fillId="0" borderId="43" xfId="0" applyBorder="1"/>
    <xf numFmtId="0" fontId="20" fillId="0" borderId="42" xfId="0" applyFont="1" applyBorder="1" applyAlignment="1">
      <alignment wrapText="1"/>
    </xf>
    <xf numFmtId="10" fontId="0" fillId="0" borderId="47" xfId="0" applyNumberFormat="1" applyBorder="1"/>
    <xf numFmtId="10" fontId="0" fillId="0" borderId="46" xfId="0" applyNumberFormat="1" applyBorder="1"/>
    <xf numFmtId="0" fontId="35" fillId="0" borderId="9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52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48" fillId="0" borderId="32" xfId="0" applyFont="1" applyBorder="1" applyAlignment="1">
      <alignment horizontal="left"/>
    </xf>
    <xf numFmtId="0" fontId="48" fillId="0" borderId="77" xfId="0" applyFont="1" applyBorder="1" applyAlignment="1">
      <alignment horizontal="left"/>
    </xf>
    <xf numFmtId="3" fontId="20" fillId="0" borderId="53" xfId="0" applyNumberFormat="1" applyFont="1" applyBorder="1" applyAlignment="1">
      <alignment horizontal="right"/>
    </xf>
    <xf numFmtId="3" fontId="20" fillId="0" borderId="78" xfId="0" applyNumberFormat="1" applyFont="1" applyBorder="1" applyAlignment="1">
      <alignment horizontal="right"/>
    </xf>
    <xf numFmtId="3" fontId="20" fillId="0" borderId="51" xfId="0" applyNumberFormat="1" applyFont="1" applyBorder="1" applyAlignment="1">
      <alignment horizontal="right"/>
    </xf>
    <xf numFmtId="0" fontId="48" fillId="0" borderId="33" xfId="0" applyFont="1" applyBorder="1" applyAlignment="1">
      <alignment horizontal="left"/>
    </xf>
    <xf numFmtId="0" fontId="20" fillId="0" borderId="19" xfId="0" applyFont="1" applyBorder="1" applyAlignment="1">
      <alignment horizontal="left" wrapText="1"/>
    </xf>
    <xf numFmtId="0" fontId="24" fillId="0" borderId="77" xfId="0" applyFont="1" applyBorder="1" applyAlignment="1">
      <alignment horizontal="left" wrapText="1"/>
    </xf>
    <xf numFmtId="10" fontId="48" fillId="0" borderId="47" xfId="0" applyNumberFormat="1" applyFont="1" applyBorder="1" applyAlignment="1">
      <alignment horizontal="center"/>
    </xf>
    <xf numFmtId="10" fontId="48" fillId="0" borderId="48" xfId="0" applyNumberFormat="1" applyFont="1" applyBorder="1" applyAlignment="1">
      <alignment horizontal="center"/>
    </xf>
    <xf numFmtId="10" fontId="48" fillId="0" borderId="71" xfId="0" applyNumberFormat="1" applyFont="1" applyBorder="1" applyAlignment="1">
      <alignment horizontal="center"/>
    </xf>
    <xf numFmtId="10" fontId="24" fillId="0" borderId="47" xfId="0" applyNumberFormat="1" applyFont="1" applyBorder="1" applyAlignment="1">
      <alignment horizontal="right"/>
    </xf>
    <xf numFmtId="10" fontId="24" fillId="0" borderId="71" xfId="0" applyNumberFormat="1" applyFont="1" applyBorder="1" applyAlignment="1">
      <alignment horizontal="right"/>
    </xf>
    <xf numFmtId="10" fontId="24" fillId="0" borderId="50" xfId="0" applyNumberFormat="1" applyFont="1" applyBorder="1" applyAlignment="1">
      <alignment horizontal="right"/>
    </xf>
    <xf numFmtId="10" fontId="20" fillId="0" borderId="47" xfId="0" applyNumberFormat="1" applyFont="1" applyBorder="1" applyAlignment="1">
      <alignment horizontal="right"/>
    </xf>
    <xf numFmtId="0" fontId="24" fillId="0" borderId="43" xfId="0" applyFont="1" applyBorder="1" applyAlignment="1">
      <alignment horizontal="center" wrapText="1"/>
    </xf>
    <xf numFmtId="0" fontId="20" fillId="0" borderId="161" xfId="0" applyFont="1" applyBorder="1" applyAlignment="1">
      <alignment wrapText="1"/>
    </xf>
    <xf numFmtId="0" fontId="20" fillId="0" borderId="161" xfId="0" applyFont="1" applyBorder="1"/>
    <xf numFmtId="0" fontId="20" fillId="0" borderId="143" xfId="0" applyFont="1" applyBorder="1"/>
    <xf numFmtId="0" fontId="20" fillId="0" borderId="220" xfId="0" applyFont="1" applyBorder="1"/>
    <xf numFmtId="0" fontId="24" fillId="0" borderId="172" xfId="0" applyFont="1" applyBorder="1"/>
    <xf numFmtId="0" fontId="24" fillId="0" borderId="143" xfId="0" applyFont="1" applyBorder="1"/>
    <xf numFmtId="10" fontId="20" fillId="0" borderId="46" xfId="0" applyNumberFormat="1" applyFont="1" applyBorder="1" applyAlignment="1">
      <alignment horizontal="right"/>
    </xf>
    <xf numFmtId="0" fontId="48" fillId="0" borderId="42" xfId="0" applyFont="1" applyBorder="1" applyAlignment="1">
      <alignment horizontal="center"/>
    </xf>
    <xf numFmtId="3" fontId="20" fillId="0" borderId="88" xfId="0" applyNumberFormat="1" applyFont="1" applyBorder="1" applyAlignment="1">
      <alignment horizontal="right"/>
    </xf>
    <xf numFmtId="3" fontId="20" fillId="0" borderId="43" xfId="0" applyNumberFormat="1" applyFont="1" applyBorder="1" applyAlignment="1">
      <alignment horizontal="right"/>
    </xf>
    <xf numFmtId="3" fontId="20" fillId="0" borderId="42" xfId="0" applyNumberFormat="1" applyFont="1" applyBorder="1" applyAlignment="1">
      <alignment horizontal="right"/>
    </xf>
    <xf numFmtId="3" fontId="24" fillId="0" borderId="88" xfId="0" applyNumberFormat="1" applyFont="1" applyBorder="1" applyAlignment="1">
      <alignment horizontal="right"/>
    </xf>
    <xf numFmtId="3" fontId="20" fillId="0" borderId="52" xfId="0" applyNumberFormat="1" applyFon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0" fontId="24" fillId="0" borderId="102" xfId="0" applyFont="1" applyBorder="1" applyAlignment="1">
      <alignment wrapText="1"/>
    </xf>
    <xf numFmtId="3" fontId="24" fillId="0" borderId="102" xfId="0" applyNumberFormat="1" applyFont="1" applyBorder="1"/>
    <xf numFmtId="10" fontId="20" fillId="0" borderId="72" xfId="0" applyNumberFormat="1" applyFont="1" applyBorder="1"/>
    <xf numFmtId="10" fontId="20" fillId="0" borderId="107" xfId="0" applyNumberFormat="1" applyFont="1" applyBorder="1"/>
    <xf numFmtId="10" fontId="20" fillId="0" borderId="46" xfId="0" applyNumberFormat="1" applyFont="1" applyBorder="1"/>
    <xf numFmtId="10" fontId="20" fillId="0" borderId="48" xfId="0" applyNumberFormat="1" applyFont="1" applyBorder="1"/>
    <xf numFmtId="10" fontId="24" fillId="0" borderId="126" xfId="0" applyNumberFormat="1" applyFont="1" applyBorder="1"/>
    <xf numFmtId="10" fontId="20" fillId="0" borderId="142" xfId="0" applyNumberFormat="1" applyFont="1" applyBorder="1"/>
    <xf numFmtId="10" fontId="20" fillId="0" borderId="47" xfId="0" applyNumberFormat="1" applyFont="1" applyBorder="1"/>
    <xf numFmtId="0" fontId="24" fillId="0" borderId="43" xfId="0" applyFont="1" applyFill="1" applyBorder="1"/>
    <xf numFmtId="0" fontId="24" fillId="0" borderId="90" xfId="0" applyFont="1" applyBorder="1"/>
    <xf numFmtId="10" fontId="24" fillId="0" borderId="71" xfId="0" applyNumberFormat="1" applyFont="1" applyBorder="1"/>
    <xf numFmtId="0" fontId="48" fillId="0" borderId="54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10" fontId="48" fillId="0" borderId="46" xfId="0" applyNumberFormat="1" applyFont="1" applyBorder="1" applyAlignment="1">
      <alignment horizontal="center"/>
    </xf>
    <xf numFmtId="10" fontId="20" fillId="0" borderId="51" xfId="0" applyNumberFormat="1" applyFont="1" applyBorder="1"/>
    <xf numFmtId="10" fontId="20" fillId="0" borderId="39" xfId="0" applyNumberFormat="1" applyFont="1" applyBorder="1"/>
    <xf numFmtId="0" fontId="24" fillId="0" borderId="51" xfId="0" applyFont="1" applyBorder="1" applyAlignment="1">
      <alignment horizontal="center" wrapText="1"/>
    </xf>
    <xf numFmtId="0" fontId="20" fillId="0" borderId="49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24" fillId="0" borderId="39" xfId="0" applyFont="1" applyBorder="1" applyAlignment="1">
      <alignment horizontal="center" wrapText="1"/>
    </xf>
    <xf numFmtId="0" fontId="24" fillId="0" borderId="83" xfId="0" applyFont="1" applyBorder="1"/>
    <xf numFmtId="3" fontId="24" fillId="0" borderId="44" xfId="0" applyNumberFormat="1" applyFont="1" applyBorder="1"/>
    <xf numFmtId="3" fontId="24" fillId="0" borderId="221" xfId="0" applyNumberFormat="1" applyFont="1" applyBorder="1"/>
    <xf numFmtId="0" fontId="48" fillId="0" borderId="57" xfId="0" applyFont="1" applyBorder="1" applyAlignment="1">
      <alignment horizontal="center"/>
    </xf>
    <xf numFmtId="0" fontId="0" fillId="0" borderId="90" xfId="0" applyBorder="1"/>
    <xf numFmtId="0" fontId="35" fillId="0" borderId="86" xfId="0" applyFont="1" applyBorder="1" applyAlignment="1">
      <alignment horizontal="center"/>
    </xf>
    <xf numFmtId="0" fontId="20" fillId="0" borderId="108" xfId="0" applyFont="1" applyBorder="1" applyAlignment="1">
      <alignment horizontal="center"/>
    </xf>
    <xf numFmtId="10" fontId="0" fillId="0" borderId="129" xfId="0" applyNumberFormat="1" applyBorder="1"/>
    <xf numFmtId="10" fontId="0" fillId="0" borderId="71" xfId="0" applyNumberFormat="1" applyBorder="1"/>
    <xf numFmtId="10" fontId="0" fillId="0" borderId="142" xfId="0" applyNumberFormat="1" applyBorder="1"/>
    <xf numFmtId="3" fontId="0" fillId="0" borderId="57" xfId="0" applyNumberFormat="1" applyBorder="1"/>
    <xf numFmtId="3" fontId="0" fillId="0" borderId="51" xfId="0" applyNumberFormat="1" applyBorder="1"/>
    <xf numFmtId="3" fontId="0" fillId="0" borderId="54" xfId="0" applyNumberFormat="1" applyBorder="1"/>
    <xf numFmtId="3" fontId="0" fillId="0" borderId="39" xfId="0" applyNumberFormat="1" applyBorder="1"/>
    <xf numFmtId="3" fontId="0" fillId="0" borderId="88" xfId="0" applyNumberFormat="1" applyBorder="1"/>
    <xf numFmtId="3" fontId="0" fillId="0" borderId="49" xfId="0" applyNumberFormat="1" applyBorder="1"/>
    <xf numFmtId="3" fontId="24" fillId="0" borderId="32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53" xfId="0" applyNumberFormat="1" applyFont="1" applyBorder="1" applyAlignment="1">
      <alignment horizontal="right"/>
    </xf>
    <xf numFmtId="3" fontId="20" fillId="0" borderId="33" xfId="0" applyNumberFormat="1" applyFont="1" applyBorder="1" applyAlignment="1">
      <alignment horizontal="right"/>
    </xf>
    <xf numFmtId="10" fontId="24" fillId="20" borderId="164" xfId="0" applyNumberFormat="1" applyFont="1" applyFill="1" applyBorder="1"/>
    <xf numFmtId="10" fontId="20" fillId="0" borderId="198" xfId="0" applyNumberFormat="1" applyFont="1" applyBorder="1"/>
    <xf numFmtId="10" fontId="20" fillId="20" borderId="164" xfId="0" applyNumberFormat="1" applyFont="1" applyFill="1" applyBorder="1"/>
    <xf numFmtId="10" fontId="20" fillId="0" borderId="120" xfId="0" applyNumberFormat="1" applyFont="1" applyBorder="1" applyAlignment="1"/>
    <xf numFmtId="10" fontId="20" fillId="0" borderId="121" xfId="0" applyNumberFormat="1" applyFont="1" applyBorder="1" applyAlignment="1"/>
    <xf numFmtId="10" fontId="24" fillId="0" borderId="96" xfId="0" applyNumberFormat="1" applyFont="1" applyBorder="1" applyAlignment="1"/>
    <xf numFmtId="10" fontId="20" fillId="0" borderId="120" xfId="0" applyNumberFormat="1" applyFont="1" applyBorder="1"/>
    <xf numFmtId="10" fontId="20" fillId="0" borderId="121" xfId="0" applyNumberFormat="1" applyFont="1" applyBorder="1"/>
    <xf numFmtId="10" fontId="24" fillId="0" borderId="50" xfId="0" applyNumberFormat="1" applyFont="1" applyBorder="1"/>
    <xf numFmtId="10" fontId="20" fillId="0" borderId="222" xfId="0" applyNumberFormat="1" applyFont="1" applyBorder="1"/>
    <xf numFmtId="10" fontId="20" fillId="0" borderId="123" xfId="0" applyNumberFormat="1" applyFont="1" applyBorder="1"/>
    <xf numFmtId="10" fontId="20" fillId="0" borderId="167" xfId="0" applyNumberFormat="1" applyFont="1" applyBorder="1"/>
    <xf numFmtId="10" fontId="20" fillId="20" borderId="46" xfId="0" applyNumberFormat="1" applyFont="1" applyFill="1" applyBorder="1"/>
    <xf numFmtId="10" fontId="20" fillId="0" borderId="75" xfId="0" applyNumberFormat="1" applyFont="1" applyBorder="1"/>
    <xf numFmtId="10" fontId="24" fillId="20" borderId="50" xfId="0" applyNumberFormat="1" applyFont="1" applyFill="1" applyBorder="1"/>
    <xf numFmtId="10" fontId="20" fillId="0" borderId="50" xfId="0" applyNumberFormat="1" applyFont="1" applyBorder="1"/>
    <xf numFmtId="10" fontId="20" fillId="0" borderId="188" xfId="0" applyNumberFormat="1" applyFont="1" applyBorder="1"/>
    <xf numFmtId="10" fontId="24" fillId="0" borderId="96" xfId="0" applyNumberFormat="1" applyFont="1" applyBorder="1"/>
    <xf numFmtId="10" fontId="24" fillId="20" borderId="96" xfId="0" applyNumberFormat="1" applyFont="1" applyFill="1" applyBorder="1"/>
    <xf numFmtId="0" fontId="31" fillId="0" borderId="50" xfId="0" applyFont="1" applyBorder="1" applyAlignment="1">
      <alignment horizontal="center"/>
    </xf>
    <xf numFmtId="0" fontId="31" fillId="0" borderId="82" xfId="0" applyFont="1" applyBorder="1" applyAlignment="1">
      <alignment horizontal="center"/>
    </xf>
    <xf numFmtId="0" fontId="31" fillId="0" borderId="62" xfId="0" applyFont="1" applyBorder="1" applyAlignment="1">
      <alignment horizontal="center" wrapText="1"/>
    </xf>
    <xf numFmtId="0" fontId="31" fillId="0" borderId="163" xfId="0" applyFont="1" applyBorder="1" applyAlignment="1">
      <alignment horizontal="center"/>
    </xf>
    <xf numFmtId="0" fontId="31" fillId="0" borderId="164" xfId="0" applyFont="1" applyBorder="1" applyAlignment="1">
      <alignment horizontal="center"/>
    </xf>
    <xf numFmtId="0" fontId="32" fillId="0" borderId="163" xfId="0" applyFont="1" applyBorder="1" applyAlignment="1">
      <alignment horizontal="center" wrapText="1"/>
    </xf>
    <xf numFmtId="0" fontId="32" fillId="0" borderId="62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5" fillId="0" borderId="35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24" fillId="0" borderId="129" xfId="0" applyFont="1" applyBorder="1" applyAlignment="1">
      <alignment horizontal="center" wrapText="1"/>
    </xf>
    <xf numFmtId="3" fontId="24" fillId="20" borderId="90" xfId="0" applyNumberFormat="1" applyFont="1" applyFill="1" applyBorder="1"/>
    <xf numFmtId="3" fontId="24" fillId="20" borderId="54" xfId="0" applyNumberFormat="1" applyFont="1" applyFill="1" applyBorder="1"/>
    <xf numFmtId="3" fontId="24" fillId="20" borderId="88" xfId="0" applyNumberFormat="1" applyFont="1" applyFill="1" applyBorder="1"/>
    <xf numFmtId="3" fontId="24" fillId="20" borderId="51" xfId="0" applyNumberFormat="1" applyFont="1" applyFill="1" applyBorder="1"/>
    <xf numFmtId="3" fontId="24" fillId="20" borderId="39" xfId="0" applyNumberFormat="1" applyFont="1" applyFill="1" applyBorder="1"/>
    <xf numFmtId="3" fontId="24" fillId="20" borderId="49" xfId="0" applyNumberFormat="1" applyFont="1" applyFill="1" applyBorder="1"/>
    <xf numFmtId="0" fontId="20" fillId="0" borderId="39" xfId="0" applyFont="1" applyFill="1" applyBorder="1"/>
    <xf numFmtId="0" fontId="20" fillId="0" borderId="49" xfId="0" applyFont="1" applyFill="1" applyBorder="1"/>
    <xf numFmtId="0" fontId="24" fillId="0" borderId="51" xfId="0" applyFont="1" applyBorder="1"/>
    <xf numFmtId="0" fontId="24" fillId="0" borderId="57" xfId="0" applyFont="1" applyBorder="1" applyAlignment="1">
      <alignment horizontal="center" wrapText="1"/>
    </xf>
    <xf numFmtId="0" fontId="31" fillId="0" borderId="77" xfId="0" applyFont="1" applyBorder="1"/>
    <xf numFmtId="3" fontId="48" fillId="20" borderId="39" xfId="0" applyNumberFormat="1" applyFont="1" applyFill="1" applyBorder="1"/>
    <xf numFmtId="10" fontId="24" fillId="0" borderId="160" xfId="0" applyNumberFormat="1" applyFont="1" applyBorder="1" applyAlignment="1">
      <alignment horizontal="center" wrapText="1"/>
    </xf>
    <xf numFmtId="10" fontId="24" fillId="20" borderId="71" xfId="0" applyNumberFormat="1" applyFont="1" applyFill="1" applyBorder="1"/>
    <xf numFmtId="10" fontId="24" fillId="20" borderId="47" xfId="0" applyNumberFormat="1" applyFont="1" applyFill="1" applyBorder="1"/>
    <xf numFmtId="10" fontId="24" fillId="20" borderId="46" xfId="0" applyNumberFormat="1" applyFont="1" applyFill="1" applyBorder="1"/>
    <xf numFmtId="10" fontId="24" fillId="20" borderId="142" xfId="0" applyNumberFormat="1" applyFont="1" applyFill="1" applyBorder="1"/>
    <xf numFmtId="0" fontId="22" fillId="0" borderId="86" xfId="0" applyFont="1" applyBorder="1" applyAlignment="1"/>
    <xf numFmtId="0" fontId="20" fillId="0" borderId="96" xfId="0" applyFont="1" applyBorder="1" applyAlignment="1">
      <alignment horizontal="center" wrapText="1"/>
    </xf>
    <xf numFmtId="3" fontId="24" fillId="0" borderId="13" xfId="0" applyNumberFormat="1" applyFont="1" applyBorder="1"/>
    <xf numFmtId="3" fontId="20" fillId="20" borderId="199" xfId="0" applyNumberFormat="1" applyFont="1" applyFill="1" applyBorder="1"/>
    <xf numFmtId="3" fontId="35" fillId="0" borderId="223" xfId="0" applyNumberFormat="1" applyFont="1" applyFill="1" applyBorder="1" applyAlignment="1">
      <alignment horizontal="right"/>
    </xf>
    <xf numFmtId="3" fontId="35" fillId="0" borderId="69" xfId="0" applyNumberFormat="1" applyFont="1" applyFill="1" applyBorder="1" applyAlignment="1">
      <alignment horizontal="right"/>
    </xf>
    <xf numFmtId="3" fontId="20" fillId="0" borderId="13" xfId="0" applyNumberFormat="1" applyFont="1" applyFill="1" applyBorder="1" applyAlignment="1">
      <alignment horizontal="right"/>
    </xf>
    <xf numFmtId="3" fontId="20" fillId="0" borderId="11" xfId="0" applyNumberFormat="1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horizontal="right"/>
    </xf>
    <xf numFmtId="0" fontId="67" fillId="0" borderId="53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66" fillId="21" borderId="32" xfId="0" applyFont="1" applyFill="1" applyBorder="1" applyAlignment="1">
      <alignment wrapText="1"/>
    </xf>
    <xf numFmtId="3" fontId="66" fillId="0" borderId="81" xfId="0" applyNumberFormat="1" applyFont="1" applyBorder="1"/>
    <xf numFmtId="3" fontId="66" fillId="0" borderId="54" xfId="0" applyNumberFormat="1" applyFont="1" applyBorder="1"/>
    <xf numFmtId="3" fontId="66" fillId="0" borderId="54" xfId="0" applyNumberFormat="1" applyFont="1" applyFill="1" applyBorder="1"/>
    <xf numFmtId="3" fontId="66" fillId="21" borderId="54" xfId="0" applyNumberFormat="1" applyFont="1" applyFill="1" applyBorder="1"/>
    <xf numFmtId="3" fontId="67" fillId="0" borderId="43" xfId="0" applyNumberFormat="1" applyFont="1" applyBorder="1"/>
    <xf numFmtId="10" fontId="0" fillId="0" borderId="160" xfId="0" applyNumberFormat="1" applyBorder="1"/>
    <xf numFmtId="3" fontId="0" fillId="0" borderId="81" xfId="0" applyNumberFormat="1" applyBorder="1"/>
    <xf numFmtId="3" fontId="0" fillId="0" borderId="80" xfId="0" applyNumberFormat="1" applyBorder="1"/>
    <xf numFmtId="3" fontId="66" fillId="0" borderId="42" xfId="0" applyNumberFormat="1" applyFont="1" applyBorder="1"/>
    <xf numFmtId="0" fontId="0" fillId="0" borderId="214" xfId="0" applyBorder="1"/>
    <xf numFmtId="0" fontId="0" fillId="0" borderId="160" xfId="0" applyBorder="1"/>
    <xf numFmtId="0" fontId="24" fillId="0" borderId="29" xfId="0" applyFont="1" applyBorder="1" applyAlignment="1">
      <alignment horizontal="center" wrapText="1"/>
    </xf>
    <xf numFmtId="164" fontId="24" fillId="0" borderId="162" xfId="0" applyNumberFormat="1" applyFont="1" applyBorder="1" applyAlignment="1">
      <alignment wrapText="1"/>
    </xf>
    <xf numFmtId="164" fontId="24" fillId="0" borderId="43" xfId="0" applyNumberFormat="1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0" borderId="161" xfId="0" applyFont="1" applyBorder="1" applyAlignment="1">
      <alignment horizontal="left" wrapText="1"/>
    </xf>
    <xf numFmtId="0" fontId="20" fillId="0" borderId="32" xfId="0" applyFont="1" applyBorder="1" applyAlignment="1">
      <alignment horizontal="left" wrapText="1"/>
    </xf>
    <xf numFmtId="0" fontId="20" fillId="0" borderId="200" xfId="0" applyFont="1" applyBorder="1" applyAlignment="1">
      <alignment horizontal="left" wrapText="1"/>
    </xf>
    <xf numFmtId="0" fontId="20" fillId="0" borderId="224" xfId="0" applyFont="1" applyBorder="1" applyAlignment="1">
      <alignment wrapText="1"/>
    </xf>
    <xf numFmtId="0" fontId="24" fillId="0" borderId="221" xfId="0" applyFont="1" applyBorder="1" applyAlignment="1">
      <alignment wrapText="1"/>
    </xf>
    <xf numFmtId="0" fontId="20" fillId="0" borderId="199" xfId="0" applyFont="1" applyBorder="1" applyAlignment="1">
      <alignment wrapText="1"/>
    </xf>
    <xf numFmtId="3" fontId="20" fillId="0" borderId="81" xfId="0" applyNumberFormat="1" applyFont="1" applyFill="1" applyBorder="1" applyAlignment="1">
      <alignment horizontal="right"/>
    </xf>
    <xf numFmtId="3" fontId="20" fillId="0" borderId="54" xfId="0" applyNumberFormat="1" applyFont="1" applyFill="1" applyBorder="1" applyAlignment="1">
      <alignment horizontal="right"/>
    </xf>
    <xf numFmtId="10" fontId="0" fillId="0" borderId="214" xfId="0" applyNumberFormat="1" applyBorder="1"/>
    <xf numFmtId="3" fontId="20" fillId="0" borderId="80" xfId="0" applyNumberFormat="1" applyFont="1" applyBorder="1" applyAlignment="1"/>
    <xf numFmtId="3" fontId="20" fillId="0" borderId="160" xfId="0" applyNumberFormat="1" applyFont="1" applyBorder="1" applyAlignment="1"/>
    <xf numFmtId="10" fontId="20" fillId="0" borderId="160" xfId="0" applyNumberFormat="1" applyFont="1" applyBorder="1"/>
    <xf numFmtId="3" fontId="20" fillId="0" borderId="39" xfId="0" applyNumberFormat="1" applyFont="1" applyBorder="1" applyAlignment="1"/>
    <xf numFmtId="3" fontId="20" fillId="0" borderId="46" xfId="0" applyNumberFormat="1" applyFont="1" applyBorder="1" applyAlignment="1"/>
    <xf numFmtId="10" fontId="20" fillId="0" borderId="214" xfId="0" applyNumberFormat="1" applyFont="1" applyBorder="1"/>
    <xf numFmtId="0" fontId="20" fillId="0" borderId="204" xfId="0" applyFont="1" applyBorder="1" applyAlignment="1">
      <alignment horizontal="right"/>
    </xf>
    <xf numFmtId="3" fontId="20" fillId="0" borderId="225" xfId="0" applyNumberFormat="1" applyFont="1" applyFill="1" applyBorder="1" applyAlignment="1"/>
    <xf numFmtId="10" fontId="20" fillId="0" borderId="71" xfId="0" applyNumberFormat="1" applyFont="1" applyBorder="1"/>
    <xf numFmtId="3" fontId="24" fillId="0" borderId="83" xfId="0" applyNumberFormat="1" applyFont="1" applyBorder="1"/>
    <xf numFmtId="3" fontId="20" fillId="0" borderId="74" xfId="0" applyNumberFormat="1" applyFont="1" applyFill="1" applyBorder="1"/>
    <xf numFmtId="3" fontId="20" fillId="0" borderId="161" xfId="0" applyNumberFormat="1" applyFont="1" applyFill="1" applyBorder="1"/>
    <xf numFmtId="3" fontId="24" fillId="0" borderId="143" xfId="0" applyNumberFormat="1" applyFont="1" applyBorder="1"/>
    <xf numFmtId="3" fontId="20" fillId="0" borderId="34" xfId="0" applyNumberFormat="1" applyFont="1" applyFill="1" applyBorder="1"/>
    <xf numFmtId="3" fontId="20" fillId="0" borderId="41" xfId="0" applyNumberFormat="1" applyFont="1" applyFill="1" applyBorder="1"/>
    <xf numFmtId="3" fontId="20" fillId="0" borderId="95" xfId="0" applyNumberFormat="1" applyFont="1" applyBorder="1"/>
    <xf numFmtId="0" fontId="20" fillId="0" borderId="37" xfId="0" applyFont="1" applyBorder="1" applyAlignment="1">
      <alignment wrapText="1"/>
    </xf>
    <xf numFmtId="10" fontId="20" fillId="0" borderId="129" xfId="0" applyNumberFormat="1" applyFont="1" applyBorder="1"/>
    <xf numFmtId="0" fontId="24" fillId="0" borderId="132" xfId="0" applyFont="1" applyFill="1" applyBorder="1" applyAlignment="1">
      <alignment horizontal="left" wrapText="1"/>
    </xf>
    <xf numFmtId="3" fontId="20" fillId="0" borderId="49" xfId="0" applyNumberFormat="1" applyFont="1" applyBorder="1" applyAlignment="1"/>
    <xf numFmtId="3" fontId="20" fillId="0" borderId="142" xfId="0" applyNumberFormat="1" applyFont="1" applyBorder="1" applyAlignment="1"/>
    <xf numFmtId="3" fontId="24" fillId="0" borderId="50" xfId="0" applyNumberFormat="1" applyFont="1" applyBorder="1" applyAlignment="1"/>
    <xf numFmtId="3" fontId="0" fillId="0" borderId="129" xfId="0" applyNumberFormat="1" applyBorder="1"/>
    <xf numFmtId="3" fontId="0" fillId="0" borderId="47" xfId="0" applyNumberFormat="1" applyBorder="1"/>
    <xf numFmtId="3" fontId="0" fillId="0" borderId="46" xfId="0" applyNumberFormat="1" applyBorder="1"/>
    <xf numFmtId="3" fontId="0" fillId="0" borderId="142" xfId="0" applyNumberFormat="1" applyBorder="1"/>
    <xf numFmtId="3" fontId="0" fillId="0" borderId="214" xfId="0" applyNumberFormat="1" applyBorder="1"/>
    <xf numFmtId="3" fontId="0" fillId="0" borderId="89" xfId="0" applyNumberFormat="1" applyBorder="1"/>
    <xf numFmtId="0" fontId="20" fillId="0" borderId="57" xfId="0" applyFont="1" applyFill="1" applyBorder="1" applyAlignment="1">
      <alignment wrapText="1"/>
    </xf>
    <xf numFmtId="0" fontId="20" fillId="0" borderId="35" xfId="0" applyFont="1" applyBorder="1" applyAlignment="1">
      <alignment horizontal="center" wrapText="1"/>
    </xf>
    <xf numFmtId="0" fontId="24" fillId="0" borderId="129" xfId="0" applyFont="1" applyBorder="1" applyAlignment="1">
      <alignment horizontal="center"/>
    </xf>
    <xf numFmtId="0" fontId="35" fillId="0" borderId="88" xfId="0" applyFont="1" applyBorder="1"/>
    <xf numFmtId="0" fontId="24" fillId="0" borderId="129" xfId="0" applyFont="1" applyBorder="1" applyAlignment="1">
      <alignment horizontal="center" vertical="center"/>
    </xf>
    <xf numFmtId="3" fontId="48" fillId="0" borderId="54" xfId="0" applyNumberFormat="1" applyFont="1" applyBorder="1" applyAlignment="1">
      <alignment horizontal="center"/>
    </xf>
    <xf numFmtId="3" fontId="48" fillId="0" borderId="39" xfId="0" applyNumberFormat="1" applyFont="1" applyBorder="1" applyAlignment="1">
      <alignment horizontal="center"/>
    </xf>
    <xf numFmtId="3" fontId="24" fillId="0" borderId="46" xfId="0" applyNumberFormat="1" applyFont="1" applyBorder="1" applyAlignment="1">
      <alignment horizontal="center" vertical="center"/>
    </xf>
    <xf numFmtId="3" fontId="24" fillId="0" borderId="54" xfId="0" applyNumberFormat="1" applyFont="1" applyBorder="1" applyAlignment="1">
      <alignment horizontal="center" vertical="center"/>
    </xf>
    <xf numFmtId="3" fontId="24" fillId="0" borderId="39" xfId="0" applyNumberFormat="1" applyFont="1" applyBorder="1" applyAlignment="1">
      <alignment horizontal="center" vertical="center"/>
    </xf>
    <xf numFmtId="3" fontId="24" fillId="0" borderId="199" xfId="0" applyNumberFormat="1" applyFont="1" applyBorder="1" applyAlignment="1">
      <alignment horizontal="center" vertical="center"/>
    </xf>
    <xf numFmtId="3" fontId="24" fillId="0" borderId="89" xfId="0" applyNumberFormat="1" applyFont="1" applyBorder="1" applyAlignment="1">
      <alignment horizontal="center" vertical="center"/>
    </xf>
    <xf numFmtId="3" fontId="24" fillId="0" borderId="142" xfId="0" applyNumberFormat="1" applyFont="1" applyBorder="1" applyAlignment="1">
      <alignment horizontal="center" vertical="center"/>
    </xf>
    <xf numFmtId="10" fontId="24" fillId="0" borderId="46" xfId="0" applyNumberFormat="1" applyFont="1" applyBorder="1" applyAlignment="1">
      <alignment horizontal="center"/>
    </xf>
    <xf numFmtId="0" fontId="20" fillId="0" borderId="54" xfId="0" applyFont="1" applyBorder="1" applyAlignment="1">
      <alignment horizontal="center" wrapText="1"/>
    </xf>
    <xf numFmtId="0" fontId="24" fillId="0" borderId="54" xfId="0" applyFont="1" applyBorder="1" applyAlignment="1">
      <alignment horizontal="left" vertical="center" wrapText="1"/>
    </xf>
    <xf numFmtId="3" fontId="40" fillId="0" borderId="54" xfId="0" applyNumberFormat="1" applyFont="1" applyBorder="1" applyAlignment="1"/>
    <xf numFmtId="3" fontId="40" fillId="0" borderId="39" xfId="0" applyNumberFormat="1" applyFont="1" applyBorder="1" applyAlignment="1"/>
    <xf numFmtId="0" fontId="29" fillId="0" borderId="39" xfId="0" applyFont="1" applyBorder="1" applyAlignment="1">
      <alignment horizontal="right"/>
    </xf>
    <xf numFmtId="3" fontId="40" fillId="0" borderId="43" xfId="0" applyNumberFormat="1" applyFont="1" applyBorder="1" applyAlignment="1"/>
    <xf numFmtId="0" fontId="20" fillId="0" borderId="87" xfId="0" applyFont="1" applyBorder="1" applyAlignment="1">
      <alignment wrapText="1"/>
    </xf>
    <xf numFmtId="14" fontId="20" fillId="0" borderId="41" xfId="0" applyNumberFormat="1" applyFont="1" applyBorder="1" applyAlignment="1">
      <alignment wrapText="1"/>
    </xf>
    <xf numFmtId="0" fontId="24" fillId="0" borderId="47" xfId="0" applyFont="1" applyBorder="1" applyAlignment="1">
      <alignment horizontal="center" wrapText="1"/>
    </xf>
    <xf numFmtId="0" fontId="20" fillId="0" borderId="46" xfId="0" applyFont="1" applyFill="1" applyBorder="1" applyAlignment="1">
      <alignment wrapText="1"/>
    </xf>
    <xf numFmtId="0" fontId="24" fillId="0" borderId="46" xfId="0" applyFont="1" applyBorder="1" applyAlignment="1">
      <alignment horizontal="center" wrapText="1"/>
    </xf>
    <xf numFmtId="0" fontId="32" fillId="0" borderId="142" xfId="0" applyFont="1" applyBorder="1" applyAlignment="1">
      <alignment wrapText="1"/>
    </xf>
    <xf numFmtId="0" fontId="32" fillId="0" borderId="46" xfId="0" applyFont="1" applyBorder="1" applyAlignment="1">
      <alignment wrapText="1"/>
    </xf>
    <xf numFmtId="3" fontId="20" fillId="0" borderId="225" xfId="0" applyNumberFormat="1" applyFont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3" fontId="20" fillId="0" borderId="226" xfId="0" applyNumberFormat="1" applyFont="1" applyBorder="1" applyAlignment="1">
      <alignment horizontal="right"/>
    </xf>
    <xf numFmtId="3" fontId="24" fillId="0" borderId="159" xfId="0" applyNumberFormat="1" applyFont="1" applyBorder="1" applyAlignment="1">
      <alignment horizontal="right"/>
    </xf>
    <xf numFmtId="3" fontId="20" fillId="0" borderId="227" xfId="0" applyNumberFormat="1" applyFont="1" applyFill="1" applyBorder="1" applyAlignment="1">
      <alignment horizontal="right"/>
    </xf>
    <xf numFmtId="3" fontId="20" fillId="0" borderId="34" xfId="0" applyNumberFormat="1" applyFont="1" applyFill="1" applyBorder="1" applyAlignment="1">
      <alignment horizontal="right"/>
    </xf>
    <xf numFmtId="3" fontId="20" fillId="0" borderId="41" xfId="0" applyNumberFormat="1" applyFont="1" applyFill="1" applyBorder="1" applyAlignment="1">
      <alignment horizontal="right"/>
    </xf>
    <xf numFmtId="3" fontId="20" fillId="0" borderId="74" xfId="0" applyNumberFormat="1" applyFont="1" applyFill="1" applyBorder="1" applyAlignment="1">
      <alignment horizontal="right"/>
    </xf>
    <xf numFmtId="3" fontId="20" fillId="0" borderId="88" xfId="0" applyNumberFormat="1" applyFont="1" applyFill="1" applyBorder="1" applyAlignment="1">
      <alignment horizontal="right"/>
    </xf>
    <xf numFmtId="3" fontId="20" fillId="0" borderId="43" xfId="0" applyNumberFormat="1" applyFont="1" applyFill="1" applyBorder="1" applyAlignment="1">
      <alignment horizontal="right"/>
    </xf>
    <xf numFmtId="0" fontId="24" fillId="0" borderId="80" xfId="0" applyFont="1" applyBorder="1" applyAlignment="1">
      <alignment horizontal="center" vertical="center"/>
    </xf>
    <xf numFmtId="0" fontId="24" fillId="0" borderId="223" xfId="0" applyFont="1" applyBorder="1" applyAlignment="1">
      <alignment horizontal="center" wrapText="1"/>
    </xf>
    <xf numFmtId="10" fontId="20" fillId="0" borderId="52" xfId="0" applyNumberFormat="1" applyFont="1" applyBorder="1"/>
    <xf numFmtId="10" fontId="24" fillId="0" borderId="80" xfId="0" applyNumberFormat="1" applyFont="1" applyBorder="1"/>
    <xf numFmtId="0" fontId="24" fillId="0" borderId="204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160" xfId="0" applyFont="1" applyBorder="1" applyAlignment="1">
      <alignment horizontal="center" vertical="center"/>
    </xf>
    <xf numFmtId="3" fontId="24" fillId="0" borderId="43" xfId="0" applyNumberFormat="1" applyFont="1" applyFill="1" applyBorder="1"/>
    <xf numFmtId="3" fontId="24" fillId="0" borderId="81" xfId="0" applyNumberFormat="1" applyFont="1" applyBorder="1"/>
    <xf numFmtId="0" fontId="24" fillId="0" borderId="47" xfId="0" applyFont="1" applyBorder="1"/>
    <xf numFmtId="3" fontId="24" fillId="0" borderId="228" xfId="0" applyNumberFormat="1" applyFont="1" applyBorder="1"/>
    <xf numFmtId="3" fontId="24" fillId="0" borderId="160" xfId="0" applyNumberFormat="1" applyFont="1" applyBorder="1"/>
    <xf numFmtId="3" fontId="20" fillId="0" borderId="73" xfId="0" applyNumberFormat="1" applyFont="1" applyFill="1" applyBorder="1"/>
    <xf numFmtId="3" fontId="24" fillId="0" borderId="71" xfId="0" applyNumberFormat="1" applyFont="1" applyFill="1" applyBorder="1"/>
    <xf numFmtId="3" fontId="20" fillId="0" borderId="79" xfId="0" applyNumberFormat="1" applyFont="1" applyFill="1" applyBorder="1"/>
    <xf numFmtId="3" fontId="24" fillId="0" borderId="50" xfId="0" applyNumberFormat="1" applyFont="1" applyFill="1" applyBorder="1"/>
    <xf numFmtId="0" fontId="32" fillId="0" borderId="50" xfId="0" applyFont="1" applyBorder="1" applyAlignment="1">
      <alignment horizontal="center" wrapText="1"/>
    </xf>
    <xf numFmtId="0" fontId="31" fillId="0" borderId="86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20" fillId="0" borderId="70" xfId="0" applyFont="1" applyBorder="1" applyAlignment="1">
      <alignment wrapText="1"/>
    </xf>
    <xf numFmtId="3" fontId="48" fillId="0" borderId="81" xfId="0" applyNumberFormat="1" applyFont="1" applyBorder="1" applyAlignment="1">
      <alignment horizontal="center"/>
    </xf>
    <xf numFmtId="3" fontId="24" fillId="0" borderId="160" xfId="0" applyNumberFormat="1" applyFont="1" applyBorder="1" applyAlignment="1">
      <alignment horizontal="center" vertical="center"/>
    </xf>
    <xf numFmtId="10" fontId="24" fillId="0" borderId="80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wrapText="1"/>
    </xf>
    <xf numFmtId="0" fontId="24" fillId="0" borderId="54" xfId="0" applyFont="1" applyBorder="1" applyAlignment="1">
      <alignment horizontal="center" wrapText="1"/>
    </xf>
    <xf numFmtId="0" fontId="32" fillId="0" borderId="54" xfId="0" applyFont="1" applyBorder="1" applyAlignment="1">
      <alignment wrapText="1"/>
    </xf>
    <xf numFmtId="0" fontId="32" fillId="0" borderId="68" xfId="0" applyFont="1" applyBorder="1" applyAlignment="1">
      <alignment wrapText="1"/>
    </xf>
    <xf numFmtId="3" fontId="20" fillId="0" borderId="10" xfId="0" applyNumberFormat="1" applyFont="1" applyFill="1" applyBorder="1" applyAlignment="1">
      <alignment horizontal="right"/>
    </xf>
    <xf numFmtId="3" fontId="24" fillId="0" borderId="81" xfId="0" applyNumberFormat="1" applyFont="1" applyBorder="1" applyAlignment="1">
      <alignment horizontal="right"/>
    </xf>
    <xf numFmtId="3" fontId="24" fillId="0" borderId="54" xfId="0" applyNumberFormat="1" applyFont="1" applyBorder="1" applyAlignment="1">
      <alignment horizontal="right"/>
    </xf>
    <xf numFmtId="3" fontId="20" fillId="0" borderId="199" xfId="0" applyNumberFormat="1" applyFont="1" applyFill="1" applyBorder="1" applyAlignment="1">
      <alignment horizontal="right"/>
    </xf>
    <xf numFmtId="10" fontId="31" fillId="0" borderId="50" xfId="0" applyNumberFormat="1" applyFont="1" applyBorder="1" applyAlignment="1">
      <alignment horizontal="right" vertical="center" wrapText="1"/>
    </xf>
    <xf numFmtId="10" fontId="31" fillId="0" borderId="80" xfId="0" applyNumberFormat="1" applyFont="1" applyBorder="1" applyAlignment="1">
      <alignment horizontal="right" vertical="center" wrapText="1"/>
    </xf>
    <xf numFmtId="10" fontId="32" fillId="0" borderId="51" xfId="0" applyNumberFormat="1" applyFont="1" applyBorder="1" applyAlignment="1">
      <alignment horizontal="right" vertical="center" wrapText="1"/>
    </xf>
    <xf numFmtId="10" fontId="24" fillId="0" borderId="51" xfId="0" applyNumberFormat="1" applyFont="1" applyBorder="1"/>
    <xf numFmtId="10" fontId="24" fillId="0" borderId="39" xfId="0" applyNumberFormat="1" applyFont="1" applyBorder="1"/>
    <xf numFmtId="10" fontId="20" fillId="0" borderId="78" xfId="0" applyNumberFormat="1" applyFont="1" applyBorder="1"/>
    <xf numFmtId="10" fontId="31" fillId="0" borderId="50" xfId="0" applyNumberFormat="1" applyFont="1" applyBorder="1" applyAlignment="1"/>
    <xf numFmtId="10" fontId="20" fillId="0" borderId="49" xfId="0" applyNumberFormat="1" applyFont="1" applyBorder="1"/>
    <xf numFmtId="10" fontId="24" fillId="0" borderId="206" xfId="0" applyNumberFormat="1" applyFont="1" applyBorder="1"/>
    <xf numFmtId="10" fontId="24" fillId="0" borderId="166" xfId="0" applyNumberFormat="1" applyFont="1" applyBorder="1"/>
    <xf numFmtId="10" fontId="24" fillId="0" borderId="52" xfId="0" applyNumberFormat="1" applyFont="1" applyBorder="1"/>
    <xf numFmtId="10" fontId="24" fillId="0" borderId="188" xfId="0" applyNumberFormat="1" applyFont="1" applyBorder="1"/>
    <xf numFmtId="10" fontId="24" fillId="0" borderId="40" xfId="0" applyNumberFormat="1" applyFont="1" applyBorder="1"/>
    <xf numFmtId="10" fontId="24" fillId="0" borderId="29" xfId="0" applyNumberFormat="1" applyFont="1" applyBorder="1"/>
    <xf numFmtId="10" fontId="32" fillId="0" borderId="39" xfId="0" applyNumberFormat="1" applyFont="1" applyBorder="1" applyAlignment="1">
      <alignment horizontal="right" vertical="center" wrapText="1"/>
    </xf>
    <xf numFmtId="10" fontId="20" fillId="0" borderId="89" xfId="0" applyNumberFormat="1" applyFont="1" applyBorder="1"/>
    <xf numFmtId="0" fontId="20" fillId="0" borderId="229" xfId="0" applyFont="1" applyBorder="1" applyAlignment="1">
      <alignment horizontal="center" wrapText="1"/>
    </xf>
    <xf numFmtId="0" fontId="24" fillId="0" borderId="44" xfId="0" applyFont="1" applyBorder="1" applyAlignment="1">
      <alignment horizontal="center" wrapText="1"/>
    </xf>
    <xf numFmtId="0" fontId="20" fillId="0" borderId="80" xfId="0" applyFont="1" applyBorder="1"/>
    <xf numFmtId="3" fontId="24" fillId="0" borderId="170" xfId="0" applyNumberFormat="1" applyFont="1" applyBorder="1"/>
    <xf numFmtId="0" fontId="24" fillId="0" borderId="230" xfId="0" applyFont="1" applyBorder="1"/>
    <xf numFmtId="167" fontId="20" fillId="0" borderId="10" xfId="0" applyNumberFormat="1" applyFont="1" applyBorder="1" applyAlignment="1">
      <alignment horizontal="right"/>
    </xf>
    <xf numFmtId="167" fontId="24" fillId="0" borderId="102" xfId="0" applyNumberFormat="1" applyFont="1" applyBorder="1" applyAlignment="1">
      <alignment horizontal="right"/>
    </xf>
    <xf numFmtId="2" fontId="24" fillId="0" borderId="231" xfId="0" applyNumberFormat="1" applyFont="1" applyBorder="1" applyAlignment="1">
      <alignment horizontal="right"/>
    </xf>
    <xf numFmtId="3" fontId="24" fillId="0" borderId="63" xfId="33" applyNumberFormat="1" applyFont="1" applyBorder="1" applyProtection="1"/>
    <xf numFmtId="3" fontId="24" fillId="0" borderId="232" xfId="33" applyNumberFormat="1" applyFont="1" applyBorder="1" applyProtection="1"/>
    <xf numFmtId="3" fontId="20" fillId="0" borderId="19" xfId="33" applyNumberFormat="1" applyFont="1" applyBorder="1" applyProtection="1"/>
    <xf numFmtId="3" fontId="20" fillId="0" borderId="97" xfId="33" applyNumberFormat="1" applyFont="1" applyBorder="1" applyProtection="1"/>
    <xf numFmtId="3" fontId="20" fillId="0" borderId="0" xfId="33" applyNumberFormat="1" applyFont="1" applyBorder="1" applyProtection="1"/>
    <xf numFmtId="3" fontId="20" fillId="0" borderId="53" xfId="33" applyNumberFormat="1" applyFont="1" applyBorder="1" applyProtection="1"/>
    <xf numFmtId="3" fontId="24" fillId="0" borderId="32" xfId="33" applyNumberFormat="1" applyFont="1" applyBorder="1" applyProtection="1"/>
    <xf numFmtId="0" fontId="20" fillId="0" borderId="16" xfId="33" applyFont="1" applyBorder="1" applyAlignment="1" applyProtection="1">
      <alignment wrapText="1"/>
    </xf>
    <xf numFmtId="0" fontId="32" fillId="0" borderId="12" xfId="33" applyFont="1" applyBorder="1" applyAlignment="1" applyProtection="1">
      <alignment wrapText="1"/>
    </xf>
    <xf numFmtId="0" fontId="20" fillId="0" borderId="12" xfId="33" applyFont="1" applyBorder="1" applyAlignment="1" applyProtection="1">
      <alignment wrapText="1"/>
    </xf>
    <xf numFmtId="0" fontId="20" fillId="0" borderId="30" xfId="33" applyFont="1" applyBorder="1" applyAlignment="1" applyProtection="1">
      <alignment wrapText="1"/>
    </xf>
    <xf numFmtId="0" fontId="20" fillId="0" borderId="18" xfId="33" applyFont="1" applyBorder="1" applyAlignment="1" applyProtection="1">
      <alignment wrapText="1"/>
    </xf>
    <xf numFmtId="0" fontId="24" fillId="0" borderId="29" xfId="33" applyFont="1" applyBorder="1" applyAlignment="1" applyProtection="1">
      <alignment wrapText="1"/>
    </xf>
    <xf numFmtId="0" fontId="24" fillId="0" borderId="63" xfId="33" applyFont="1" applyBorder="1" applyAlignment="1" applyProtection="1">
      <alignment wrapText="1"/>
    </xf>
    <xf numFmtId="0" fontId="32" fillId="0" borderId="97" xfId="33" applyFont="1" applyBorder="1" applyAlignment="1" applyProtection="1">
      <alignment wrapText="1"/>
    </xf>
    <xf numFmtId="0" fontId="24" fillId="0" borderId="43" xfId="33" applyFont="1" applyBorder="1" applyAlignment="1" applyProtection="1">
      <alignment wrapText="1"/>
    </xf>
    <xf numFmtId="0" fontId="48" fillId="0" borderId="71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wrapText="1"/>
    </xf>
    <xf numFmtId="0" fontId="48" fillId="0" borderId="43" xfId="0" applyFont="1" applyBorder="1" applyAlignment="1">
      <alignment horizontal="center" wrapText="1"/>
    </xf>
    <xf numFmtId="3" fontId="20" fillId="0" borderId="13" xfId="33" applyNumberFormat="1" applyFont="1" applyBorder="1" applyProtection="1"/>
    <xf numFmtId="3" fontId="20" fillId="0" borderId="11" xfId="33" applyNumberFormat="1" applyFont="1" applyBorder="1" applyProtection="1"/>
    <xf numFmtId="3" fontId="20" fillId="0" borderId="68" xfId="33" applyNumberFormat="1" applyFont="1" applyBorder="1" applyProtection="1"/>
    <xf numFmtId="0" fontId="24" fillId="0" borderId="233" xfId="33" applyFont="1" applyBorder="1" applyAlignment="1" applyProtection="1">
      <alignment vertical="center"/>
    </xf>
    <xf numFmtId="0" fontId="24" fillId="0" borderId="82" xfId="33" applyFont="1" applyBorder="1" applyProtection="1"/>
    <xf numFmtId="0" fontId="24" fillId="0" borderId="187" xfId="33" applyFont="1" applyBorder="1" applyProtection="1"/>
    <xf numFmtId="0" fontId="20" fillId="0" borderId="34" xfId="33" applyFont="1" applyBorder="1" applyProtection="1"/>
    <xf numFmtId="0" fontId="20" fillId="0" borderId="74" xfId="33" applyFont="1" applyBorder="1" applyProtection="1"/>
    <xf numFmtId="3" fontId="20" fillId="0" borderId="10" xfId="33" applyNumberFormat="1" applyFont="1" applyBorder="1" applyProtection="1"/>
    <xf numFmtId="3" fontId="20" fillId="0" borderId="166" xfId="33" applyNumberFormat="1" applyFont="1" applyBorder="1" applyProtection="1"/>
    <xf numFmtId="3" fontId="20" fillId="0" borderId="190" xfId="33" applyNumberFormat="1" applyFont="1" applyBorder="1" applyProtection="1"/>
    <xf numFmtId="3" fontId="20" fillId="0" borderId="59" xfId="33" applyNumberFormat="1" applyFont="1" applyBorder="1" applyProtection="1"/>
    <xf numFmtId="3" fontId="24" fillId="0" borderId="82" xfId="33" applyNumberFormat="1" applyFont="1" applyBorder="1" applyProtection="1"/>
    <xf numFmtId="3" fontId="24" fillId="0" borderId="187" xfId="33" applyNumberFormat="1" applyFont="1" applyBorder="1" applyProtection="1"/>
    <xf numFmtId="3" fontId="20" fillId="0" borderId="34" xfId="33" applyNumberFormat="1" applyFont="1" applyBorder="1" applyProtection="1"/>
    <xf numFmtId="3" fontId="20" fillId="0" borderId="90" xfId="33" applyNumberFormat="1" applyFont="1" applyBorder="1" applyProtection="1"/>
    <xf numFmtId="3" fontId="20" fillId="0" borderId="42" xfId="33" applyNumberFormat="1" applyFont="1" applyBorder="1" applyProtection="1"/>
    <xf numFmtId="3" fontId="24" fillId="0" borderId="43" xfId="33" applyNumberFormat="1" applyFont="1" applyBorder="1" applyProtection="1"/>
    <xf numFmtId="0" fontId="20" fillId="0" borderId="41" xfId="33" applyFont="1" applyBorder="1" applyProtection="1"/>
    <xf numFmtId="0" fontId="20" fillId="0" borderId="76" xfId="33" applyFont="1" applyBorder="1" applyProtection="1"/>
    <xf numFmtId="0" fontId="20" fillId="0" borderId="42" xfId="33" applyFont="1" applyBorder="1" applyProtection="1"/>
    <xf numFmtId="0" fontId="20" fillId="0" borderId="90" xfId="33" applyFont="1" applyBorder="1" applyProtection="1"/>
    <xf numFmtId="3" fontId="20" fillId="0" borderId="227" xfId="33" applyNumberFormat="1" applyFont="1" applyBorder="1" applyProtection="1"/>
    <xf numFmtId="0" fontId="48" fillId="0" borderId="77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3" fontId="24" fillId="0" borderId="162" xfId="33" applyNumberFormat="1" applyFont="1" applyBorder="1" applyProtection="1"/>
    <xf numFmtId="3" fontId="24" fillId="0" borderId="81" xfId="33" applyNumberFormat="1" applyFont="1" applyBorder="1" applyProtection="1"/>
    <xf numFmtId="3" fontId="24" fillId="0" borderId="54" xfId="33" applyNumberFormat="1" applyFont="1" applyBorder="1" applyProtection="1"/>
    <xf numFmtId="3" fontId="24" fillId="0" borderId="90" xfId="33" applyNumberFormat="1" applyFont="1" applyBorder="1" applyProtection="1"/>
    <xf numFmtId="3" fontId="20" fillId="0" borderId="132" xfId="33" applyNumberFormat="1" applyFont="1" applyBorder="1" applyProtection="1"/>
    <xf numFmtId="3" fontId="20" fillId="0" borderId="162" xfId="33" applyNumberFormat="1" applyFont="1" applyBorder="1" applyProtection="1"/>
    <xf numFmtId="3" fontId="24" fillId="0" borderId="34" xfId="33" applyNumberFormat="1" applyFont="1" applyBorder="1" applyProtection="1"/>
    <xf numFmtId="3" fontId="20" fillId="0" borderId="41" xfId="33" applyNumberFormat="1" applyFont="1" applyBorder="1" applyProtection="1"/>
    <xf numFmtId="3" fontId="20" fillId="0" borderId="74" xfId="33" applyNumberFormat="1" applyFont="1" applyBorder="1" applyProtection="1"/>
    <xf numFmtId="0" fontId="48" fillId="0" borderId="35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3" fontId="20" fillId="0" borderId="211" xfId="33" applyNumberFormat="1" applyFont="1" applyBorder="1" applyProtection="1"/>
    <xf numFmtId="0" fontId="24" fillId="0" borderId="209" xfId="33" applyFont="1" applyBorder="1" applyProtection="1"/>
    <xf numFmtId="0" fontId="24" fillId="0" borderId="234" xfId="33" applyFont="1" applyBorder="1" applyProtection="1"/>
    <xf numFmtId="0" fontId="24" fillId="0" borderId="53" xfId="33" applyFont="1" applyBorder="1" applyProtection="1"/>
    <xf numFmtId="0" fontId="24" fillId="0" borderId="32" xfId="33" applyFont="1" applyBorder="1" applyProtection="1"/>
    <xf numFmtId="0" fontId="20" fillId="0" borderId="0" xfId="33" applyFont="1" applyBorder="1" applyProtection="1"/>
    <xf numFmtId="0" fontId="20" fillId="0" borderId="212" xfId="33" applyFont="1" applyBorder="1" applyProtection="1"/>
    <xf numFmtId="0" fontId="24" fillId="0" borderId="19" xfId="33" applyFont="1" applyBorder="1" applyProtection="1"/>
    <xf numFmtId="0" fontId="20" fillId="0" borderId="10" xfId="33" applyFont="1" applyBorder="1" applyProtection="1"/>
    <xf numFmtId="0" fontId="48" fillId="0" borderId="50" xfId="33" applyFont="1" applyBorder="1" applyAlignment="1" applyProtection="1">
      <alignment wrapText="1"/>
    </xf>
    <xf numFmtId="0" fontId="48" fillId="0" borderId="77" xfId="33" applyFont="1" applyBorder="1" applyAlignment="1" applyProtection="1">
      <alignment wrapText="1"/>
    </xf>
    <xf numFmtId="0" fontId="35" fillId="0" borderId="89" xfId="0" applyFont="1" applyBorder="1" applyAlignment="1">
      <alignment wrapText="1"/>
    </xf>
    <xf numFmtId="10" fontId="20" fillId="0" borderId="0" xfId="0" applyNumberFormat="1" applyFont="1" applyBorder="1"/>
    <xf numFmtId="3" fontId="24" fillId="0" borderId="58" xfId="26" applyNumberFormat="1" applyFont="1" applyFill="1" applyBorder="1" applyAlignment="1" applyProtection="1"/>
    <xf numFmtId="3" fontId="20" fillId="0" borderId="208" xfId="0" applyNumberFormat="1" applyFont="1" applyBorder="1"/>
    <xf numFmtId="10" fontId="24" fillId="0" borderId="46" xfId="0" applyNumberFormat="1" applyFont="1" applyBorder="1"/>
    <xf numFmtId="10" fontId="20" fillId="0" borderId="80" xfId="0" applyNumberFormat="1" applyFont="1" applyBorder="1"/>
    <xf numFmtId="10" fontId="24" fillId="0" borderId="49" xfId="0" applyNumberFormat="1" applyFont="1" applyBorder="1"/>
    <xf numFmtId="3" fontId="20" fillId="0" borderId="220" xfId="0" applyNumberFormat="1" applyFont="1" applyBorder="1"/>
    <xf numFmtId="10" fontId="20" fillId="0" borderId="36" xfId="0" applyNumberFormat="1" applyFont="1" applyBorder="1"/>
    <xf numFmtId="10" fontId="20" fillId="0" borderId="157" xfId="0" applyNumberFormat="1" applyFont="1" applyBorder="1"/>
    <xf numFmtId="167" fontId="20" fillId="0" borderId="166" xfId="0" applyNumberFormat="1" applyFont="1" applyBorder="1" applyAlignment="1">
      <alignment horizontal="right"/>
    </xf>
    <xf numFmtId="167" fontId="20" fillId="0" borderId="58" xfId="0" applyNumberFormat="1" applyFont="1" applyBorder="1" applyAlignment="1">
      <alignment horizontal="right"/>
    </xf>
    <xf numFmtId="167" fontId="24" fillId="0" borderId="231" xfId="0" applyNumberFormat="1" applyFont="1" applyBorder="1" applyAlignment="1">
      <alignment horizontal="right"/>
    </xf>
    <xf numFmtId="0" fontId="20" fillId="0" borderId="132" xfId="0" applyFont="1" applyBorder="1"/>
    <xf numFmtId="3" fontId="20" fillId="0" borderId="132" xfId="0" applyNumberFormat="1" applyFont="1" applyFill="1" applyBorder="1"/>
    <xf numFmtId="0" fontId="20" fillId="0" borderId="76" xfId="0" applyFont="1" applyBorder="1"/>
    <xf numFmtId="3" fontId="20" fillId="0" borderId="51" xfId="0" applyNumberFormat="1" applyFont="1" applyFill="1" applyBorder="1"/>
    <xf numFmtId="3" fontId="67" fillId="0" borderId="50" xfId="0" applyNumberFormat="1" applyFont="1" applyBorder="1"/>
    <xf numFmtId="0" fontId="24" fillId="0" borderId="32" xfId="0" applyFont="1" applyBorder="1" applyAlignment="1">
      <alignment horizontal="center" vertical="center"/>
    </xf>
    <xf numFmtId="3" fontId="29" fillId="0" borderId="32" xfId="0" applyNumberFormat="1" applyFont="1" applyBorder="1" applyAlignment="1"/>
    <xf numFmtId="3" fontId="40" fillId="0" borderId="32" xfId="0" applyNumberFormat="1" applyFont="1" applyBorder="1" applyAlignment="1"/>
    <xf numFmtId="0" fontId="29" fillId="0" borderId="32" xfId="0" applyFont="1" applyBorder="1" applyAlignment="1">
      <alignment horizontal="right"/>
    </xf>
    <xf numFmtId="0" fontId="0" fillId="0" borderId="32" xfId="0" applyBorder="1"/>
    <xf numFmtId="10" fontId="40" fillId="0" borderId="39" xfId="0" applyNumberFormat="1" applyFont="1" applyBorder="1" applyAlignment="1"/>
    <xf numFmtId="10" fontId="24" fillId="0" borderId="39" xfId="0" applyNumberFormat="1" applyFont="1" applyBorder="1" applyAlignment="1">
      <alignment horizontal="center"/>
    </xf>
    <xf numFmtId="10" fontId="40" fillId="0" borderId="50" xfId="0" applyNumberFormat="1" applyFont="1" applyBorder="1" applyAlignment="1"/>
    <xf numFmtId="3" fontId="20" fillId="0" borderId="55" xfId="0" applyNumberFormat="1" applyFont="1" applyBorder="1"/>
    <xf numFmtId="3" fontId="20" fillId="0" borderId="153" xfId="0" applyNumberFormat="1" applyFont="1" applyBorder="1"/>
    <xf numFmtId="3" fontId="20" fillId="0" borderId="109" xfId="0" applyNumberFormat="1" applyFont="1" applyBorder="1"/>
    <xf numFmtId="3" fontId="20" fillId="0" borderId="158" xfId="0" applyNumberFormat="1" applyFont="1" applyBorder="1"/>
    <xf numFmtId="3" fontId="20" fillId="0" borderId="50" xfId="0" applyNumberFormat="1" applyFont="1" applyFill="1" applyBorder="1" applyAlignment="1">
      <alignment horizontal="right"/>
    </xf>
    <xf numFmtId="3" fontId="24" fillId="0" borderId="80" xfId="0" applyNumberFormat="1" applyFont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20" borderId="47" xfId="0" applyNumberFormat="1" applyFont="1" applyFill="1" applyBorder="1"/>
    <xf numFmtId="3" fontId="20" fillId="20" borderId="142" xfId="0" applyNumberFormat="1" applyFont="1" applyFill="1" applyBorder="1"/>
    <xf numFmtId="3" fontId="20" fillId="20" borderId="81" xfId="0" applyNumberFormat="1" applyFont="1" applyFill="1" applyBorder="1"/>
    <xf numFmtId="10" fontId="24" fillId="20" borderId="80" xfId="0" applyNumberFormat="1" applyFont="1" applyFill="1" applyBorder="1"/>
    <xf numFmtId="10" fontId="24" fillId="20" borderId="39" xfId="0" applyNumberFormat="1" applyFont="1" applyFill="1" applyBorder="1"/>
    <xf numFmtId="3" fontId="20" fillId="0" borderId="224" xfId="0" applyNumberFormat="1" applyFont="1" applyBorder="1"/>
    <xf numFmtId="3" fontId="20" fillId="0" borderId="235" xfId="0" applyNumberFormat="1" applyFont="1" applyBorder="1"/>
    <xf numFmtId="3" fontId="20" fillId="0" borderId="142" xfId="0" applyNumberFormat="1" applyFont="1" applyBorder="1"/>
    <xf numFmtId="10" fontId="56" fillId="0" borderId="80" xfId="0" applyNumberFormat="1" applyFont="1" applyBorder="1" applyAlignment="1">
      <alignment horizontal="center"/>
    </xf>
    <xf numFmtId="10" fontId="20" fillId="0" borderId="12" xfId="0" applyNumberFormat="1" applyFont="1" applyBorder="1"/>
    <xf numFmtId="10" fontId="24" fillId="0" borderId="144" xfId="0" applyNumberFormat="1" applyFont="1" applyBorder="1"/>
    <xf numFmtId="10" fontId="20" fillId="0" borderId="16" xfId="0" applyNumberFormat="1" applyFont="1" applyBorder="1"/>
    <xf numFmtId="10" fontId="24" fillId="20" borderId="148" xfId="0" applyNumberFormat="1" applyFont="1" applyFill="1" applyBorder="1"/>
    <xf numFmtId="10" fontId="24" fillId="20" borderId="52" xfId="0" applyNumberFormat="1" applyFont="1" applyFill="1" applyBorder="1"/>
    <xf numFmtId="10" fontId="24" fillId="20" borderId="152" xfId="0" applyNumberFormat="1" applyFont="1" applyFill="1" applyBorder="1"/>
    <xf numFmtId="10" fontId="20" fillId="0" borderId="144" xfId="0" applyNumberFormat="1" applyFont="1" applyBorder="1"/>
    <xf numFmtId="10" fontId="20" fillId="0" borderId="236" xfId="0" applyNumberFormat="1" applyFont="1" applyBorder="1"/>
    <xf numFmtId="10" fontId="20" fillId="0" borderId="40" xfId="0" applyNumberFormat="1" applyFont="1" applyBorder="1"/>
    <xf numFmtId="10" fontId="24" fillId="0" borderId="236" xfId="0" applyNumberFormat="1" applyFont="1" applyBorder="1"/>
    <xf numFmtId="0" fontId="48" fillId="0" borderId="221" xfId="0" applyFont="1" applyBorder="1" applyAlignment="1">
      <alignment horizontal="center" vertical="center"/>
    </xf>
    <xf numFmtId="0" fontId="61" fillId="0" borderId="50" xfId="0" applyFont="1" applyBorder="1" applyAlignment="1">
      <alignment horizontal="center"/>
    </xf>
    <xf numFmtId="3" fontId="48" fillId="0" borderId="57" xfId="0" applyNumberFormat="1" applyFont="1" applyBorder="1" applyAlignment="1">
      <alignment horizontal="center"/>
    </xf>
    <xf numFmtId="0" fontId="62" fillId="0" borderId="32" xfId="0" applyFont="1" applyBorder="1" applyAlignment="1">
      <alignment horizontal="justify" vertical="center"/>
    </xf>
    <xf numFmtId="3" fontId="20" fillId="0" borderId="227" xfId="0" applyNumberFormat="1" applyFont="1" applyBorder="1" applyAlignment="1"/>
    <xf numFmtId="10" fontId="20" fillId="0" borderId="80" xfId="0" applyNumberFormat="1" applyFont="1" applyBorder="1" applyAlignment="1"/>
    <xf numFmtId="0" fontId="63" fillId="0" borderId="32" xfId="0" applyFont="1" applyBorder="1" applyAlignment="1">
      <alignment horizontal="justify" vertical="center"/>
    </xf>
    <xf numFmtId="3" fontId="20" fillId="0" borderId="34" xfId="0" applyNumberFormat="1" applyFont="1" applyBorder="1" applyAlignment="1"/>
    <xf numFmtId="10" fontId="20" fillId="0" borderId="39" xfId="0" applyNumberFormat="1" applyFont="1" applyBorder="1" applyAlignment="1"/>
    <xf numFmtId="0" fontId="62" fillId="0" borderId="32" xfId="0" applyFont="1" applyBorder="1"/>
    <xf numFmtId="0" fontId="37" fillId="0" borderId="32" xfId="0" applyFont="1" applyBorder="1" applyAlignment="1">
      <alignment wrapText="1"/>
    </xf>
    <xf numFmtId="0" fontId="37" fillId="0" borderId="33" xfId="0" applyFont="1" applyBorder="1" applyAlignment="1">
      <alignment wrapText="1"/>
    </xf>
    <xf numFmtId="3" fontId="20" fillId="0" borderId="89" xfId="0" applyNumberFormat="1" applyFont="1" applyBorder="1" applyAlignment="1"/>
    <xf numFmtId="10" fontId="20" fillId="0" borderId="49" xfId="0" applyNumberFormat="1" applyFont="1" applyBorder="1" applyAlignment="1"/>
    <xf numFmtId="0" fontId="45" fillId="0" borderId="77" xfId="0" applyFont="1" applyBorder="1"/>
    <xf numFmtId="10" fontId="24" fillId="0" borderId="50" xfId="0" applyNumberFormat="1" applyFont="1" applyBorder="1" applyAlignment="1"/>
    <xf numFmtId="3" fontId="20" fillId="0" borderId="54" xfId="0" applyNumberFormat="1" applyFont="1" applyBorder="1" applyAlignment="1"/>
    <xf numFmtId="3" fontId="20" fillId="0" borderId="199" xfId="0" applyNumberFormat="1" applyFont="1" applyBorder="1" applyAlignment="1"/>
    <xf numFmtId="3" fontId="24" fillId="0" borderId="43" xfId="0" applyNumberFormat="1" applyFont="1" applyBorder="1" applyAlignment="1"/>
    <xf numFmtId="0" fontId="20" fillId="0" borderId="112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3" fontId="20" fillId="0" borderId="19" xfId="0" applyNumberFormat="1" applyFont="1" applyFill="1" applyBorder="1"/>
    <xf numFmtId="3" fontId="20" fillId="0" borderId="78" xfId="0" applyNumberFormat="1" applyFont="1" applyFill="1" applyBorder="1"/>
    <xf numFmtId="3" fontId="20" fillId="0" borderId="72" xfId="0" applyNumberFormat="1" applyFont="1" applyFill="1" applyBorder="1"/>
    <xf numFmtId="3" fontId="20" fillId="0" borderId="10" xfId="0" applyNumberFormat="1" applyFont="1" applyFill="1" applyBorder="1"/>
    <xf numFmtId="3" fontId="20" fillId="0" borderId="11" xfId="0" applyNumberFormat="1" applyFont="1" applyFill="1" applyBorder="1"/>
    <xf numFmtId="3" fontId="20" fillId="0" borderId="58" xfId="0" applyNumberFormat="1" applyFont="1" applyFill="1" applyBorder="1"/>
    <xf numFmtId="3" fontId="24" fillId="0" borderId="77" xfId="0" applyNumberFormat="1" applyFont="1" applyFill="1" applyBorder="1"/>
    <xf numFmtId="3" fontId="24" fillId="0" borderId="108" xfId="0" applyNumberFormat="1" applyFont="1" applyFill="1" applyBorder="1"/>
    <xf numFmtId="0" fontId="24" fillId="0" borderId="204" xfId="0" applyFont="1" applyBorder="1"/>
    <xf numFmtId="0" fontId="20" fillId="0" borderId="237" xfId="0" applyFont="1" applyBorder="1" applyAlignment="1">
      <alignment horizontal="center"/>
    </xf>
    <xf numFmtId="0" fontId="20" fillId="0" borderId="227" xfId="0" applyFont="1" applyBorder="1"/>
    <xf numFmtId="0" fontId="20" fillId="0" borderId="109" xfId="0" applyFont="1" applyBorder="1"/>
    <xf numFmtId="0" fontId="20" fillId="0" borderId="203" xfId="0" applyFont="1" applyBorder="1"/>
    <xf numFmtId="0" fontId="20" fillId="0" borderId="204" xfId="0" applyFont="1" applyBorder="1"/>
    <xf numFmtId="3" fontId="20" fillId="0" borderId="228" xfId="0" applyNumberFormat="1" applyFont="1" applyBorder="1"/>
    <xf numFmtId="3" fontId="20" fillId="0" borderId="166" xfId="0" applyNumberFormat="1" applyFont="1" applyFill="1" applyBorder="1"/>
    <xf numFmtId="10" fontId="24" fillId="0" borderId="48" xfId="0" applyNumberFormat="1" applyFont="1" applyBorder="1"/>
    <xf numFmtId="10" fontId="20" fillId="0" borderId="50" xfId="0" applyNumberFormat="1" applyFont="1" applyBorder="1" applyAlignment="1">
      <alignment horizontal="right"/>
    </xf>
    <xf numFmtId="10" fontId="48" fillId="0" borderId="50" xfId="0" applyNumberFormat="1" applyFont="1" applyBorder="1"/>
    <xf numFmtId="10" fontId="20" fillId="0" borderId="171" xfId="0" applyNumberFormat="1" applyFont="1" applyBorder="1"/>
    <xf numFmtId="10" fontId="48" fillId="0" borderId="51" xfId="0" applyNumberFormat="1" applyFont="1" applyBorder="1"/>
    <xf numFmtId="10" fontId="48" fillId="0" borderId="52" xfId="0" applyNumberFormat="1" applyFont="1" applyBorder="1"/>
    <xf numFmtId="10" fontId="48" fillId="0" borderId="48" xfId="0" applyNumberFormat="1" applyFont="1" applyBorder="1" applyAlignment="1">
      <alignment horizontal="right"/>
    </xf>
    <xf numFmtId="10" fontId="48" fillId="0" borderId="39" xfId="0" applyNumberFormat="1" applyFont="1" applyBorder="1" applyAlignment="1">
      <alignment horizontal="right"/>
    </xf>
    <xf numFmtId="10" fontId="48" fillId="0" borderId="50" xfId="0" applyNumberFormat="1" applyFont="1" applyBorder="1" applyAlignment="1">
      <alignment horizontal="right"/>
    </xf>
    <xf numFmtId="0" fontId="23" fillId="0" borderId="0" xfId="0" applyFont="1" applyBorder="1"/>
    <xf numFmtId="10" fontId="20" fillId="0" borderId="57" xfId="0" applyNumberFormat="1" applyFont="1" applyBorder="1"/>
    <xf numFmtId="3" fontId="20" fillId="0" borderId="11" xfId="26" applyNumberFormat="1" applyFont="1" applyFill="1" applyBorder="1" applyAlignment="1" applyProtection="1">
      <alignment horizontal="right"/>
    </xf>
    <xf numFmtId="3" fontId="20" fillId="0" borderId="161" xfId="0" applyNumberFormat="1" applyFont="1" applyBorder="1" applyAlignment="1"/>
    <xf numFmtId="2" fontId="20" fillId="0" borderId="80" xfId="0" applyNumberFormat="1" applyFont="1" applyBorder="1"/>
    <xf numFmtId="2" fontId="20" fillId="0" borderId="39" xfId="0" applyNumberFormat="1" applyFont="1" applyBorder="1"/>
    <xf numFmtId="2" fontId="20" fillId="0" borderId="160" xfId="0" applyNumberFormat="1" applyFont="1" applyBorder="1"/>
    <xf numFmtId="14" fontId="20" fillId="0" borderId="42" xfId="0" applyNumberFormat="1" applyFont="1" applyBorder="1" applyAlignment="1">
      <alignment wrapText="1"/>
    </xf>
    <xf numFmtId="10" fontId="20" fillId="20" borderId="89" xfId="0" applyNumberFormat="1" applyFont="1" applyFill="1" applyBorder="1"/>
    <xf numFmtId="10" fontId="48" fillId="20" borderId="71" xfId="0" applyNumberFormat="1" applyFont="1" applyFill="1" applyBorder="1"/>
    <xf numFmtId="10" fontId="20" fillId="20" borderId="39" xfId="0" applyNumberFormat="1" applyFont="1" applyFill="1" applyBorder="1"/>
    <xf numFmtId="3" fontId="29" fillId="0" borderId="54" xfId="0" applyNumberFormat="1" applyFont="1" applyBorder="1" applyAlignment="1">
      <alignment horizontal="right"/>
    </xf>
    <xf numFmtId="3" fontId="20" fillId="0" borderId="46" xfId="0" applyNumberFormat="1" applyFont="1" applyBorder="1" applyAlignment="1">
      <alignment horizontal="right" vertical="center"/>
    </xf>
    <xf numFmtId="10" fontId="24" fillId="0" borderId="228" xfId="0" applyNumberFormat="1" applyFont="1" applyBorder="1"/>
    <xf numFmtId="3" fontId="24" fillId="0" borderId="108" xfId="0" applyNumberFormat="1" applyFont="1" applyBorder="1" applyAlignment="1"/>
    <xf numFmtId="10" fontId="24" fillId="0" borderId="198" xfId="0" applyNumberFormat="1" applyFont="1" applyBorder="1"/>
    <xf numFmtId="10" fontId="24" fillId="0" borderId="174" xfId="0" applyNumberFormat="1" applyFont="1" applyBorder="1"/>
    <xf numFmtId="0" fontId="31" fillId="0" borderId="204" xfId="0" applyFont="1" applyBorder="1" applyAlignment="1">
      <alignment wrapText="1"/>
    </xf>
    <xf numFmtId="3" fontId="40" fillId="0" borderId="40" xfId="0" applyNumberFormat="1" applyFont="1" applyBorder="1" applyAlignment="1">
      <alignment horizontal="right"/>
    </xf>
    <xf numFmtId="10" fontId="24" fillId="0" borderId="40" xfId="0" applyNumberFormat="1" applyFont="1" applyBorder="1" applyAlignment="1">
      <alignment horizontal="right"/>
    </xf>
    <xf numFmtId="10" fontId="20" fillId="0" borderId="228" xfId="0" applyNumberFormat="1" applyFont="1" applyBorder="1"/>
    <xf numFmtId="3" fontId="20" fillId="0" borderId="129" xfId="0" applyNumberFormat="1" applyFont="1" applyBorder="1"/>
    <xf numFmtId="3" fontId="20" fillId="0" borderId="39" xfId="0" applyNumberFormat="1" applyFont="1" applyFill="1" applyBorder="1" applyAlignment="1"/>
    <xf numFmtId="10" fontId="20" fillId="0" borderId="19" xfId="33" applyNumberFormat="1" applyFont="1" applyBorder="1" applyProtection="1"/>
    <xf numFmtId="10" fontId="20" fillId="0" borderId="10" xfId="33" applyNumberFormat="1" applyFont="1" applyBorder="1" applyProtection="1"/>
    <xf numFmtId="10" fontId="20" fillId="0" borderId="238" xfId="33" applyNumberFormat="1" applyFont="1" applyBorder="1" applyProtection="1"/>
    <xf numFmtId="10" fontId="20" fillId="0" borderId="0" xfId="33" applyNumberFormat="1" applyFont="1" applyBorder="1" applyProtection="1"/>
    <xf numFmtId="10" fontId="24" fillId="0" borderId="77" xfId="33" applyNumberFormat="1" applyFont="1" applyBorder="1" applyProtection="1"/>
    <xf numFmtId="10" fontId="24" fillId="0" borderId="63" xfId="33" applyNumberFormat="1" applyFont="1" applyBorder="1" applyProtection="1"/>
    <xf numFmtId="10" fontId="20" fillId="0" borderId="53" xfId="33" applyNumberFormat="1" applyFont="1" applyBorder="1" applyProtection="1"/>
    <xf numFmtId="10" fontId="20" fillId="0" borderId="97" xfId="33" applyNumberFormat="1" applyFont="1" applyBorder="1" applyProtection="1"/>
    <xf numFmtId="3" fontId="24" fillId="0" borderId="51" xfId="33" applyNumberFormat="1" applyFont="1" applyBorder="1" applyProtection="1"/>
    <xf numFmtId="10" fontId="20" fillId="0" borderId="166" xfId="33" applyNumberFormat="1" applyFont="1" applyBorder="1" applyProtection="1"/>
    <xf numFmtId="10" fontId="20" fillId="0" borderId="78" xfId="33" applyNumberFormat="1" applyFont="1" applyBorder="1" applyProtection="1"/>
    <xf numFmtId="10" fontId="20" fillId="0" borderId="58" xfId="33" applyNumberFormat="1" applyFont="1" applyBorder="1" applyProtection="1"/>
    <xf numFmtId="10" fontId="24" fillId="0" borderId="170" xfId="33" applyNumberFormat="1" applyFont="1" applyBorder="1" applyProtection="1"/>
    <xf numFmtId="10" fontId="24" fillId="0" borderId="207" xfId="33" applyNumberFormat="1" applyFont="1" applyBorder="1" applyProtection="1"/>
    <xf numFmtId="10" fontId="20" fillId="0" borderId="52" xfId="33" applyNumberFormat="1" applyFont="1" applyBorder="1" applyProtection="1"/>
    <xf numFmtId="10" fontId="20" fillId="0" borderId="51" xfId="33" applyNumberFormat="1" applyFont="1" applyBorder="1" applyProtection="1"/>
    <xf numFmtId="10" fontId="24" fillId="0" borderId="39" xfId="33" applyNumberFormat="1" applyFont="1" applyBorder="1" applyProtection="1"/>
    <xf numFmtId="10" fontId="20" fillId="0" borderId="211" xfId="33" applyNumberFormat="1" applyFont="1" applyBorder="1" applyProtection="1"/>
    <xf numFmtId="10" fontId="24" fillId="0" borderId="50" xfId="33" applyNumberFormat="1" applyFont="1" applyBorder="1" applyProtection="1"/>
    <xf numFmtId="10" fontId="24" fillId="0" borderId="166" xfId="33" applyNumberFormat="1" applyFont="1" applyBorder="1" applyProtection="1"/>
    <xf numFmtId="10" fontId="24" fillId="0" borderId="78" xfId="33" applyNumberFormat="1" applyFont="1" applyBorder="1" applyProtection="1"/>
    <xf numFmtId="10" fontId="24" fillId="0" borderId="58" xfId="33" applyNumberFormat="1" applyFont="1" applyBorder="1" applyProtection="1"/>
    <xf numFmtId="10" fontId="20" fillId="0" borderId="40" xfId="33" applyNumberFormat="1" applyFont="1" applyBorder="1" applyProtection="1"/>
    <xf numFmtId="10" fontId="20" fillId="0" borderId="188" xfId="33" applyNumberFormat="1" applyFont="1" applyBorder="1" applyProtection="1"/>
    <xf numFmtId="3" fontId="20" fillId="0" borderId="239" xfId="33" applyNumberFormat="1" applyFont="1" applyBorder="1" applyProtection="1"/>
    <xf numFmtId="3" fontId="20" fillId="0" borderId="80" xfId="33" applyNumberFormat="1" applyFont="1" applyBorder="1" applyProtection="1"/>
    <xf numFmtId="3" fontId="20" fillId="0" borderId="39" xfId="33" applyNumberFormat="1" applyFont="1" applyBorder="1" applyProtection="1"/>
    <xf numFmtId="3" fontId="20" fillId="0" borderId="54" xfId="33" applyNumberFormat="1" applyFont="1" applyBorder="1" applyProtection="1"/>
    <xf numFmtId="10" fontId="48" fillId="0" borderId="129" xfId="0" applyNumberFormat="1" applyFont="1" applyBorder="1" applyAlignment="1">
      <alignment horizontal="center" vertical="center"/>
    </xf>
    <xf numFmtId="0" fontId="20" fillId="0" borderId="43" xfId="0" applyFont="1" applyBorder="1"/>
    <xf numFmtId="0" fontId="20" fillId="0" borderId="89" xfId="0" applyFont="1" applyBorder="1"/>
    <xf numFmtId="10" fontId="20" fillId="0" borderId="232" xfId="33" applyNumberFormat="1" applyFont="1" applyBorder="1" applyProtection="1"/>
    <xf numFmtId="0" fontId="41" fillId="0" borderId="0" xfId="0" applyFont="1" applyBorder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20" fillId="0" borderId="60" xfId="0" applyFont="1" applyBorder="1"/>
    <xf numFmtId="0" fontId="20" fillId="0" borderId="111" xfId="0" applyFont="1" applyBorder="1"/>
    <xf numFmtId="0" fontId="20" fillId="0" borderId="35" xfId="0" applyFont="1" applyBorder="1" applyAlignment="1">
      <alignment wrapText="1"/>
    </xf>
    <xf numFmtId="0" fontId="24" fillId="0" borderId="0" xfId="0" applyFont="1" applyFill="1" applyAlignment="1">
      <alignment horizontal="center"/>
    </xf>
    <xf numFmtId="0" fontId="24" fillId="0" borderId="212" xfId="0" applyFont="1" applyBorder="1" applyAlignment="1">
      <alignment horizontal="center"/>
    </xf>
    <xf numFmtId="0" fontId="36" fillId="0" borderId="68" xfId="0" applyFont="1" applyBorder="1"/>
    <xf numFmtId="3" fontId="48" fillId="0" borderId="104" xfId="0" applyNumberFormat="1" applyFont="1" applyBorder="1"/>
    <xf numFmtId="0" fontId="20" fillId="0" borderId="165" xfId="0" applyFont="1" applyBorder="1"/>
    <xf numFmtId="0" fontId="31" fillId="0" borderId="165" xfId="0" applyFont="1" applyBorder="1" applyAlignment="1"/>
    <xf numFmtId="3" fontId="24" fillId="0" borderId="104" xfId="0" applyNumberFormat="1" applyFont="1" applyBorder="1"/>
    <xf numFmtId="3" fontId="24" fillId="0" borderId="209" xfId="0" applyNumberFormat="1" applyFont="1" applyBorder="1"/>
    <xf numFmtId="0" fontId="32" fillId="0" borderId="13" xfId="0" applyFont="1" applyBorder="1" applyAlignment="1"/>
    <xf numFmtId="0" fontId="32" fillId="0" borderId="11" xfId="0" applyFont="1" applyBorder="1" applyAlignment="1"/>
    <xf numFmtId="0" fontId="64" fillId="0" borderId="11" xfId="0" applyFont="1" applyBorder="1" applyAlignment="1"/>
    <xf numFmtId="0" fontId="64" fillId="0" borderId="226" xfId="0" applyFont="1" applyBorder="1" applyAlignment="1"/>
    <xf numFmtId="3" fontId="24" fillId="0" borderId="24" xfId="0" applyNumberFormat="1" applyFont="1" applyFill="1" applyBorder="1"/>
    <xf numFmtId="3" fontId="20" fillId="0" borderId="17" xfId="0" applyNumberFormat="1" applyFont="1" applyFill="1" applyBorder="1"/>
    <xf numFmtId="3" fontId="20" fillId="0" borderId="20" xfId="0" applyNumberFormat="1" applyFont="1" applyFill="1" applyBorder="1"/>
    <xf numFmtId="3" fontId="20" fillId="0" borderId="240" xfId="0" applyNumberFormat="1" applyFont="1" applyBorder="1"/>
    <xf numFmtId="3" fontId="20" fillId="0" borderId="24" xfId="0" applyNumberFormat="1" applyFont="1" applyFill="1" applyBorder="1"/>
    <xf numFmtId="0" fontId="32" fillId="0" borderId="11" xfId="0" applyFont="1" applyBorder="1"/>
    <xf numFmtId="0" fontId="20" fillId="0" borderId="226" xfId="0" applyFont="1" applyBorder="1"/>
    <xf numFmtId="0" fontId="20" fillId="0" borderId="241" xfId="0" applyFont="1" applyBorder="1"/>
    <xf numFmtId="3" fontId="20" fillId="0" borderId="242" xfId="0" applyNumberFormat="1" applyFont="1" applyBorder="1"/>
    <xf numFmtId="0" fontId="20" fillId="0" borderId="225" xfId="0" applyFont="1" applyBorder="1"/>
    <xf numFmtId="3" fontId="20" fillId="0" borderId="23" xfId="0" applyNumberFormat="1" applyFont="1" applyBorder="1"/>
    <xf numFmtId="0" fontId="24" fillId="0" borderId="21" xfId="0" applyFont="1" applyBorder="1"/>
    <xf numFmtId="0" fontId="24" fillId="0" borderId="165" xfId="0" applyFont="1" applyBorder="1" applyAlignment="1">
      <alignment wrapText="1"/>
    </xf>
    <xf numFmtId="3" fontId="24" fillId="0" borderId="211" xfId="0" applyNumberFormat="1" applyFont="1" applyBorder="1"/>
    <xf numFmtId="3" fontId="20" fillId="0" borderId="243" xfId="0" applyNumberFormat="1" applyFont="1" applyBorder="1"/>
    <xf numFmtId="3" fontId="24" fillId="0" borderId="192" xfId="0" applyNumberFormat="1" applyFont="1" applyBorder="1"/>
    <xf numFmtId="0" fontId="20" fillId="0" borderId="23" xfId="0" applyFont="1" applyBorder="1"/>
    <xf numFmtId="0" fontId="24" fillId="0" borderId="62" xfId="0" applyFont="1" applyBorder="1"/>
    <xf numFmtId="0" fontId="32" fillId="0" borderId="14" xfId="0" applyFont="1" applyBorder="1" applyAlignment="1"/>
    <xf numFmtId="0" fontId="24" fillId="0" borderId="138" xfId="0" applyFont="1" applyBorder="1" applyAlignment="1">
      <alignment horizontal="center" wrapText="1"/>
    </xf>
    <xf numFmtId="0" fontId="64" fillId="0" borderId="11" xfId="0" applyFont="1" applyBorder="1" applyAlignment="1">
      <alignment wrapText="1"/>
    </xf>
    <xf numFmtId="0" fontId="20" fillId="0" borderId="37" xfId="0" applyFont="1" applyBorder="1"/>
    <xf numFmtId="0" fontId="31" fillId="0" borderId="13" xfId="0" applyFont="1" applyBorder="1" applyAlignment="1"/>
    <xf numFmtId="3" fontId="24" fillId="0" borderId="78" xfId="0" applyNumberFormat="1" applyFont="1" applyBorder="1"/>
    <xf numFmtId="0" fontId="20" fillId="0" borderId="29" xfId="0" applyFont="1" applyBorder="1"/>
    <xf numFmtId="0" fontId="31" fillId="0" borderId="108" xfId="0" applyFont="1" applyBorder="1" applyAlignment="1"/>
    <xf numFmtId="0" fontId="20" fillId="0" borderId="158" xfId="0" applyFont="1" applyBorder="1"/>
    <xf numFmtId="0" fontId="31" fillId="0" borderId="99" xfId="0" applyFont="1" applyBorder="1" applyAlignment="1"/>
    <xf numFmtId="0" fontId="31" fillId="0" borderId="32" xfId="0" applyFont="1" applyBorder="1" applyAlignment="1"/>
    <xf numFmtId="0" fontId="32" fillId="0" borderId="19" xfId="0" applyFont="1" applyBorder="1" applyAlignment="1"/>
    <xf numFmtId="0" fontId="32" fillId="0" borderId="10" xfId="0" applyFont="1" applyBorder="1" applyAlignment="1"/>
    <xf numFmtId="0" fontId="64" fillId="0" borderId="10" xfId="0" applyFont="1" applyBorder="1" applyAlignment="1"/>
    <xf numFmtId="0" fontId="64" fillId="0" borderId="10" xfId="0" applyFont="1" applyBorder="1" applyAlignment="1">
      <alignment wrapText="1"/>
    </xf>
    <xf numFmtId="0" fontId="64" fillId="0" borderId="97" xfId="0" applyFont="1" applyBorder="1" applyAlignment="1"/>
    <xf numFmtId="0" fontId="64" fillId="0" borderId="32" xfId="0" applyFont="1" applyBorder="1" applyAlignment="1"/>
    <xf numFmtId="0" fontId="32" fillId="0" borderId="32" xfId="0" applyFont="1" applyBorder="1" applyAlignment="1"/>
    <xf numFmtId="0" fontId="64" fillId="0" borderId="32" xfId="0" applyFont="1" applyBorder="1" applyAlignment="1">
      <alignment wrapText="1"/>
    </xf>
    <xf numFmtId="0" fontId="64" fillId="0" borderId="33" xfId="0" applyFont="1" applyBorder="1" applyAlignment="1"/>
    <xf numFmtId="0" fontId="20" fillId="0" borderId="78" xfId="0" applyFont="1" applyBorder="1"/>
    <xf numFmtId="0" fontId="20" fillId="0" borderId="58" xfId="0" applyFont="1" applyBorder="1"/>
    <xf numFmtId="0" fontId="20" fillId="0" borderId="79" xfId="0" applyFont="1" applyBorder="1"/>
    <xf numFmtId="0" fontId="64" fillId="0" borderId="0" xfId="0" applyFont="1" applyBorder="1" applyAlignment="1"/>
    <xf numFmtId="0" fontId="20" fillId="0" borderId="190" xfId="0" applyFont="1" applyBorder="1"/>
    <xf numFmtId="0" fontId="20" fillId="0" borderId="30" xfId="0" applyFont="1" applyBorder="1"/>
    <xf numFmtId="0" fontId="64" fillId="0" borderId="190" xfId="0" applyFont="1" applyBorder="1" applyAlignment="1"/>
    <xf numFmtId="0" fontId="32" fillId="0" borderId="163" xfId="0" applyFont="1" applyBorder="1"/>
    <xf numFmtId="0" fontId="65" fillId="0" borderId="165" xfId="0" applyFont="1" applyBorder="1"/>
    <xf numFmtId="0" fontId="32" fillId="0" borderId="60" xfId="0" applyFont="1" applyBorder="1"/>
    <xf numFmtId="0" fontId="20" fillId="0" borderId="173" xfId="0" applyFont="1" applyBorder="1"/>
    <xf numFmtId="0" fontId="65" fillId="0" borderId="108" xfId="0" applyFont="1" applyBorder="1"/>
    <xf numFmtId="0" fontId="24" fillId="0" borderId="60" xfId="0" applyFont="1" applyBorder="1"/>
    <xf numFmtId="3" fontId="24" fillId="0" borderId="60" xfId="0" applyNumberFormat="1" applyFont="1" applyBorder="1"/>
    <xf numFmtId="3" fontId="28" fillId="0" borderId="0" xfId="0" applyNumberFormat="1" applyFont="1"/>
    <xf numFmtId="0" fontId="65" fillId="0" borderId="60" xfId="0" applyFont="1" applyBorder="1"/>
    <xf numFmtId="0" fontId="32" fillId="0" borderId="60" xfId="0" applyFont="1" applyBorder="1" applyAlignment="1">
      <alignment wrapText="1"/>
    </xf>
    <xf numFmtId="0" fontId="32" fillId="0" borderId="14" xfId="0" applyFont="1" applyBorder="1"/>
    <xf numFmtId="0" fontId="65" fillId="0" borderId="77" xfId="0" applyFont="1" applyBorder="1"/>
    <xf numFmtId="0" fontId="65" fillId="0" borderId="108" xfId="0" applyFont="1" applyBorder="1" applyAlignment="1">
      <alignment wrapText="1"/>
    </xf>
    <xf numFmtId="0" fontId="24" fillId="0" borderId="29" xfId="0" applyFont="1" applyBorder="1"/>
    <xf numFmtId="0" fontId="65" fillId="0" borderId="108" xfId="0" applyFont="1" applyBorder="1" applyAlignment="1"/>
    <xf numFmtId="0" fontId="32" fillId="0" borderId="161" xfId="0" applyFont="1" applyBorder="1"/>
    <xf numFmtId="0" fontId="32" fillId="0" borderId="172" xfId="0" applyFont="1" applyBorder="1"/>
    <xf numFmtId="3" fontId="35" fillId="0" borderId="46" xfId="0" applyNumberFormat="1" applyFont="1" applyBorder="1"/>
    <xf numFmtId="3" fontId="35" fillId="0" borderId="39" xfId="0" applyNumberFormat="1" applyFont="1" applyBorder="1"/>
    <xf numFmtId="3" fontId="48" fillId="0" borderId="231" xfId="0" applyNumberFormat="1" applyFont="1" applyBorder="1"/>
    <xf numFmtId="0" fontId="24" fillId="0" borderId="127" xfId="0" applyFont="1" applyBorder="1" applyAlignment="1">
      <alignment horizontal="center"/>
    </xf>
    <xf numFmtId="3" fontId="24" fillId="0" borderId="244" xfId="0" applyNumberFormat="1" applyFont="1" applyBorder="1"/>
    <xf numFmtId="0" fontId="20" fillId="0" borderId="44" xfId="0" applyFont="1" applyBorder="1"/>
    <xf numFmtId="3" fontId="24" fillId="0" borderId="244" xfId="0" applyNumberFormat="1" applyFont="1" applyFill="1" applyBorder="1"/>
    <xf numFmtId="0" fontId="24" fillId="0" borderId="44" xfId="0" applyFont="1" applyBorder="1"/>
    <xf numFmtId="0" fontId="24" fillId="0" borderId="109" xfId="0" applyFont="1" applyBorder="1"/>
    <xf numFmtId="3" fontId="24" fillId="0" borderId="36" xfId="0" applyNumberFormat="1" applyFont="1" applyBorder="1"/>
    <xf numFmtId="0" fontId="24" fillId="0" borderId="245" xfId="0" applyFont="1" applyBorder="1"/>
    <xf numFmtId="0" fontId="24" fillId="0" borderId="0" xfId="0" applyFont="1" applyFill="1" applyBorder="1" applyAlignment="1"/>
    <xf numFmtId="3" fontId="24" fillId="0" borderId="60" xfId="0" applyNumberFormat="1" applyFont="1" applyFill="1" applyBorder="1" applyAlignment="1"/>
    <xf numFmtId="0" fontId="24" fillId="0" borderId="60" xfId="0" applyFont="1" applyFill="1" applyBorder="1" applyAlignment="1"/>
    <xf numFmtId="3" fontId="48" fillId="0" borderId="29" xfId="0" applyNumberFormat="1" applyFont="1" applyBorder="1"/>
    <xf numFmtId="3" fontId="48" fillId="0" borderId="71" xfId="0" applyNumberFormat="1" applyFont="1" applyFill="1" applyBorder="1"/>
    <xf numFmtId="0" fontId="20" fillId="0" borderId="60" xfId="0" applyFont="1" applyFill="1" applyBorder="1"/>
    <xf numFmtId="0" fontId="20" fillId="0" borderId="246" xfId="0" applyFont="1" applyFill="1" applyBorder="1"/>
    <xf numFmtId="3" fontId="20" fillId="0" borderId="246" xfId="0" applyNumberFormat="1" applyFont="1" applyFill="1" applyBorder="1"/>
    <xf numFmtId="0" fontId="24" fillId="0" borderId="137" xfId="0" applyFont="1" applyFill="1" applyBorder="1" applyAlignment="1"/>
    <xf numFmtId="3" fontId="24" fillId="0" borderId="246" xfId="0" applyNumberFormat="1" applyFont="1" applyFill="1" applyBorder="1" applyAlignment="1"/>
    <xf numFmtId="0" fontId="20" fillId="0" borderId="137" xfId="0" applyFont="1" applyFill="1" applyBorder="1" applyAlignment="1">
      <alignment wrapText="1"/>
    </xf>
    <xf numFmtId="3" fontId="20" fillId="0" borderId="26" xfId="0" applyNumberFormat="1" applyFont="1" applyFill="1" applyBorder="1"/>
    <xf numFmtId="3" fontId="24" fillId="0" borderId="26" xfId="0" applyNumberFormat="1" applyFont="1" applyFill="1" applyBorder="1"/>
    <xf numFmtId="0" fontId="24" fillId="0" borderId="137" xfId="0" applyFont="1" applyFill="1" applyBorder="1"/>
    <xf numFmtId="3" fontId="24" fillId="0" borderId="246" xfId="0" applyNumberFormat="1" applyFont="1" applyFill="1" applyBorder="1"/>
    <xf numFmtId="0" fontId="24" fillId="0" borderId="0" xfId="0" applyFont="1" applyFill="1" applyBorder="1"/>
    <xf numFmtId="0" fontId="24" fillId="0" borderId="138" xfId="0" applyFont="1" applyFill="1" applyBorder="1" applyAlignment="1"/>
    <xf numFmtId="3" fontId="24" fillId="0" borderId="28" xfId="0" applyNumberFormat="1" applyFont="1" applyFill="1" applyBorder="1" applyAlignment="1"/>
    <xf numFmtId="3" fontId="20" fillId="0" borderId="0" xfId="0" applyNumberFormat="1" applyFont="1" applyFill="1" applyBorder="1" applyAlignment="1"/>
    <xf numFmtId="0" fontId="41" fillId="0" borderId="26" xfId="0" applyFont="1" applyFill="1" applyBorder="1"/>
    <xf numFmtId="0" fontId="20" fillId="0" borderId="26" xfId="0" applyFont="1" applyFill="1" applyBorder="1"/>
    <xf numFmtId="0" fontId="24" fillId="0" borderId="26" xfId="0" applyFont="1" applyFill="1" applyBorder="1"/>
    <xf numFmtId="3" fontId="20" fillId="0" borderId="60" xfId="0" applyNumberFormat="1" applyFont="1" applyFill="1" applyBorder="1"/>
    <xf numFmtId="3" fontId="0" fillId="0" borderId="0" xfId="0" applyNumberFormat="1" applyFill="1"/>
    <xf numFmtId="0" fontId="24" fillId="0" borderId="247" xfId="0" applyFont="1" applyBorder="1"/>
    <xf numFmtId="0" fontId="24" fillId="0" borderId="133" xfId="0" applyFont="1" applyBorder="1" applyAlignment="1">
      <alignment horizontal="center" wrapText="1"/>
    </xf>
    <xf numFmtId="0" fontId="24" fillId="0" borderId="248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3" fontId="20" fillId="0" borderId="36" xfId="0" applyNumberFormat="1" applyFont="1" applyFill="1" applyBorder="1"/>
    <xf numFmtId="3" fontId="24" fillId="0" borderId="36" xfId="0" applyNumberFormat="1" applyFont="1" applyFill="1" applyBorder="1"/>
    <xf numFmtId="3" fontId="20" fillId="0" borderId="48" xfId="0" applyNumberFormat="1" applyFont="1" applyFill="1" applyBorder="1" applyAlignment="1"/>
    <xf numFmtId="3" fontId="20" fillId="0" borderId="67" xfId="0" applyNumberFormat="1" applyFont="1" applyFill="1" applyBorder="1" applyAlignment="1"/>
    <xf numFmtId="3" fontId="24" fillId="0" borderId="72" xfId="0" applyNumberFormat="1" applyFont="1" applyFill="1" applyBorder="1" applyAlignment="1"/>
    <xf numFmtId="0" fontId="24" fillId="0" borderId="249" xfId="0" applyFont="1" applyFill="1" applyBorder="1"/>
    <xf numFmtId="3" fontId="24" fillId="0" borderId="249" xfId="0" applyNumberFormat="1" applyFont="1" applyFill="1" applyBorder="1"/>
    <xf numFmtId="3" fontId="24" fillId="0" borderId="228" xfId="0" applyNumberFormat="1" applyFont="1" applyFill="1" applyBorder="1" applyAlignment="1"/>
    <xf numFmtId="0" fontId="24" fillId="0" borderId="138" xfId="0" applyFont="1" applyBorder="1" applyAlignment="1">
      <alignment horizontal="center"/>
    </xf>
    <xf numFmtId="0" fontId="20" fillId="0" borderId="109" xfId="0" applyFont="1" applyBorder="1" applyAlignment="1">
      <alignment horizontal="center"/>
    </xf>
    <xf numFmtId="0" fontId="20" fillId="0" borderId="109" xfId="0" applyFont="1" applyBorder="1" applyAlignment="1">
      <alignment horizontal="right"/>
    </xf>
    <xf numFmtId="0" fontId="24" fillId="0" borderId="109" xfId="0" applyFont="1" applyBorder="1" applyAlignment="1">
      <alignment horizontal="right"/>
    </xf>
    <xf numFmtId="0" fontId="24" fillId="0" borderId="250" xfId="0" applyFont="1" applyBorder="1" applyAlignment="1">
      <alignment horizontal="right"/>
    </xf>
    <xf numFmtId="3" fontId="20" fillId="0" borderId="251" xfId="0" applyNumberFormat="1" applyFont="1" applyFill="1" applyBorder="1"/>
    <xf numFmtId="3" fontId="20" fillId="0" borderId="0" xfId="0" applyNumberFormat="1" applyFont="1" applyFill="1" applyBorder="1"/>
    <xf numFmtId="0" fontId="20" fillId="0" borderId="0" xfId="0" applyFont="1" applyFill="1"/>
    <xf numFmtId="3" fontId="20" fillId="0" borderId="109" xfId="0" applyNumberFormat="1" applyFont="1" applyFill="1" applyBorder="1"/>
    <xf numFmtId="0" fontId="67" fillId="0" borderId="53" xfId="0" applyFont="1" applyBorder="1" applyAlignment="1">
      <alignment horizontal="center" wrapText="1"/>
    </xf>
    <xf numFmtId="0" fontId="24" fillId="0" borderId="111" xfId="0" applyFont="1" applyBorder="1" applyAlignment="1">
      <alignment horizontal="center"/>
    </xf>
    <xf numFmtId="3" fontId="24" fillId="0" borderId="208" xfId="0" applyNumberFormat="1" applyFont="1" applyBorder="1" applyAlignment="1">
      <alignment horizontal="center"/>
    </xf>
    <xf numFmtId="3" fontId="24" fillId="0" borderId="135" xfId="0" applyNumberFormat="1" applyFont="1" applyBorder="1" applyAlignment="1">
      <alignment horizontal="center"/>
    </xf>
    <xf numFmtId="0" fontId="31" fillId="0" borderId="141" xfId="0" applyFont="1" applyBorder="1" applyAlignment="1">
      <alignment horizontal="center" wrapText="1"/>
    </xf>
    <xf numFmtId="0" fontId="31" fillId="0" borderId="178" xfId="0" applyFont="1" applyBorder="1" applyAlignment="1">
      <alignment horizontal="center" wrapText="1"/>
    </xf>
    <xf numFmtId="9" fontId="1" fillId="0" borderId="71" xfId="38" applyBorder="1" applyAlignment="1">
      <alignment horizontal="right"/>
    </xf>
    <xf numFmtId="3" fontId="66" fillId="0" borderId="60" xfId="0" applyNumberFormat="1" applyFont="1" applyBorder="1"/>
    <xf numFmtId="3" fontId="20" fillId="0" borderId="97" xfId="0" applyNumberFormat="1" applyFont="1" applyBorder="1" applyAlignment="1"/>
    <xf numFmtId="0" fontId="24" fillId="0" borderId="132" xfId="0" applyFont="1" applyBorder="1" applyAlignment="1">
      <alignment wrapText="1"/>
    </xf>
    <xf numFmtId="3" fontId="20" fillId="0" borderId="10" xfId="0" applyNumberFormat="1" applyFont="1" applyBorder="1" applyAlignment="1"/>
    <xf numFmtId="2" fontId="20" fillId="0" borderId="46" xfId="0" applyNumberFormat="1" applyFont="1" applyBorder="1" applyAlignment="1">
      <alignment wrapText="1"/>
    </xf>
    <xf numFmtId="0" fontId="20" fillId="0" borderId="214" xfId="0" applyFont="1" applyBorder="1" applyAlignment="1">
      <alignment wrapText="1"/>
    </xf>
    <xf numFmtId="0" fontId="20" fillId="0" borderId="89" xfId="0" applyFont="1" applyBorder="1" applyAlignment="1">
      <alignment horizontal="left" vertical="center"/>
    </xf>
    <xf numFmtId="3" fontId="24" fillId="0" borderId="164" xfId="0" applyNumberFormat="1" applyFont="1" applyBorder="1" applyAlignment="1">
      <alignment horizontal="right" vertical="center" wrapText="1"/>
    </xf>
    <xf numFmtId="0" fontId="20" fillId="0" borderId="78" xfId="0" applyFont="1" applyBorder="1" applyAlignment="1">
      <alignment horizontal="left" vertical="center" wrapText="1"/>
    </xf>
    <xf numFmtId="0" fontId="24" fillId="0" borderId="12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/>
    </xf>
    <xf numFmtId="3" fontId="24" fillId="0" borderId="221" xfId="0" applyNumberFormat="1" applyFont="1" applyBorder="1" applyAlignment="1">
      <alignment horizontal="right"/>
    </xf>
    <xf numFmtId="0" fontId="0" fillId="0" borderId="128" xfId="0" applyBorder="1"/>
    <xf numFmtId="10" fontId="24" fillId="0" borderId="214" xfId="0" applyNumberFormat="1" applyFont="1" applyBorder="1"/>
    <xf numFmtId="3" fontId="20" fillId="0" borderId="252" xfId="0" applyNumberFormat="1" applyFont="1" applyBorder="1"/>
    <xf numFmtId="3" fontId="24" fillId="0" borderId="126" xfId="0" applyNumberFormat="1" applyFont="1" applyBorder="1" applyAlignment="1">
      <alignment horizontal="right"/>
    </xf>
    <xf numFmtId="3" fontId="24" fillId="0" borderId="171" xfId="26" applyNumberFormat="1" applyFont="1" applyFill="1" applyBorder="1" applyAlignment="1" applyProtection="1"/>
    <xf numFmtId="0" fontId="24" fillId="0" borderId="39" xfId="0" applyFont="1" applyBorder="1" applyAlignment="1">
      <alignment horizontal="right"/>
    </xf>
    <xf numFmtId="3" fontId="24" fillId="0" borderId="109" xfId="0" applyNumberFormat="1" applyFont="1" applyFill="1" applyBorder="1"/>
    <xf numFmtId="0" fontId="32" fillId="0" borderId="68" xfId="0" applyFont="1" applyBorder="1" applyAlignment="1"/>
    <xf numFmtId="0" fontId="32" fillId="0" borderId="253" xfId="0" applyFont="1" applyBorder="1" applyAlignment="1"/>
    <xf numFmtId="3" fontId="20" fillId="0" borderId="61" xfId="0" applyNumberFormat="1" applyFont="1" applyBorder="1"/>
    <xf numFmtId="0" fontId="0" fillId="0" borderId="0" xfId="0" applyAlignment="1">
      <alignment horizontal="center" vertical="center"/>
    </xf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 vertical="center"/>
    </xf>
    <xf numFmtId="3" fontId="20" fillId="20" borderId="0" xfId="0" applyNumberFormat="1" applyFont="1" applyFill="1" applyBorder="1" applyAlignment="1">
      <alignment horizontal="center"/>
    </xf>
    <xf numFmtId="0" fontId="24" fillId="0" borderId="191" xfId="0" applyFont="1" applyBorder="1"/>
    <xf numFmtId="3" fontId="20" fillId="0" borderId="254" xfId="0" applyNumberFormat="1" applyFont="1" applyBorder="1"/>
    <xf numFmtId="0" fontId="20" fillId="0" borderId="0" xfId="0" applyFont="1" applyBorder="1" applyAlignment="1">
      <alignment horizontal="left" wrapText="1"/>
    </xf>
    <xf numFmtId="0" fontId="20" fillId="0" borderId="0" xfId="33" applyFont="1" applyAlignment="1" applyProtection="1">
      <alignment horizontal="left"/>
    </xf>
    <xf numFmtId="0" fontId="0" fillId="0" borderId="0" xfId="0" applyAlignment="1">
      <alignment horizontal="left"/>
    </xf>
    <xf numFmtId="0" fontId="24" fillId="0" borderId="90" xfId="0" applyFont="1" applyBorder="1" applyAlignment="1">
      <alignment horizontal="center"/>
    </xf>
    <xf numFmtId="3" fontId="24" fillId="0" borderId="54" xfId="0" applyNumberFormat="1" applyFont="1" applyFill="1" applyBorder="1"/>
    <xf numFmtId="0" fontId="24" fillId="0" borderId="255" xfId="0" applyFont="1" applyBorder="1" applyAlignment="1">
      <alignment horizontal="center"/>
    </xf>
    <xf numFmtId="3" fontId="24" fillId="0" borderId="251" xfId="0" applyNumberFormat="1" applyFont="1" applyFill="1" applyBorder="1"/>
    <xf numFmtId="0" fontId="31" fillId="0" borderId="60" xfId="0" applyFont="1" applyBorder="1" applyAlignment="1">
      <alignment horizontal="center" wrapText="1"/>
    </xf>
    <xf numFmtId="0" fontId="24" fillId="0" borderId="60" xfId="0" applyFont="1" applyBorder="1" applyAlignment="1">
      <alignment horizontal="center"/>
    </xf>
    <xf numFmtId="3" fontId="24" fillId="0" borderId="60" xfId="0" applyNumberFormat="1" applyFont="1" applyBorder="1" applyAlignment="1">
      <alignment horizontal="center"/>
    </xf>
    <xf numFmtId="3" fontId="24" fillId="0" borderId="60" xfId="0" applyNumberFormat="1" applyFont="1" applyFill="1" applyBorder="1"/>
    <xf numFmtId="14" fontId="40" fillId="0" borderId="91" xfId="0" applyNumberFormat="1" applyFont="1" applyFill="1" applyBorder="1" applyAlignment="1">
      <alignment horizontal="center"/>
    </xf>
    <xf numFmtId="14" fontId="40" fillId="0" borderId="256" xfId="0" applyNumberFormat="1" applyFont="1" applyFill="1" applyBorder="1" applyAlignment="1">
      <alignment horizontal="center"/>
    </xf>
    <xf numFmtId="3" fontId="20" fillId="0" borderId="32" xfId="0" applyNumberFormat="1" applyFont="1" applyFill="1" applyBorder="1"/>
    <xf numFmtId="0" fontId="24" fillId="0" borderId="204" xfId="0" applyFont="1" applyFill="1" applyBorder="1" applyAlignment="1">
      <alignment wrapText="1"/>
    </xf>
    <xf numFmtId="0" fontId="66" fillId="0" borderId="60" xfId="0" applyFont="1" applyFill="1" applyBorder="1" applyAlignment="1">
      <alignment wrapText="1"/>
    </xf>
    <xf numFmtId="0" fontId="31" fillId="0" borderId="77" xfId="0" applyFont="1" applyBorder="1" applyAlignment="1">
      <alignment horizontal="center" wrapText="1"/>
    </xf>
    <xf numFmtId="0" fontId="24" fillId="0" borderId="53" xfId="0" applyFont="1" applyBorder="1" applyAlignment="1">
      <alignment horizontal="center"/>
    </xf>
    <xf numFmtId="0" fontId="31" fillId="0" borderId="71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0" xfId="0" applyAlignment="1"/>
    <xf numFmtId="0" fontId="24" fillId="0" borderId="0" xfId="0" applyFont="1" applyBorder="1" applyAlignment="1">
      <alignment horizontal="center"/>
    </xf>
    <xf numFmtId="0" fontId="24" fillId="0" borderId="0" xfId="33" applyFont="1" applyBorder="1" applyAlignment="1" applyProtection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1" fillId="0" borderId="43" xfId="0" applyFont="1" applyBorder="1" applyAlignment="1">
      <alignment horizontal="center" wrapText="1"/>
    </xf>
    <xf numFmtId="3" fontId="48" fillId="0" borderId="51" xfId="0" applyNumberFormat="1" applyFont="1" applyBorder="1" applyAlignment="1">
      <alignment horizontal="center"/>
    </xf>
    <xf numFmtId="3" fontId="48" fillId="0" borderId="47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54" fillId="0" borderId="0" xfId="0" applyFont="1" applyBorder="1" applyAlignment="1">
      <alignment horizontal="center"/>
    </xf>
    <xf numFmtId="0" fontId="52" fillId="0" borderId="57" xfId="0" applyFont="1" applyBorder="1" applyAlignment="1">
      <alignment wrapText="1"/>
    </xf>
    <xf numFmtId="0" fontId="53" fillId="0" borderId="52" xfId="0" applyFont="1" applyBorder="1" applyAlignment="1">
      <alignment wrapText="1"/>
    </xf>
    <xf numFmtId="0" fontId="24" fillId="0" borderId="35" xfId="0" applyFont="1" applyBorder="1" applyAlignment="1">
      <alignment horizontal="center"/>
    </xf>
    <xf numFmtId="0" fontId="24" fillId="0" borderId="128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22" fillId="0" borderId="35" xfId="0" applyFont="1" applyBorder="1" applyAlignment="1">
      <alignment wrapText="1"/>
    </xf>
    <xf numFmtId="0" fontId="0" fillId="0" borderId="257" xfId="0" applyBorder="1" applyAlignment="1">
      <alignment wrapText="1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5" fillId="0" borderId="57" xfId="0" applyFont="1" applyBorder="1" applyAlignment="1">
      <alignment wrapText="1"/>
    </xf>
    <xf numFmtId="0" fontId="0" fillId="0" borderId="40" xfId="0" applyBorder="1" applyAlignment="1">
      <alignment wrapText="1"/>
    </xf>
    <xf numFmtId="0" fontId="22" fillId="0" borderId="117" xfId="0" applyFont="1" applyBorder="1" applyAlignment="1">
      <alignment wrapText="1"/>
    </xf>
    <xf numFmtId="0" fontId="31" fillId="0" borderId="43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0" fillId="0" borderId="71" xfId="0" applyBorder="1" applyAlignment="1">
      <alignment horizontal="center" wrapText="1"/>
    </xf>
    <xf numFmtId="0" fontId="35" fillId="0" borderId="81" xfId="0" applyFont="1" applyBorder="1" applyAlignment="1">
      <alignment wrapText="1"/>
    </xf>
    <xf numFmtId="0" fontId="0" fillId="0" borderId="199" xfId="0" applyBorder="1" applyAlignment="1">
      <alignment wrapText="1"/>
    </xf>
    <xf numFmtId="0" fontId="22" fillId="0" borderId="80" xfId="0" applyFont="1" applyBorder="1" applyAlignment="1">
      <alignment wrapText="1"/>
    </xf>
    <xf numFmtId="0" fontId="0" fillId="0" borderId="89" xfId="0" applyBorder="1" applyAlignment="1">
      <alignment wrapText="1"/>
    </xf>
    <xf numFmtId="0" fontId="24" fillId="0" borderId="116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17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5" fillId="0" borderId="40" xfId="0" applyFont="1" applyBorder="1" applyAlignment="1">
      <alignment wrapText="1"/>
    </xf>
    <xf numFmtId="0" fontId="22" fillId="0" borderId="57" xfId="0" applyFont="1" applyBorder="1" applyAlignment="1">
      <alignment wrapText="1"/>
    </xf>
    <xf numFmtId="0" fontId="22" fillId="0" borderId="40" xfId="0" applyFont="1" applyBorder="1" applyAlignment="1">
      <alignment wrapText="1"/>
    </xf>
    <xf numFmtId="0" fontId="24" fillId="0" borderId="71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0" fillId="0" borderId="0" xfId="0" applyAlignment="1"/>
    <xf numFmtId="0" fontId="24" fillId="0" borderId="5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35" xfId="0" applyFont="1" applyBorder="1" applyAlignment="1">
      <alignment wrapText="1"/>
    </xf>
    <xf numFmtId="0" fontId="20" fillId="0" borderId="42" xfId="0" applyFont="1" applyBorder="1" applyAlignment="1">
      <alignment wrapText="1"/>
    </xf>
    <xf numFmtId="0" fontId="24" fillId="0" borderId="229" xfId="0" applyFont="1" applyBorder="1" applyAlignment="1">
      <alignment horizontal="center" vertical="center" wrapText="1"/>
    </xf>
    <xf numFmtId="0" fontId="24" fillId="0" borderId="258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0" fillId="0" borderId="71" xfId="0" applyBorder="1" applyAlignment="1"/>
    <xf numFmtId="0" fontId="22" fillId="0" borderId="35" xfId="0" applyFont="1" applyBorder="1" applyAlignment="1"/>
    <xf numFmtId="0" fontId="0" fillId="0" borderId="42" xfId="0" applyBorder="1" applyAlignment="1"/>
    <xf numFmtId="0" fontId="24" fillId="0" borderId="35" xfId="0" applyFont="1" applyBorder="1" applyAlignment="1">
      <alignment horizontal="center" vertical="center"/>
    </xf>
    <xf numFmtId="0" fontId="24" fillId="0" borderId="128" xfId="0" applyFont="1" applyBorder="1" applyAlignment="1">
      <alignment horizontal="center" vertical="center"/>
    </xf>
    <xf numFmtId="0" fontId="0" fillId="0" borderId="129" xfId="0" applyBorder="1" applyAlignment="1"/>
    <xf numFmtId="0" fontId="20" fillId="0" borderId="57" xfId="0" applyFont="1" applyBorder="1" applyAlignment="1">
      <alignment wrapText="1"/>
    </xf>
    <xf numFmtId="0" fontId="20" fillId="0" borderId="52" xfId="0" applyFont="1" applyBorder="1" applyAlignment="1">
      <alignment wrapText="1"/>
    </xf>
    <xf numFmtId="0" fontId="0" fillId="0" borderId="132" xfId="0" applyBorder="1" applyAlignment="1"/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/>
    <xf numFmtId="0" fontId="39" fillId="0" borderId="0" xfId="0" applyFont="1" applyBorder="1" applyAlignment="1">
      <alignment horizontal="center"/>
    </xf>
    <xf numFmtId="0" fontId="24" fillId="0" borderId="112" xfId="33" applyFont="1" applyBorder="1" applyAlignment="1" applyProtection="1">
      <alignment horizontal="center"/>
    </xf>
    <xf numFmtId="0" fontId="24" fillId="0" borderId="128" xfId="33" applyFont="1" applyBorder="1" applyAlignment="1" applyProtection="1">
      <alignment horizontal="center"/>
    </xf>
    <xf numFmtId="0" fontId="24" fillId="0" borderId="35" xfId="33" applyFont="1" applyBorder="1" applyAlignment="1" applyProtection="1">
      <alignment horizontal="center"/>
    </xf>
    <xf numFmtId="0" fontId="0" fillId="0" borderId="128" xfId="0" applyBorder="1" applyAlignment="1"/>
    <xf numFmtId="0" fontId="24" fillId="0" borderId="0" xfId="33" applyFont="1" applyBorder="1" applyAlignment="1" applyProtection="1">
      <alignment horizontal="center"/>
    </xf>
    <xf numFmtId="0" fontId="39" fillId="0" borderId="0" xfId="33" applyFont="1" applyBorder="1" applyAlignment="1" applyProtection="1">
      <alignment horizontal="center"/>
    </xf>
    <xf numFmtId="0" fontId="20" fillId="0" borderId="117" xfId="0" applyFont="1" applyBorder="1" applyAlignment="1">
      <alignment wrapText="1"/>
    </xf>
    <xf numFmtId="0" fontId="0" fillId="0" borderId="110" xfId="0" applyBorder="1" applyAlignment="1">
      <alignment wrapText="1"/>
    </xf>
    <xf numFmtId="0" fontId="24" fillId="0" borderId="0" xfId="0" applyFont="1" applyBorder="1" applyAlignment="1">
      <alignment horizontal="right"/>
    </xf>
    <xf numFmtId="0" fontId="0" fillId="0" borderId="0" xfId="0" applyFont="1" applyAlignment="1"/>
    <xf numFmtId="0" fontId="24" fillId="0" borderId="0" xfId="0" applyFont="1" applyAlignment="1">
      <alignment horizontal="center"/>
    </xf>
    <xf numFmtId="0" fontId="32" fillId="0" borderId="57" xfId="0" applyFont="1" applyBorder="1" applyAlignment="1">
      <alignment horizontal="center" wrapText="1"/>
    </xf>
    <xf numFmtId="0" fontId="32" fillId="0" borderId="40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52" xfId="0" applyBorder="1" applyAlignment="1">
      <alignment wrapText="1"/>
    </xf>
    <xf numFmtId="0" fontId="20" fillId="0" borderId="77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20" fillId="0" borderId="57" xfId="0" applyFont="1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20" fillId="0" borderId="127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4" fillId="0" borderId="221" xfId="0" applyFont="1" applyBorder="1" applyAlignment="1">
      <alignment horizontal="center" vertical="center"/>
    </xf>
    <xf numFmtId="0" fontId="0" fillId="0" borderId="230" xfId="0" applyBorder="1" applyAlignment="1">
      <alignment horizontal="center"/>
    </xf>
    <xf numFmtId="0" fontId="20" fillId="0" borderId="115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40" fillId="0" borderId="259" xfId="0" applyFont="1" applyBorder="1" applyAlignment="1">
      <alignment horizontal="center" vertical="center"/>
    </xf>
    <xf numFmtId="0" fontId="40" fillId="0" borderId="260" xfId="0" applyFont="1" applyBorder="1" applyAlignment="1">
      <alignment horizontal="center" vertical="center"/>
    </xf>
    <xf numFmtId="0" fontId="40" fillId="0" borderId="26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262" xfId="0" applyFont="1" applyBorder="1" applyAlignment="1">
      <alignment horizontal="center" vertical="center" wrapText="1"/>
    </xf>
    <xf numFmtId="0" fontId="24" fillId="0" borderId="263" xfId="0" applyFont="1" applyBorder="1" applyAlignment="1">
      <alignment horizontal="center" vertical="center" wrapText="1"/>
    </xf>
    <xf numFmtId="0" fontId="40" fillId="0" borderId="133" xfId="0" applyFont="1" applyBorder="1" applyAlignment="1">
      <alignment horizontal="center" vertical="center"/>
    </xf>
    <xf numFmtId="0" fontId="40" fillId="0" borderId="264" xfId="0" applyFont="1" applyBorder="1" applyAlignment="1">
      <alignment horizontal="center" vertical="center"/>
    </xf>
    <xf numFmtId="0" fontId="24" fillId="0" borderId="265" xfId="0" applyFont="1" applyBorder="1" applyAlignment="1">
      <alignment horizontal="center" vertical="center" wrapText="1"/>
    </xf>
    <xf numFmtId="0" fontId="24" fillId="0" borderId="266" xfId="0" applyFont="1" applyBorder="1" applyAlignment="1">
      <alignment horizontal="center" vertical="center" wrapText="1"/>
    </xf>
    <xf numFmtId="0" fontId="22" fillId="0" borderId="100" xfId="0" applyFont="1" applyBorder="1" applyAlignment="1">
      <alignment vertical="center"/>
    </xf>
    <xf numFmtId="0" fontId="22" fillId="0" borderId="165" xfId="0" applyFont="1" applyBorder="1" applyAlignment="1">
      <alignment vertical="center"/>
    </xf>
    <xf numFmtId="0" fontId="24" fillId="0" borderId="57" xfId="0" applyFont="1" applyBorder="1" applyAlignment="1">
      <alignment horizontal="center"/>
    </xf>
    <xf numFmtId="0" fontId="0" fillId="0" borderId="40" xfId="0" applyBorder="1" applyAlignment="1"/>
    <xf numFmtId="0" fontId="24" fillId="0" borderId="129" xfId="0" applyFont="1" applyBorder="1" applyAlignment="1">
      <alignment horizontal="center"/>
    </xf>
    <xf numFmtId="0" fontId="0" fillId="0" borderId="228" xfId="0" applyBorder="1" applyAlignment="1"/>
    <xf numFmtId="0" fontId="48" fillId="0" borderId="57" xfId="0" applyFont="1" applyBorder="1" applyAlignment="1">
      <alignment horizontal="center" wrapText="1"/>
    </xf>
    <xf numFmtId="0" fontId="24" fillId="0" borderId="100" xfId="33" applyFont="1" applyBorder="1" applyAlignment="1" applyProtection="1">
      <alignment horizontal="center"/>
    </xf>
    <xf numFmtId="0" fontId="24" fillId="0" borderId="267" xfId="33" applyFont="1" applyBorder="1" applyAlignment="1" applyProtection="1">
      <alignment horizontal="center"/>
    </xf>
    <xf numFmtId="0" fontId="0" fillId="0" borderId="267" xfId="0" applyBorder="1" applyAlignment="1">
      <alignment horizontal="center"/>
    </xf>
    <xf numFmtId="0" fontId="24" fillId="0" borderId="43" xfId="33" applyFont="1" applyBorder="1" applyAlignment="1" applyProtection="1">
      <alignment horizontal="center"/>
    </xf>
    <xf numFmtId="0" fontId="24" fillId="0" borderId="77" xfId="33" applyFont="1" applyBorder="1" applyAlignment="1" applyProtection="1">
      <alignment horizontal="center"/>
    </xf>
    <xf numFmtId="0" fontId="0" fillId="0" borderId="77" xfId="0" applyBorder="1" applyAlignment="1"/>
    <xf numFmtId="0" fontId="20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left"/>
    </xf>
    <xf numFmtId="0" fontId="24" fillId="0" borderId="43" xfId="0" applyFont="1" applyBorder="1" applyAlignment="1"/>
    <xf numFmtId="0" fontId="24" fillId="0" borderId="108" xfId="0" applyFont="1" applyBorder="1" applyAlignment="1"/>
    <xf numFmtId="0" fontId="22" fillId="0" borderId="0" xfId="0" applyFont="1" applyFill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165" xfId="0" applyFont="1" applyBorder="1" applyAlignment="1">
      <alignment horizontal="center"/>
    </xf>
    <xf numFmtId="0" fontId="24" fillId="0" borderId="221" xfId="0" applyFont="1" applyBorder="1" applyAlignment="1"/>
    <xf numFmtId="0" fontId="24" fillId="0" borderId="159" xfId="0" applyFont="1" applyBorder="1" applyAlignment="1"/>
    <xf numFmtId="0" fontId="24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4" fillId="0" borderId="22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65" fillId="0" borderId="84" xfId="0" applyFont="1" applyBorder="1" applyAlignment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  <cellStyle name="Százalék" xfId="3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opLeftCell="A9" zoomScaleNormal="100" workbookViewId="0">
      <selection activeCell="F32" sqref="F32"/>
    </sheetView>
  </sheetViews>
  <sheetFormatPr defaultRowHeight="12.5" x14ac:dyDescent="0.25"/>
  <cols>
    <col min="1" max="1" width="3.81640625" customWidth="1"/>
    <col min="2" max="2" width="31.26953125" customWidth="1"/>
    <col min="3" max="3" width="11.453125" customWidth="1"/>
    <col min="4" max="4" width="12.54296875" customWidth="1"/>
    <col min="5" max="5" width="11.1796875" customWidth="1"/>
    <col min="6" max="6" width="8.54296875" customWidth="1"/>
    <col min="7" max="7" width="28.453125" customWidth="1"/>
    <col min="8" max="8" width="10.7265625" customWidth="1"/>
    <col min="9" max="9" width="11.26953125" customWidth="1"/>
    <col min="10" max="10" width="13.1796875" customWidth="1"/>
    <col min="11" max="11" width="6.81640625" customWidth="1"/>
  </cols>
  <sheetData>
    <row r="1" spans="1:13" ht="13" x14ac:dyDescent="0.3">
      <c r="A1" s="1592" t="s">
        <v>834</v>
      </c>
      <c r="B1" s="1592"/>
      <c r="C1" s="1592"/>
      <c r="D1" s="1592"/>
      <c r="E1" s="1592"/>
      <c r="F1" s="1592"/>
      <c r="G1" s="1592"/>
      <c r="H1" s="1592"/>
      <c r="I1" s="1592"/>
      <c r="J1" s="1592"/>
      <c r="K1" s="245"/>
    </row>
    <row r="2" spans="1:13" s="2" customFormat="1" ht="14.25" customHeight="1" x14ac:dyDescent="0.35">
      <c r="B2" s="1593" t="s">
        <v>0</v>
      </c>
      <c r="C2" s="1593"/>
      <c r="D2" s="1593"/>
      <c r="E2" s="1593"/>
      <c r="F2" s="1593"/>
      <c r="G2" s="1593"/>
      <c r="H2" s="1593"/>
      <c r="I2" s="1593"/>
      <c r="J2" s="1593"/>
      <c r="K2" s="809"/>
    </row>
    <row r="3" spans="1:13" s="2" customFormat="1" ht="13.5" customHeight="1" x14ac:dyDescent="0.35">
      <c r="B3" s="1593" t="s">
        <v>835</v>
      </c>
      <c r="C3" s="1593"/>
      <c r="D3" s="1593"/>
      <c r="E3" s="1593"/>
      <c r="F3" s="1593"/>
      <c r="G3" s="1593"/>
      <c r="H3" s="1593"/>
      <c r="I3" s="1593"/>
      <c r="J3" s="1593"/>
      <c r="K3" s="809"/>
    </row>
    <row r="4" spans="1:13" s="2" customFormat="1" ht="12" customHeight="1" thickBot="1" x14ac:dyDescent="0.4">
      <c r="B4" s="358"/>
      <c r="C4" s="358"/>
      <c r="D4" s="358"/>
      <c r="E4" s="358"/>
      <c r="F4" s="358"/>
      <c r="G4" s="358"/>
      <c r="H4" s="358"/>
      <c r="I4" s="358"/>
      <c r="J4" s="358" t="s">
        <v>836</v>
      </c>
      <c r="K4" s="358"/>
    </row>
    <row r="5" spans="1:13" ht="13.5" thickBot="1" x14ac:dyDescent="0.35">
      <c r="A5" s="1594" t="s">
        <v>155</v>
      </c>
      <c r="B5" s="1596" t="s">
        <v>1</v>
      </c>
      <c r="C5" s="1597"/>
      <c r="D5" s="1597"/>
      <c r="E5" s="1597"/>
      <c r="F5" s="1598"/>
      <c r="G5" s="1599" t="s">
        <v>2</v>
      </c>
      <c r="H5" s="1600"/>
      <c r="I5" s="1600"/>
      <c r="J5" s="1600"/>
      <c r="K5" s="1601"/>
    </row>
    <row r="6" spans="1:13" s="3" customFormat="1" ht="24" customHeight="1" thickBot="1" x14ac:dyDescent="0.4">
      <c r="A6" s="1595"/>
      <c r="B6" s="357" t="s">
        <v>3</v>
      </c>
      <c r="C6" s="236" t="s">
        <v>129</v>
      </c>
      <c r="D6" s="236" t="s">
        <v>130</v>
      </c>
      <c r="E6" s="356" t="s">
        <v>131</v>
      </c>
      <c r="F6" s="236" t="s">
        <v>631</v>
      </c>
      <c r="G6" s="294" t="s">
        <v>3</v>
      </c>
      <c r="H6" s="236" t="s">
        <v>129</v>
      </c>
      <c r="I6" s="236" t="s">
        <v>130</v>
      </c>
      <c r="J6" s="356" t="s">
        <v>131</v>
      </c>
      <c r="K6" s="236" t="s">
        <v>631</v>
      </c>
    </row>
    <row r="7" spans="1:13" s="237" customFormat="1" ht="11" thickBot="1" x14ac:dyDescent="0.3">
      <c r="A7" s="366" t="s">
        <v>156</v>
      </c>
      <c r="B7" s="368" t="s">
        <v>157</v>
      </c>
      <c r="C7" s="368" t="s">
        <v>158</v>
      </c>
      <c r="D7" s="369" t="s">
        <v>159</v>
      </c>
      <c r="E7" s="370" t="s">
        <v>179</v>
      </c>
      <c r="F7" s="370" t="s">
        <v>204</v>
      </c>
      <c r="G7" s="369" t="s">
        <v>205</v>
      </c>
      <c r="H7" s="370" t="s">
        <v>226</v>
      </c>
      <c r="I7" s="370" t="s">
        <v>227</v>
      </c>
      <c r="J7" s="370" t="s">
        <v>228</v>
      </c>
      <c r="K7" s="369" t="s">
        <v>231</v>
      </c>
    </row>
    <row r="8" spans="1:13" s="3" customFormat="1" ht="26.25" customHeight="1" x14ac:dyDescent="0.35">
      <c r="A8" s="235" t="s">
        <v>237</v>
      </c>
      <c r="B8" s="354" t="s">
        <v>326</v>
      </c>
      <c r="C8" s="192">
        <v>220249929</v>
      </c>
      <c r="D8" s="192">
        <v>231900707</v>
      </c>
      <c r="E8" s="192">
        <v>176861847</v>
      </c>
      <c r="F8" s="1331">
        <f>E8/D8</f>
        <v>0.76266195686932514</v>
      </c>
      <c r="G8" s="810" t="s">
        <v>235</v>
      </c>
      <c r="H8" s="459">
        <v>222620000</v>
      </c>
      <c r="I8" s="659">
        <v>310143729</v>
      </c>
      <c r="J8" s="659">
        <v>202746565</v>
      </c>
      <c r="K8" s="1333">
        <f>J8/I8</f>
        <v>0.65371808630056161</v>
      </c>
    </row>
    <row r="9" spans="1:13" s="3" customFormat="1" ht="13.75" customHeight="1" x14ac:dyDescent="0.35">
      <c r="A9" s="235" t="s">
        <v>238</v>
      </c>
      <c r="B9" s="355" t="s">
        <v>327</v>
      </c>
      <c r="C9" s="109">
        <v>13423000</v>
      </c>
      <c r="D9" s="109">
        <v>17548470</v>
      </c>
      <c r="E9" s="109">
        <v>15427146</v>
      </c>
      <c r="F9" s="1331">
        <f>E9/D9</f>
        <v>0.87911629902777844</v>
      </c>
      <c r="G9" s="371" t="s">
        <v>459</v>
      </c>
      <c r="H9" s="461">
        <v>82052000</v>
      </c>
      <c r="I9" s="461">
        <v>92587024</v>
      </c>
      <c r="J9" s="461">
        <v>89614803</v>
      </c>
      <c r="K9" s="1334">
        <f t="shared" ref="K9:K30" si="0">J9/I9</f>
        <v>0.96789808256500387</v>
      </c>
    </row>
    <row r="10" spans="1:13" s="3" customFormat="1" ht="23.25" customHeight="1" x14ac:dyDescent="0.35">
      <c r="A10" s="235" t="s">
        <v>239</v>
      </c>
      <c r="B10" s="355" t="s">
        <v>328</v>
      </c>
      <c r="C10" s="109">
        <v>17815000</v>
      </c>
      <c r="D10" s="109">
        <v>17815000</v>
      </c>
      <c r="E10" s="109">
        <v>16981558</v>
      </c>
      <c r="F10" s="1331">
        <f>E10/D10</f>
        <v>0.95321683974179061</v>
      </c>
      <c r="G10" s="811" t="s">
        <v>460</v>
      </c>
      <c r="H10" s="461">
        <v>14124000</v>
      </c>
      <c r="I10" s="461">
        <v>16231971</v>
      </c>
      <c r="J10" s="461">
        <v>14980717</v>
      </c>
      <c r="K10" s="1334">
        <f t="shared" si="0"/>
        <v>0.92291422896208974</v>
      </c>
    </row>
    <row r="11" spans="1:13" s="3" customFormat="1" ht="23.25" customHeight="1" x14ac:dyDescent="0.35">
      <c r="A11" s="235" t="s">
        <v>240</v>
      </c>
      <c r="B11" s="355" t="s">
        <v>387</v>
      </c>
      <c r="C11" s="109">
        <v>189011929</v>
      </c>
      <c r="D11" s="109">
        <v>196537237</v>
      </c>
      <c r="E11" s="109">
        <v>144453143</v>
      </c>
      <c r="F11" s="1331">
        <f>E11/D11</f>
        <v>0.73499121695701863</v>
      </c>
      <c r="G11" s="811" t="s">
        <v>461</v>
      </c>
      <c r="H11" s="461">
        <v>109312000</v>
      </c>
      <c r="I11" s="461">
        <v>149751497</v>
      </c>
      <c r="J11" s="461">
        <v>70745314</v>
      </c>
      <c r="K11" s="1334">
        <f t="shared" si="0"/>
        <v>0.47241807539326303</v>
      </c>
      <c r="M11" s="1336"/>
    </row>
    <row r="12" spans="1:13" s="3" customFormat="1" ht="27" customHeight="1" x14ac:dyDescent="0.35">
      <c r="A12" s="235" t="s">
        <v>241</v>
      </c>
      <c r="B12" s="574" t="s">
        <v>152</v>
      </c>
      <c r="C12" s="109"/>
      <c r="D12" s="109"/>
      <c r="E12" s="102"/>
      <c r="F12" s="1331">
        <v>0</v>
      </c>
      <c r="G12" s="811" t="s">
        <v>462</v>
      </c>
      <c r="H12" s="461">
        <v>4132000</v>
      </c>
      <c r="I12" s="461">
        <v>15437038</v>
      </c>
      <c r="J12" s="461">
        <v>6717532</v>
      </c>
      <c r="K12" s="1334">
        <f t="shared" si="0"/>
        <v>0.43515679627140907</v>
      </c>
    </row>
    <row r="13" spans="1:13" s="3" customFormat="1" ht="18" customHeight="1" x14ac:dyDescent="0.35">
      <c r="A13" s="235" t="s">
        <v>242</v>
      </c>
      <c r="B13" s="214" t="s">
        <v>633</v>
      </c>
      <c r="C13" s="109">
        <v>0</v>
      </c>
      <c r="D13" s="109">
        <v>0</v>
      </c>
      <c r="E13" s="109">
        <v>0</v>
      </c>
      <c r="F13" s="1331">
        <v>0</v>
      </c>
      <c r="G13" s="812" t="s">
        <v>402</v>
      </c>
      <c r="H13" s="461">
        <v>13000000</v>
      </c>
      <c r="I13" s="461">
        <v>36136199</v>
      </c>
      <c r="J13" s="461">
        <v>20688199</v>
      </c>
      <c r="K13" s="1334">
        <f t="shared" si="0"/>
        <v>0.57250622844976029</v>
      </c>
    </row>
    <row r="14" spans="1:13" s="3" customFormat="1" ht="6" customHeight="1" x14ac:dyDescent="0.35">
      <c r="A14" s="235"/>
      <c r="B14" s="214"/>
      <c r="C14" s="109"/>
      <c r="D14" s="109"/>
      <c r="E14" s="102"/>
      <c r="F14" s="1331"/>
      <c r="G14" s="443"/>
      <c r="H14" s="461"/>
      <c r="I14" s="460"/>
      <c r="J14" s="363"/>
      <c r="K14" s="1334"/>
    </row>
    <row r="15" spans="1:13" s="3" customFormat="1" ht="12.75" customHeight="1" x14ac:dyDescent="0.35">
      <c r="A15" s="235" t="s">
        <v>166</v>
      </c>
      <c r="B15" s="214" t="s">
        <v>244</v>
      </c>
      <c r="C15" s="109">
        <f>C16+C17+C18+C19</f>
        <v>481887750</v>
      </c>
      <c r="D15" s="109">
        <v>489537714</v>
      </c>
      <c r="E15" s="109">
        <v>380699098</v>
      </c>
      <c r="F15" s="1331">
        <f>E15/D15</f>
        <v>0.77767062089929195</v>
      </c>
      <c r="G15" s="638" t="s">
        <v>236</v>
      </c>
      <c r="H15" s="461">
        <v>609537000</v>
      </c>
      <c r="I15" s="461">
        <v>552408015</v>
      </c>
      <c r="J15" s="461">
        <v>56280894</v>
      </c>
      <c r="K15" s="1334">
        <f t="shared" si="0"/>
        <v>0.10188283383252504</v>
      </c>
    </row>
    <row r="16" spans="1:13" s="3" customFormat="1" ht="25.5" customHeight="1" x14ac:dyDescent="0.35">
      <c r="A16" s="235" t="s">
        <v>167</v>
      </c>
      <c r="B16" s="355" t="s">
        <v>660</v>
      </c>
      <c r="C16" s="109">
        <f>'13_sz_ melléklet'!C143</f>
        <v>10000000</v>
      </c>
      <c r="D16" s="109"/>
      <c r="E16" s="109"/>
      <c r="F16" s="1331">
        <v>0</v>
      </c>
      <c r="G16" s="811" t="s">
        <v>463</v>
      </c>
      <c r="H16" s="461">
        <f>'2_sz_ melléklet'!C146</f>
        <v>5510000</v>
      </c>
      <c r="I16" s="461">
        <v>120870936</v>
      </c>
      <c r="J16" s="461">
        <v>25548692</v>
      </c>
      <c r="K16" s="1334">
        <f t="shared" si="0"/>
        <v>0.21137167333592916</v>
      </c>
    </row>
    <row r="17" spans="1:13" s="3" customFormat="1" ht="36.75" customHeight="1" x14ac:dyDescent="0.35">
      <c r="A17" s="235" t="s">
        <v>168</v>
      </c>
      <c r="B17" s="355" t="s">
        <v>661</v>
      </c>
      <c r="C17" s="109">
        <v>461887750</v>
      </c>
      <c r="D17" s="109">
        <v>479537714</v>
      </c>
      <c r="E17" s="109">
        <v>373446934</v>
      </c>
      <c r="F17" s="1331">
        <f>E17/D17</f>
        <v>0.77876447065016452</v>
      </c>
      <c r="G17" s="811" t="s">
        <v>464</v>
      </c>
      <c r="H17" s="461">
        <f>'2_sz_ melléklet'!C147</f>
        <v>604027000</v>
      </c>
      <c r="I17" s="461">
        <v>431537079</v>
      </c>
      <c r="J17" s="461">
        <v>30732202</v>
      </c>
      <c r="K17" s="1334">
        <f t="shared" si="0"/>
        <v>7.1215669511448865E-2</v>
      </c>
    </row>
    <row r="18" spans="1:13" s="3" customFormat="1" ht="15" customHeight="1" x14ac:dyDescent="0.35">
      <c r="A18" s="235" t="s">
        <v>169</v>
      </c>
      <c r="B18" s="355" t="s">
        <v>968</v>
      </c>
      <c r="C18" s="109">
        <v>10000000</v>
      </c>
      <c r="D18" s="109">
        <v>10000000</v>
      </c>
      <c r="E18" s="109">
        <v>7252164</v>
      </c>
      <c r="F18" s="1331">
        <v>0.72</v>
      </c>
      <c r="G18" s="811" t="s">
        <v>465</v>
      </c>
      <c r="H18" s="461">
        <f>'2_sz_ melléklet'!C148</f>
        <v>0</v>
      </c>
      <c r="I18" s="461"/>
      <c r="J18" s="461">
        <f>'2_sz_ melléklet'!E148</f>
        <v>0</v>
      </c>
      <c r="K18" s="1334">
        <v>0</v>
      </c>
    </row>
    <row r="19" spans="1:13" s="3" customFormat="1" ht="17.25" customHeight="1" x14ac:dyDescent="0.35">
      <c r="A19" s="235" t="s">
        <v>170</v>
      </c>
      <c r="B19" s="574" t="s">
        <v>632</v>
      </c>
      <c r="C19" s="109">
        <v>0</v>
      </c>
      <c r="D19" s="109">
        <v>0</v>
      </c>
      <c r="E19" s="102">
        <v>0</v>
      </c>
      <c r="F19" s="1331">
        <v>0</v>
      </c>
      <c r="G19" s="813" t="s">
        <v>472</v>
      </c>
      <c r="H19" s="461"/>
      <c r="I19" s="461"/>
      <c r="J19" s="363"/>
      <c r="K19" s="1334">
        <v>0</v>
      </c>
    </row>
    <row r="20" spans="1:13" s="3" customFormat="1" ht="6.75" customHeight="1" x14ac:dyDescent="0.35">
      <c r="A20" s="235"/>
      <c r="B20" s="574"/>
      <c r="C20" s="109"/>
      <c r="D20" s="102"/>
      <c r="E20" s="102"/>
      <c r="F20" s="1331"/>
      <c r="G20" s="814"/>
      <c r="H20" s="461"/>
      <c r="I20" s="461"/>
      <c r="J20" s="363"/>
      <c r="K20" s="1334"/>
    </row>
    <row r="21" spans="1:13" s="3" customFormat="1" ht="16.5" customHeight="1" x14ac:dyDescent="0.35">
      <c r="A21" s="235" t="s">
        <v>171</v>
      </c>
      <c r="B21" s="214" t="s">
        <v>308</v>
      </c>
      <c r="C21" s="109">
        <v>171576321</v>
      </c>
      <c r="D21" s="109">
        <v>271047514</v>
      </c>
      <c r="E21" s="109">
        <v>272027187</v>
      </c>
      <c r="F21" s="1331">
        <v>1.0029999999999999</v>
      </c>
      <c r="G21" s="638" t="s">
        <v>466</v>
      </c>
      <c r="H21" s="559">
        <v>31557000</v>
      </c>
      <c r="I21" s="559">
        <v>129934191</v>
      </c>
      <c r="J21" s="363">
        <v>127674115</v>
      </c>
      <c r="K21" s="1334">
        <f t="shared" si="0"/>
        <v>0.98260599475314392</v>
      </c>
    </row>
    <row r="22" spans="1:13" s="3" customFormat="1" ht="23.25" customHeight="1" x14ac:dyDescent="0.35">
      <c r="A22" s="235" t="s">
        <v>172</v>
      </c>
      <c r="B22" s="575" t="s">
        <v>597</v>
      </c>
      <c r="C22" s="105">
        <v>140019321</v>
      </c>
      <c r="D22" s="105">
        <v>144230746</v>
      </c>
      <c r="E22" s="105">
        <v>144230746</v>
      </c>
      <c r="F22" s="1331">
        <v>1</v>
      </c>
      <c r="G22" s="815" t="s">
        <v>794</v>
      </c>
      <c r="H22" s="460">
        <v>0</v>
      </c>
      <c r="I22" s="460">
        <v>3117423</v>
      </c>
      <c r="J22" s="460">
        <v>3117423</v>
      </c>
      <c r="K22" s="1334">
        <v>1</v>
      </c>
    </row>
    <row r="23" spans="1:13" s="3" customFormat="1" ht="16.5" customHeight="1" x14ac:dyDescent="0.35">
      <c r="A23" s="235" t="s">
        <v>173</v>
      </c>
      <c r="B23" s="575" t="s">
        <v>598</v>
      </c>
      <c r="C23" s="105"/>
      <c r="D23" s="105"/>
      <c r="E23" s="105">
        <v>3239749</v>
      </c>
      <c r="F23" s="1331">
        <v>0</v>
      </c>
      <c r="G23" s="816" t="s">
        <v>662</v>
      </c>
      <c r="H23" s="460">
        <v>31557000</v>
      </c>
      <c r="I23" s="460">
        <v>32903719</v>
      </c>
      <c r="J23" s="460">
        <v>30643643</v>
      </c>
      <c r="K23" s="1334">
        <f t="shared" si="0"/>
        <v>0.93131244525884749</v>
      </c>
    </row>
    <row r="24" spans="1:13" s="3" customFormat="1" ht="15" customHeight="1" x14ac:dyDescent="0.35">
      <c r="A24" s="235" t="s">
        <v>174</v>
      </c>
      <c r="B24" s="575" t="s">
        <v>599</v>
      </c>
      <c r="C24" s="105"/>
      <c r="D24" s="105"/>
      <c r="E24" s="105"/>
      <c r="F24" s="1331">
        <v>0</v>
      </c>
      <c r="G24" s="815" t="s">
        <v>467</v>
      </c>
      <c r="H24" s="460"/>
      <c r="I24" s="460"/>
      <c r="J24" s="460"/>
      <c r="K24" s="1334">
        <v>0</v>
      </c>
    </row>
    <row r="25" spans="1:13" s="3" customFormat="1" ht="15" customHeight="1" x14ac:dyDescent="0.35">
      <c r="A25" s="235" t="s">
        <v>175</v>
      </c>
      <c r="B25" s="575" t="s">
        <v>600</v>
      </c>
      <c r="C25" s="105">
        <v>31557000</v>
      </c>
      <c r="D25" s="105">
        <v>32903719</v>
      </c>
      <c r="E25" s="105">
        <v>30643643</v>
      </c>
      <c r="F25" s="1331">
        <f>E25/D25</f>
        <v>0.93131244525884749</v>
      </c>
      <c r="G25" s="817" t="s">
        <v>468</v>
      </c>
      <c r="H25" s="460">
        <f>'2_sz_ melléklet'!C166</f>
        <v>0</v>
      </c>
      <c r="I25" s="460">
        <f>'2_sz_ melléklet'!D166</f>
        <v>0</v>
      </c>
      <c r="J25" s="460">
        <f>'2_sz_ melléklet'!E166</f>
        <v>0</v>
      </c>
      <c r="K25" s="1334">
        <v>0</v>
      </c>
    </row>
    <row r="26" spans="1:13" s="3" customFormat="1" ht="30.75" customHeight="1" x14ac:dyDescent="0.35">
      <c r="A26" s="235" t="s">
        <v>176</v>
      </c>
      <c r="B26" s="750" t="s">
        <v>596</v>
      </c>
      <c r="C26" s="105">
        <f>'13_sz_ melléklet'!C163</f>
        <v>0</v>
      </c>
      <c r="D26" s="105"/>
      <c r="E26" s="105">
        <f>'13_sz_ melléklet'!E163</f>
        <v>0</v>
      </c>
      <c r="F26" s="1331">
        <v>0</v>
      </c>
      <c r="G26" s="655" t="s">
        <v>469</v>
      </c>
      <c r="H26" s="460">
        <f>'2_sz_ melléklet'!C167</f>
        <v>0</v>
      </c>
      <c r="I26" s="460">
        <v>93913049</v>
      </c>
      <c r="J26" s="460">
        <f>'2_sz_ melléklet'!E167</f>
        <v>93913049</v>
      </c>
      <c r="K26" s="1334">
        <v>0</v>
      </c>
    </row>
    <row r="27" spans="1:13" s="3" customFormat="1" ht="15" customHeight="1" x14ac:dyDescent="0.35">
      <c r="A27" s="235" t="s">
        <v>177</v>
      </c>
      <c r="B27" s="576" t="s">
        <v>602</v>
      </c>
      <c r="C27" s="105">
        <f>'13_sz_ melléklet'!C162</f>
        <v>0</v>
      </c>
      <c r="D27" s="105"/>
      <c r="E27" s="105">
        <f>'13_sz_ melléklet'!E162</f>
        <v>0</v>
      </c>
      <c r="F27" s="1331">
        <v>0</v>
      </c>
      <c r="G27" s="818" t="s">
        <v>470</v>
      </c>
      <c r="H27" s="460">
        <v>0</v>
      </c>
      <c r="I27" s="460">
        <v>0</v>
      </c>
      <c r="J27" s="460">
        <v>0</v>
      </c>
      <c r="K27" s="1334">
        <v>0</v>
      </c>
    </row>
    <row r="28" spans="1:13" s="3" customFormat="1" ht="15" customHeight="1" x14ac:dyDescent="0.35">
      <c r="A28" s="235" t="s">
        <v>178</v>
      </c>
      <c r="B28" s="658" t="s">
        <v>595</v>
      </c>
      <c r="C28" s="105">
        <f>'13_sz_ melléklet'!C160</f>
        <v>0</v>
      </c>
      <c r="D28" s="105"/>
      <c r="E28" s="105">
        <f>'13_sz_ melléklet'!E160</f>
        <v>0</v>
      </c>
      <c r="F28" s="1331">
        <v>0</v>
      </c>
      <c r="G28" s="819" t="s">
        <v>471</v>
      </c>
      <c r="H28" s="460"/>
      <c r="I28" s="460"/>
      <c r="J28" s="460">
        <f>'2_sz_ melléklet'!E169</f>
        <v>0</v>
      </c>
      <c r="K28" s="1334">
        <v>0</v>
      </c>
    </row>
    <row r="29" spans="1:13" s="3" customFormat="1" ht="15" customHeight="1" thickBot="1" x14ac:dyDescent="0.4">
      <c r="A29" s="372"/>
      <c r="B29" s="577" t="s">
        <v>601</v>
      </c>
      <c r="C29" s="113">
        <f>'13_sz_ melléklet'!C161</f>
        <v>0</v>
      </c>
      <c r="D29" s="113">
        <v>93913049</v>
      </c>
      <c r="E29" s="113">
        <v>93913049</v>
      </c>
      <c r="F29" s="1332">
        <v>1</v>
      </c>
      <c r="G29" s="820" t="s">
        <v>473</v>
      </c>
      <c r="H29" s="657">
        <f>'2_sz_ melléklet'!C162</f>
        <v>0</v>
      </c>
      <c r="I29" s="657">
        <f>'2_sz_ melléklet'!D162</f>
        <v>0</v>
      </c>
      <c r="J29" s="657">
        <f>'2_sz_ melléklet'!E162</f>
        <v>0</v>
      </c>
      <c r="K29" s="1334">
        <v>0</v>
      </c>
    </row>
    <row r="30" spans="1:13" s="6" customFormat="1" ht="29.25" customHeight="1" thickBot="1" x14ac:dyDescent="0.4">
      <c r="A30" s="252" t="s">
        <v>182</v>
      </c>
      <c r="B30" s="373" t="s">
        <v>414</v>
      </c>
      <c r="C30" s="112">
        <f>C8+C15+C19+C21</f>
        <v>873714000</v>
      </c>
      <c r="D30" s="112">
        <v>992485935</v>
      </c>
      <c r="E30" s="112">
        <f>E8+E15+E19+E21</f>
        <v>829588132</v>
      </c>
      <c r="F30" s="1329">
        <f>E30/D30</f>
        <v>0.83586890528579627</v>
      </c>
      <c r="G30" s="551" t="s">
        <v>415</v>
      </c>
      <c r="H30" s="473">
        <f>H8+H15+H19+H21</f>
        <v>863714000</v>
      </c>
      <c r="I30" s="462">
        <f>I8+I15+I19+I21</f>
        <v>992485935</v>
      </c>
      <c r="J30" s="473">
        <f>J8+J15+J19+J21</f>
        <v>386701574</v>
      </c>
      <c r="K30" s="1335">
        <f t="shared" si="0"/>
        <v>0.38962927368839739</v>
      </c>
    </row>
    <row r="31" spans="1:13" s="6" customFormat="1" ht="29.25" customHeight="1" x14ac:dyDescent="0.35">
      <c r="A31" s="365"/>
      <c r="B31" s="353"/>
      <c r="C31" s="359"/>
      <c r="D31" s="359"/>
      <c r="E31" s="360"/>
      <c r="F31" s="360"/>
      <c r="G31" s="353"/>
      <c r="H31" s="232"/>
      <c r="I31" s="232"/>
      <c r="J31" s="361"/>
      <c r="K31" s="361"/>
      <c r="L31" s="362"/>
      <c r="M31" s="362"/>
    </row>
    <row r="32" spans="1:13" s="6" customFormat="1" ht="29.25" customHeight="1" x14ac:dyDescent="0.35">
      <c r="A32" s="365"/>
      <c r="B32" s="353"/>
      <c r="C32" s="359"/>
      <c r="D32" s="359"/>
      <c r="E32" s="360"/>
      <c r="F32" s="360"/>
      <c r="G32" s="353"/>
      <c r="H32" s="232"/>
      <c r="I32" s="232"/>
      <c r="J32" s="361"/>
      <c r="K32" s="361"/>
      <c r="L32" s="362"/>
      <c r="M32" s="362"/>
    </row>
  </sheetData>
  <mergeCells count="6">
    <mergeCell ref="A1:J1"/>
    <mergeCell ref="B2:J2"/>
    <mergeCell ref="B3:J3"/>
    <mergeCell ref="A5:A6"/>
    <mergeCell ref="B5:F5"/>
    <mergeCell ref="G5:K5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0"/>
  <sheetViews>
    <sheetView topLeftCell="A22" zoomScale="120" zoomScaleNormal="120" workbookViewId="0">
      <selection activeCell="L43" sqref="L43"/>
    </sheetView>
  </sheetViews>
  <sheetFormatPr defaultRowHeight="12.5" x14ac:dyDescent="0.25"/>
  <cols>
    <col min="1" max="1" width="3.7265625" customWidth="1"/>
    <col min="2" max="2" width="46.1796875" customWidth="1"/>
    <col min="3" max="3" width="10.7265625" customWidth="1"/>
    <col min="4" max="4" width="10.26953125" customWidth="1"/>
    <col min="5" max="5" width="10.54296875" customWidth="1"/>
    <col min="6" max="6" width="7.7265625" customWidth="1"/>
  </cols>
  <sheetData>
    <row r="1" spans="1:6" ht="13" x14ac:dyDescent="0.3">
      <c r="A1" s="245"/>
      <c r="B1" s="1582" t="s">
        <v>889</v>
      </c>
      <c r="C1" s="245"/>
      <c r="D1" s="245"/>
      <c r="E1" s="245"/>
    </row>
    <row r="2" spans="1:6" ht="15" x14ac:dyDescent="0.3">
      <c r="A2" s="1604" t="s">
        <v>890</v>
      </c>
      <c r="B2" s="1625"/>
      <c r="C2" s="1625"/>
      <c r="D2" s="1625"/>
      <c r="E2" s="1625"/>
      <c r="F2" s="1625"/>
    </row>
    <row r="3" spans="1:6" ht="13.5" thickBot="1" x14ac:dyDescent="0.35">
      <c r="B3" s="1"/>
      <c r="C3" s="40"/>
      <c r="E3" s="1588" t="s">
        <v>865</v>
      </c>
    </row>
    <row r="4" spans="1:6" ht="29.25" customHeight="1" thickBot="1" x14ac:dyDescent="0.35">
      <c r="A4" s="249" t="s">
        <v>155</v>
      </c>
      <c r="B4" s="587" t="s">
        <v>20</v>
      </c>
      <c r="C4" s="592" t="s">
        <v>129</v>
      </c>
      <c r="D4" s="872" t="s">
        <v>130</v>
      </c>
      <c r="E4" s="1014" t="s">
        <v>634</v>
      </c>
      <c r="F4" s="236" t="s">
        <v>132</v>
      </c>
    </row>
    <row r="5" spans="1:6" ht="12.75" customHeight="1" thickBot="1" x14ac:dyDescent="0.35">
      <c r="A5" s="285" t="s">
        <v>156</v>
      </c>
      <c r="B5" s="255" t="s">
        <v>157</v>
      </c>
      <c r="C5" s="294" t="s">
        <v>158</v>
      </c>
      <c r="D5" s="949" t="s">
        <v>159</v>
      </c>
      <c r="E5" s="1005" t="s">
        <v>179</v>
      </c>
      <c r="F5" s="995" t="s">
        <v>204</v>
      </c>
    </row>
    <row r="6" spans="1:6" ht="22.5" customHeight="1" x14ac:dyDescent="0.3">
      <c r="A6" s="423" t="s">
        <v>160</v>
      </c>
      <c r="B6" s="1022" t="s">
        <v>333</v>
      </c>
      <c r="C6" s="1025"/>
      <c r="D6" s="1031"/>
      <c r="E6" s="1032"/>
      <c r="F6" s="1030"/>
    </row>
    <row r="7" spans="1:6" ht="12.75" customHeight="1" x14ac:dyDescent="0.3">
      <c r="A7" s="421" t="s">
        <v>161</v>
      </c>
      <c r="B7" s="586" t="s">
        <v>278</v>
      </c>
      <c r="C7" s="1026">
        <v>22984021</v>
      </c>
      <c r="D7" s="218">
        <v>22984021</v>
      </c>
      <c r="E7" s="105">
        <v>22984021</v>
      </c>
      <c r="F7" s="929">
        <v>1</v>
      </c>
    </row>
    <row r="8" spans="1:6" ht="12.75" customHeight="1" x14ac:dyDescent="0.3">
      <c r="A8" s="421" t="s">
        <v>162</v>
      </c>
      <c r="B8" s="586" t="s">
        <v>277</v>
      </c>
      <c r="C8" s="1026"/>
      <c r="D8" s="218"/>
      <c r="E8" s="105"/>
      <c r="F8" s="929"/>
    </row>
    <row r="9" spans="1:6" ht="12.75" customHeight="1" x14ac:dyDescent="0.3">
      <c r="A9" s="421" t="s">
        <v>163</v>
      </c>
      <c r="B9" s="586" t="s">
        <v>279</v>
      </c>
      <c r="C9" s="1026">
        <v>3391830</v>
      </c>
      <c r="D9" s="1026">
        <v>3391830</v>
      </c>
      <c r="E9" s="1534">
        <v>3391830</v>
      </c>
      <c r="F9" s="929">
        <v>1</v>
      </c>
    </row>
    <row r="10" spans="1:6" ht="12.75" customHeight="1" x14ac:dyDescent="0.3">
      <c r="A10" s="421" t="s">
        <v>164</v>
      </c>
      <c r="B10" s="586" t="s">
        <v>280</v>
      </c>
      <c r="C10" s="1026">
        <v>4288000</v>
      </c>
      <c r="D10" s="1026">
        <v>4288000</v>
      </c>
      <c r="E10" s="1534">
        <v>4288000</v>
      </c>
      <c r="F10" s="929">
        <v>1</v>
      </c>
    </row>
    <row r="11" spans="1:6" ht="12.75" customHeight="1" x14ac:dyDescent="0.3">
      <c r="A11" s="421" t="s">
        <v>165</v>
      </c>
      <c r="B11" s="586" t="s">
        <v>281</v>
      </c>
      <c r="C11" s="1026">
        <v>126597</v>
      </c>
      <c r="D11" s="1026">
        <v>126597</v>
      </c>
      <c r="E11" s="1534">
        <v>126597</v>
      </c>
      <c r="F11" s="929">
        <v>1</v>
      </c>
    </row>
    <row r="12" spans="1:6" ht="12.75" customHeight="1" x14ac:dyDescent="0.3">
      <c r="A12" s="421" t="s">
        <v>166</v>
      </c>
      <c r="B12" s="586" t="s">
        <v>282</v>
      </c>
      <c r="C12" s="1026">
        <v>1589000</v>
      </c>
      <c r="D12" s="1026">
        <v>1589000</v>
      </c>
      <c r="E12" s="1534">
        <v>1589000</v>
      </c>
      <c r="F12" s="929">
        <v>1</v>
      </c>
    </row>
    <row r="13" spans="1:6" ht="12.75" customHeight="1" x14ac:dyDescent="0.3">
      <c r="A13" s="421" t="s">
        <v>167</v>
      </c>
      <c r="B13" s="586" t="s">
        <v>310</v>
      </c>
      <c r="C13" s="1026">
        <v>6000000</v>
      </c>
      <c r="D13" s="1026">
        <v>6000000</v>
      </c>
      <c r="E13" s="1534">
        <v>6000000</v>
      </c>
      <c r="F13" s="929">
        <v>1</v>
      </c>
    </row>
    <row r="14" spans="1:6" ht="12.75" customHeight="1" x14ac:dyDescent="0.3">
      <c r="A14" s="421" t="s">
        <v>168</v>
      </c>
      <c r="B14" s="586" t="s">
        <v>1012</v>
      </c>
      <c r="C14" s="1026">
        <v>212600</v>
      </c>
      <c r="D14" s="1026">
        <v>212600</v>
      </c>
      <c r="E14" s="1534">
        <v>212600</v>
      </c>
      <c r="F14" s="929">
        <v>1</v>
      </c>
    </row>
    <row r="15" spans="1:6" ht="11.25" customHeight="1" x14ac:dyDescent="0.3">
      <c r="A15" s="421" t="s">
        <v>169</v>
      </c>
      <c r="B15" s="586" t="s">
        <v>1013</v>
      </c>
      <c r="C15" s="1026">
        <v>324200</v>
      </c>
      <c r="D15" s="1026">
        <v>324200</v>
      </c>
      <c r="E15" s="1534">
        <v>324200</v>
      </c>
      <c r="F15" s="929">
        <v>1</v>
      </c>
    </row>
    <row r="16" spans="1:6" ht="13.5" customHeight="1" x14ac:dyDescent="0.3">
      <c r="A16" s="421" t="s">
        <v>170</v>
      </c>
      <c r="B16" s="586" t="s">
        <v>1014</v>
      </c>
      <c r="C16" s="1026">
        <v>7023612</v>
      </c>
      <c r="D16" s="1026">
        <v>7023612</v>
      </c>
      <c r="E16" s="1534">
        <v>7023612</v>
      </c>
      <c r="F16" s="929">
        <v>1</v>
      </c>
    </row>
    <row r="17" spans="1:6" ht="12.75" customHeight="1" x14ac:dyDescent="0.3">
      <c r="A17" s="421" t="s">
        <v>171</v>
      </c>
      <c r="B17" s="586" t="s">
        <v>1015</v>
      </c>
      <c r="C17" s="1026">
        <v>28182</v>
      </c>
      <c r="D17" s="1026">
        <v>28182</v>
      </c>
      <c r="E17" s="1534">
        <v>28182</v>
      </c>
      <c r="F17" s="929">
        <v>1</v>
      </c>
    </row>
    <row r="18" spans="1:6" ht="9" customHeight="1" x14ac:dyDescent="0.3">
      <c r="A18" s="421" t="s">
        <v>172</v>
      </c>
      <c r="B18" s="586"/>
      <c r="C18" s="1026"/>
      <c r="D18" s="218"/>
      <c r="E18" s="105"/>
      <c r="F18" s="929"/>
    </row>
    <row r="19" spans="1:6" ht="24" customHeight="1" x14ac:dyDescent="0.3">
      <c r="A19" s="421" t="s">
        <v>173</v>
      </c>
      <c r="B19" s="588" t="s">
        <v>329</v>
      </c>
      <c r="C19" s="1027">
        <v>28604318</v>
      </c>
      <c r="D19" s="218">
        <v>28604318</v>
      </c>
      <c r="E19" s="105">
        <v>28604318</v>
      </c>
      <c r="F19" s="929">
        <v>1</v>
      </c>
    </row>
    <row r="20" spans="1:6" ht="12.75" customHeight="1" x14ac:dyDescent="0.3">
      <c r="A20" s="421" t="s">
        <v>174</v>
      </c>
      <c r="B20" s="589" t="s">
        <v>283</v>
      </c>
      <c r="C20" s="1026">
        <v>12962400</v>
      </c>
      <c r="D20" s="218">
        <v>12962400</v>
      </c>
      <c r="E20" s="105">
        <v>12962400</v>
      </c>
      <c r="F20" s="929">
        <v>1</v>
      </c>
    </row>
    <row r="21" spans="1:6" ht="12.75" customHeight="1" x14ac:dyDescent="0.3">
      <c r="A21" s="421" t="s">
        <v>175</v>
      </c>
      <c r="B21" s="1023" t="s">
        <v>284</v>
      </c>
      <c r="C21" s="1026">
        <v>2940000</v>
      </c>
      <c r="D21" s="218">
        <v>2940000</v>
      </c>
      <c r="E21" s="105">
        <v>2940000</v>
      </c>
      <c r="F21" s="929">
        <v>1</v>
      </c>
    </row>
    <row r="22" spans="1:6" ht="12.75" customHeight="1" x14ac:dyDescent="0.3">
      <c r="A22" s="421" t="s">
        <v>176</v>
      </c>
      <c r="B22" s="589" t="s">
        <v>285</v>
      </c>
      <c r="C22" s="1026">
        <v>6039300</v>
      </c>
      <c r="D22" s="218">
        <v>6930000</v>
      </c>
      <c r="E22" s="105">
        <v>6930000</v>
      </c>
      <c r="F22" s="929">
        <v>1</v>
      </c>
    </row>
    <row r="23" spans="1:6" ht="15" customHeight="1" x14ac:dyDescent="0.3">
      <c r="A23" s="421" t="s">
        <v>177</v>
      </c>
      <c r="B23" s="589" t="s">
        <v>1016</v>
      </c>
      <c r="C23" s="1026">
        <v>1570584</v>
      </c>
      <c r="D23" s="218">
        <v>1570584</v>
      </c>
      <c r="E23" s="105">
        <v>1570584</v>
      </c>
      <c r="F23" s="929">
        <v>1</v>
      </c>
    </row>
    <row r="24" spans="1:6" ht="12.75" customHeight="1" x14ac:dyDescent="0.3">
      <c r="A24" s="421" t="s">
        <v>178</v>
      </c>
      <c r="B24" s="1023" t="s">
        <v>286</v>
      </c>
      <c r="C24" s="1026">
        <v>1470000</v>
      </c>
      <c r="D24" s="218">
        <v>1470000</v>
      </c>
      <c r="E24" s="105">
        <v>1470000</v>
      </c>
      <c r="F24" s="929">
        <v>1</v>
      </c>
    </row>
    <row r="25" spans="1:6" ht="12.75" customHeight="1" x14ac:dyDescent="0.3">
      <c r="A25" s="421" t="s">
        <v>180</v>
      </c>
      <c r="B25" s="586" t="s">
        <v>287</v>
      </c>
      <c r="C25" s="1026">
        <v>2505467</v>
      </c>
      <c r="D25" s="218">
        <v>2505467</v>
      </c>
      <c r="E25" s="105">
        <v>2505467</v>
      </c>
      <c r="F25" s="929">
        <v>1</v>
      </c>
    </row>
    <row r="26" spans="1:6" ht="12.75" customHeight="1" x14ac:dyDescent="0.3">
      <c r="A26" s="421" t="s">
        <v>181</v>
      </c>
      <c r="B26" s="586" t="s">
        <v>288</v>
      </c>
      <c r="C26" s="1026">
        <v>1116567</v>
      </c>
      <c r="D26" s="218">
        <v>1167567</v>
      </c>
      <c r="E26" s="105">
        <v>1167567</v>
      </c>
      <c r="F26" s="929">
        <v>1</v>
      </c>
    </row>
    <row r="27" spans="1:6" ht="25.5" customHeight="1" x14ac:dyDescent="0.3">
      <c r="A27" s="421" t="s">
        <v>185</v>
      </c>
      <c r="B27" s="590" t="s">
        <v>330</v>
      </c>
      <c r="C27" s="1026">
        <v>31889233</v>
      </c>
      <c r="D27" s="218">
        <v>31889233</v>
      </c>
      <c r="E27" s="105">
        <v>31889233</v>
      </c>
      <c r="F27" s="929">
        <v>1</v>
      </c>
    </row>
    <row r="28" spans="1:6" ht="12.75" customHeight="1" x14ac:dyDescent="0.3">
      <c r="A28" s="421" t="s">
        <v>186</v>
      </c>
      <c r="B28" s="586" t="s">
        <v>289</v>
      </c>
      <c r="C28" s="1026">
        <v>14450000</v>
      </c>
      <c r="D28" s="218">
        <v>14450000</v>
      </c>
      <c r="E28" s="105">
        <v>14450000</v>
      </c>
      <c r="F28" s="929">
        <f>E28/D28</f>
        <v>1</v>
      </c>
    </row>
    <row r="29" spans="1:6" ht="12.75" customHeight="1" x14ac:dyDescent="0.3">
      <c r="A29" s="421" t="s">
        <v>187</v>
      </c>
      <c r="B29" s="586" t="s">
        <v>313</v>
      </c>
      <c r="C29" s="1026"/>
      <c r="D29" s="218"/>
      <c r="E29" s="105"/>
      <c r="F29" s="929" t="e">
        <f>E29/D29</f>
        <v>#DIV/0!</v>
      </c>
    </row>
    <row r="30" spans="1:6" ht="24.75" customHeight="1" x14ac:dyDescent="0.3">
      <c r="A30" s="421" t="s">
        <v>188</v>
      </c>
      <c r="B30" s="586" t="s">
        <v>314</v>
      </c>
      <c r="C30" s="1026"/>
      <c r="D30" s="218"/>
      <c r="E30" s="105"/>
      <c r="F30" s="929"/>
    </row>
    <row r="31" spans="1:6" ht="12.75" customHeight="1" x14ac:dyDescent="0.3">
      <c r="A31" s="421" t="s">
        <v>189</v>
      </c>
      <c r="B31" s="586" t="s">
        <v>315</v>
      </c>
      <c r="C31" s="1026"/>
      <c r="D31" s="218"/>
      <c r="E31" s="105"/>
      <c r="F31" s="929"/>
    </row>
    <row r="32" spans="1:6" ht="24" customHeight="1" x14ac:dyDescent="0.3">
      <c r="A32" s="421" t="s">
        <v>190</v>
      </c>
      <c r="B32" s="586" t="s">
        <v>316</v>
      </c>
      <c r="C32" s="1026"/>
      <c r="D32" s="218"/>
      <c r="E32" s="105"/>
      <c r="F32" s="929"/>
    </row>
    <row r="33" spans="1:6" ht="12.75" customHeight="1" x14ac:dyDescent="0.3">
      <c r="A33" s="421" t="s">
        <v>191</v>
      </c>
      <c r="B33" s="586" t="s">
        <v>290</v>
      </c>
      <c r="C33" s="1026">
        <v>996480</v>
      </c>
      <c r="D33" s="218">
        <v>996480</v>
      </c>
      <c r="E33" s="105">
        <v>996480</v>
      </c>
      <c r="F33" s="929">
        <v>1</v>
      </c>
    </row>
    <row r="34" spans="1:6" ht="12.75" customHeight="1" x14ac:dyDescent="0.3">
      <c r="A34" s="421" t="s">
        <v>192</v>
      </c>
      <c r="B34" s="586" t="s">
        <v>311</v>
      </c>
      <c r="C34" s="1026"/>
      <c r="D34" s="218"/>
      <c r="E34" s="105"/>
      <c r="F34" s="929"/>
    </row>
    <row r="35" spans="1:6" ht="12.75" customHeight="1" x14ac:dyDescent="0.3">
      <c r="A35" s="421" t="s">
        <v>193</v>
      </c>
      <c r="B35" s="586" t="s">
        <v>772</v>
      </c>
      <c r="C35" s="1026"/>
      <c r="D35" s="218"/>
      <c r="E35" s="105"/>
      <c r="F35" s="929" t="e">
        <f>E35/D35</f>
        <v>#DIV/0!</v>
      </c>
    </row>
    <row r="36" spans="1:6" ht="25.5" customHeight="1" x14ac:dyDescent="0.3">
      <c r="A36" s="421" t="s">
        <v>194</v>
      </c>
      <c r="B36" s="586" t="s">
        <v>319</v>
      </c>
      <c r="C36" s="1026"/>
      <c r="D36" s="218"/>
      <c r="E36" s="105"/>
      <c r="F36" s="929"/>
    </row>
    <row r="37" spans="1:6" ht="23.25" customHeight="1" x14ac:dyDescent="0.3">
      <c r="A37" s="421" t="s">
        <v>195</v>
      </c>
      <c r="B37" s="586" t="s">
        <v>321</v>
      </c>
      <c r="C37" s="1026"/>
      <c r="D37" s="218"/>
      <c r="E37" s="105"/>
      <c r="F37" s="929"/>
    </row>
    <row r="38" spans="1:6" ht="24" customHeight="1" x14ac:dyDescent="0.3">
      <c r="A38" s="421" t="s">
        <v>196</v>
      </c>
      <c r="B38" s="586" t="s">
        <v>320</v>
      </c>
      <c r="C38" s="1026"/>
      <c r="D38" s="218"/>
      <c r="E38" s="105"/>
      <c r="F38" s="929"/>
    </row>
    <row r="39" spans="1:6" ht="12.75" customHeight="1" x14ac:dyDescent="0.3">
      <c r="A39" s="421" t="s">
        <v>197</v>
      </c>
      <c r="B39" s="586" t="s">
        <v>312</v>
      </c>
      <c r="C39" s="1026"/>
      <c r="D39" s="218"/>
      <c r="E39" s="105"/>
      <c r="F39" s="929"/>
    </row>
    <row r="40" spans="1:6" ht="12.75" customHeight="1" x14ac:dyDescent="0.3">
      <c r="A40" s="421"/>
      <c r="B40" s="586" t="s">
        <v>771</v>
      </c>
      <c r="C40" s="1026"/>
      <c r="D40" s="218"/>
      <c r="E40" s="105"/>
      <c r="F40" s="929"/>
    </row>
    <row r="41" spans="1:6" ht="24" customHeight="1" x14ac:dyDescent="0.3">
      <c r="A41" s="421" t="s">
        <v>198</v>
      </c>
      <c r="B41" s="586" t="s">
        <v>317</v>
      </c>
      <c r="C41" s="1026"/>
      <c r="D41" s="218"/>
      <c r="E41" s="105"/>
      <c r="F41" s="929">
        <v>0</v>
      </c>
    </row>
    <row r="42" spans="1:6" ht="24" customHeight="1" x14ac:dyDescent="0.3">
      <c r="A42" s="421" t="s">
        <v>199</v>
      </c>
      <c r="B42" s="586" t="s">
        <v>318</v>
      </c>
      <c r="C42" s="1026"/>
      <c r="D42" s="218"/>
      <c r="E42" s="105"/>
      <c r="F42" s="929">
        <v>0</v>
      </c>
    </row>
    <row r="43" spans="1:6" ht="25.5" customHeight="1" x14ac:dyDescent="0.3">
      <c r="A43" s="421" t="s">
        <v>200</v>
      </c>
      <c r="B43" s="586" t="s">
        <v>322</v>
      </c>
      <c r="C43" s="1026">
        <v>7524000</v>
      </c>
      <c r="D43" s="218">
        <v>7524000</v>
      </c>
      <c r="E43" s="105">
        <v>7524000</v>
      </c>
      <c r="F43" s="929">
        <v>1</v>
      </c>
    </row>
    <row r="44" spans="1:6" ht="22.5" customHeight="1" x14ac:dyDescent="0.3">
      <c r="A44" s="421" t="s">
        <v>201</v>
      </c>
      <c r="B44" s="625" t="s">
        <v>324</v>
      </c>
      <c r="C44" s="1027">
        <v>5414963</v>
      </c>
      <c r="D44" s="218">
        <v>5414963</v>
      </c>
      <c r="E44" s="105">
        <v>5414963</v>
      </c>
      <c r="F44" s="929">
        <v>1</v>
      </c>
    </row>
    <row r="45" spans="1:6" ht="12.75" customHeight="1" x14ac:dyDescent="0.3">
      <c r="A45" s="421" t="s">
        <v>202</v>
      </c>
      <c r="B45" s="625" t="s">
        <v>1017</v>
      </c>
      <c r="C45" s="1027">
        <v>3503790</v>
      </c>
      <c r="D45" s="218">
        <v>3503790</v>
      </c>
      <c r="E45" s="105">
        <v>3503790</v>
      </c>
      <c r="F45" s="929">
        <v>0</v>
      </c>
    </row>
    <row r="46" spans="1:6" ht="22.5" customHeight="1" x14ac:dyDescent="0.3">
      <c r="A46" s="421" t="s">
        <v>203</v>
      </c>
      <c r="B46" s="590" t="s">
        <v>331</v>
      </c>
      <c r="C46" s="1026"/>
      <c r="D46" s="218"/>
      <c r="E46" s="105"/>
      <c r="F46" s="929"/>
    </row>
    <row r="47" spans="1:6" ht="27" customHeight="1" thickBot="1" x14ac:dyDescent="0.35">
      <c r="A47" s="421" t="s">
        <v>207</v>
      </c>
      <c r="B47" s="1024" t="s">
        <v>291</v>
      </c>
      <c r="C47" s="1028">
        <v>1934790</v>
      </c>
      <c r="D47" s="218">
        <v>1934790</v>
      </c>
      <c r="E47" s="105">
        <v>1934790</v>
      </c>
      <c r="F47" s="929">
        <f>E47/D47</f>
        <v>1</v>
      </c>
    </row>
    <row r="48" spans="1:6" ht="16.5" customHeight="1" thickBot="1" x14ac:dyDescent="0.35">
      <c r="A48" s="287" t="s">
        <v>209</v>
      </c>
      <c r="B48" s="671" t="s">
        <v>334</v>
      </c>
      <c r="C48" s="1029">
        <v>85412362</v>
      </c>
      <c r="D48" s="1029">
        <v>85412362</v>
      </c>
      <c r="E48" s="1255">
        <v>85412362</v>
      </c>
      <c r="F48" s="936">
        <f>E48/D48</f>
        <v>1</v>
      </c>
    </row>
    <row r="49" spans="1:6" ht="12.75" customHeight="1" x14ac:dyDescent="0.25"/>
    <row r="50" spans="1:6" ht="12.75" customHeight="1" x14ac:dyDescent="0.3">
      <c r="A50" s="1592" t="s">
        <v>891</v>
      </c>
      <c r="B50" s="1592"/>
      <c r="C50" s="1592"/>
    </row>
    <row r="51" spans="1:6" ht="12.75" customHeight="1" x14ac:dyDescent="0.3">
      <c r="A51" s="245"/>
      <c r="B51" s="245"/>
      <c r="C51" s="245"/>
    </row>
    <row r="52" spans="1:6" ht="12.75" customHeight="1" x14ac:dyDescent="0.3">
      <c r="A52" s="245"/>
      <c r="B52" s="245"/>
      <c r="C52" s="245"/>
    </row>
    <row r="53" spans="1:6" ht="12.75" customHeight="1" x14ac:dyDescent="0.3">
      <c r="A53" s="1627" t="s">
        <v>481</v>
      </c>
      <c r="B53" s="1625"/>
      <c r="C53" s="1625"/>
      <c r="D53" s="1625"/>
      <c r="E53" s="1625"/>
      <c r="F53" s="1625"/>
    </row>
    <row r="54" spans="1:6" ht="12.75" customHeight="1" x14ac:dyDescent="0.3">
      <c r="A54" s="35"/>
      <c r="B54" s="118"/>
      <c r="C54" s="118"/>
    </row>
    <row r="55" spans="1:6" ht="12.75" customHeight="1" thickBot="1" x14ac:dyDescent="0.35">
      <c r="B55" s="1"/>
      <c r="C55" s="40"/>
      <c r="E55" s="1587" t="s">
        <v>892</v>
      </c>
    </row>
    <row r="56" spans="1:6" ht="30.75" customHeight="1" thickBot="1" x14ac:dyDescent="0.35">
      <c r="A56" s="286" t="s">
        <v>155</v>
      </c>
      <c r="B56" s="483" t="s">
        <v>20</v>
      </c>
      <c r="C56" s="910" t="s">
        <v>129</v>
      </c>
      <c r="D56" s="1036" t="s">
        <v>130</v>
      </c>
      <c r="E56" s="231" t="s">
        <v>634</v>
      </c>
      <c r="F56" s="236" t="s">
        <v>132</v>
      </c>
    </row>
    <row r="57" spans="1:6" s="550" customFormat="1" ht="12.75" customHeight="1" thickBot="1" x14ac:dyDescent="0.35">
      <c r="A57" s="285" t="s">
        <v>156</v>
      </c>
      <c r="B57" s="549" t="s">
        <v>157</v>
      </c>
      <c r="C57" s="294" t="s">
        <v>158</v>
      </c>
      <c r="D57" s="949" t="s">
        <v>159</v>
      </c>
      <c r="E57" s="1005" t="s">
        <v>179</v>
      </c>
      <c r="F57" s="995" t="s">
        <v>204</v>
      </c>
    </row>
    <row r="58" spans="1:6" ht="14.25" customHeight="1" x14ac:dyDescent="0.3">
      <c r="A58" s="484" t="s">
        <v>160</v>
      </c>
      <c r="B58" s="669"/>
      <c r="C58" s="642"/>
      <c r="D58" s="883"/>
      <c r="E58" s="375"/>
      <c r="F58" s="1035"/>
    </row>
    <row r="59" spans="1:6" ht="12.75" customHeight="1" x14ac:dyDescent="0.3">
      <c r="A59" s="423" t="s">
        <v>161</v>
      </c>
      <c r="B59" s="588"/>
      <c r="C59" s="950"/>
      <c r="D59" s="884"/>
      <c r="E59" s="594"/>
      <c r="F59" s="882"/>
    </row>
    <row r="60" spans="1:6" ht="12.75" customHeight="1" x14ac:dyDescent="0.3">
      <c r="A60" s="423" t="s">
        <v>162</v>
      </c>
      <c r="B60" s="585"/>
      <c r="C60" s="1026"/>
      <c r="D60" s="884"/>
      <c r="E60" s="594"/>
      <c r="F60" s="882"/>
    </row>
    <row r="61" spans="1:6" ht="12.75" customHeight="1" x14ac:dyDescent="0.3">
      <c r="A61" s="421" t="s">
        <v>163</v>
      </c>
      <c r="B61" s="585"/>
      <c r="C61" s="1026"/>
      <c r="D61" s="884"/>
      <c r="E61" s="594"/>
      <c r="F61" s="882"/>
    </row>
    <row r="62" spans="1:6" ht="12.75" customHeight="1" x14ac:dyDescent="0.3">
      <c r="A62" s="421" t="s">
        <v>164</v>
      </c>
      <c r="B62" s="585"/>
      <c r="C62" s="1026"/>
      <c r="D62" s="884"/>
      <c r="E62" s="594"/>
      <c r="F62" s="882"/>
    </row>
    <row r="63" spans="1:6" ht="12.75" customHeight="1" x14ac:dyDescent="0.3">
      <c r="A63" s="421" t="s">
        <v>165</v>
      </c>
      <c r="B63" s="585"/>
      <c r="C63" s="1027"/>
      <c r="D63" s="884"/>
      <c r="E63" s="594"/>
      <c r="F63" s="882"/>
    </row>
    <row r="64" spans="1:6" ht="12.75" customHeight="1" x14ac:dyDescent="0.3">
      <c r="A64" s="421" t="s">
        <v>166</v>
      </c>
      <c r="B64" s="585"/>
      <c r="C64" s="1026"/>
      <c r="D64" s="884"/>
      <c r="E64" s="594"/>
      <c r="F64" s="882"/>
    </row>
    <row r="65" spans="1:6" ht="12.75" customHeight="1" thickBot="1" x14ac:dyDescent="0.35">
      <c r="A65" s="425" t="s">
        <v>167</v>
      </c>
      <c r="B65" s="670"/>
      <c r="C65" s="1033"/>
      <c r="D65" s="885"/>
      <c r="E65" s="595"/>
      <c r="F65" s="882"/>
    </row>
    <row r="66" spans="1:6" ht="26.25" customHeight="1" thickBot="1" x14ac:dyDescent="0.35">
      <c r="A66" s="287" t="s">
        <v>168</v>
      </c>
      <c r="B66" s="671" t="s">
        <v>482</v>
      </c>
      <c r="C66" s="181">
        <f>SUM(C60:C65)</f>
        <v>0</v>
      </c>
      <c r="D66" s="886"/>
      <c r="E66" s="367"/>
      <c r="F66" s="1034"/>
    </row>
    <row r="67" spans="1:6" ht="12.75" customHeight="1" x14ac:dyDescent="0.25"/>
    <row r="68" spans="1:6" ht="12.75" customHeight="1" x14ac:dyDescent="0.25"/>
    <row r="69" spans="1:6" ht="12.75" customHeight="1" x14ac:dyDescent="0.25"/>
    <row r="70" spans="1:6" ht="12.75" customHeight="1" x14ac:dyDescent="0.25">
      <c r="C70" s="56"/>
    </row>
    <row r="71" spans="1:6" ht="12.75" customHeight="1" x14ac:dyDescent="0.25"/>
    <row r="72" spans="1:6" ht="12.75" customHeight="1" x14ac:dyDescent="0.25"/>
    <row r="73" spans="1:6" ht="12.75" customHeight="1" x14ac:dyDescent="0.25"/>
    <row r="74" spans="1:6" ht="12.75" customHeight="1" x14ac:dyDescent="0.25"/>
    <row r="75" spans="1:6" ht="12.75" customHeight="1" x14ac:dyDescent="0.25"/>
    <row r="76" spans="1:6" ht="12.75" customHeight="1" x14ac:dyDescent="0.25"/>
    <row r="77" spans="1:6" ht="12.75" customHeight="1" x14ac:dyDescent="0.25"/>
    <row r="78" spans="1:6" ht="12.75" customHeight="1" x14ac:dyDescent="0.25"/>
    <row r="79" spans="1:6" ht="12.75" customHeight="1" x14ac:dyDescent="0.3">
      <c r="B79" s="1"/>
      <c r="C79" s="1"/>
    </row>
    <row r="80" spans="1:6" ht="12.75" customHeight="1" x14ac:dyDescent="0.3">
      <c r="B80" s="1"/>
      <c r="C80" s="1"/>
    </row>
    <row r="81" spans="2:5" ht="12.75" customHeight="1" x14ac:dyDescent="0.3">
      <c r="B81" s="1"/>
      <c r="C81" s="1"/>
    </row>
    <row r="82" spans="2:5" ht="13" x14ac:dyDescent="0.3">
      <c r="B82" s="1"/>
      <c r="C82" s="1"/>
      <c r="D82" s="245"/>
      <c r="E82" s="245"/>
    </row>
    <row r="83" spans="2:5" ht="13" x14ac:dyDescent="0.3">
      <c r="B83" s="1"/>
      <c r="C83" s="1"/>
    </row>
    <row r="84" spans="2:5" ht="13" x14ac:dyDescent="0.3">
      <c r="B84" s="1"/>
      <c r="C84" s="1"/>
    </row>
    <row r="85" spans="2:5" ht="13" x14ac:dyDescent="0.3">
      <c r="B85" s="1"/>
      <c r="C85" s="1"/>
    </row>
    <row r="86" spans="2:5" ht="13" x14ac:dyDescent="0.3">
      <c r="B86" s="1"/>
      <c r="C86" s="1"/>
    </row>
    <row r="87" spans="2:5" ht="13" x14ac:dyDescent="0.3">
      <c r="B87" s="1"/>
      <c r="C87" s="1"/>
    </row>
    <row r="88" spans="2:5" ht="12.75" customHeight="1" x14ac:dyDescent="0.3">
      <c r="B88" s="1"/>
      <c r="C88" s="1"/>
    </row>
    <row r="89" spans="2:5" ht="12.75" customHeight="1" x14ac:dyDescent="0.3">
      <c r="B89" s="1"/>
      <c r="C89" s="1"/>
    </row>
    <row r="90" spans="2:5" ht="12.75" customHeight="1" x14ac:dyDescent="0.3">
      <c r="B90" s="1"/>
      <c r="C90" s="1"/>
    </row>
    <row r="91" spans="2:5" ht="12.75" customHeight="1" x14ac:dyDescent="0.3">
      <c r="B91" s="1"/>
      <c r="C91" s="1"/>
    </row>
    <row r="92" spans="2:5" ht="12.75" customHeight="1" x14ac:dyDescent="0.3">
      <c r="B92" s="1"/>
      <c r="C92" s="1"/>
    </row>
    <row r="93" spans="2:5" ht="12.75" customHeight="1" x14ac:dyDescent="0.3">
      <c r="B93" s="1"/>
      <c r="C93" s="1"/>
    </row>
    <row r="94" spans="2:5" ht="12.75" customHeight="1" x14ac:dyDescent="0.3">
      <c r="B94" s="1"/>
      <c r="C94" s="1"/>
    </row>
    <row r="95" spans="2:5" ht="12.75" customHeight="1" x14ac:dyDescent="0.3">
      <c r="B95" s="1"/>
      <c r="C95" s="1"/>
    </row>
    <row r="96" spans="2:5" ht="12.75" customHeight="1" x14ac:dyDescent="0.3">
      <c r="B96" s="1"/>
      <c r="C96" s="1"/>
    </row>
    <row r="97" spans="2:3" ht="12.75" customHeight="1" x14ac:dyDescent="0.3">
      <c r="B97" s="1"/>
      <c r="C97" s="1"/>
    </row>
    <row r="98" spans="2:3" ht="12.75" customHeight="1" x14ac:dyDescent="0.3">
      <c r="B98" s="1"/>
      <c r="C98" s="1"/>
    </row>
    <row r="99" spans="2:3" ht="12.75" customHeight="1" x14ac:dyDescent="0.3">
      <c r="B99" s="1"/>
      <c r="C99" s="1"/>
    </row>
    <row r="100" spans="2:3" ht="12.75" customHeight="1" x14ac:dyDescent="0.3">
      <c r="B100" s="1"/>
      <c r="C100" s="1"/>
    </row>
    <row r="101" spans="2:3" ht="12.75" customHeight="1" x14ac:dyDescent="0.3">
      <c r="B101" s="1"/>
      <c r="C101" s="1"/>
    </row>
    <row r="102" spans="2:3" ht="12.75" customHeight="1" x14ac:dyDescent="0.3">
      <c r="B102" s="1"/>
      <c r="C102" s="1"/>
    </row>
    <row r="103" spans="2:3" ht="12.75" customHeight="1" x14ac:dyDescent="0.3">
      <c r="B103" s="1"/>
      <c r="C103" s="1"/>
    </row>
    <row r="104" spans="2:3" ht="12.75" customHeight="1" x14ac:dyDescent="0.3">
      <c r="B104" s="1"/>
      <c r="C104" s="1"/>
    </row>
    <row r="105" spans="2:3" ht="12.75" customHeight="1" x14ac:dyDescent="0.3">
      <c r="B105" s="1"/>
      <c r="C105" s="1"/>
    </row>
    <row r="106" spans="2:3" ht="12.75" customHeight="1" x14ac:dyDescent="0.3">
      <c r="B106" s="1"/>
      <c r="C106" s="1"/>
    </row>
    <row r="107" spans="2:3" ht="12.75" customHeight="1" x14ac:dyDescent="0.3">
      <c r="B107" s="1"/>
      <c r="C107" s="1"/>
    </row>
    <row r="108" spans="2:3" ht="12.75" customHeight="1" x14ac:dyDescent="0.3">
      <c r="B108" s="1"/>
      <c r="C108" s="1"/>
    </row>
    <row r="109" spans="2:3" ht="12.75" customHeight="1" x14ac:dyDescent="0.3">
      <c r="B109" s="1"/>
      <c r="C109" s="1"/>
    </row>
    <row r="110" spans="2:3" ht="9.75" customHeight="1" x14ac:dyDescent="0.3">
      <c r="B110" s="1"/>
      <c r="C110" s="1"/>
    </row>
    <row r="111" spans="2:3" ht="12.75" customHeight="1" x14ac:dyDescent="0.3">
      <c r="B111" s="1"/>
      <c r="C111" s="1"/>
    </row>
    <row r="112" spans="2:3" ht="12.75" customHeight="1" x14ac:dyDescent="0.3">
      <c r="B112" s="1"/>
      <c r="C112" s="1"/>
    </row>
    <row r="113" spans="2:5" ht="12.75" customHeight="1" x14ac:dyDescent="0.3">
      <c r="B113" s="1"/>
      <c r="C113" s="1"/>
    </row>
    <row r="114" spans="2:5" ht="12.75" customHeight="1" x14ac:dyDescent="0.3">
      <c r="B114" s="1"/>
      <c r="C114" s="1"/>
    </row>
    <row r="115" spans="2:5" ht="12.75" customHeight="1" x14ac:dyDescent="0.3">
      <c r="B115" s="1"/>
      <c r="C115" s="1"/>
    </row>
    <row r="116" spans="2:5" ht="12.75" customHeight="1" x14ac:dyDescent="0.3">
      <c r="B116" s="1"/>
      <c r="C116" s="1"/>
    </row>
    <row r="117" spans="2:5" ht="12.75" customHeight="1" x14ac:dyDescent="0.3">
      <c r="B117" s="1"/>
      <c r="C117" s="1"/>
    </row>
    <row r="118" spans="2:5" ht="12.75" customHeight="1" x14ac:dyDescent="0.3">
      <c r="B118" s="1"/>
      <c r="C118" s="1"/>
    </row>
    <row r="119" spans="2:5" ht="12.75" customHeight="1" x14ac:dyDescent="0.3">
      <c r="B119" s="1"/>
      <c r="C119" s="1"/>
    </row>
    <row r="120" spans="2:5" ht="12.75" customHeight="1" x14ac:dyDescent="0.3">
      <c r="B120" s="1"/>
      <c r="C120" s="1"/>
    </row>
    <row r="121" spans="2:5" ht="12.75" customHeight="1" x14ac:dyDescent="0.3">
      <c r="B121" s="1"/>
      <c r="C121" s="1"/>
    </row>
    <row r="122" spans="2:5" ht="12.75" customHeight="1" x14ac:dyDescent="0.3">
      <c r="B122" s="1"/>
      <c r="C122" s="1"/>
    </row>
    <row r="123" spans="2:5" ht="12.75" customHeight="1" x14ac:dyDescent="0.3">
      <c r="B123" s="1"/>
      <c r="C123" s="1"/>
    </row>
    <row r="124" spans="2:5" ht="12.75" customHeight="1" x14ac:dyDescent="0.3">
      <c r="B124" s="1"/>
      <c r="C124" s="1"/>
    </row>
    <row r="125" spans="2:5" ht="12.75" customHeight="1" x14ac:dyDescent="0.3">
      <c r="B125" s="1"/>
      <c r="C125" s="1"/>
    </row>
    <row r="126" spans="2:5" ht="12.75" customHeight="1" x14ac:dyDescent="0.3">
      <c r="B126" s="1"/>
      <c r="C126" s="1"/>
    </row>
    <row r="127" spans="2:5" ht="12.75" customHeight="1" x14ac:dyDescent="0.3">
      <c r="B127" s="1"/>
      <c r="C127" s="1"/>
      <c r="D127" s="302"/>
      <c r="E127" s="302"/>
    </row>
    <row r="128" spans="2:5" ht="12.75" customHeight="1" x14ac:dyDescent="0.3">
      <c r="B128" s="1"/>
      <c r="C128" s="1"/>
    </row>
    <row r="129" spans="2:5" ht="12.75" customHeight="1" x14ac:dyDescent="0.3">
      <c r="B129" s="1"/>
      <c r="C129" s="1"/>
    </row>
    <row r="130" spans="2:5" ht="12.75" customHeight="1" x14ac:dyDescent="0.3">
      <c r="B130" s="1"/>
      <c r="C130" s="1"/>
    </row>
    <row r="131" spans="2:5" ht="12.75" customHeight="1" x14ac:dyDescent="0.3">
      <c r="B131" s="1"/>
      <c r="C131" s="1"/>
    </row>
    <row r="132" spans="2:5" ht="12.75" customHeight="1" x14ac:dyDescent="0.3">
      <c r="B132" s="1"/>
      <c r="C132" s="1"/>
    </row>
    <row r="133" spans="2:5" ht="12.75" customHeight="1" x14ac:dyDescent="0.3">
      <c r="B133" s="1"/>
      <c r="C133" s="1"/>
    </row>
    <row r="134" spans="2:5" ht="12.75" customHeight="1" x14ac:dyDescent="0.3">
      <c r="B134" s="1"/>
      <c r="C134" s="1"/>
    </row>
    <row r="135" spans="2:5" ht="12.75" customHeight="1" x14ac:dyDescent="0.3">
      <c r="B135" s="1"/>
      <c r="C135" s="1"/>
    </row>
    <row r="136" spans="2:5" ht="12.75" customHeight="1" x14ac:dyDescent="0.3">
      <c r="B136" s="1"/>
      <c r="C136" s="1"/>
    </row>
    <row r="137" spans="2:5" ht="12.75" customHeight="1" x14ac:dyDescent="0.3">
      <c r="B137" s="1"/>
      <c r="C137" s="1"/>
    </row>
    <row r="138" spans="2:5" ht="12.75" customHeight="1" x14ac:dyDescent="0.3">
      <c r="B138" s="1"/>
      <c r="C138" s="1"/>
    </row>
    <row r="139" spans="2:5" ht="13" x14ac:dyDescent="0.3">
      <c r="B139" s="1"/>
      <c r="C139" s="1"/>
    </row>
    <row r="140" spans="2:5" ht="13" x14ac:dyDescent="0.3">
      <c r="B140" s="1"/>
      <c r="C140" s="1"/>
      <c r="D140" s="56"/>
      <c r="E140" t="s">
        <v>275</v>
      </c>
    </row>
    <row r="141" spans="2:5" ht="13" x14ac:dyDescent="0.3">
      <c r="B141" s="1"/>
      <c r="C141" s="1"/>
      <c r="D141" s="56"/>
    </row>
    <row r="142" spans="2:5" ht="13" x14ac:dyDescent="0.3">
      <c r="B142" s="1"/>
      <c r="C142" s="1"/>
      <c r="D142" s="56"/>
    </row>
    <row r="143" spans="2:5" ht="13" x14ac:dyDescent="0.3">
      <c r="B143" s="1"/>
      <c r="C143" s="1"/>
      <c r="D143" s="56"/>
    </row>
    <row r="144" spans="2:5" ht="13" x14ac:dyDescent="0.3">
      <c r="B144" s="1"/>
      <c r="C144" s="1"/>
      <c r="D144" s="56"/>
    </row>
    <row r="145" spans="2:4" ht="13" x14ac:dyDescent="0.3">
      <c r="B145" s="1"/>
      <c r="C145" s="1"/>
      <c r="D145" s="56"/>
    </row>
    <row r="146" spans="2:4" ht="13" x14ac:dyDescent="0.3">
      <c r="B146" s="1"/>
      <c r="C146" s="1"/>
      <c r="D146" s="56"/>
    </row>
    <row r="147" spans="2:4" ht="13" x14ac:dyDescent="0.3">
      <c r="B147" s="1"/>
      <c r="C147" s="1"/>
      <c r="D147" s="56"/>
    </row>
    <row r="148" spans="2:4" ht="13" x14ac:dyDescent="0.3">
      <c r="B148" s="1"/>
      <c r="C148" s="1"/>
      <c r="D148" s="56"/>
    </row>
    <row r="149" spans="2:4" ht="13" x14ac:dyDescent="0.3">
      <c r="B149" s="1"/>
      <c r="C149" s="1"/>
      <c r="D149" s="56"/>
    </row>
    <row r="150" spans="2:4" ht="13" x14ac:dyDescent="0.3">
      <c r="B150" s="1"/>
      <c r="C150" s="1"/>
      <c r="D150" s="56"/>
    </row>
    <row r="151" spans="2:4" ht="13" x14ac:dyDescent="0.3">
      <c r="B151" s="1"/>
      <c r="C151" s="1"/>
      <c r="D151" s="56"/>
    </row>
    <row r="152" spans="2:4" ht="13" x14ac:dyDescent="0.3">
      <c r="B152" s="1"/>
      <c r="C152" s="1"/>
      <c r="D152" s="56"/>
    </row>
    <row r="153" spans="2:4" ht="13" x14ac:dyDescent="0.3">
      <c r="B153" s="1"/>
      <c r="C153" s="1"/>
      <c r="D153" s="56"/>
    </row>
    <row r="154" spans="2:4" ht="13" x14ac:dyDescent="0.3">
      <c r="B154" s="1"/>
      <c r="C154" s="1"/>
    </row>
    <row r="155" spans="2:4" ht="13" x14ac:dyDescent="0.3">
      <c r="B155" s="1"/>
      <c r="C155" s="1"/>
    </row>
    <row r="156" spans="2:4" ht="13" x14ac:dyDescent="0.3">
      <c r="B156" s="1"/>
      <c r="C156" s="1"/>
    </row>
    <row r="157" spans="2:4" ht="13" x14ac:dyDescent="0.3">
      <c r="B157" s="1"/>
      <c r="C157" s="1"/>
    </row>
    <row r="158" spans="2:4" ht="13" x14ac:dyDescent="0.3">
      <c r="B158" s="1"/>
      <c r="C158" s="1"/>
    </row>
    <row r="159" spans="2:4" ht="13" x14ac:dyDescent="0.3">
      <c r="B159" s="1"/>
      <c r="C159" s="1"/>
    </row>
    <row r="160" spans="2:4" ht="13" x14ac:dyDescent="0.3">
      <c r="B160" s="1"/>
      <c r="C160" s="1"/>
    </row>
    <row r="161" spans="2:5" ht="13" x14ac:dyDescent="0.3">
      <c r="B161" s="1"/>
      <c r="C161" s="1"/>
    </row>
    <row r="162" spans="2:5" ht="13" x14ac:dyDescent="0.3">
      <c r="B162" s="1"/>
      <c r="C162" s="1"/>
    </row>
    <row r="163" spans="2:5" ht="13" x14ac:dyDescent="0.3">
      <c r="B163" s="1"/>
      <c r="C163" s="1"/>
    </row>
    <row r="164" spans="2:5" ht="13" x14ac:dyDescent="0.3">
      <c r="B164" s="1"/>
      <c r="C164" s="1"/>
    </row>
    <row r="165" spans="2:5" ht="13" x14ac:dyDescent="0.3">
      <c r="B165" s="1"/>
      <c r="C165" s="1"/>
    </row>
    <row r="168" spans="2:5" x14ac:dyDescent="0.25">
      <c r="E168" s="56"/>
    </row>
    <row r="170" spans="2:5" x14ac:dyDescent="0.25">
      <c r="E170" s="56"/>
    </row>
  </sheetData>
  <mergeCells count="3">
    <mergeCell ref="A50:C50"/>
    <mergeCell ref="A53:F53"/>
    <mergeCell ref="A2:F2"/>
  </mergeCells>
  <pageMargins left="0.70866141732283472" right="0.51181102362204722" top="0.35433070866141736" bottom="0.35433070866141736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9"/>
  <sheetViews>
    <sheetView topLeftCell="A40" workbookViewId="0">
      <selection activeCell="I73" sqref="I73"/>
    </sheetView>
  </sheetViews>
  <sheetFormatPr defaultRowHeight="12.5" x14ac:dyDescent="0.25"/>
  <cols>
    <col min="1" max="1" width="4.81640625" customWidth="1"/>
    <col min="2" max="2" width="34.54296875" customWidth="1"/>
    <col min="3" max="3" width="12.26953125" customWidth="1"/>
    <col min="4" max="4" width="13.1796875" customWidth="1"/>
    <col min="5" max="5" width="10.81640625" customWidth="1"/>
  </cols>
  <sheetData>
    <row r="1" spans="1:6" ht="13" x14ac:dyDescent="0.3">
      <c r="A1" s="245"/>
      <c r="B1" s="1582" t="s">
        <v>896</v>
      </c>
      <c r="C1" s="245"/>
      <c r="D1" s="245"/>
      <c r="E1" s="245"/>
    </row>
    <row r="2" spans="1:6" ht="15" x14ac:dyDescent="0.3">
      <c r="B2" s="79"/>
      <c r="C2" s="1"/>
    </row>
    <row r="3" spans="1:6" ht="15" x14ac:dyDescent="0.3">
      <c r="A3" s="1604" t="s">
        <v>893</v>
      </c>
      <c r="B3" s="1605"/>
      <c r="C3" s="1605"/>
      <c r="D3" s="1625"/>
      <c r="E3" s="1625"/>
      <c r="F3" s="1625"/>
    </row>
    <row r="4" spans="1:6" ht="15" x14ac:dyDescent="0.3">
      <c r="B4" s="39"/>
      <c r="C4" s="78"/>
    </row>
    <row r="5" spans="1:6" ht="13.5" thickBot="1" x14ac:dyDescent="0.35">
      <c r="B5" s="90"/>
      <c r="C5" s="90"/>
      <c r="E5" s="1" t="s">
        <v>665</v>
      </c>
    </row>
    <row r="6" spans="1:6" ht="29.25" customHeight="1" thickBot="1" x14ac:dyDescent="0.35">
      <c r="A6" s="276" t="s">
        <v>155</v>
      </c>
      <c r="B6" s="86" t="s">
        <v>22</v>
      </c>
      <c r="C6" s="910" t="s">
        <v>129</v>
      </c>
      <c r="D6" s="1036" t="s">
        <v>130</v>
      </c>
      <c r="E6" s="231" t="s">
        <v>634</v>
      </c>
      <c r="F6" s="236" t="s">
        <v>132</v>
      </c>
    </row>
    <row r="7" spans="1:6" ht="13.5" thickBot="1" x14ac:dyDescent="0.35">
      <c r="A7" s="300" t="s">
        <v>156</v>
      </c>
      <c r="B7" s="139" t="s">
        <v>157</v>
      </c>
      <c r="C7" s="334" t="s">
        <v>158</v>
      </c>
      <c r="D7" s="949" t="s">
        <v>159</v>
      </c>
      <c r="E7" s="1005" t="s">
        <v>179</v>
      </c>
      <c r="F7" s="995" t="s">
        <v>204</v>
      </c>
    </row>
    <row r="8" spans="1:6" ht="28.5" customHeight="1" x14ac:dyDescent="0.3">
      <c r="A8" s="709" t="s">
        <v>160</v>
      </c>
      <c r="B8" s="194" t="s">
        <v>806</v>
      </c>
      <c r="C8" s="1046"/>
      <c r="D8" s="1049">
        <v>2800000</v>
      </c>
      <c r="E8" s="1050">
        <v>2800000</v>
      </c>
      <c r="F8" s="1051"/>
    </row>
    <row r="9" spans="1:6" ht="26.25" customHeight="1" x14ac:dyDescent="0.3">
      <c r="A9" s="468" t="s">
        <v>161</v>
      </c>
      <c r="B9" s="371" t="s">
        <v>974</v>
      </c>
      <c r="C9" s="1047">
        <v>0</v>
      </c>
      <c r="D9" s="1052">
        <v>281303</v>
      </c>
      <c r="E9" s="1053">
        <v>281303</v>
      </c>
      <c r="F9" s="929"/>
    </row>
    <row r="10" spans="1:6" ht="15.75" customHeight="1" x14ac:dyDescent="0.3">
      <c r="A10" s="468" t="s">
        <v>162</v>
      </c>
      <c r="B10" s="443" t="s">
        <v>645</v>
      </c>
      <c r="C10" s="1047"/>
      <c r="D10" s="1358"/>
      <c r="E10" s="1053"/>
      <c r="F10" s="929"/>
    </row>
    <row r="11" spans="1:6" ht="18" customHeight="1" x14ac:dyDescent="0.3">
      <c r="A11" s="468" t="s">
        <v>163</v>
      </c>
      <c r="B11" s="371" t="s">
        <v>807</v>
      </c>
      <c r="C11" s="1047"/>
      <c r="D11" s="1052"/>
      <c r="E11" s="1053"/>
      <c r="F11" s="929"/>
    </row>
    <row r="12" spans="1:6" ht="26.25" customHeight="1" x14ac:dyDescent="0.3">
      <c r="A12" s="468" t="s">
        <v>164</v>
      </c>
      <c r="B12" s="371" t="s">
        <v>808</v>
      </c>
      <c r="C12" s="1047"/>
      <c r="D12" s="1052">
        <v>2704015</v>
      </c>
      <c r="E12" s="1053">
        <v>2704015</v>
      </c>
      <c r="F12" s="929">
        <v>0</v>
      </c>
    </row>
    <row r="13" spans="1:6" ht="18" customHeight="1" x14ac:dyDescent="0.3">
      <c r="A13" s="468" t="s">
        <v>165</v>
      </c>
      <c r="B13" s="371"/>
      <c r="C13" s="1047"/>
      <c r="D13" s="1052"/>
      <c r="E13" s="1053"/>
      <c r="F13" s="929"/>
    </row>
    <row r="14" spans="1:6" ht="15.75" customHeight="1" x14ac:dyDescent="0.3">
      <c r="A14" s="468" t="s">
        <v>166</v>
      </c>
      <c r="B14" s="371"/>
      <c r="C14" s="1047"/>
      <c r="D14" s="1052"/>
      <c r="E14" s="1053"/>
      <c r="F14" s="929"/>
    </row>
    <row r="15" spans="1:6" ht="15.75" customHeight="1" thickBot="1" x14ac:dyDescent="0.35">
      <c r="A15" s="469" t="s">
        <v>167</v>
      </c>
      <c r="B15" s="887"/>
      <c r="C15" s="919"/>
      <c r="D15" s="1068"/>
      <c r="E15" s="1069"/>
      <c r="F15" s="929"/>
    </row>
    <row r="16" spans="1:6" ht="27.75" customHeight="1" thickBot="1" x14ac:dyDescent="0.35">
      <c r="A16" s="556" t="s">
        <v>168</v>
      </c>
      <c r="B16" s="551" t="s">
        <v>549</v>
      </c>
      <c r="C16" s="711">
        <f>SUM(C8:C15)</f>
        <v>0</v>
      </c>
      <c r="D16" s="1070">
        <f>SUM(D8:D15)</f>
        <v>5785318</v>
      </c>
      <c r="E16" s="1070">
        <f>SUM(E8:E15)</f>
        <v>5785318</v>
      </c>
      <c r="F16" s="936">
        <f>E16/D16</f>
        <v>1</v>
      </c>
    </row>
    <row r="17" spans="1:9" ht="13" x14ac:dyDescent="0.3">
      <c r="A17" s="251"/>
      <c r="B17" s="41"/>
      <c r="C17" s="258"/>
    </row>
    <row r="18" spans="1:9" ht="13" x14ac:dyDescent="0.3">
      <c r="A18" s="251"/>
      <c r="B18" s="41"/>
      <c r="C18" s="258"/>
    </row>
    <row r="19" spans="1:9" ht="13" x14ac:dyDescent="0.3">
      <c r="A19" s="251"/>
      <c r="B19" s="41"/>
      <c r="C19" s="258"/>
    </row>
    <row r="20" spans="1:9" ht="13" x14ac:dyDescent="0.3">
      <c r="A20" s="251"/>
      <c r="B20" s="41"/>
      <c r="C20" s="258"/>
    </row>
    <row r="21" spans="1:9" ht="13" x14ac:dyDescent="0.3">
      <c r="B21" s="41"/>
      <c r="C21" s="168"/>
    </row>
    <row r="22" spans="1:9" ht="13" x14ac:dyDescent="0.3">
      <c r="A22" s="245"/>
      <c r="B22" s="1582" t="s">
        <v>894</v>
      </c>
      <c r="C22" s="245"/>
      <c r="D22" s="245"/>
      <c r="E22" s="245"/>
    </row>
    <row r="23" spans="1:9" ht="13" x14ac:dyDescent="0.3">
      <c r="B23" s="1"/>
      <c r="C23" s="1"/>
    </row>
    <row r="24" spans="1:9" ht="15" x14ac:dyDescent="0.3">
      <c r="A24" s="1604" t="s">
        <v>895</v>
      </c>
      <c r="B24" s="1605"/>
      <c r="C24" s="1605"/>
      <c r="D24" s="1625"/>
      <c r="E24" s="1625"/>
      <c r="F24" s="1625"/>
    </row>
    <row r="25" spans="1:9" ht="15" x14ac:dyDescent="0.3">
      <c r="B25" s="79"/>
      <c r="C25" s="1"/>
    </row>
    <row r="26" spans="1:9" ht="13.5" thickBot="1" x14ac:dyDescent="0.35">
      <c r="B26" s="1055"/>
      <c r="C26" s="90"/>
      <c r="E26" s="1" t="s">
        <v>865</v>
      </c>
    </row>
    <row r="27" spans="1:9" ht="34.5" customHeight="1" thickBot="1" x14ac:dyDescent="0.35">
      <c r="A27" s="276" t="s">
        <v>155</v>
      </c>
      <c r="B27" s="86" t="s">
        <v>22</v>
      </c>
      <c r="C27" s="910" t="s">
        <v>129</v>
      </c>
      <c r="D27" s="1036" t="s">
        <v>130</v>
      </c>
      <c r="E27" s="231" t="s">
        <v>634</v>
      </c>
      <c r="F27" s="236" t="s">
        <v>132</v>
      </c>
    </row>
    <row r="28" spans="1:9" ht="13.5" thickBot="1" x14ac:dyDescent="0.35">
      <c r="A28" s="278" t="s">
        <v>156</v>
      </c>
      <c r="B28" s="142" t="s">
        <v>157</v>
      </c>
      <c r="C28" s="334" t="s">
        <v>158</v>
      </c>
      <c r="D28" s="949" t="s">
        <v>159</v>
      </c>
      <c r="E28" s="1005" t="s">
        <v>179</v>
      </c>
      <c r="F28" s="995" t="s">
        <v>204</v>
      </c>
    </row>
    <row r="29" spans="1:9" ht="26" x14ac:dyDescent="0.3">
      <c r="A29" s="270" t="s">
        <v>160</v>
      </c>
      <c r="B29" s="1043" t="s">
        <v>975</v>
      </c>
      <c r="C29" s="1056"/>
      <c r="D29" s="794"/>
      <c r="E29" s="399"/>
      <c r="F29" s="1243"/>
    </row>
    <row r="30" spans="1:9" ht="13.5" thickBot="1" x14ac:dyDescent="0.35">
      <c r="A30" s="234" t="s">
        <v>161</v>
      </c>
      <c r="B30" s="1538" t="s">
        <v>976</v>
      </c>
      <c r="C30" s="1537">
        <v>0</v>
      </c>
      <c r="D30" s="218"/>
      <c r="E30" s="105"/>
      <c r="F30" s="933">
        <v>0</v>
      </c>
    </row>
    <row r="31" spans="1:9" ht="13.5" thickBot="1" x14ac:dyDescent="0.35">
      <c r="A31" s="271" t="s">
        <v>162</v>
      </c>
      <c r="B31" s="1538" t="s">
        <v>773</v>
      </c>
      <c r="C31" s="1535">
        <v>0</v>
      </c>
      <c r="D31" s="219"/>
      <c r="E31" s="110"/>
      <c r="F31" s="933"/>
      <c r="I31" s="367"/>
    </row>
    <row r="32" spans="1:9" ht="13" x14ac:dyDescent="0.3">
      <c r="A32" s="270" t="s">
        <v>163</v>
      </c>
      <c r="B32" s="1538" t="s">
        <v>774</v>
      </c>
      <c r="C32" s="1535">
        <v>0</v>
      </c>
      <c r="D32" s="219"/>
      <c r="E32" s="110"/>
      <c r="F32" s="933"/>
    </row>
    <row r="33" spans="1:6" ht="13.5" thickBot="1" x14ac:dyDescent="0.35">
      <c r="A33" s="234" t="s">
        <v>164</v>
      </c>
      <c r="B33" s="1539" t="s">
        <v>775</v>
      </c>
      <c r="C33" s="1535">
        <v>0</v>
      </c>
      <c r="D33" s="219"/>
      <c r="E33" s="110"/>
      <c r="F33" s="933"/>
    </row>
    <row r="34" spans="1:6" ht="26.5" thickBot="1" x14ac:dyDescent="0.35">
      <c r="A34" s="252" t="s">
        <v>165</v>
      </c>
      <c r="B34" s="1536" t="s">
        <v>550</v>
      </c>
      <c r="C34" s="920">
        <f>SUM(C29:C33)</f>
        <v>0</v>
      </c>
      <c r="D34" s="920">
        <f>SUM(D29:D33)</f>
        <v>0</v>
      </c>
      <c r="E34" s="210">
        <f>SUM(E29:E33)</f>
        <v>0</v>
      </c>
      <c r="F34" s="1057"/>
    </row>
    <row r="35" spans="1:6" ht="13" x14ac:dyDescent="0.3">
      <c r="B35" s="41"/>
      <c r="C35" s="168"/>
    </row>
    <row r="36" spans="1:6" ht="13" x14ac:dyDescent="0.3">
      <c r="B36" s="41"/>
      <c r="C36" s="168"/>
    </row>
    <row r="37" spans="1:6" ht="13" x14ac:dyDescent="0.3">
      <c r="B37" s="41"/>
      <c r="C37" s="168"/>
    </row>
    <row r="38" spans="1:6" ht="13" x14ac:dyDescent="0.3">
      <c r="B38" s="41"/>
      <c r="C38" s="168"/>
    </row>
    <row r="39" spans="1:6" ht="13" x14ac:dyDescent="0.3">
      <c r="B39" s="41"/>
      <c r="C39" s="168"/>
    </row>
    <row r="40" spans="1:6" ht="13" x14ac:dyDescent="0.3">
      <c r="B40" s="41"/>
      <c r="C40" s="168"/>
    </row>
    <row r="41" spans="1:6" ht="13" x14ac:dyDescent="0.3">
      <c r="B41" s="41"/>
      <c r="C41" s="168"/>
    </row>
    <row r="42" spans="1:6" ht="13" x14ac:dyDescent="0.3">
      <c r="B42" s="41"/>
      <c r="C42" s="168"/>
    </row>
    <row r="43" spans="1:6" ht="13" x14ac:dyDescent="0.3">
      <c r="A43" s="245"/>
      <c r="B43" s="1582" t="s">
        <v>897</v>
      </c>
      <c r="C43" s="245"/>
      <c r="D43" s="245"/>
      <c r="E43" s="245"/>
    </row>
    <row r="44" spans="1:6" ht="13" x14ac:dyDescent="0.3">
      <c r="B44" s="1"/>
      <c r="C44" s="1"/>
    </row>
    <row r="45" spans="1:6" ht="15" x14ac:dyDescent="0.3">
      <c r="A45" s="1629" t="s">
        <v>898</v>
      </c>
      <c r="B45" s="1605"/>
      <c r="C45" s="1605"/>
      <c r="D45" s="1625"/>
      <c r="E45" s="1625"/>
      <c r="F45" s="1625"/>
    </row>
    <row r="46" spans="1:6" ht="11.25" customHeight="1" x14ac:dyDescent="0.35">
      <c r="B46" s="39"/>
      <c r="C46" s="39"/>
      <c r="D46" s="11"/>
      <c r="E46" s="11"/>
    </row>
    <row r="47" spans="1:6" ht="13.5" thickBot="1" x14ac:dyDescent="0.35">
      <c r="B47" s="90"/>
      <c r="C47" s="90"/>
      <c r="E47" s="1" t="s">
        <v>865</v>
      </c>
    </row>
    <row r="48" spans="1:6" ht="26.5" thickBot="1" x14ac:dyDescent="0.35">
      <c r="A48" s="696" t="s">
        <v>155</v>
      </c>
      <c r="B48" s="708" t="s">
        <v>22</v>
      </c>
      <c r="C48" s="910" t="s">
        <v>129</v>
      </c>
      <c r="D48" s="1036" t="s">
        <v>130</v>
      </c>
      <c r="E48" s="231" t="s">
        <v>634</v>
      </c>
      <c r="F48" s="236" t="s">
        <v>132</v>
      </c>
    </row>
    <row r="49" spans="1:6" s="700" customFormat="1" ht="13.5" thickBot="1" x14ac:dyDescent="0.35">
      <c r="A49" s="652" t="s">
        <v>156</v>
      </c>
      <c r="B49" s="697" t="s">
        <v>157</v>
      </c>
      <c r="C49" s="334" t="s">
        <v>158</v>
      </c>
      <c r="D49" s="949" t="s">
        <v>159</v>
      </c>
      <c r="E49" s="1005" t="s">
        <v>179</v>
      </c>
      <c r="F49" s="995" t="s">
        <v>204</v>
      </c>
    </row>
    <row r="50" spans="1:6" ht="26.5" thickBot="1" x14ac:dyDescent="0.35">
      <c r="A50" s="301" t="s">
        <v>160</v>
      </c>
      <c r="B50" s="1037" t="s">
        <v>551</v>
      </c>
      <c r="C50" s="1058"/>
      <c r="D50" s="1058"/>
      <c r="E50" s="454"/>
      <c r="F50" s="1066" t="e">
        <f>E50/D50</f>
        <v>#DIV/0!</v>
      </c>
    </row>
    <row r="51" spans="1:6" ht="13.5" thickBot="1" x14ac:dyDescent="0.35">
      <c r="A51" s="252" t="s">
        <v>161</v>
      </c>
      <c r="B51" s="1038" t="s">
        <v>153</v>
      </c>
      <c r="C51" s="181">
        <f>C52+C54+C53</f>
        <v>0</v>
      </c>
      <c r="D51" s="181">
        <f>D52+D54+D53+D55</f>
        <v>0</v>
      </c>
      <c r="E51" s="112">
        <f>E52+E54+E53+E55</f>
        <v>0</v>
      </c>
      <c r="F51" s="974">
        <v>0</v>
      </c>
    </row>
    <row r="52" spans="1:6" ht="13" x14ac:dyDescent="0.3">
      <c r="A52" s="270" t="s">
        <v>162</v>
      </c>
      <c r="B52" s="811" t="s">
        <v>776</v>
      </c>
      <c r="C52" s="179"/>
      <c r="D52" s="218"/>
      <c r="E52" s="105"/>
      <c r="F52" s="933"/>
    </row>
    <row r="53" spans="1:6" ht="13" x14ac:dyDescent="0.3">
      <c r="A53" s="270" t="s">
        <v>163</v>
      </c>
      <c r="B53" s="1039"/>
      <c r="C53" s="175"/>
      <c r="D53" s="218"/>
      <c r="E53" s="105"/>
      <c r="F53" s="929"/>
    </row>
    <row r="54" spans="1:6" ht="13" x14ac:dyDescent="0.3">
      <c r="A54" s="270" t="s">
        <v>164</v>
      </c>
      <c r="B54" s="1039"/>
      <c r="C54" s="175"/>
      <c r="D54" s="218"/>
      <c r="E54" s="105"/>
      <c r="F54" s="929"/>
    </row>
    <row r="55" spans="1:6" ht="13.5" thickBot="1" x14ac:dyDescent="0.35">
      <c r="A55" s="279" t="s">
        <v>165</v>
      </c>
      <c r="B55" s="887"/>
      <c r="C55" s="177"/>
      <c r="D55" s="219"/>
      <c r="E55" s="110"/>
      <c r="F55" s="929"/>
    </row>
    <row r="56" spans="1:6" ht="13.5" thickBot="1" x14ac:dyDescent="0.35">
      <c r="A56" s="252" t="s">
        <v>166</v>
      </c>
      <c r="B56" s="551"/>
      <c r="C56" s="112">
        <f>C57+C58+C59+C60+C61</f>
        <v>0</v>
      </c>
      <c r="D56" s="112">
        <f>D57+D58+D59+D60+D61</f>
        <v>0</v>
      </c>
      <c r="E56" s="112">
        <f>E57+E58+E59+E60+E61</f>
        <v>0</v>
      </c>
      <c r="F56" s="936">
        <v>0</v>
      </c>
    </row>
    <row r="57" spans="1:6" ht="13" x14ac:dyDescent="0.3">
      <c r="A57" s="270" t="s">
        <v>167</v>
      </c>
      <c r="B57" s="1040"/>
      <c r="C57" s="1059"/>
      <c r="D57" s="220"/>
      <c r="E57" s="108"/>
      <c r="F57" s="933"/>
    </row>
    <row r="58" spans="1:6" ht="13" x14ac:dyDescent="0.3">
      <c r="A58" s="270" t="s">
        <v>168</v>
      </c>
      <c r="B58" s="395"/>
      <c r="C58" s="1060"/>
      <c r="D58" s="218"/>
      <c r="E58" s="105"/>
      <c r="F58" s="929"/>
    </row>
    <row r="59" spans="1:6" ht="14.25" customHeight="1" x14ac:dyDescent="0.3">
      <c r="A59" s="270" t="s">
        <v>169</v>
      </c>
      <c r="B59" s="395"/>
      <c r="C59" s="1060"/>
      <c r="D59" s="218"/>
      <c r="E59" s="105"/>
      <c r="F59" s="929"/>
    </row>
    <row r="60" spans="1:6" ht="13" x14ac:dyDescent="0.3">
      <c r="A60" s="270" t="s">
        <v>170</v>
      </c>
      <c r="B60" s="395"/>
      <c r="C60" s="415"/>
      <c r="D60" s="218"/>
      <c r="E60" s="105"/>
      <c r="F60" s="929"/>
    </row>
    <row r="61" spans="1:6" ht="15" customHeight="1" thickBot="1" x14ac:dyDescent="0.35">
      <c r="A61" s="279" t="s">
        <v>171</v>
      </c>
      <c r="B61" s="1065"/>
      <c r="C61" s="474"/>
      <c r="D61" s="219"/>
      <c r="E61" s="110"/>
      <c r="F61" s="929"/>
    </row>
    <row r="62" spans="1:6" ht="13.5" thickBot="1" x14ac:dyDescent="0.35">
      <c r="A62" s="252" t="s">
        <v>172</v>
      </c>
      <c r="B62" s="445" t="s">
        <v>332</v>
      </c>
      <c r="C62" s="1061">
        <v>100301897</v>
      </c>
      <c r="D62" s="1061">
        <v>105140867</v>
      </c>
      <c r="E62" s="1061">
        <v>53056776</v>
      </c>
      <c r="F62" s="936">
        <f>E62/D62</f>
        <v>0.50462562763535135</v>
      </c>
    </row>
    <row r="63" spans="1:6" ht="13" x14ac:dyDescent="0.3">
      <c r="A63" s="270" t="s">
        <v>173</v>
      </c>
      <c r="B63" s="463" t="s">
        <v>777</v>
      </c>
      <c r="C63" s="1062">
        <v>0</v>
      </c>
      <c r="D63" s="220"/>
      <c r="E63" s="108">
        <v>392929</v>
      </c>
      <c r="F63" s="933" t="e">
        <f>E63/D63</f>
        <v>#DIV/0!</v>
      </c>
    </row>
    <row r="64" spans="1:6" ht="26" x14ac:dyDescent="0.3">
      <c r="A64" s="270" t="s">
        <v>174</v>
      </c>
      <c r="B64" s="355" t="s">
        <v>978</v>
      </c>
      <c r="C64" s="1063"/>
      <c r="D64" s="218"/>
      <c r="E64" s="105">
        <v>9138500</v>
      </c>
      <c r="F64" s="929">
        <v>1</v>
      </c>
    </row>
    <row r="65" spans="1:8" ht="13" x14ac:dyDescent="0.3">
      <c r="A65" s="270" t="s">
        <v>175</v>
      </c>
      <c r="B65" s="1041" t="s">
        <v>778</v>
      </c>
      <c r="C65" s="1063"/>
      <c r="D65" s="218"/>
      <c r="E65" s="105">
        <v>2865000</v>
      </c>
      <c r="F65" s="929">
        <v>1</v>
      </c>
    </row>
    <row r="66" spans="1:8" ht="13.5" customHeight="1" x14ac:dyDescent="0.3">
      <c r="A66" s="270" t="s">
        <v>176</v>
      </c>
      <c r="B66" s="1041" t="s">
        <v>644</v>
      </c>
      <c r="C66" s="1059"/>
      <c r="D66" s="218"/>
      <c r="E66" s="105">
        <v>37748184</v>
      </c>
      <c r="F66" s="929">
        <v>1</v>
      </c>
    </row>
    <row r="67" spans="1:8" ht="13" x14ac:dyDescent="0.3">
      <c r="A67" s="270" t="s">
        <v>177</v>
      </c>
      <c r="B67" s="1041" t="s">
        <v>977</v>
      </c>
      <c r="C67" s="1059"/>
      <c r="D67" s="218"/>
      <c r="E67" s="105">
        <v>2862160</v>
      </c>
      <c r="F67" s="929">
        <v>1</v>
      </c>
    </row>
    <row r="68" spans="1:8" ht="13" x14ac:dyDescent="0.3">
      <c r="A68" s="270" t="s">
        <v>178</v>
      </c>
      <c r="B68" s="1041" t="s">
        <v>979</v>
      </c>
      <c r="C68" s="1059"/>
      <c r="D68" s="218"/>
      <c r="E68" s="105">
        <v>50000</v>
      </c>
      <c r="F68" s="929"/>
    </row>
    <row r="69" spans="1:8" ht="13" x14ac:dyDescent="0.3">
      <c r="A69" s="270" t="s">
        <v>180</v>
      </c>
      <c r="B69" s="1041"/>
      <c r="C69" s="183"/>
      <c r="D69" s="218"/>
      <c r="E69" s="105"/>
      <c r="F69" s="929"/>
    </row>
    <row r="70" spans="1:8" ht="13.5" thickBot="1" x14ac:dyDescent="0.35">
      <c r="A70" s="284">
        <v>21</v>
      </c>
      <c r="B70" s="1042"/>
      <c r="C70" s="1064"/>
      <c r="D70" s="800"/>
      <c r="E70" s="217"/>
      <c r="F70" s="1054"/>
    </row>
    <row r="71" spans="1:8" ht="13" x14ac:dyDescent="0.3">
      <c r="A71" s="251"/>
      <c r="B71" s="1563"/>
      <c r="C71" s="28"/>
      <c r="D71" s="28"/>
      <c r="E71" s="28"/>
      <c r="F71" s="1239"/>
    </row>
    <row r="72" spans="1:8" ht="13" x14ac:dyDescent="0.3">
      <c r="A72" s="1582" t="s">
        <v>899</v>
      </c>
      <c r="B72" s="1563"/>
      <c r="C72" s="28"/>
      <c r="D72" s="28"/>
      <c r="E72" s="28"/>
      <c r="F72" s="1239"/>
    </row>
    <row r="73" spans="1:8" s="13" customFormat="1" ht="13" x14ac:dyDescent="0.3">
      <c r="A73" s="251"/>
      <c r="B73" s="695"/>
      <c r="C73" s="28"/>
    </row>
    <row r="74" spans="1:8" s="13" customFormat="1" ht="15" x14ac:dyDescent="0.3">
      <c r="A74" s="1629" t="s">
        <v>809</v>
      </c>
      <c r="B74" s="1629"/>
      <c r="C74" s="1629"/>
      <c r="D74" s="1625"/>
      <c r="E74" s="1625"/>
      <c r="F74" s="1625"/>
    </row>
    <row r="75" spans="1:8" s="13" customFormat="1" ht="15" x14ac:dyDescent="0.3">
      <c r="A75" s="39"/>
      <c r="B75" s="12"/>
      <c r="C75" s="12"/>
    </row>
    <row r="76" spans="1:8" s="13" customFormat="1" ht="13.5" thickBot="1" x14ac:dyDescent="0.35">
      <c r="A76"/>
      <c r="B76" s="90"/>
      <c r="C76" s="90"/>
      <c r="D76"/>
      <c r="E76" s="1" t="s">
        <v>865</v>
      </c>
      <c r="F76"/>
    </row>
    <row r="77" spans="1:8" s="36" customFormat="1" ht="28.5" customHeight="1" thickBot="1" x14ac:dyDescent="0.35">
      <c r="A77" s="696" t="s">
        <v>155</v>
      </c>
      <c r="B77" s="708" t="s">
        <v>22</v>
      </c>
      <c r="C77" s="910" t="s">
        <v>129</v>
      </c>
      <c r="D77" s="1036" t="s">
        <v>130</v>
      </c>
      <c r="E77" s="231" t="s">
        <v>634</v>
      </c>
      <c r="F77" s="236" t="s">
        <v>132</v>
      </c>
      <c r="H77" s="13"/>
    </row>
    <row r="78" spans="1:8" s="698" customFormat="1" ht="13.5" thickBot="1" x14ac:dyDescent="0.35">
      <c r="A78" s="704" t="s">
        <v>156</v>
      </c>
      <c r="B78" s="703" t="s">
        <v>157</v>
      </c>
      <c r="C78" s="142" t="s">
        <v>158</v>
      </c>
      <c r="D78" s="295" t="s">
        <v>159</v>
      </c>
      <c r="E78" s="250" t="s">
        <v>179</v>
      </c>
      <c r="F78" s="248" t="s">
        <v>204</v>
      </c>
      <c r="H78" s="699"/>
    </row>
    <row r="79" spans="1:8" ht="26.5" thickBot="1" x14ac:dyDescent="0.35">
      <c r="A79" s="705" t="s">
        <v>190</v>
      </c>
      <c r="B79" s="1067" t="s">
        <v>810</v>
      </c>
      <c r="C79" s="340">
        <f>C80+C84+C89</f>
        <v>0</v>
      </c>
      <c r="D79" s="956"/>
      <c r="E79" s="1071"/>
      <c r="F79" s="953">
        <v>1</v>
      </c>
    </row>
    <row r="80" spans="1:8" ht="13.5" thickBot="1" x14ac:dyDescent="0.35">
      <c r="A80" s="259" t="s">
        <v>191</v>
      </c>
      <c r="B80" s="551" t="s">
        <v>7</v>
      </c>
      <c r="C80" s="185">
        <f>SUM(C81:C83)</f>
        <v>0</v>
      </c>
      <c r="D80" s="107"/>
      <c r="E80" s="654"/>
      <c r="F80" s="954">
        <v>1</v>
      </c>
    </row>
    <row r="81" spans="1:8" ht="13" x14ac:dyDescent="0.3">
      <c r="A81" s="467" t="s">
        <v>192</v>
      </c>
      <c r="B81" s="443" t="s">
        <v>811</v>
      </c>
      <c r="C81" s="220"/>
      <c r="D81" s="957"/>
      <c r="E81" s="1072"/>
      <c r="F81" s="888">
        <v>1</v>
      </c>
    </row>
    <row r="82" spans="1:8" ht="13" x14ac:dyDescent="0.3">
      <c r="A82" s="468">
        <v>33</v>
      </c>
      <c r="B82" s="371"/>
      <c r="C82" s="218"/>
      <c r="D82" s="959"/>
      <c r="E82" s="1073"/>
      <c r="F82" s="889"/>
    </row>
    <row r="83" spans="1:8" ht="13.5" thickBot="1" x14ac:dyDescent="0.35">
      <c r="A83" s="468">
        <v>34</v>
      </c>
      <c r="B83" s="722"/>
      <c r="C83" s="219"/>
      <c r="D83" s="961"/>
      <c r="E83" s="1074"/>
      <c r="F83" s="955"/>
    </row>
    <row r="84" spans="1:8" ht="13.5" thickBot="1" x14ac:dyDescent="0.35">
      <c r="A84" s="259" t="s">
        <v>195</v>
      </c>
      <c r="B84" s="551"/>
      <c r="C84" s="185">
        <f>SUM(C85:C88)</f>
        <v>0</v>
      </c>
      <c r="D84" s="107">
        <f>SUM(D85:D88)</f>
        <v>0</v>
      </c>
      <c r="E84" s="654">
        <f>SUM(E85:E88)</f>
        <v>0</v>
      </c>
      <c r="F84" s="954"/>
    </row>
    <row r="85" spans="1:8" ht="13" x14ac:dyDescent="0.3">
      <c r="A85" s="467" t="s">
        <v>196</v>
      </c>
      <c r="B85" s="443"/>
      <c r="C85" s="220"/>
      <c r="D85" s="957"/>
      <c r="E85" s="1072"/>
      <c r="F85" s="888"/>
    </row>
    <row r="86" spans="1:8" ht="13" x14ac:dyDescent="0.3">
      <c r="A86" s="468" t="s">
        <v>197</v>
      </c>
      <c r="B86" s="371"/>
      <c r="C86" s="218"/>
      <c r="D86" s="959"/>
      <c r="E86" s="1073"/>
      <c r="F86" s="889"/>
    </row>
    <row r="87" spans="1:8" ht="13" x14ac:dyDescent="0.3">
      <c r="A87" s="468" t="s">
        <v>198</v>
      </c>
      <c r="B87" s="371"/>
      <c r="C87" s="218"/>
      <c r="D87" s="959"/>
      <c r="E87" s="1073"/>
      <c r="F87" s="889"/>
    </row>
    <row r="88" spans="1:8" ht="13.5" thickBot="1" x14ac:dyDescent="0.35">
      <c r="A88" s="469" t="s">
        <v>199</v>
      </c>
      <c r="B88" s="722"/>
      <c r="C88" s="219"/>
      <c r="D88" s="961"/>
      <c r="E88" s="1074"/>
      <c r="F88" s="955"/>
    </row>
    <row r="89" spans="1:8" ht="13.5" thickBot="1" x14ac:dyDescent="0.35">
      <c r="A89" s="259" t="s">
        <v>200</v>
      </c>
      <c r="B89" s="551" t="s">
        <v>29</v>
      </c>
      <c r="C89" s="185">
        <f>SUM(C90:C93)</f>
        <v>0</v>
      </c>
      <c r="D89" s="107">
        <f>SUM(D90:D93)</f>
        <v>0</v>
      </c>
      <c r="E89" s="654">
        <f>SUM(E90:E93)</f>
        <v>0</v>
      </c>
      <c r="F89" s="954"/>
    </row>
    <row r="90" spans="1:8" ht="13" x14ac:dyDescent="0.3">
      <c r="A90" s="706" t="s">
        <v>201</v>
      </c>
      <c r="B90" s="443"/>
      <c r="C90" s="220"/>
      <c r="D90" s="957"/>
      <c r="E90" s="1072"/>
      <c r="F90" s="888"/>
    </row>
    <row r="91" spans="1:8" ht="13" x14ac:dyDescent="0.3">
      <c r="A91" s="707" t="s">
        <v>202</v>
      </c>
      <c r="B91" s="371"/>
      <c r="C91" s="218"/>
      <c r="D91" s="959"/>
      <c r="E91" s="1073"/>
      <c r="F91" s="889"/>
    </row>
    <row r="92" spans="1:8" ht="13" x14ac:dyDescent="0.3">
      <c r="A92" s="707" t="s">
        <v>203</v>
      </c>
      <c r="B92" s="371"/>
      <c r="C92" s="218"/>
      <c r="D92" s="959"/>
      <c r="E92" s="1073"/>
      <c r="F92" s="889"/>
    </row>
    <row r="93" spans="1:8" ht="13.5" thickBot="1" x14ac:dyDescent="0.35">
      <c r="A93" s="636" t="s">
        <v>207</v>
      </c>
      <c r="B93" s="1045"/>
      <c r="C93" s="800"/>
      <c r="D93" s="1076"/>
      <c r="E93" s="1075"/>
      <c r="F93" s="1048"/>
    </row>
    <row r="94" spans="1:8" s="15" customFormat="1" ht="13" x14ac:dyDescent="0.3">
      <c r="H94"/>
    </row>
    <row r="95" spans="1:8" ht="13" x14ac:dyDescent="0.3">
      <c r="H95" s="15"/>
    </row>
    <row r="102" spans="2:3" ht="13" x14ac:dyDescent="0.3">
      <c r="B102" s="1"/>
      <c r="C102" s="1"/>
    </row>
    <row r="103" spans="2:3" ht="13" x14ac:dyDescent="0.3">
      <c r="B103" s="1"/>
      <c r="C103" s="1"/>
    </row>
    <row r="104" spans="2:3" ht="13" x14ac:dyDescent="0.3">
      <c r="B104" s="1"/>
      <c r="C104" s="1"/>
    </row>
    <row r="105" spans="2:3" ht="13" x14ac:dyDescent="0.3">
      <c r="B105" s="1"/>
      <c r="C105" s="1"/>
    </row>
    <row r="106" spans="2:3" ht="13" x14ac:dyDescent="0.3">
      <c r="B106" s="1"/>
      <c r="C106" s="1"/>
    </row>
    <row r="107" spans="2:3" ht="13" x14ac:dyDescent="0.3">
      <c r="B107" s="1"/>
      <c r="C107" s="1"/>
    </row>
    <row r="108" spans="2:3" ht="13" x14ac:dyDescent="0.3">
      <c r="B108" s="1"/>
      <c r="C108" s="1"/>
    </row>
    <row r="109" spans="2:3" ht="13" x14ac:dyDescent="0.3">
      <c r="B109" s="1"/>
      <c r="C109" s="1"/>
    </row>
    <row r="110" spans="2:3" ht="13" x14ac:dyDescent="0.3">
      <c r="B110" s="1"/>
      <c r="C110" s="1"/>
    </row>
    <row r="111" spans="2:3" ht="13" x14ac:dyDescent="0.3">
      <c r="B111" s="1"/>
      <c r="C111" s="1"/>
    </row>
    <row r="112" spans="2:3" ht="13" x14ac:dyDescent="0.3">
      <c r="B112" s="1"/>
      <c r="C112" s="1"/>
    </row>
    <row r="113" spans="2:3" ht="13" x14ac:dyDescent="0.3">
      <c r="B113" s="1"/>
      <c r="C113" s="1"/>
    </row>
    <row r="114" spans="2:3" ht="13" x14ac:dyDescent="0.3">
      <c r="B114" s="1"/>
      <c r="C114" s="1"/>
    </row>
    <row r="115" spans="2:3" ht="13" x14ac:dyDescent="0.3">
      <c r="B115" s="1"/>
      <c r="C115" s="1"/>
    </row>
    <row r="116" spans="2:3" ht="13" x14ac:dyDescent="0.3">
      <c r="B116" s="1"/>
      <c r="C116" s="1"/>
    </row>
    <row r="117" spans="2:3" ht="13" x14ac:dyDescent="0.3">
      <c r="B117" s="1"/>
      <c r="C117" s="1"/>
    </row>
    <row r="118" spans="2:3" ht="13" x14ac:dyDescent="0.3">
      <c r="B118" s="1"/>
      <c r="C118" s="1"/>
    </row>
    <row r="119" spans="2:3" ht="13" x14ac:dyDescent="0.3">
      <c r="B119" s="1"/>
      <c r="C119" s="1"/>
    </row>
  </sheetData>
  <mergeCells count="4">
    <mergeCell ref="A45:F45"/>
    <mergeCell ref="A74:F74"/>
    <mergeCell ref="A3:F3"/>
    <mergeCell ref="A24:F24"/>
  </mergeCells>
  <pageMargins left="0.75" right="0.75" top="1" bottom="1" header="0.51180555555555562" footer="0.51180555555555562"/>
  <pageSetup paperSize="9" firstPageNumber="0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"/>
  <sheetViews>
    <sheetView workbookViewId="0">
      <selection activeCell="H38" sqref="H38"/>
    </sheetView>
  </sheetViews>
  <sheetFormatPr defaultRowHeight="12.5" x14ac:dyDescent="0.25"/>
  <cols>
    <col min="1" max="1" width="5" customWidth="1"/>
    <col min="2" max="2" width="35.7265625" customWidth="1"/>
    <col min="3" max="3" width="12.453125" customWidth="1"/>
    <col min="4" max="5" width="12.81640625" customWidth="1"/>
    <col min="6" max="6" width="10.81640625" customWidth="1"/>
  </cols>
  <sheetData>
    <row r="1" spans="1:6" ht="13" x14ac:dyDescent="0.3">
      <c r="A1" s="1592" t="s">
        <v>901</v>
      </c>
      <c r="B1" s="1592"/>
      <c r="C1" s="1592"/>
      <c r="D1" s="1592"/>
      <c r="E1" s="1592"/>
    </row>
    <row r="2" spans="1:6" ht="15" x14ac:dyDescent="0.3">
      <c r="B2" s="1604" t="s">
        <v>564</v>
      </c>
      <c r="C2" s="1604"/>
      <c r="D2" s="1604"/>
      <c r="E2" s="1604"/>
      <c r="F2" s="19"/>
    </row>
    <row r="3" spans="1:6" ht="15" customHeight="1" x14ac:dyDescent="0.3">
      <c r="B3" s="1629" t="s">
        <v>245</v>
      </c>
      <c r="C3" s="1629"/>
      <c r="D3" s="1629"/>
      <c r="E3" s="1629"/>
    </row>
    <row r="4" spans="1:6" ht="14.5" thickBot="1" x14ac:dyDescent="0.35">
      <c r="B4" s="16"/>
      <c r="C4" s="16"/>
      <c r="D4" s="16"/>
      <c r="E4" s="1585" t="s">
        <v>865</v>
      </c>
      <c r="F4" s="35"/>
    </row>
    <row r="5" spans="1:6" ht="13.5" thickBot="1" x14ac:dyDescent="0.3">
      <c r="A5" s="1630" t="s">
        <v>155</v>
      </c>
      <c r="B5" s="1632" t="s">
        <v>23</v>
      </c>
      <c r="C5" s="1634" t="s">
        <v>24</v>
      </c>
      <c r="D5" s="1635"/>
      <c r="E5" s="1635"/>
      <c r="F5" s="1636"/>
    </row>
    <row r="6" spans="1:6" ht="26.5" thickBot="1" x14ac:dyDescent="0.35">
      <c r="A6" s="1631"/>
      <c r="B6" s="1633"/>
      <c r="C6" s="910" t="s">
        <v>129</v>
      </c>
      <c r="D6" s="1036" t="s">
        <v>130</v>
      </c>
      <c r="E6" s="231" t="s">
        <v>634</v>
      </c>
      <c r="F6" s="236" t="s">
        <v>132</v>
      </c>
    </row>
    <row r="7" spans="1:6" ht="13" x14ac:dyDescent="0.3">
      <c r="A7" s="1078" t="s">
        <v>156</v>
      </c>
      <c r="B7" s="994" t="s">
        <v>157</v>
      </c>
      <c r="C7" s="994" t="s">
        <v>158</v>
      </c>
      <c r="D7" s="949" t="s">
        <v>159</v>
      </c>
      <c r="E7" s="1081" t="s">
        <v>179</v>
      </c>
      <c r="F7" s="1079" t="s">
        <v>204</v>
      </c>
    </row>
    <row r="8" spans="1:6" ht="13" x14ac:dyDescent="0.3">
      <c r="A8" s="468" t="s">
        <v>160</v>
      </c>
      <c r="B8" s="937" t="s">
        <v>11</v>
      </c>
      <c r="C8" s="1082"/>
      <c r="D8" s="1083"/>
      <c r="E8" s="1084"/>
      <c r="F8" s="1090"/>
    </row>
    <row r="9" spans="1:6" ht="13" x14ac:dyDescent="0.3">
      <c r="A9" s="468" t="s">
        <v>161</v>
      </c>
      <c r="B9" s="937"/>
      <c r="C9" s="1082"/>
      <c r="D9" s="1083"/>
      <c r="E9" s="1084"/>
      <c r="F9" s="1090"/>
    </row>
    <row r="10" spans="1:6" ht="13" x14ac:dyDescent="0.3">
      <c r="A10" s="468" t="s">
        <v>162</v>
      </c>
      <c r="B10" s="937"/>
      <c r="C10" s="1082"/>
      <c r="D10" s="1083"/>
      <c r="E10" s="1084"/>
      <c r="F10" s="1090"/>
    </row>
    <row r="11" spans="1:6" ht="13" x14ac:dyDescent="0.3">
      <c r="A11" s="468" t="s">
        <v>163</v>
      </c>
      <c r="B11" s="937"/>
      <c r="C11" s="1082"/>
      <c r="D11" s="1083"/>
      <c r="E11" s="1084"/>
      <c r="F11" s="1090"/>
    </row>
    <row r="12" spans="1:6" ht="13" x14ac:dyDescent="0.3">
      <c r="A12" s="468" t="s">
        <v>164</v>
      </c>
      <c r="B12" s="937" t="s">
        <v>15</v>
      </c>
      <c r="C12" s="1082"/>
      <c r="D12" s="1083"/>
      <c r="E12" s="1084"/>
      <c r="F12" s="1090"/>
    </row>
    <row r="13" spans="1:6" ht="13" x14ac:dyDescent="0.3">
      <c r="A13" s="468" t="s">
        <v>165</v>
      </c>
      <c r="B13" s="517" t="s">
        <v>565</v>
      </c>
      <c r="C13" s="1085"/>
      <c r="D13" s="1086"/>
      <c r="E13" s="1084"/>
      <c r="F13" s="929"/>
    </row>
    <row r="14" spans="1:6" ht="13" x14ac:dyDescent="0.3">
      <c r="A14" s="468" t="s">
        <v>166</v>
      </c>
      <c r="B14" s="517" t="s">
        <v>566</v>
      </c>
      <c r="C14" s="1085">
        <v>10000000</v>
      </c>
      <c r="D14" s="1086">
        <v>10000000</v>
      </c>
      <c r="E14" s="1084">
        <v>7252164</v>
      </c>
      <c r="F14" s="929"/>
    </row>
    <row r="15" spans="1:6" ht="13" x14ac:dyDescent="0.3">
      <c r="A15" s="468" t="s">
        <v>167</v>
      </c>
      <c r="B15" s="517" t="s">
        <v>567</v>
      </c>
      <c r="C15" s="1085"/>
      <c r="D15" s="1086"/>
      <c r="E15" s="1348"/>
      <c r="F15" s="929">
        <v>0</v>
      </c>
    </row>
    <row r="16" spans="1:6" ht="13" x14ac:dyDescent="0.3">
      <c r="A16" s="468" t="s">
        <v>168</v>
      </c>
      <c r="B16" s="517" t="s">
        <v>568</v>
      </c>
      <c r="C16" s="1085"/>
      <c r="D16" s="1086"/>
      <c r="E16" s="1084"/>
      <c r="F16" s="929"/>
    </row>
    <row r="17" spans="1:6" ht="13.5" thickBot="1" x14ac:dyDescent="0.35">
      <c r="A17" s="469" t="s">
        <v>169</v>
      </c>
      <c r="B17" s="1080" t="s">
        <v>569</v>
      </c>
      <c r="C17" s="1087"/>
      <c r="D17" s="1088"/>
      <c r="E17" s="1089"/>
      <c r="F17" s="932"/>
    </row>
    <row r="18" spans="1:6" ht="13.5" thickBot="1" x14ac:dyDescent="0.35">
      <c r="A18" s="259" t="s">
        <v>170</v>
      </c>
      <c r="B18" s="710" t="s">
        <v>570</v>
      </c>
      <c r="C18" s="711">
        <f>SUM(C13:C17)</f>
        <v>10000000</v>
      </c>
      <c r="D18" s="216">
        <f>SUM(D13:D17)</f>
        <v>10000000</v>
      </c>
      <c r="E18" s="216">
        <f>SUM(E13:E17)</f>
        <v>7252164</v>
      </c>
      <c r="F18" s="907">
        <v>0</v>
      </c>
    </row>
    <row r="19" spans="1:6" ht="12.75" customHeight="1" x14ac:dyDescent="0.3">
      <c r="B19" s="16"/>
      <c r="C19" s="16"/>
      <c r="D19" s="16"/>
      <c r="E19" s="16"/>
    </row>
    <row r="20" spans="1:6" ht="12.75" customHeight="1" x14ac:dyDescent="0.3">
      <c r="B20" s="16"/>
      <c r="C20" s="16"/>
      <c r="D20" s="16"/>
      <c r="E20" s="16"/>
    </row>
    <row r="21" spans="1:6" ht="13" x14ac:dyDescent="0.3">
      <c r="A21" s="1592" t="s">
        <v>902</v>
      </c>
      <c r="B21" s="1592"/>
      <c r="C21" s="1592"/>
      <c r="D21" s="1592"/>
      <c r="E21" s="1592"/>
    </row>
    <row r="22" spans="1:6" ht="14" x14ac:dyDescent="0.3">
      <c r="B22" s="16"/>
      <c r="C22" s="16"/>
      <c r="D22" s="16"/>
      <c r="E22" s="16"/>
    </row>
    <row r="23" spans="1:6" ht="15" x14ac:dyDescent="0.3">
      <c r="A23" s="1604" t="s">
        <v>582</v>
      </c>
      <c r="B23" s="1605"/>
      <c r="C23" s="1605"/>
      <c r="D23" s="1605"/>
      <c r="E23" s="1605"/>
      <c r="F23" s="1605"/>
    </row>
    <row r="24" spans="1:6" ht="15" x14ac:dyDescent="0.3">
      <c r="A24" s="1629" t="s">
        <v>245</v>
      </c>
      <c r="B24" s="1625"/>
      <c r="C24" s="1625"/>
      <c r="D24" s="1625"/>
      <c r="E24" s="1625"/>
      <c r="F24" s="1625"/>
    </row>
    <row r="25" spans="1:6" ht="14" x14ac:dyDescent="0.3">
      <c r="B25" s="211"/>
      <c r="C25" s="211"/>
      <c r="D25" s="211"/>
      <c r="E25" s="211"/>
    </row>
    <row r="26" spans="1:6" ht="14.5" thickBot="1" x14ac:dyDescent="0.35">
      <c r="B26" s="16"/>
      <c r="C26" s="16"/>
      <c r="D26" s="16"/>
      <c r="E26" s="1585" t="s">
        <v>865</v>
      </c>
    </row>
    <row r="27" spans="1:6" ht="13.5" thickBot="1" x14ac:dyDescent="0.3">
      <c r="A27" s="1642" t="s">
        <v>155</v>
      </c>
      <c r="B27" s="1637" t="s">
        <v>20</v>
      </c>
      <c r="C27" s="1639" t="s">
        <v>24</v>
      </c>
      <c r="D27" s="1640"/>
      <c r="E27" s="1640"/>
      <c r="F27" s="1641"/>
    </row>
    <row r="28" spans="1:6" ht="26.5" thickBot="1" x14ac:dyDescent="0.35">
      <c r="A28" s="1643"/>
      <c r="B28" s="1638"/>
      <c r="C28" s="910" t="s">
        <v>129</v>
      </c>
      <c r="D28" s="1036" t="s">
        <v>130</v>
      </c>
      <c r="E28" s="231" t="s">
        <v>634</v>
      </c>
      <c r="F28" s="236" t="s">
        <v>132</v>
      </c>
    </row>
    <row r="29" spans="1:6" ht="13.5" thickBot="1" x14ac:dyDescent="0.35">
      <c r="A29" s="278" t="s">
        <v>156</v>
      </c>
      <c r="B29" s="294" t="s">
        <v>157</v>
      </c>
      <c r="C29" s="288" t="s">
        <v>158</v>
      </c>
      <c r="D29" s="289" t="s">
        <v>159</v>
      </c>
      <c r="E29" s="293" t="s">
        <v>179</v>
      </c>
      <c r="F29" s="312" t="s">
        <v>204</v>
      </c>
    </row>
    <row r="30" spans="1:6" ht="13" x14ac:dyDescent="0.3">
      <c r="A30" s="468" t="s">
        <v>160</v>
      </c>
      <c r="B30" s="937" t="s">
        <v>11</v>
      </c>
      <c r="C30" s="1082"/>
      <c r="D30" s="1083"/>
      <c r="E30" s="1084"/>
      <c r="F30" s="1090"/>
    </row>
    <row r="31" spans="1:6" ht="13" x14ac:dyDescent="0.3">
      <c r="A31" s="468" t="s">
        <v>161</v>
      </c>
      <c r="B31" s="937"/>
      <c r="C31" s="1082"/>
      <c r="D31" s="1083"/>
      <c r="E31" s="1084"/>
      <c r="F31" s="1090"/>
    </row>
    <row r="32" spans="1:6" ht="13" x14ac:dyDescent="0.3">
      <c r="A32" s="468" t="s">
        <v>162</v>
      </c>
      <c r="B32" s="937"/>
      <c r="C32" s="1082"/>
      <c r="D32" s="1083"/>
      <c r="E32" s="1084"/>
      <c r="F32" s="1090"/>
    </row>
    <row r="33" spans="1:6" ht="13" x14ac:dyDescent="0.3">
      <c r="A33" s="468" t="s">
        <v>163</v>
      </c>
      <c r="B33" s="937"/>
      <c r="C33" s="1082"/>
      <c r="D33" s="1083"/>
      <c r="E33" s="1084"/>
      <c r="F33" s="1090"/>
    </row>
    <row r="34" spans="1:6" ht="13" x14ac:dyDescent="0.3">
      <c r="A34" s="468" t="s">
        <v>164</v>
      </c>
      <c r="B34" s="937" t="s">
        <v>15</v>
      </c>
      <c r="C34" s="1082"/>
      <c r="D34" s="1083"/>
      <c r="E34" s="1084"/>
      <c r="F34" s="1090"/>
    </row>
    <row r="35" spans="1:6" ht="14" x14ac:dyDescent="0.3">
      <c r="A35" s="468" t="s">
        <v>165</v>
      </c>
      <c r="B35" s="443" t="s">
        <v>832</v>
      </c>
      <c r="C35" s="723"/>
      <c r="D35" s="723"/>
      <c r="E35" s="603">
        <v>4536815</v>
      </c>
      <c r="F35" s="933"/>
    </row>
    <row r="36" spans="1:6" ht="14" x14ac:dyDescent="0.3">
      <c r="A36" s="468" t="s">
        <v>166</v>
      </c>
      <c r="B36" s="115" t="s">
        <v>25</v>
      </c>
      <c r="C36" s="1347"/>
      <c r="D36" s="1347"/>
      <c r="E36" s="602"/>
      <c r="F36" s="933"/>
    </row>
    <row r="37" spans="1:6" ht="26" x14ac:dyDescent="0.3">
      <c r="A37" s="468" t="s">
        <v>167</v>
      </c>
      <c r="B37" s="722" t="s">
        <v>589</v>
      </c>
      <c r="C37" s="500">
        <v>0</v>
      </c>
      <c r="D37" s="296">
        <v>0</v>
      </c>
      <c r="E37" s="560">
        <v>0</v>
      </c>
      <c r="F37" s="933"/>
    </row>
    <row r="38" spans="1:6" ht="14.5" thickBot="1" x14ac:dyDescent="0.35">
      <c r="A38" s="468" t="s">
        <v>168</v>
      </c>
      <c r="B38" s="215" t="s">
        <v>980</v>
      </c>
      <c r="C38" s="500">
        <v>0</v>
      </c>
      <c r="D38" s="501">
        <v>0</v>
      </c>
      <c r="E38" s="502">
        <v>1840000</v>
      </c>
      <c r="F38" s="930"/>
    </row>
    <row r="39" spans="1:6" ht="14.5" thickBot="1" x14ac:dyDescent="0.35">
      <c r="A39" s="877" t="s">
        <v>169</v>
      </c>
      <c r="B39" s="444" t="s">
        <v>583</v>
      </c>
      <c r="C39" s="503">
        <f>SUM(C35:C38)</f>
        <v>0</v>
      </c>
      <c r="D39" s="297">
        <f>SUM(D35:D38)</f>
        <v>0</v>
      </c>
      <c r="E39" s="260">
        <f>SUM(E35:E38)</f>
        <v>6376815</v>
      </c>
      <c r="F39" s="974"/>
    </row>
    <row r="40" spans="1:6" ht="14" x14ac:dyDescent="0.3">
      <c r="B40" s="16"/>
      <c r="C40" s="16"/>
      <c r="D40" s="16"/>
      <c r="E40" s="16"/>
    </row>
    <row r="41" spans="1:6" ht="14" x14ac:dyDescent="0.3">
      <c r="B41" s="16"/>
      <c r="C41" s="16"/>
      <c r="D41" s="16"/>
      <c r="E41" s="16"/>
    </row>
    <row r="42" spans="1:6" ht="14" x14ac:dyDescent="0.3">
      <c r="B42" s="16"/>
      <c r="C42" s="16"/>
      <c r="D42" s="16"/>
      <c r="E42" s="16"/>
    </row>
    <row r="43" spans="1:6" ht="14" x14ac:dyDescent="0.3">
      <c r="B43" s="16"/>
      <c r="C43" s="16"/>
      <c r="D43" s="16"/>
      <c r="E43" s="16"/>
    </row>
    <row r="44" spans="1:6" ht="14" x14ac:dyDescent="0.3">
      <c r="B44" s="16"/>
      <c r="C44" s="16"/>
      <c r="D44" s="16"/>
      <c r="E44" s="16"/>
    </row>
    <row r="45" spans="1:6" ht="14" x14ac:dyDescent="0.3">
      <c r="B45" s="16"/>
      <c r="C45" s="16"/>
      <c r="D45" s="16"/>
      <c r="E45" s="16"/>
    </row>
    <row r="46" spans="1:6" ht="14" x14ac:dyDescent="0.3">
      <c r="B46" s="16"/>
      <c r="C46" s="16"/>
      <c r="D46" s="16"/>
      <c r="E46" s="16"/>
    </row>
    <row r="47" spans="1:6" ht="14" x14ac:dyDescent="0.3">
      <c r="B47" s="16"/>
      <c r="C47" s="16"/>
      <c r="D47" s="16"/>
      <c r="E47" s="16"/>
    </row>
    <row r="48" spans="1:6" ht="14" x14ac:dyDescent="0.3">
      <c r="B48" s="16"/>
      <c r="C48" s="16"/>
      <c r="D48" s="16"/>
      <c r="E48" s="16"/>
    </row>
    <row r="49" spans="1:6" ht="14" x14ac:dyDescent="0.3">
      <c r="B49" s="16"/>
      <c r="C49" s="16"/>
      <c r="D49" s="16"/>
      <c r="E49" s="16"/>
    </row>
    <row r="50" spans="1:6" ht="14" x14ac:dyDescent="0.3">
      <c r="B50" s="16"/>
      <c r="C50" s="16"/>
      <c r="D50" s="16"/>
      <c r="E50" s="16"/>
    </row>
    <row r="51" spans="1:6" ht="14" x14ac:dyDescent="0.3">
      <c r="B51" s="16"/>
      <c r="C51" s="16"/>
      <c r="D51" s="16"/>
      <c r="E51" s="16"/>
    </row>
    <row r="52" spans="1:6" ht="14" x14ac:dyDescent="0.3">
      <c r="B52" s="16"/>
      <c r="C52" s="16"/>
      <c r="D52" s="16"/>
      <c r="E52" s="16"/>
    </row>
    <row r="53" spans="1:6" ht="13" x14ac:dyDescent="0.3">
      <c r="A53" s="1592" t="s">
        <v>900</v>
      </c>
      <c r="B53" s="1592"/>
      <c r="C53" s="1592"/>
      <c r="D53" s="1592"/>
      <c r="E53" s="1592"/>
    </row>
    <row r="54" spans="1:6" ht="14" x14ac:dyDescent="0.3">
      <c r="B54" s="16"/>
      <c r="C54" s="16"/>
      <c r="D54" s="16"/>
      <c r="E54" s="16"/>
    </row>
    <row r="55" spans="1:6" ht="15" x14ac:dyDescent="0.3">
      <c r="B55" s="1629" t="s">
        <v>584</v>
      </c>
      <c r="C55" s="1629"/>
      <c r="D55" s="1629"/>
      <c r="E55" s="1629"/>
      <c r="F55" s="1605"/>
    </row>
    <row r="56" spans="1:6" ht="15" x14ac:dyDescent="0.3">
      <c r="B56" s="1629" t="s">
        <v>835</v>
      </c>
      <c r="C56" s="1629"/>
      <c r="D56" s="1629"/>
      <c r="E56" s="1629"/>
      <c r="F56" s="1625"/>
    </row>
    <row r="57" spans="1:6" ht="15" x14ac:dyDescent="0.3">
      <c r="B57" s="39"/>
      <c r="C57" s="39"/>
      <c r="D57" s="39"/>
      <c r="E57" s="39"/>
    </row>
    <row r="58" spans="1:6" ht="14.5" thickBot="1" x14ac:dyDescent="0.35">
      <c r="B58" s="16"/>
      <c r="C58" s="16"/>
      <c r="D58" s="16"/>
      <c r="E58" s="1585" t="s">
        <v>665</v>
      </c>
    </row>
    <row r="59" spans="1:6" ht="13.5" thickBot="1" x14ac:dyDescent="0.3">
      <c r="A59" s="1642" t="s">
        <v>155</v>
      </c>
      <c r="B59" s="1637" t="s">
        <v>20</v>
      </c>
      <c r="C59" s="1639" t="s">
        <v>24</v>
      </c>
      <c r="D59" s="1640"/>
      <c r="E59" s="1640"/>
      <c r="F59" s="1641"/>
    </row>
    <row r="60" spans="1:6" ht="26.5" thickBot="1" x14ac:dyDescent="0.35">
      <c r="A60" s="1643"/>
      <c r="B60" s="1644"/>
      <c r="C60" s="910" t="s">
        <v>129</v>
      </c>
      <c r="D60" s="1036" t="s">
        <v>130</v>
      </c>
      <c r="E60" s="231" t="s">
        <v>634</v>
      </c>
      <c r="F60" s="236" t="s">
        <v>132</v>
      </c>
    </row>
    <row r="61" spans="1:6" ht="13.5" thickBot="1" x14ac:dyDescent="0.35">
      <c r="A61" s="1078" t="s">
        <v>156</v>
      </c>
      <c r="B61" s="994" t="s">
        <v>157</v>
      </c>
      <c r="C61" s="994" t="s">
        <v>158</v>
      </c>
      <c r="D61" s="949" t="s">
        <v>159</v>
      </c>
      <c r="E61" s="1081" t="s">
        <v>179</v>
      </c>
      <c r="F61" s="1079" t="s">
        <v>204</v>
      </c>
    </row>
    <row r="62" spans="1:6" ht="13" x14ac:dyDescent="0.3">
      <c r="A62" s="1091"/>
      <c r="B62" s="937" t="s">
        <v>11</v>
      </c>
      <c r="C62" s="937"/>
      <c r="D62" s="411"/>
      <c r="E62" s="1256"/>
      <c r="F62" s="431"/>
    </row>
    <row r="63" spans="1:6" ht="24.75" customHeight="1" x14ac:dyDescent="0.3">
      <c r="A63" s="468" t="s">
        <v>160</v>
      </c>
      <c r="B63" s="721" t="s">
        <v>585</v>
      </c>
      <c r="C63" s="719"/>
      <c r="D63" s="719"/>
      <c r="E63" s="719"/>
      <c r="F63" s="941"/>
    </row>
    <row r="64" spans="1:6" ht="24.75" customHeight="1" x14ac:dyDescent="0.3">
      <c r="A64" s="468" t="s">
        <v>161</v>
      </c>
      <c r="B64" s="721" t="s">
        <v>621</v>
      </c>
      <c r="C64" s="719"/>
      <c r="D64" s="720"/>
      <c r="E64" s="1257"/>
      <c r="F64" s="941"/>
    </row>
    <row r="65" spans="1:6" ht="34.5" x14ac:dyDescent="0.3">
      <c r="A65" s="468" t="s">
        <v>162</v>
      </c>
      <c r="B65" s="721" t="s">
        <v>586</v>
      </c>
      <c r="C65" s="719"/>
      <c r="D65" s="720"/>
      <c r="E65" s="1257"/>
      <c r="F65" s="941"/>
    </row>
    <row r="66" spans="1:6" ht="23" x14ac:dyDescent="0.3">
      <c r="A66" s="468" t="s">
        <v>163</v>
      </c>
      <c r="B66" s="721" t="s">
        <v>590</v>
      </c>
      <c r="C66" s="719"/>
      <c r="D66" s="720"/>
      <c r="E66" s="1257"/>
      <c r="F66" s="941"/>
    </row>
    <row r="67" spans="1:6" ht="23" x14ac:dyDescent="0.3">
      <c r="A67" s="468" t="s">
        <v>164</v>
      </c>
      <c r="B67" s="721" t="s">
        <v>587</v>
      </c>
      <c r="C67" s="719"/>
      <c r="D67" s="720"/>
      <c r="E67" s="1257"/>
      <c r="F67" s="941"/>
    </row>
    <row r="68" spans="1:6" ht="26" x14ac:dyDescent="0.3">
      <c r="A68" s="468" t="s">
        <v>168</v>
      </c>
      <c r="B68" s="1092" t="s">
        <v>646</v>
      </c>
      <c r="C68" s="1093">
        <f>SUM(C63:C67)-C64</f>
        <v>0</v>
      </c>
      <c r="D68" s="1094">
        <f>SUM(D63:D67)-D64</f>
        <v>0</v>
      </c>
      <c r="E68" s="1258">
        <f>SUM(E63:E67)-E64</f>
        <v>0</v>
      </c>
      <c r="F68" s="1261"/>
    </row>
    <row r="69" spans="1:6" ht="14" x14ac:dyDescent="0.3">
      <c r="A69" s="468" t="s">
        <v>169</v>
      </c>
      <c r="B69" s="499"/>
      <c r="C69" s="499"/>
      <c r="D69" s="1095"/>
      <c r="E69" s="1259"/>
      <c r="F69" s="837"/>
    </row>
    <row r="70" spans="1:6" ht="13" x14ac:dyDescent="0.3">
      <c r="A70" s="468" t="s">
        <v>170</v>
      </c>
      <c r="B70" s="937" t="s">
        <v>15</v>
      </c>
      <c r="C70" s="937"/>
      <c r="D70" s="938"/>
      <c r="E70" s="1256"/>
      <c r="F70" s="1262"/>
    </row>
    <row r="71" spans="1:6" ht="28.5" customHeight="1" x14ac:dyDescent="0.3">
      <c r="A71" s="468" t="s">
        <v>171</v>
      </c>
      <c r="B71" s="721" t="s">
        <v>585</v>
      </c>
      <c r="C71" s="719"/>
      <c r="D71" s="719"/>
      <c r="E71" s="719"/>
      <c r="F71" s="941"/>
    </row>
    <row r="72" spans="1:6" ht="23" x14ac:dyDescent="0.3">
      <c r="A72" s="468" t="s">
        <v>172</v>
      </c>
      <c r="B72" s="721" t="s">
        <v>621</v>
      </c>
      <c r="C72" s="719"/>
      <c r="D72" s="720"/>
      <c r="E72" s="1257"/>
      <c r="F72" s="941"/>
    </row>
    <row r="73" spans="1:6" ht="34.5" x14ac:dyDescent="0.3">
      <c r="A73" s="468" t="s">
        <v>173</v>
      </c>
      <c r="B73" s="721" t="s">
        <v>586</v>
      </c>
      <c r="C73" s="719"/>
      <c r="D73" s="720"/>
      <c r="E73" s="1257"/>
      <c r="F73" s="941"/>
    </row>
    <row r="74" spans="1:6" ht="23" x14ac:dyDescent="0.3">
      <c r="A74" s="468" t="s">
        <v>174</v>
      </c>
      <c r="B74" s="721" t="s">
        <v>590</v>
      </c>
      <c r="C74" s="719"/>
      <c r="D74" s="720"/>
      <c r="E74" s="1257"/>
      <c r="F74" s="941"/>
    </row>
    <row r="75" spans="1:6" ht="23" x14ac:dyDescent="0.3">
      <c r="A75" s="468" t="s">
        <v>175</v>
      </c>
      <c r="B75" s="721" t="s">
        <v>587</v>
      </c>
      <c r="C75" s="719"/>
      <c r="D75" s="720"/>
      <c r="E75" s="1257"/>
      <c r="F75" s="941"/>
    </row>
    <row r="76" spans="1:6" ht="26" x14ac:dyDescent="0.3">
      <c r="A76" s="468" t="s">
        <v>176</v>
      </c>
      <c r="B76" s="1092" t="s">
        <v>812</v>
      </c>
      <c r="C76" s="1093">
        <f>SUM(C71:C75)-C72</f>
        <v>0</v>
      </c>
      <c r="D76" s="1094">
        <f>SUM(D71:D75)-D72</f>
        <v>0</v>
      </c>
      <c r="E76" s="1258"/>
      <c r="F76" s="1261"/>
    </row>
    <row r="77" spans="1:6" x14ac:dyDescent="0.25">
      <c r="A77" s="468" t="s">
        <v>177</v>
      </c>
      <c r="B77" s="884"/>
      <c r="C77" s="884"/>
      <c r="D77" s="594"/>
      <c r="E77" s="1260"/>
      <c r="F77" s="837"/>
    </row>
    <row r="78" spans="1:6" ht="13" x14ac:dyDescent="0.3">
      <c r="A78" s="468" t="s">
        <v>178</v>
      </c>
      <c r="B78" s="937" t="s">
        <v>813</v>
      </c>
      <c r="C78" s="937"/>
      <c r="D78" s="938"/>
      <c r="E78" s="1256"/>
      <c r="F78" s="1262"/>
    </row>
    <row r="79" spans="1:6" ht="30.75" customHeight="1" x14ac:dyDescent="0.3">
      <c r="A79" s="468" t="s">
        <v>180</v>
      </c>
      <c r="B79" s="721" t="s">
        <v>585</v>
      </c>
      <c r="C79" s="719"/>
      <c r="D79" s="720"/>
      <c r="E79" s="1257"/>
      <c r="F79" s="941"/>
    </row>
    <row r="80" spans="1:6" ht="23" x14ac:dyDescent="0.3">
      <c r="A80" s="468" t="s">
        <v>181</v>
      </c>
      <c r="B80" s="721" t="s">
        <v>621</v>
      </c>
      <c r="C80" s="719"/>
      <c r="D80" s="720"/>
      <c r="E80" s="1257"/>
      <c r="F80" s="941"/>
    </row>
    <row r="81" spans="1:6" ht="34.5" x14ac:dyDescent="0.3">
      <c r="A81" s="468" t="s">
        <v>182</v>
      </c>
      <c r="B81" s="721" t="s">
        <v>586</v>
      </c>
      <c r="C81" s="719"/>
      <c r="D81" s="720"/>
      <c r="E81" s="1257"/>
      <c r="F81" s="941"/>
    </row>
    <row r="82" spans="1:6" ht="23" x14ac:dyDescent="0.3">
      <c r="A82" s="468" t="s">
        <v>183</v>
      </c>
      <c r="B82" s="721" t="s">
        <v>590</v>
      </c>
      <c r="C82" s="719"/>
      <c r="D82" s="720"/>
      <c r="E82" s="1257"/>
      <c r="F82" s="941"/>
    </row>
    <row r="83" spans="1:6" ht="23" x14ac:dyDescent="0.3">
      <c r="A83" s="468" t="s">
        <v>184</v>
      </c>
      <c r="B83" s="721" t="s">
        <v>587</v>
      </c>
      <c r="C83" s="719"/>
      <c r="D83" s="720"/>
      <c r="E83" s="1257"/>
      <c r="F83" s="941">
        <v>0</v>
      </c>
    </row>
    <row r="84" spans="1:6" ht="26" x14ac:dyDescent="0.3">
      <c r="A84" s="468" t="s">
        <v>185</v>
      </c>
      <c r="B84" s="1092" t="s">
        <v>814</v>
      </c>
      <c r="C84" s="1093">
        <f>SUM(C79:C83)-C80</f>
        <v>0</v>
      </c>
      <c r="D84" s="1094">
        <f>SUM(D79:D83)-D80</f>
        <v>0</v>
      </c>
      <c r="E84" s="1258"/>
      <c r="F84" s="1152"/>
    </row>
    <row r="85" spans="1:6" ht="13" thickBot="1" x14ac:dyDescent="0.3">
      <c r="A85" s="469" t="s">
        <v>186</v>
      </c>
      <c r="B85" s="553"/>
      <c r="C85" s="339"/>
      <c r="D85" s="830"/>
      <c r="E85" s="13"/>
      <c r="F85" s="838"/>
    </row>
    <row r="86" spans="1:6" ht="14.5" thickBot="1" x14ac:dyDescent="0.35">
      <c r="A86" s="252" t="s">
        <v>187</v>
      </c>
      <c r="B86" s="442" t="s">
        <v>588</v>
      </c>
      <c r="C86" s="1096">
        <f>C68+C76+C84</f>
        <v>0</v>
      </c>
      <c r="D86" s="1096">
        <f>D68+D76+D84</f>
        <v>0</v>
      </c>
      <c r="E86" s="1096"/>
      <c r="F86" s="1263"/>
    </row>
    <row r="88" spans="1:6" ht="16.5" customHeight="1" x14ac:dyDescent="0.25"/>
    <row r="89" spans="1:6" ht="16.5" customHeight="1" x14ac:dyDescent="0.25"/>
    <row r="90" spans="1:6" ht="16.5" customHeight="1" x14ac:dyDescent="0.25"/>
  </sheetData>
  <mergeCells count="18">
    <mergeCell ref="C59:F59"/>
    <mergeCell ref="B55:F55"/>
    <mergeCell ref="C27:F27"/>
    <mergeCell ref="A23:F23"/>
    <mergeCell ref="A59:A60"/>
    <mergeCell ref="A27:A28"/>
    <mergeCell ref="B59:B60"/>
    <mergeCell ref="B56:F56"/>
    <mergeCell ref="A24:F24"/>
    <mergeCell ref="A5:A6"/>
    <mergeCell ref="A1:E1"/>
    <mergeCell ref="A21:E21"/>
    <mergeCell ref="A53:E53"/>
    <mergeCell ref="B5:B6"/>
    <mergeCell ref="B2:E2"/>
    <mergeCell ref="C5:F5"/>
    <mergeCell ref="B27:B28"/>
    <mergeCell ref="B3:E3"/>
  </mergeCells>
  <pageMargins left="0.51181102362204722" right="0.31496062992125984" top="0.55118110236220474" bottom="0.55118110236220474" header="0.31496062992125984" footer="0.31496062992125984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topLeftCell="A12" workbookViewId="0">
      <selection activeCell="G9" sqref="G9"/>
    </sheetView>
  </sheetViews>
  <sheetFormatPr defaultRowHeight="12.5" x14ac:dyDescent="0.25"/>
  <cols>
    <col min="1" max="1" width="5.54296875" customWidth="1"/>
    <col min="2" max="2" width="38.26953125" customWidth="1"/>
    <col min="3" max="3" width="12.81640625" customWidth="1"/>
    <col min="4" max="4" width="11.54296875" customWidth="1"/>
    <col min="5" max="5" width="11.26953125" customWidth="1"/>
  </cols>
  <sheetData>
    <row r="1" spans="1:6" ht="13" x14ac:dyDescent="0.3">
      <c r="A1" s="245"/>
      <c r="B1" s="1582" t="s">
        <v>904</v>
      </c>
      <c r="C1" s="245"/>
      <c r="D1" s="245"/>
      <c r="E1" s="245"/>
    </row>
    <row r="2" spans="1:6" ht="9.75" customHeight="1" x14ac:dyDescent="0.3">
      <c r="B2" s="79"/>
      <c r="C2" s="1"/>
    </row>
    <row r="3" spans="1:6" ht="15" x14ac:dyDescent="0.3">
      <c r="A3" s="1604" t="s">
        <v>571</v>
      </c>
      <c r="B3" s="1625"/>
      <c r="C3" s="1625"/>
      <c r="D3" s="1625"/>
      <c r="E3" s="1625"/>
      <c r="F3" s="1625"/>
    </row>
    <row r="4" spans="1:6" ht="13.5" customHeight="1" x14ac:dyDescent="0.3">
      <c r="A4" s="1629" t="s">
        <v>245</v>
      </c>
      <c r="B4" s="1625"/>
      <c r="C4" s="1625"/>
      <c r="D4" s="1625"/>
      <c r="E4" s="1625"/>
      <c r="F4" s="1625"/>
    </row>
    <row r="5" spans="1:6" ht="12" customHeight="1" x14ac:dyDescent="0.3">
      <c r="B5" s="39"/>
      <c r="C5" s="78"/>
    </row>
    <row r="6" spans="1:6" ht="13.5" thickBot="1" x14ac:dyDescent="0.35">
      <c r="B6" s="1624"/>
      <c r="C6" s="1624"/>
      <c r="E6" s="1" t="s">
        <v>665</v>
      </c>
    </row>
    <row r="7" spans="1:6" ht="31.5" customHeight="1" thickBot="1" x14ac:dyDescent="0.35">
      <c r="A7" s="276" t="s">
        <v>155</v>
      </c>
      <c r="B7" s="86" t="s">
        <v>22</v>
      </c>
      <c r="C7" s="910" t="s">
        <v>129</v>
      </c>
      <c r="D7" s="1036" t="s">
        <v>130</v>
      </c>
      <c r="E7" s="231" t="s">
        <v>634</v>
      </c>
      <c r="F7" s="236" t="s">
        <v>132</v>
      </c>
    </row>
    <row r="8" spans="1:6" ht="13.5" thickBot="1" x14ac:dyDescent="0.35">
      <c r="A8" s="278" t="s">
        <v>156</v>
      </c>
      <c r="B8" s="288" t="s">
        <v>157</v>
      </c>
      <c r="C8" s="994" t="s">
        <v>158</v>
      </c>
      <c r="D8" s="949" t="s">
        <v>159</v>
      </c>
      <c r="E8" s="1081" t="s">
        <v>179</v>
      </c>
      <c r="F8" s="1079" t="s">
        <v>204</v>
      </c>
    </row>
    <row r="9" spans="1:6" ht="13" x14ac:dyDescent="0.3">
      <c r="A9" s="270" t="s">
        <v>160</v>
      </c>
      <c r="B9" s="1039" t="s">
        <v>573</v>
      </c>
      <c r="C9" s="1104"/>
      <c r="D9" s="1264"/>
      <c r="E9" s="1265"/>
      <c r="F9" s="1247"/>
    </row>
    <row r="10" spans="1:6" ht="13" x14ac:dyDescent="0.3">
      <c r="A10" s="264" t="s">
        <v>161</v>
      </c>
      <c r="B10" s="1097" t="s">
        <v>981</v>
      </c>
      <c r="C10" s="1105"/>
      <c r="D10" s="1266">
        <v>17649964</v>
      </c>
      <c r="E10" s="475">
        <v>17649964</v>
      </c>
      <c r="F10" s="1246"/>
    </row>
    <row r="11" spans="1:6" ht="25.5" customHeight="1" x14ac:dyDescent="0.3">
      <c r="A11" s="266" t="s">
        <v>162</v>
      </c>
      <c r="B11" s="1098" t="s">
        <v>574</v>
      </c>
      <c r="C11" s="1105"/>
      <c r="D11" s="1266"/>
      <c r="E11" s="475"/>
      <c r="F11" s="1246"/>
    </row>
    <row r="12" spans="1:6" ht="12" customHeight="1" x14ac:dyDescent="0.3">
      <c r="A12" s="266" t="s">
        <v>163</v>
      </c>
      <c r="B12" s="887" t="s">
        <v>779</v>
      </c>
      <c r="C12" s="1105"/>
      <c r="D12" s="1266"/>
      <c r="E12" s="475"/>
      <c r="F12" s="1246"/>
    </row>
    <row r="13" spans="1:6" ht="13" x14ac:dyDescent="0.3">
      <c r="A13" s="266" t="s">
        <v>164</v>
      </c>
      <c r="B13" s="1039" t="s">
        <v>651</v>
      </c>
      <c r="C13" s="1105"/>
      <c r="D13" s="1266"/>
      <c r="E13" s="475"/>
      <c r="F13" s="1246"/>
    </row>
    <row r="14" spans="1:6" ht="13" x14ac:dyDescent="0.3">
      <c r="A14" s="266" t="s">
        <v>165</v>
      </c>
      <c r="B14" s="811" t="s">
        <v>652</v>
      </c>
      <c r="C14" s="1105"/>
      <c r="D14" s="1266"/>
      <c r="E14" s="475"/>
      <c r="F14" s="1246"/>
    </row>
    <row r="15" spans="1:6" ht="13.5" thickBot="1" x14ac:dyDescent="0.35">
      <c r="A15" s="266" t="s">
        <v>166</v>
      </c>
      <c r="B15" s="1343" t="s">
        <v>663</v>
      </c>
      <c r="C15" s="1106"/>
      <c r="D15" s="1267"/>
      <c r="E15" s="88"/>
      <c r="F15" s="1246"/>
    </row>
    <row r="16" spans="1:6" ht="26.5" thickBot="1" x14ac:dyDescent="0.35">
      <c r="A16" s="252" t="s">
        <v>167</v>
      </c>
      <c r="B16" s="1044" t="s">
        <v>572</v>
      </c>
      <c r="C16" s="1107">
        <f>SUM(C9:C15)</f>
        <v>0</v>
      </c>
      <c r="D16" s="1107">
        <f>SUM(D9:D15)</f>
        <v>17649964</v>
      </c>
      <c r="E16" s="1107">
        <f>SUM(E9:E15)</f>
        <v>17649964</v>
      </c>
      <c r="F16" s="1352">
        <f>E16/D16</f>
        <v>1</v>
      </c>
    </row>
    <row r="20" spans="1:6" ht="13" x14ac:dyDescent="0.3">
      <c r="A20" s="245"/>
      <c r="B20" s="1582" t="s">
        <v>903</v>
      </c>
      <c r="C20" s="245"/>
      <c r="D20" s="245"/>
      <c r="E20" s="245"/>
    </row>
    <row r="21" spans="1:6" ht="15" x14ac:dyDescent="0.3">
      <c r="B21" s="79"/>
      <c r="C21" s="1"/>
    </row>
    <row r="22" spans="1:6" ht="15" x14ac:dyDescent="0.3">
      <c r="A22" s="1604" t="s">
        <v>581</v>
      </c>
      <c r="B22" s="1605"/>
      <c r="C22" s="1605"/>
      <c r="D22" s="1605"/>
      <c r="E22" s="1605"/>
      <c r="F22" s="1605"/>
    </row>
    <row r="23" spans="1:6" ht="15" x14ac:dyDescent="0.3">
      <c r="A23" s="1629" t="s">
        <v>245</v>
      </c>
      <c r="B23" s="1625"/>
      <c r="C23" s="1625"/>
      <c r="D23" s="1625"/>
      <c r="E23" s="1625"/>
      <c r="F23" s="1625"/>
    </row>
    <row r="24" spans="1:6" ht="15" x14ac:dyDescent="0.3">
      <c r="A24" s="552"/>
      <c r="B24" s="712"/>
      <c r="C24" s="713"/>
    </row>
    <row r="25" spans="1:6" ht="13.5" thickBot="1" x14ac:dyDescent="0.35">
      <c r="A25" s="552"/>
      <c r="B25" s="1645"/>
      <c r="C25" s="1645"/>
      <c r="E25" s="1" t="s">
        <v>865</v>
      </c>
    </row>
    <row r="26" spans="1:6" ht="33.75" customHeight="1" thickBot="1" x14ac:dyDescent="0.35">
      <c r="A26" s="1077" t="s">
        <v>155</v>
      </c>
      <c r="B26" s="714" t="s">
        <v>22</v>
      </c>
      <c r="C26" s="910" t="s">
        <v>129</v>
      </c>
      <c r="D26" s="1036" t="s">
        <v>130</v>
      </c>
      <c r="E26" s="231" t="s">
        <v>634</v>
      </c>
      <c r="F26" s="236" t="s">
        <v>132</v>
      </c>
    </row>
    <row r="27" spans="1:6" ht="13.5" thickBot="1" x14ac:dyDescent="0.35">
      <c r="A27" s="605" t="s">
        <v>156</v>
      </c>
      <c r="B27" s="715" t="s">
        <v>157</v>
      </c>
      <c r="C27" s="994" t="s">
        <v>158</v>
      </c>
      <c r="D27" s="949" t="s">
        <v>159</v>
      </c>
      <c r="E27" s="1081" t="s">
        <v>179</v>
      </c>
      <c r="F27" s="1079" t="s">
        <v>204</v>
      </c>
    </row>
    <row r="28" spans="1:6" ht="13" x14ac:dyDescent="0.3">
      <c r="A28" s="716" t="s">
        <v>160</v>
      </c>
      <c r="B28" s="692" t="s">
        <v>388</v>
      </c>
      <c r="C28" s="1108"/>
      <c r="D28" s="1031"/>
      <c r="E28" s="1032"/>
      <c r="F28" s="1030"/>
    </row>
    <row r="29" spans="1:6" ht="13" x14ac:dyDescent="0.3">
      <c r="A29" s="717" t="s">
        <v>161</v>
      </c>
      <c r="B29" s="1099"/>
      <c r="C29" s="1109"/>
      <c r="D29" s="958"/>
      <c r="E29" s="959"/>
      <c r="F29" s="889"/>
    </row>
    <row r="30" spans="1:6" ht="24.75" customHeight="1" x14ac:dyDescent="0.3">
      <c r="A30" s="717" t="s">
        <v>162</v>
      </c>
      <c r="B30" s="650" t="s">
        <v>335</v>
      </c>
      <c r="C30" s="1110"/>
      <c r="D30" s="958"/>
      <c r="E30" s="959"/>
      <c r="F30" s="889"/>
    </row>
    <row r="31" spans="1:6" ht="13" x14ac:dyDescent="0.3">
      <c r="A31" s="717" t="s">
        <v>163</v>
      </c>
      <c r="B31" s="650"/>
      <c r="C31" s="1110"/>
      <c r="D31" s="958"/>
      <c r="E31" s="959"/>
      <c r="F31" s="889"/>
    </row>
    <row r="32" spans="1:6" ht="13" x14ac:dyDescent="0.3">
      <c r="A32" s="717" t="s">
        <v>164</v>
      </c>
      <c r="B32" s="650"/>
      <c r="C32" s="1110"/>
      <c r="D32" s="958"/>
      <c r="E32" s="959"/>
      <c r="F32" s="889"/>
    </row>
    <row r="33" spans="1:6" ht="13" x14ac:dyDescent="0.3">
      <c r="A33" s="717" t="s">
        <v>165</v>
      </c>
      <c r="B33" s="1100"/>
      <c r="C33" s="1110"/>
      <c r="D33" s="958"/>
      <c r="E33" s="959"/>
      <c r="F33" s="889"/>
    </row>
    <row r="34" spans="1:6" ht="13" x14ac:dyDescent="0.3">
      <c r="A34" s="717" t="s">
        <v>166</v>
      </c>
      <c r="B34" s="1101" t="s">
        <v>389</v>
      </c>
      <c r="C34" s="1110"/>
      <c r="D34" s="958"/>
      <c r="E34" s="959"/>
      <c r="F34" s="889"/>
    </row>
    <row r="35" spans="1:6" ht="13" x14ac:dyDescent="0.3">
      <c r="A35" s="717" t="s">
        <v>167</v>
      </c>
      <c r="B35" s="1101"/>
      <c r="C35" s="1111"/>
      <c r="D35" s="958"/>
      <c r="E35" s="959"/>
      <c r="F35" s="889"/>
    </row>
    <row r="36" spans="1:6" ht="23.5" x14ac:dyDescent="0.3">
      <c r="A36" s="717" t="s">
        <v>168</v>
      </c>
      <c r="B36" s="1102" t="s">
        <v>336</v>
      </c>
      <c r="C36" s="1111"/>
      <c r="D36" s="958"/>
      <c r="E36" s="959"/>
      <c r="F36" s="889"/>
    </row>
    <row r="37" spans="1:6" ht="13" x14ac:dyDescent="0.3">
      <c r="A37" s="717" t="s">
        <v>169</v>
      </c>
      <c r="B37" s="1103"/>
      <c r="C37" s="1047"/>
      <c r="D37" s="958"/>
      <c r="E37" s="959"/>
      <c r="F37" s="889"/>
    </row>
    <row r="38" spans="1:6" ht="13" x14ac:dyDescent="0.3">
      <c r="A38" s="717" t="s">
        <v>170</v>
      </c>
      <c r="B38" s="1103"/>
      <c r="C38" s="1047"/>
      <c r="D38" s="958"/>
      <c r="E38" s="959"/>
      <c r="F38" s="889"/>
    </row>
    <row r="39" spans="1:6" ht="13.5" thickBot="1" x14ac:dyDescent="0.35">
      <c r="A39" s="718" t="s">
        <v>171</v>
      </c>
      <c r="B39" s="1102"/>
      <c r="C39" s="1112"/>
      <c r="D39" s="960"/>
      <c r="E39" s="961"/>
      <c r="F39" s="955"/>
    </row>
    <row r="40" spans="1:6" ht="39.5" thickBot="1" x14ac:dyDescent="0.35">
      <c r="A40" s="566" t="s">
        <v>172</v>
      </c>
      <c r="B40" s="283" t="s">
        <v>630</v>
      </c>
      <c r="C40" s="1113">
        <f>C36+C30</f>
        <v>0</v>
      </c>
      <c r="D40" s="1113">
        <f>D36+D30</f>
        <v>0</v>
      </c>
      <c r="E40" s="1268">
        <f>E36+E30</f>
        <v>0</v>
      </c>
      <c r="F40" s="954">
        <v>0</v>
      </c>
    </row>
  </sheetData>
  <mergeCells count="6">
    <mergeCell ref="A3:F3"/>
    <mergeCell ref="A4:F4"/>
    <mergeCell ref="A23:F23"/>
    <mergeCell ref="B6:C6"/>
    <mergeCell ref="B25:C25"/>
    <mergeCell ref="A22:F2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64"/>
  <sheetViews>
    <sheetView topLeftCell="A16" workbookViewId="0">
      <selection activeCell="H19" sqref="H19"/>
    </sheetView>
  </sheetViews>
  <sheetFormatPr defaultRowHeight="12.5" x14ac:dyDescent="0.25"/>
  <cols>
    <col min="1" max="1" width="4.54296875" customWidth="1"/>
    <col min="2" max="2" width="31" customWidth="1"/>
    <col min="3" max="3" width="13.54296875" customWidth="1"/>
    <col min="4" max="4" width="12.81640625" customWidth="1"/>
    <col min="5" max="6" width="12.7265625" customWidth="1"/>
  </cols>
  <sheetData>
    <row r="1" spans="1:6" ht="13" x14ac:dyDescent="0.3">
      <c r="A1" s="1592" t="s">
        <v>905</v>
      </c>
      <c r="B1" s="1592"/>
      <c r="C1" s="1592"/>
      <c r="D1" s="1592"/>
      <c r="E1" s="1592"/>
      <c r="F1" s="35"/>
    </row>
    <row r="2" spans="1:6" ht="15.75" customHeight="1" x14ac:dyDescent="0.25"/>
    <row r="3" spans="1:6" ht="15" x14ac:dyDescent="0.3">
      <c r="A3" s="1604" t="s">
        <v>575</v>
      </c>
      <c r="B3" s="1625"/>
      <c r="C3" s="1625"/>
      <c r="D3" s="1625"/>
      <c r="E3" s="1625"/>
      <c r="F3" s="1625"/>
    </row>
    <row r="4" spans="1:6" ht="15" x14ac:dyDescent="0.3">
      <c r="A4" s="1629" t="s">
        <v>906</v>
      </c>
      <c r="B4" s="1625"/>
      <c r="C4" s="1625"/>
      <c r="D4" s="1625"/>
      <c r="E4" s="1625"/>
      <c r="F4" s="1625"/>
    </row>
    <row r="5" spans="1:6" ht="15.75" customHeight="1" x14ac:dyDescent="0.3">
      <c r="B5" s="39"/>
      <c r="C5" s="39"/>
      <c r="D5" s="39"/>
      <c r="E5" s="39"/>
      <c r="F5" s="1"/>
    </row>
    <row r="6" spans="1:6" ht="13.5" thickBot="1" x14ac:dyDescent="0.35">
      <c r="B6" s="90"/>
      <c r="C6" s="90"/>
      <c r="D6" s="90"/>
      <c r="E6" s="1583" t="s">
        <v>907</v>
      </c>
      <c r="F6" s="1"/>
    </row>
    <row r="7" spans="1:6" ht="27" customHeight="1" thickBot="1" x14ac:dyDescent="0.35">
      <c r="A7" s="276" t="s">
        <v>155</v>
      </c>
      <c r="B7" s="292" t="s">
        <v>22</v>
      </c>
      <c r="C7" s="910" t="s">
        <v>129</v>
      </c>
      <c r="D7" s="1036" t="s">
        <v>130</v>
      </c>
      <c r="E7" s="231" t="s">
        <v>634</v>
      </c>
      <c r="F7" s="236" t="s">
        <v>132</v>
      </c>
    </row>
    <row r="8" spans="1:6" ht="13" thickBot="1" x14ac:dyDescent="0.3">
      <c r="A8" s="1130" t="s">
        <v>156</v>
      </c>
      <c r="B8" s="1131" t="s">
        <v>157</v>
      </c>
      <c r="C8" s="1132" t="s">
        <v>158</v>
      </c>
      <c r="D8" s="1133" t="s">
        <v>159</v>
      </c>
      <c r="E8" s="1134" t="s">
        <v>179</v>
      </c>
      <c r="F8" s="1135" t="s">
        <v>204</v>
      </c>
    </row>
    <row r="9" spans="1:6" ht="13" x14ac:dyDescent="0.25">
      <c r="A9" s="305" t="s">
        <v>160</v>
      </c>
      <c r="B9" s="693" t="s">
        <v>15</v>
      </c>
      <c r="C9" s="693"/>
      <c r="D9" s="411"/>
      <c r="E9" s="1120"/>
      <c r="F9" s="1114"/>
    </row>
    <row r="10" spans="1:6" ht="26.25" customHeight="1" x14ac:dyDescent="0.3">
      <c r="A10" s="270" t="s">
        <v>161</v>
      </c>
      <c r="B10" s="443" t="s">
        <v>983</v>
      </c>
      <c r="C10" s="935"/>
      <c r="D10" s="1004"/>
      <c r="E10" s="1123">
        <v>16916420</v>
      </c>
      <c r="F10" s="940"/>
    </row>
    <row r="11" spans="1:6" ht="15" customHeight="1" x14ac:dyDescent="0.3">
      <c r="A11" s="270" t="s">
        <v>162</v>
      </c>
      <c r="B11" s="722" t="s">
        <v>984</v>
      </c>
      <c r="C11" s="221"/>
      <c r="D11" s="106"/>
      <c r="E11" s="797">
        <v>55000000</v>
      </c>
      <c r="F11" s="940"/>
    </row>
    <row r="12" spans="1:6" ht="13" x14ac:dyDescent="0.3">
      <c r="A12" s="270" t="s">
        <v>163</v>
      </c>
      <c r="B12" s="911" t="s">
        <v>985</v>
      </c>
      <c r="C12" s="178"/>
      <c r="D12" s="109"/>
      <c r="E12" s="102">
        <v>277655000</v>
      </c>
      <c r="F12" s="940"/>
    </row>
    <row r="13" spans="1:6" ht="13.5" thickBot="1" x14ac:dyDescent="0.35">
      <c r="A13" s="279" t="s">
        <v>164</v>
      </c>
      <c r="B13" s="1118" t="s">
        <v>986</v>
      </c>
      <c r="C13" s="793"/>
      <c r="D13" s="224"/>
      <c r="E13" s="1124">
        <v>4188619</v>
      </c>
      <c r="F13" s="1116"/>
    </row>
    <row r="14" spans="1:6" ht="13.5" thickBot="1" x14ac:dyDescent="0.35">
      <c r="A14" s="252" t="s">
        <v>165</v>
      </c>
      <c r="B14" s="1118" t="s">
        <v>987</v>
      </c>
      <c r="C14" s="187">
        <v>461887750</v>
      </c>
      <c r="D14" s="112">
        <v>461887750</v>
      </c>
      <c r="E14" s="656">
        <f>SUM(E10:E13)</f>
        <v>353760039</v>
      </c>
      <c r="F14" s="974"/>
    </row>
    <row r="15" spans="1:6" ht="13" x14ac:dyDescent="0.3">
      <c r="A15" s="270" t="s">
        <v>171</v>
      </c>
      <c r="B15" s="1115" t="s">
        <v>647</v>
      </c>
      <c r="C15" s="1122"/>
      <c r="D15" s="192"/>
      <c r="E15" s="1125"/>
      <c r="F15" s="1117"/>
    </row>
    <row r="16" spans="1:6" ht="13" x14ac:dyDescent="0.3">
      <c r="A16" s="270" t="s">
        <v>172</v>
      </c>
      <c r="B16" s="471" t="s">
        <v>206</v>
      </c>
      <c r="C16" s="179"/>
      <c r="D16" s="189"/>
      <c r="E16" s="174"/>
      <c r="F16" s="940"/>
    </row>
    <row r="17" spans="1:6" ht="13.5" thickBot="1" x14ac:dyDescent="0.35">
      <c r="A17" s="270" t="s">
        <v>173</v>
      </c>
      <c r="B17" s="472" t="s">
        <v>982</v>
      </c>
      <c r="C17" s="1063">
        <v>0</v>
      </c>
      <c r="D17" s="131"/>
      <c r="E17" s="1126"/>
      <c r="F17" s="941"/>
    </row>
    <row r="18" spans="1:6" ht="13.5" thickBot="1" x14ac:dyDescent="0.35">
      <c r="A18" s="252" t="s">
        <v>174</v>
      </c>
      <c r="B18" s="551" t="s">
        <v>270</v>
      </c>
      <c r="C18" s="1121">
        <f>SUM(C17:C17)</f>
        <v>0</v>
      </c>
      <c r="D18" s="1129">
        <f>SUM(D17:D17)</f>
        <v>0</v>
      </c>
      <c r="E18" s="1127">
        <f>SUM(E17:E17)</f>
        <v>0</v>
      </c>
      <c r="F18" s="974"/>
    </row>
    <row r="19" spans="1:6" ht="39.5" thickBot="1" x14ac:dyDescent="0.35">
      <c r="A19" s="252" t="s">
        <v>175</v>
      </c>
      <c r="B19" s="1119" t="s">
        <v>576</v>
      </c>
      <c r="C19" s="181">
        <f>C14+C18</f>
        <v>461887750</v>
      </c>
      <c r="D19" s="181">
        <f>D14+D18</f>
        <v>461887750</v>
      </c>
      <c r="E19" s="181">
        <f>E14+E18</f>
        <v>353760039</v>
      </c>
      <c r="F19" s="974"/>
    </row>
    <row r="20" spans="1:6" ht="13" x14ac:dyDescent="0.3">
      <c r="B20" s="1"/>
      <c r="C20" s="1"/>
      <c r="D20" s="1"/>
      <c r="E20" s="1"/>
      <c r="F20" s="1"/>
    </row>
    <row r="21" spans="1:6" ht="13" x14ac:dyDescent="0.3">
      <c r="B21" s="1"/>
      <c r="C21" s="1"/>
      <c r="D21" s="1"/>
      <c r="E21" s="1"/>
      <c r="F21" s="1"/>
    </row>
    <row r="22" spans="1:6" ht="13" x14ac:dyDescent="0.3">
      <c r="B22" s="1"/>
      <c r="C22" s="1"/>
      <c r="D22" s="1"/>
      <c r="E22" s="1"/>
      <c r="F22" s="1"/>
    </row>
    <row r="23" spans="1:6" ht="13" x14ac:dyDescent="0.3">
      <c r="B23" s="1"/>
      <c r="C23" s="1"/>
      <c r="D23" s="1"/>
      <c r="E23" s="1"/>
      <c r="F23" s="1"/>
    </row>
    <row r="24" spans="1:6" ht="13" x14ac:dyDescent="0.3">
      <c r="B24" s="1"/>
      <c r="C24" s="1"/>
      <c r="D24" s="1"/>
      <c r="E24" s="1"/>
      <c r="F24" s="1"/>
    </row>
    <row r="25" spans="1:6" ht="13" x14ac:dyDescent="0.3">
      <c r="B25" s="1"/>
      <c r="C25" s="1"/>
      <c r="D25" s="1"/>
      <c r="E25" s="1"/>
      <c r="F25" s="1"/>
    </row>
    <row r="26" spans="1:6" ht="13" x14ac:dyDescent="0.3">
      <c r="B26" s="1"/>
      <c r="C26" s="1"/>
      <c r="D26" s="1"/>
      <c r="E26" s="1"/>
      <c r="F26" s="1"/>
    </row>
    <row r="27" spans="1:6" ht="13" x14ac:dyDescent="0.3">
      <c r="B27" s="1"/>
      <c r="C27" s="1"/>
      <c r="D27" s="1"/>
      <c r="E27" s="1"/>
      <c r="F27" s="1"/>
    </row>
    <row r="28" spans="1:6" ht="13" x14ac:dyDescent="0.3">
      <c r="B28" s="1"/>
      <c r="C28" s="1"/>
      <c r="D28" s="1"/>
      <c r="E28" s="1"/>
      <c r="F28" s="1"/>
    </row>
    <row r="29" spans="1:6" ht="13" x14ac:dyDescent="0.3">
      <c r="B29" s="1"/>
      <c r="C29" s="1"/>
      <c r="D29" s="1"/>
      <c r="E29" s="1"/>
      <c r="F29" s="1"/>
    </row>
    <row r="30" spans="1:6" ht="13" x14ac:dyDescent="0.3">
      <c r="B30" s="1"/>
      <c r="C30" s="1"/>
      <c r="D30" s="1"/>
      <c r="E30" s="1"/>
      <c r="F30" s="1"/>
    </row>
    <row r="31" spans="1:6" ht="13" x14ac:dyDescent="0.3">
      <c r="B31" s="1"/>
      <c r="C31" s="1"/>
      <c r="D31" s="1"/>
      <c r="E31" s="1"/>
      <c r="F31" s="1"/>
    </row>
    <row r="32" spans="1:6" ht="13" x14ac:dyDescent="0.3">
      <c r="B32" s="1"/>
      <c r="C32" s="1"/>
      <c r="D32" s="1"/>
      <c r="E32" s="1"/>
      <c r="F32" s="1"/>
    </row>
    <row r="33" spans="1:6" ht="13" x14ac:dyDescent="0.3">
      <c r="B33" s="1"/>
      <c r="C33" s="1"/>
      <c r="D33" s="1"/>
      <c r="E33" s="1"/>
      <c r="F33" s="1"/>
    </row>
    <row r="34" spans="1:6" ht="13" x14ac:dyDescent="0.3">
      <c r="B34" s="1"/>
      <c r="C34" s="1"/>
      <c r="D34" s="1"/>
      <c r="E34" s="1"/>
      <c r="F34" s="1"/>
    </row>
    <row r="35" spans="1:6" ht="13" x14ac:dyDescent="0.3">
      <c r="B35" s="1"/>
      <c r="C35" s="1"/>
      <c r="D35" s="1"/>
      <c r="E35" s="1"/>
      <c r="F35" s="1"/>
    </row>
    <row r="36" spans="1:6" ht="13" x14ac:dyDescent="0.3">
      <c r="B36" s="1"/>
      <c r="C36" s="1"/>
      <c r="D36" s="1"/>
      <c r="E36" s="1"/>
      <c r="F36" s="1"/>
    </row>
    <row r="37" spans="1:6" ht="13" x14ac:dyDescent="0.3">
      <c r="A37" s="1592" t="s">
        <v>908</v>
      </c>
      <c r="B37" s="1592"/>
      <c r="C37" s="1592"/>
      <c r="D37" s="1592"/>
      <c r="E37" s="1592"/>
      <c r="F37" s="1"/>
    </row>
    <row r="38" spans="1:6" ht="13" x14ac:dyDescent="0.3">
      <c r="B38" s="1"/>
      <c r="C38" s="1"/>
      <c r="D38" s="1"/>
      <c r="E38" s="1"/>
      <c r="F38" s="1"/>
    </row>
    <row r="39" spans="1:6" ht="15" x14ac:dyDescent="0.3">
      <c r="A39" s="1604" t="s">
        <v>577</v>
      </c>
      <c r="B39" s="1625"/>
      <c r="C39" s="1625"/>
      <c r="D39" s="1625"/>
      <c r="E39" s="1625"/>
      <c r="F39" s="1625"/>
    </row>
    <row r="40" spans="1:6" ht="15" x14ac:dyDescent="0.3">
      <c r="A40" s="1629" t="s">
        <v>245</v>
      </c>
      <c r="B40" s="1625"/>
      <c r="C40" s="1625"/>
      <c r="D40" s="1625"/>
      <c r="E40" s="1625"/>
      <c r="F40" s="1625"/>
    </row>
    <row r="41" spans="1:6" ht="13" x14ac:dyDescent="0.3">
      <c r="B41" s="1"/>
      <c r="C41" s="1"/>
      <c r="D41" s="1"/>
      <c r="E41" s="1"/>
      <c r="F41" s="1"/>
    </row>
    <row r="42" spans="1:6" ht="13.5" thickBot="1" x14ac:dyDescent="0.35">
      <c r="B42" s="90"/>
      <c r="C42" s="90"/>
      <c r="D42" s="90"/>
      <c r="E42" s="1583" t="s">
        <v>909</v>
      </c>
      <c r="F42" s="1"/>
    </row>
    <row r="43" spans="1:6" ht="26.5" thickBot="1" x14ac:dyDescent="0.35">
      <c r="A43" s="276" t="s">
        <v>155</v>
      </c>
      <c r="B43" s="292" t="s">
        <v>22</v>
      </c>
      <c r="C43" s="910" t="s">
        <v>129</v>
      </c>
      <c r="D43" s="1036" t="s">
        <v>130</v>
      </c>
      <c r="E43" s="231" t="s">
        <v>634</v>
      </c>
      <c r="F43" s="236" t="s">
        <v>132</v>
      </c>
    </row>
    <row r="44" spans="1:6" ht="13.5" thickBot="1" x14ac:dyDescent="0.35">
      <c r="A44" s="278" t="s">
        <v>156</v>
      </c>
      <c r="B44" s="294" t="s">
        <v>157</v>
      </c>
      <c r="C44" s="295" t="s">
        <v>158</v>
      </c>
      <c r="D44" s="295" t="s">
        <v>159</v>
      </c>
      <c r="E44" s="290" t="s">
        <v>179</v>
      </c>
      <c r="F44" s="446" t="s">
        <v>204</v>
      </c>
    </row>
    <row r="45" spans="1:6" ht="13" x14ac:dyDescent="0.3">
      <c r="A45" s="305" t="s">
        <v>160</v>
      </c>
      <c r="B45" s="693" t="s">
        <v>11</v>
      </c>
      <c r="C45" s="1137"/>
      <c r="D45" s="1269"/>
      <c r="E45" s="1138"/>
      <c r="F45" s="1139"/>
    </row>
    <row r="46" spans="1:6" ht="13" x14ac:dyDescent="0.3">
      <c r="A46" s="270" t="s">
        <v>161</v>
      </c>
      <c r="B46" s="443"/>
      <c r="C46" s="222"/>
      <c r="D46" s="111"/>
      <c r="E46" s="101"/>
      <c r="F46" s="940">
        <v>0</v>
      </c>
    </row>
    <row r="47" spans="1:6" ht="13" x14ac:dyDescent="0.3">
      <c r="A47" s="270" t="s">
        <v>162</v>
      </c>
      <c r="B47" s="443"/>
      <c r="C47" s="222"/>
      <c r="D47" s="111"/>
      <c r="E47" s="103"/>
      <c r="F47" s="940"/>
    </row>
    <row r="48" spans="1:6" ht="13.5" thickBot="1" x14ac:dyDescent="0.35">
      <c r="A48" s="270" t="s">
        <v>163</v>
      </c>
      <c r="B48" s="1118"/>
      <c r="C48" s="793"/>
      <c r="D48" s="224"/>
      <c r="E48" s="1124"/>
      <c r="F48" s="1116"/>
    </row>
    <row r="49" spans="1:6" ht="13.5" thickBot="1" x14ac:dyDescent="0.35">
      <c r="A49" s="270" t="s">
        <v>164</v>
      </c>
      <c r="B49" s="1118" t="s">
        <v>7</v>
      </c>
      <c r="C49" s="187">
        <f>SUM(C46:C48)</f>
        <v>0</v>
      </c>
      <c r="D49" s="112">
        <f>SUM(D46:D48)</f>
        <v>0</v>
      </c>
      <c r="E49" s="656">
        <f>SUM(E46:E48)</f>
        <v>0</v>
      </c>
      <c r="F49" s="974">
        <v>0</v>
      </c>
    </row>
    <row r="50" spans="1:6" ht="13" x14ac:dyDescent="0.3">
      <c r="A50" s="270" t="s">
        <v>170</v>
      </c>
      <c r="B50" s="1115" t="s">
        <v>647</v>
      </c>
      <c r="C50" s="1122"/>
      <c r="D50" s="192"/>
      <c r="E50" s="1125"/>
      <c r="F50" s="1117"/>
    </row>
    <row r="51" spans="1:6" ht="13" x14ac:dyDescent="0.3">
      <c r="A51" s="270" t="s">
        <v>171</v>
      </c>
      <c r="B51" s="1136"/>
      <c r="C51" s="108"/>
      <c r="D51" s="899"/>
      <c r="E51" s="897"/>
      <c r="F51" s="940"/>
    </row>
    <row r="52" spans="1:6" ht="13" x14ac:dyDescent="0.3">
      <c r="A52" s="270" t="s">
        <v>172</v>
      </c>
      <c r="B52" s="447"/>
      <c r="C52" s="105"/>
      <c r="D52" s="412"/>
      <c r="E52" s="341"/>
      <c r="F52" s="941"/>
    </row>
    <row r="53" spans="1:6" ht="13" x14ac:dyDescent="0.3">
      <c r="A53" s="270" t="s">
        <v>173</v>
      </c>
      <c r="B53" s="447"/>
      <c r="C53" s="105"/>
      <c r="D53" s="412"/>
      <c r="E53" s="1270"/>
      <c r="F53" s="941"/>
    </row>
    <row r="54" spans="1:6" ht="13.5" thickBot="1" x14ac:dyDescent="0.35">
      <c r="A54" s="266" t="s">
        <v>174</v>
      </c>
      <c r="B54" s="448"/>
      <c r="C54" s="110"/>
      <c r="D54" s="560"/>
      <c r="E54" s="965"/>
      <c r="F54" s="1155"/>
    </row>
    <row r="55" spans="1:6" ht="13.5" thickBot="1" x14ac:dyDescent="0.35">
      <c r="A55" s="306" t="s">
        <v>175</v>
      </c>
      <c r="B55" s="1119" t="s">
        <v>29</v>
      </c>
      <c r="C55" s="112">
        <f>SUM(C51:C54)</f>
        <v>0</v>
      </c>
      <c r="D55" s="112">
        <f>SUM(D51:D54)</f>
        <v>0</v>
      </c>
      <c r="E55" s="112">
        <f>SUM(E51:E54)</f>
        <v>0</v>
      </c>
      <c r="F55" s="974">
        <v>0</v>
      </c>
    </row>
    <row r="56" spans="1:6" ht="35.5" thickBot="1" x14ac:dyDescent="0.35">
      <c r="A56" s="270" t="s">
        <v>176</v>
      </c>
      <c r="B56" s="1353" t="s">
        <v>664</v>
      </c>
      <c r="C56" s="1354">
        <f>C49+C55</f>
        <v>0</v>
      </c>
      <c r="D56" s="1354">
        <f>D49+D55</f>
        <v>0</v>
      </c>
      <c r="E56" s="1354">
        <f>E49+E55</f>
        <v>0</v>
      </c>
      <c r="F56" s="1355">
        <v>0</v>
      </c>
    </row>
    <row r="57" spans="1:6" ht="13" x14ac:dyDescent="0.3">
      <c r="B57" s="1"/>
      <c r="C57" s="1"/>
      <c r="D57" s="1"/>
      <c r="E57" s="1"/>
      <c r="F57" s="1"/>
    </row>
    <row r="58" spans="1:6" ht="13" x14ac:dyDescent="0.3">
      <c r="B58" s="1646"/>
      <c r="C58" s="1646"/>
      <c r="D58" s="1"/>
      <c r="E58" s="1"/>
      <c r="F58" s="1"/>
    </row>
    <row r="59" spans="1:6" ht="12.75" customHeight="1" x14ac:dyDescent="0.3">
      <c r="B59" s="35"/>
    </row>
    <row r="60" spans="1:6" ht="13" x14ac:dyDescent="0.3">
      <c r="B60" s="1"/>
    </row>
    <row r="61" spans="1:6" ht="15" x14ac:dyDescent="0.3">
      <c r="B61" s="19"/>
    </row>
    <row r="62" spans="1:6" ht="12.75" customHeight="1" x14ac:dyDescent="0.3">
      <c r="B62" s="19"/>
    </row>
    <row r="63" spans="1:6" ht="16.5" customHeight="1" x14ac:dyDescent="0.3">
      <c r="B63" s="1"/>
    </row>
    <row r="64" spans="1:6" ht="16.5" customHeight="1" x14ac:dyDescent="0.25"/>
    <row r="65" spans="2:6" ht="16.5" customHeight="1" x14ac:dyDescent="0.25"/>
    <row r="69" spans="2:6" ht="13" x14ac:dyDescent="0.3">
      <c r="B69" s="1"/>
    </row>
    <row r="70" spans="2:6" ht="13" x14ac:dyDescent="0.3">
      <c r="B70" s="1"/>
    </row>
    <row r="71" spans="2:6" ht="13" x14ac:dyDescent="0.3">
      <c r="B71" s="1"/>
      <c r="C71" s="1"/>
      <c r="D71" s="1"/>
      <c r="E71" s="1"/>
      <c r="F71" s="1"/>
    </row>
    <row r="72" spans="2:6" ht="13" x14ac:dyDescent="0.3">
      <c r="B72" s="1"/>
      <c r="C72" s="1"/>
      <c r="D72" s="1"/>
      <c r="E72" s="1"/>
      <c r="F72" s="1"/>
    </row>
    <row r="73" spans="2:6" ht="13" x14ac:dyDescent="0.3">
      <c r="B73" s="1"/>
      <c r="C73" s="1"/>
      <c r="D73" s="1"/>
      <c r="E73" s="1"/>
      <c r="F73" s="1"/>
    </row>
    <row r="74" spans="2:6" ht="13.5" customHeight="1" x14ac:dyDescent="0.3">
      <c r="B74" s="1"/>
      <c r="C74" s="1"/>
      <c r="D74" s="1"/>
      <c r="E74" s="1"/>
      <c r="F74" s="1"/>
    </row>
    <row r="75" spans="2:6" ht="13" x14ac:dyDescent="0.3">
      <c r="B75" s="1"/>
      <c r="C75" s="1"/>
      <c r="D75" s="1"/>
      <c r="E75" s="1"/>
      <c r="F75" s="1"/>
    </row>
    <row r="76" spans="2:6" ht="13" x14ac:dyDescent="0.3">
      <c r="B76" s="1"/>
      <c r="C76" s="1"/>
      <c r="D76" s="1"/>
      <c r="E76" s="1"/>
      <c r="F76" s="1"/>
    </row>
    <row r="77" spans="2:6" ht="13" x14ac:dyDescent="0.3">
      <c r="B77" s="1"/>
      <c r="C77" s="1"/>
      <c r="D77" s="1"/>
      <c r="E77" s="1"/>
      <c r="F77" s="1"/>
    </row>
    <row r="78" spans="2:6" ht="13" x14ac:dyDescent="0.3">
      <c r="B78" s="1"/>
      <c r="C78" s="1"/>
      <c r="D78" s="1"/>
      <c r="E78" s="1"/>
      <c r="F78" s="1"/>
    </row>
    <row r="79" spans="2:6" ht="13" x14ac:dyDescent="0.3">
      <c r="B79" s="1"/>
      <c r="C79" s="1"/>
      <c r="D79" s="1"/>
      <c r="E79" s="1"/>
      <c r="F79" s="1"/>
    </row>
    <row r="80" spans="2:6" ht="13" x14ac:dyDescent="0.3">
      <c r="B80" s="1"/>
      <c r="C80" s="1"/>
      <c r="D80" s="1"/>
      <c r="E80" s="1"/>
      <c r="F80" s="1"/>
    </row>
    <row r="81" spans="2:6" s="3" customFormat="1" ht="15.5" x14ac:dyDescent="0.35">
      <c r="B81" s="1"/>
      <c r="C81" s="1"/>
      <c r="D81" s="1"/>
      <c r="E81" s="1"/>
      <c r="F81" s="1"/>
    </row>
    <row r="82" spans="2:6" ht="13" x14ac:dyDescent="0.3">
      <c r="B82" s="1"/>
      <c r="C82" s="1"/>
      <c r="D82" s="1"/>
      <c r="E82" s="1"/>
      <c r="F82" s="1"/>
    </row>
    <row r="83" spans="2:6" ht="13" x14ac:dyDescent="0.3">
      <c r="B83" s="1"/>
      <c r="C83" s="1"/>
      <c r="D83" s="1"/>
      <c r="E83" s="1"/>
      <c r="F83" s="1"/>
    </row>
    <row r="84" spans="2:6" ht="13" x14ac:dyDescent="0.3">
      <c r="B84" s="1"/>
      <c r="C84" s="1"/>
      <c r="D84" s="1"/>
      <c r="E84" s="1"/>
      <c r="F84" s="1"/>
    </row>
    <row r="85" spans="2:6" ht="32.25" customHeight="1" x14ac:dyDescent="0.3">
      <c r="B85" s="1"/>
      <c r="C85" s="1"/>
      <c r="D85" s="1"/>
      <c r="E85" s="1"/>
      <c r="F85" s="1"/>
    </row>
    <row r="86" spans="2:6" ht="13" x14ac:dyDescent="0.3">
      <c r="B86" s="1"/>
      <c r="C86" s="1"/>
      <c r="D86" s="1"/>
      <c r="E86" s="1"/>
      <c r="F86" s="1"/>
    </row>
    <row r="87" spans="2:6" ht="13" x14ac:dyDescent="0.3">
      <c r="B87" s="1"/>
      <c r="C87" s="1"/>
      <c r="D87" s="1"/>
      <c r="E87" s="1"/>
      <c r="F87" s="1"/>
    </row>
    <row r="88" spans="2:6" ht="13" x14ac:dyDescent="0.3">
      <c r="B88" s="1"/>
      <c r="C88" s="1"/>
      <c r="D88" s="1"/>
      <c r="E88" s="1"/>
      <c r="F88" s="1"/>
    </row>
    <row r="89" spans="2:6" ht="13" x14ac:dyDescent="0.3">
      <c r="B89" s="1"/>
      <c r="C89" s="1"/>
      <c r="D89" s="1"/>
      <c r="E89" s="1"/>
      <c r="F89" s="1"/>
    </row>
    <row r="90" spans="2:6" ht="13" x14ac:dyDescent="0.3">
      <c r="B90" s="1"/>
      <c r="C90" s="1"/>
      <c r="D90" s="1"/>
      <c r="E90" s="1"/>
      <c r="F90" s="1"/>
    </row>
    <row r="91" spans="2:6" ht="13" x14ac:dyDescent="0.3">
      <c r="B91" s="1"/>
      <c r="C91" s="1"/>
      <c r="D91" s="1"/>
      <c r="E91" s="1"/>
      <c r="F91" s="1"/>
    </row>
    <row r="92" spans="2:6" ht="13" x14ac:dyDescent="0.3">
      <c r="B92" s="1"/>
      <c r="C92" s="1"/>
      <c r="D92" s="1"/>
      <c r="E92" s="1"/>
      <c r="F92" s="1"/>
    </row>
    <row r="93" spans="2:6" ht="13" x14ac:dyDescent="0.3">
      <c r="B93" s="1"/>
      <c r="C93" s="1"/>
      <c r="D93" s="1"/>
      <c r="E93" s="1"/>
      <c r="F93" s="1"/>
    </row>
    <row r="94" spans="2:6" ht="13" x14ac:dyDescent="0.3">
      <c r="B94" s="1"/>
      <c r="C94" s="1"/>
      <c r="D94" s="1"/>
      <c r="E94" s="1"/>
      <c r="F94" s="1"/>
    </row>
    <row r="95" spans="2:6" ht="13" x14ac:dyDescent="0.3">
      <c r="B95" s="1"/>
      <c r="C95" s="1"/>
      <c r="D95" s="1"/>
      <c r="E95" s="1"/>
      <c r="F95" s="1"/>
    </row>
    <row r="96" spans="2:6" ht="13" x14ac:dyDescent="0.3">
      <c r="B96" s="1"/>
      <c r="C96" s="1"/>
      <c r="D96" s="1"/>
      <c r="E96" s="1"/>
      <c r="F96" s="1"/>
    </row>
    <row r="97" spans="1:19" ht="28.5" customHeight="1" x14ac:dyDescent="0.3">
      <c r="B97" s="1"/>
      <c r="C97" s="1"/>
      <c r="D97" s="1"/>
      <c r="E97" s="1"/>
      <c r="F97" s="1"/>
    </row>
    <row r="98" spans="1:19" ht="13" x14ac:dyDescent="0.3">
      <c r="B98" s="1"/>
      <c r="C98" s="1"/>
      <c r="D98" s="1"/>
      <c r="E98" s="1"/>
      <c r="F98" s="1"/>
    </row>
    <row r="99" spans="1:19" ht="13" x14ac:dyDescent="0.3">
      <c r="B99" s="1"/>
      <c r="C99" s="1"/>
      <c r="D99" s="1"/>
      <c r="E99" s="1"/>
      <c r="F99" s="1"/>
    </row>
    <row r="100" spans="1:19" ht="13" x14ac:dyDescent="0.3">
      <c r="B100" s="1"/>
      <c r="C100" s="1"/>
      <c r="D100" s="1"/>
      <c r="E100" s="1"/>
      <c r="F100" s="1"/>
    </row>
    <row r="101" spans="1:19" ht="13" x14ac:dyDescent="0.3">
      <c r="B101" s="1"/>
      <c r="C101" s="1"/>
      <c r="D101" s="1"/>
      <c r="E101" s="1"/>
      <c r="F101" s="1"/>
    </row>
    <row r="102" spans="1:19" ht="13" x14ac:dyDescent="0.3">
      <c r="B102" s="1"/>
      <c r="C102" s="1"/>
      <c r="D102" s="1"/>
      <c r="E102" s="1"/>
      <c r="F102" s="1"/>
    </row>
    <row r="103" spans="1:19" ht="13" x14ac:dyDescent="0.3">
      <c r="B103" s="1"/>
      <c r="C103" s="1"/>
      <c r="D103" s="1"/>
      <c r="E103" s="1"/>
      <c r="F103" s="1"/>
    </row>
    <row r="104" spans="1:19" ht="13" x14ac:dyDescent="0.3">
      <c r="B104" s="1"/>
      <c r="C104" s="1"/>
      <c r="D104" s="1"/>
      <c r="E104" s="1"/>
      <c r="F104" s="1"/>
    </row>
    <row r="105" spans="1:19" ht="13" x14ac:dyDescent="0.3">
      <c r="B105" s="1"/>
      <c r="C105" s="1"/>
      <c r="D105" s="1"/>
      <c r="E105" s="1"/>
      <c r="F105" s="1"/>
    </row>
    <row r="106" spans="1:19" ht="13" x14ac:dyDescent="0.3">
      <c r="B106" s="1"/>
      <c r="C106" s="1"/>
      <c r="D106" s="1"/>
      <c r="E106" s="1"/>
      <c r="F106" s="1"/>
    </row>
    <row r="107" spans="1:19" ht="13" x14ac:dyDescent="0.3">
      <c r="B107" s="1"/>
      <c r="C107" s="1"/>
      <c r="D107" s="1"/>
      <c r="E107" s="1"/>
      <c r="F107" s="1"/>
    </row>
    <row r="108" spans="1:19" ht="13" x14ac:dyDescent="0.3">
      <c r="B108" s="1"/>
      <c r="C108" s="1"/>
      <c r="D108" s="1"/>
      <c r="E108" s="1"/>
      <c r="F108" s="1"/>
    </row>
    <row r="109" spans="1:19" ht="13.5" thickBot="1" x14ac:dyDescent="0.35">
      <c r="B109" s="1"/>
      <c r="C109" s="1"/>
      <c r="D109" s="1"/>
      <c r="E109" s="1"/>
      <c r="F109" s="1"/>
    </row>
    <row r="110" spans="1:19" s="37" customFormat="1" ht="13.5" thickBot="1" x14ac:dyDescent="0.35">
      <c r="A110" s="36"/>
      <c r="B110" s="1"/>
      <c r="C110" s="1"/>
      <c r="D110" s="1"/>
      <c r="E110" s="1"/>
      <c r="F110" s="1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</row>
    <row r="111" spans="1:19" s="15" customFormat="1" ht="13" x14ac:dyDescent="0.3">
      <c r="B111" s="1"/>
      <c r="C111" s="1"/>
      <c r="D111" s="1"/>
      <c r="E111" s="1"/>
      <c r="F111" s="1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</row>
    <row r="112" spans="1:19" s="15" customFormat="1" ht="13" x14ac:dyDescent="0.3">
      <c r="B112" s="1"/>
      <c r="C112" s="1"/>
      <c r="D112" s="1"/>
      <c r="E112" s="1"/>
      <c r="F112" s="1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</row>
    <row r="113" spans="1:19" s="15" customFormat="1" ht="13" x14ac:dyDescent="0.3">
      <c r="B113" s="1"/>
      <c r="C113" s="1"/>
      <c r="D113" s="1"/>
      <c r="E113" s="1"/>
      <c r="F113" s="1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</row>
    <row r="114" spans="1:19" s="15" customFormat="1" ht="13" x14ac:dyDescent="0.3">
      <c r="B114" s="1"/>
      <c r="C114" s="1"/>
      <c r="D114" s="1"/>
      <c r="E114" s="1"/>
      <c r="F114" s="1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</row>
    <row r="115" spans="1:19" s="15" customFormat="1" ht="13.5" thickBot="1" x14ac:dyDescent="0.35">
      <c r="B115" s="1"/>
      <c r="C115" s="1"/>
      <c r="D115" s="1"/>
      <c r="E115" s="1"/>
      <c r="F115" s="1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</row>
    <row r="116" spans="1:19" s="37" customFormat="1" ht="13.5" thickBot="1" x14ac:dyDescent="0.35">
      <c r="A116" s="36"/>
      <c r="B116" s="1"/>
      <c r="C116" s="1"/>
      <c r="D116" s="1"/>
      <c r="E116" s="1"/>
      <c r="F116" s="1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</row>
    <row r="117" spans="1:19" ht="13" x14ac:dyDescent="0.3">
      <c r="B117" s="1"/>
      <c r="C117" s="1"/>
      <c r="D117" s="1"/>
      <c r="E117" s="1"/>
      <c r="F117" s="1"/>
    </row>
    <row r="118" spans="1:19" ht="27" customHeight="1" x14ac:dyDescent="0.3">
      <c r="B118" s="1"/>
      <c r="C118" s="1"/>
      <c r="D118" s="1"/>
      <c r="E118" s="1"/>
      <c r="F118" s="1"/>
    </row>
    <row r="119" spans="1:19" ht="27" customHeight="1" x14ac:dyDescent="0.3">
      <c r="B119" s="1"/>
      <c r="C119" s="1"/>
      <c r="D119" s="1"/>
      <c r="E119" s="1"/>
      <c r="F119" s="1"/>
    </row>
    <row r="120" spans="1:19" ht="27" customHeight="1" x14ac:dyDescent="0.3">
      <c r="B120" s="1"/>
      <c r="C120" s="1"/>
      <c r="D120" s="1"/>
      <c r="E120" s="1"/>
      <c r="F120" s="1"/>
    </row>
    <row r="121" spans="1:19" ht="13" x14ac:dyDescent="0.3">
      <c r="B121" s="1"/>
      <c r="C121" s="1"/>
      <c r="D121" s="1"/>
      <c r="E121" s="1"/>
      <c r="F121" s="1"/>
    </row>
    <row r="122" spans="1:19" ht="13" x14ac:dyDescent="0.3">
      <c r="B122" s="1"/>
      <c r="C122" s="1"/>
      <c r="D122" s="1"/>
      <c r="E122" s="1"/>
      <c r="F122" s="1"/>
    </row>
    <row r="123" spans="1:19" ht="13" x14ac:dyDescent="0.3">
      <c r="B123" s="1"/>
      <c r="C123" s="1"/>
      <c r="D123" s="1"/>
      <c r="E123" s="1"/>
      <c r="F123" s="1"/>
    </row>
    <row r="124" spans="1:19" ht="13" x14ac:dyDescent="0.3">
      <c r="B124" s="1"/>
      <c r="C124" s="1"/>
      <c r="D124" s="1"/>
      <c r="E124" s="1"/>
      <c r="F124" s="1"/>
    </row>
    <row r="125" spans="1:19" ht="13" x14ac:dyDescent="0.3">
      <c r="B125" s="1"/>
      <c r="C125" s="1"/>
      <c r="D125" s="1"/>
      <c r="E125" s="1"/>
      <c r="F125" s="1"/>
    </row>
    <row r="126" spans="1:19" ht="13" x14ac:dyDescent="0.3">
      <c r="B126" s="1"/>
      <c r="C126" s="1"/>
      <c r="D126" s="1"/>
      <c r="E126" s="1"/>
      <c r="F126" s="1"/>
    </row>
    <row r="127" spans="1:19" ht="13" x14ac:dyDescent="0.3">
      <c r="B127" s="1"/>
      <c r="C127" s="1"/>
      <c r="D127" s="1"/>
      <c r="E127" s="1"/>
      <c r="F127" s="1"/>
    </row>
    <row r="128" spans="1:19" ht="13" x14ac:dyDescent="0.3">
      <c r="B128" s="1"/>
      <c r="C128" s="1"/>
      <c r="D128" s="1"/>
      <c r="E128" s="1"/>
      <c r="F128" s="1"/>
    </row>
    <row r="129" spans="2:6" ht="13" x14ac:dyDescent="0.3">
      <c r="B129" s="1"/>
      <c r="C129" s="1"/>
      <c r="D129" s="1"/>
      <c r="E129" s="1"/>
      <c r="F129" s="1"/>
    </row>
    <row r="130" spans="2:6" ht="13" x14ac:dyDescent="0.3">
      <c r="B130" s="1"/>
      <c r="C130" s="1"/>
      <c r="D130" s="1"/>
      <c r="E130" s="1"/>
      <c r="F130" s="1"/>
    </row>
    <row r="131" spans="2:6" ht="13" x14ac:dyDescent="0.3">
      <c r="B131" s="1"/>
      <c r="C131" s="1"/>
      <c r="D131" s="1"/>
      <c r="E131" s="1"/>
      <c r="F131" s="1"/>
    </row>
    <row r="132" spans="2:6" ht="13" x14ac:dyDescent="0.3">
      <c r="B132" s="1"/>
      <c r="C132" s="1"/>
      <c r="D132" s="1"/>
      <c r="E132" s="1"/>
      <c r="F132" s="1"/>
    </row>
    <row r="133" spans="2:6" ht="13" x14ac:dyDescent="0.3">
      <c r="B133" s="1"/>
      <c r="C133" s="1"/>
      <c r="D133" s="1"/>
      <c r="E133" s="1"/>
      <c r="F133" s="1"/>
    </row>
    <row r="134" spans="2:6" ht="13" x14ac:dyDescent="0.3">
      <c r="B134" s="1"/>
      <c r="C134" s="1"/>
      <c r="D134" s="1"/>
      <c r="E134" s="1"/>
      <c r="F134" s="1"/>
    </row>
    <row r="135" spans="2:6" ht="13" x14ac:dyDescent="0.3">
      <c r="B135" s="1"/>
      <c r="C135" s="1"/>
      <c r="D135" s="1"/>
      <c r="E135" s="1"/>
      <c r="F135" s="1"/>
    </row>
    <row r="136" spans="2:6" ht="13" x14ac:dyDescent="0.3">
      <c r="B136" s="1"/>
      <c r="C136" s="1"/>
      <c r="D136" s="1"/>
      <c r="E136" s="1"/>
      <c r="F136" s="1"/>
    </row>
    <row r="137" spans="2:6" ht="13" x14ac:dyDescent="0.3">
      <c r="B137" s="1"/>
      <c r="C137" s="1"/>
      <c r="D137" s="1"/>
      <c r="E137" s="1"/>
      <c r="F137" s="1"/>
    </row>
    <row r="138" spans="2:6" ht="13" x14ac:dyDescent="0.3">
      <c r="B138" s="1"/>
      <c r="C138" s="1"/>
      <c r="D138" s="1"/>
      <c r="E138" s="1"/>
      <c r="F138" s="1"/>
    </row>
    <row r="139" spans="2:6" ht="13" x14ac:dyDescent="0.3">
      <c r="B139" s="1"/>
      <c r="C139" s="1"/>
      <c r="D139" s="1"/>
      <c r="E139" s="1"/>
      <c r="F139" s="1"/>
    </row>
    <row r="140" spans="2:6" ht="13" x14ac:dyDescent="0.3">
      <c r="B140" s="1"/>
      <c r="C140" s="1"/>
      <c r="D140" s="1"/>
      <c r="E140" s="1"/>
      <c r="F140" s="1"/>
    </row>
    <row r="141" spans="2:6" ht="13" x14ac:dyDescent="0.3">
      <c r="B141" s="1"/>
      <c r="C141" s="1"/>
      <c r="D141" s="1"/>
      <c r="E141" s="1"/>
      <c r="F141" s="1"/>
    </row>
    <row r="142" spans="2:6" ht="13" x14ac:dyDescent="0.3">
      <c r="B142" s="1"/>
      <c r="C142" s="1"/>
      <c r="D142" s="1"/>
      <c r="E142" s="1"/>
      <c r="F142" s="1"/>
    </row>
    <row r="143" spans="2:6" ht="13" x14ac:dyDescent="0.3">
      <c r="B143" s="1"/>
      <c r="C143" s="1"/>
      <c r="D143" s="1"/>
      <c r="E143" s="1"/>
      <c r="F143" s="1"/>
    </row>
    <row r="144" spans="2:6" ht="13" x14ac:dyDescent="0.3">
      <c r="B144" s="1"/>
      <c r="C144" s="1"/>
      <c r="D144" s="1"/>
      <c r="E144" s="1"/>
      <c r="F144" s="1"/>
    </row>
    <row r="145" spans="2:6" ht="13" x14ac:dyDescent="0.3">
      <c r="B145" s="1"/>
      <c r="C145" s="1"/>
      <c r="D145" s="1"/>
      <c r="E145" s="1"/>
      <c r="F145" s="1"/>
    </row>
    <row r="146" spans="2:6" ht="13" x14ac:dyDescent="0.3">
      <c r="B146" s="1"/>
      <c r="C146" s="1"/>
      <c r="D146" s="1"/>
      <c r="E146" s="1"/>
      <c r="F146" s="1"/>
    </row>
    <row r="147" spans="2:6" ht="13" x14ac:dyDescent="0.3">
      <c r="B147" s="1"/>
      <c r="C147" s="1"/>
      <c r="D147" s="1"/>
      <c r="E147" s="1"/>
      <c r="F147" s="1"/>
    </row>
    <row r="148" spans="2:6" ht="13" x14ac:dyDescent="0.3">
      <c r="B148" s="1"/>
      <c r="C148" s="1"/>
      <c r="D148" s="1"/>
      <c r="E148" s="1"/>
      <c r="F148" s="1"/>
    </row>
    <row r="149" spans="2:6" ht="13" x14ac:dyDescent="0.3">
      <c r="B149" s="1"/>
      <c r="C149" s="1"/>
      <c r="D149" s="1"/>
      <c r="E149" s="1"/>
      <c r="F149" s="1"/>
    </row>
    <row r="150" spans="2:6" ht="13" x14ac:dyDescent="0.3">
      <c r="B150" s="1"/>
      <c r="C150" s="1"/>
      <c r="D150" s="1"/>
      <c r="E150" s="1"/>
      <c r="F150" s="1"/>
    </row>
    <row r="151" spans="2:6" ht="13" x14ac:dyDescent="0.3">
      <c r="B151" s="1"/>
      <c r="C151" s="1"/>
      <c r="D151" s="1"/>
      <c r="E151" s="1"/>
      <c r="F151" s="1"/>
    </row>
    <row r="152" spans="2:6" ht="13" x14ac:dyDescent="0.3">
      <c r="B152" s="1"/>
      <c r="C152" s="1"/>
      <c r="D152" s="1"/>
      <c r="E152" s="1"/>
      <c r="F152" s="1"/>
    </row>
    <row r="153" spans="2:6" ht="13" x14ac:dyDescent="0.3">
      <c r="B153" s="1"/>
      <c r="C153" s="1"/>
      <c r="D153" s="1"/>
      <c r="E153" s="1"/>
      <c r="F153" s="1"/>
    </row>
    <row r="154" spans="2:6" ht="13" x14ac:dyDescent="0.3">
      <c r="B154" s="1"/>
      <c r="C154" s="1"/>
      <c r="D154" s="1"/>
      <c r="E154" s="1"/>
      <c r="F154" s="1"/>
    </row>
    <row r="155" spans="2:6" ht="13" x14ac:dyDescent="0.3">
      <c r="B155" s="1"/>
      <c r="C155" s="1"/>
      <c r="D155" s="1"/>
      <c r="E155" s="1"/>
      <c r="F155" s="1"/>
    </row>
    <row r="156" spans="2:6" ht="13" x14ac:dyDescent="0.3">
      <c r="B156" s="1"/>
      <c r="C156" s="1"/>
      <c r="D156" s="1"/>
      <c r="E156" s="1"/>
      <c r="F156" s="1"/>
    </row>
    <row r="157" spans="2:6" ht="13" x14ac:dyDescent="0.3">
      <c r="B157" s="1"/>
      <c r="C157" s="1"/>
      <c r="D157" s="1"/>
      <c r="E157" s="1"/>
      <c r="F157" s="1"/>
    </row>
    <row r="158" spans="2:6" ht="13" x14ac:dyDescent="0.3">
      <c r="B158" s="1"/>
      <c r="C158" s="1"/>
      <c r="D158" s="1"/>
      <c r="E158" s="1"/>
      <c r="F158" s="1"/>
    </row>
    <row r="159" spans="2:6" ht="13" x14ac:dyDescent="0.3">
      <c r="B159" s="1"/>
      <c r="C159" s="1"/>
      <c r="D159" s="1"/>
      <c r="E159" s="1"/>
      <c r="F159" s="1"/>
    </row>
    <row r="160" spans="2:6" ht="13" x14ac:dyDescent="0.3">
      <c r="B160" s="1"/>
      <c r="C160" s="1"/>
      <c r="D160" s="1"/>
      <c r="E160" s="1"/>
      <c r="F160" s="1"/>
    </row>
    <row r="161" spans="2:6" ht="13" x14ac:dyDescent="0.3">
      <c r="B161" s="1"/>
      <c r="C161" s="1"/>
      <c r="D161" s="1"/>
      <c r="E161" s="1"/>
      <c r="F161" s="1"/>
    </row>
    <row r="162" spans="2:6" ht="13" x14ac:dyDescent="0.3">
      <c r="B162" s="1"/>
      <c r="C162" s="1"/>
      <c r="D162" s="1"/>
      <c r="E162" s="1"/>
      <c r="F162" s="1"/>
    </row>
    <row r="163" spans="2:6" ht="13" x14ac:dyDescent="0.3">
      <c r="B163" s="1"/>
      <c r="C163" s="1"/>
      <c r="D163" s="1"/>
      <c r="E163" s="1"/>
      <c r="F163" s="1"/>
    </row>
    <row r="164" spans="2:6" ht="13" x14ac:dyDescent="0.3">
      <c r="B164" s="1"/>
      <c r="C164" s="1"/>
      <c r="D164" s="1"/>
      <c r="E164" s="1"/>
      <c r="F164" s="1"/>
    </row>
  </sheetData>
  <mergeCells count="7">
    <mergeCell ref="A39:F39"/>
    <mergeCell ref="A1:E1"/>
    <mergeCell ref="A37:E37"/>
    <mergeCell ref="B58:C58"/>
    <mergeCell ref="A3:F3"/>
    <mergeCell ref="A4:F4"/>
    <mergeCell ref="A40:F40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28"/>
  <sheetViews>
    <sheetView topLeftCell="A4" workbookViewId="0">
      <selection activeCell="I15" sqref="I15"/>
    </sheetView>
  </sheetViews>
  <sheetFormatPr defaultRowHeight="12.5" x14ac:dyDescent="0.25"/>
  <cols>
    <col min="1" max="1" width="4.81640625" customWidth="1"/>
    <col min="2" max="2" width="43.453125" customWidth="1"/>
    <col min="3" max="3" width="11.453125" customWidth="1"/>
    <col min="4" max="4" width="10.7265625" customWidth="1"/>
    <col min="5" max="5" width="10.1796875" customWidth="1"/>
    <col min="6" max="6" width="9.1796875" customWidth="1"/>
  </cols>
  <sheetData>
    <row r="2" spans="1:6" ht="13" x14ac:dyDescent="0.3">
      <c r="A2" s="245"/>
      <c r="B2" s="1582" t="s">
        <v>910</v>
      </c>
      <c r="C2" s="245"/>
      <c r="D2" s="245"/>
      <c r="E2" s="245"/>
    </row>
    <row r="3" spans="1:6" ht="13" x14ac:dyDescent="0.3">
      <c r="A3" s="245"/>
      <c r="B3" s="245"/>
      <c r="C3" s="245"/>
      <c r="D3" s="245"/>
      <c r="E3" s="245"/>
    </row>
    <row r="4" spans="1:6" ht="15" x14ac:dyDescent="0.3">
      <c r="A4" s="1604" t="s">
        <v>580</v>
      </c>
      <c r="B4" s="1625"/>
      <c r="C4" s="1625"/>
      <c r="D4" s="1625"/>
      <c r="E4" s="1625"/>
      <c r="F4" s="1625"/>
    </row>
    <row r="5" spans="1:6" ht="15" x14ac:dyDescent="0.3">
      <c r="A5" s="1629" t="s">
        <v>245</v>
      </c>
      <c r="B5" s="1625"/>
      <c r="C5" s="1625"/>
      <c r="D5" s="1625"/>
      <c r="E5" s="1625"/>
      <c r="F5" s="1625"/>
    </row>
    <row r="6" spans="1:6" ht="15" x14ac:dyDescent="0.3">
      <c r="B6" s="79"/>
      <c r="C6" s="1"/>
    </row>
    <row r="7" spans="1:6" ht="13.5" thickBot="1" x14ac:dyDescent="0.35">
      <c r="B7" s="1"/>
      <c r="C7" s="20" t="s">
        <v>909</v>
      </c>
    </row>
    <row r="8" spans="1:6" ht="29.25" customHeight="1" thickBot="1" x14ac:dyDescent="0.35">
      <c r="A8" s="276" t="s">
        <v>155</v>
      </c>
      <c r="B8" s="133" t="s">
        <v>14</v>
      </c>
      <c r="C8" s="910" t="s">
        <v>129</v>
      </c>
      <c r="D8" s="1036" t="s">
        <v>130</v>
      </c>
      <c r="E8" s="231" t="s">
        <v>634</v>
      </c>
      <c r="F8" s="236" t="s">
        <v>132</v>
      </c>
    </row>
    <row r="9" spans="1:6" ht="13.5" thickBot="1" x14ac:dyDescent="0.35">
      <c r="A9" s="278" t="s">
        <v>156</v>
      </c>
      <c r="B9" s="288" t="s">
        <v>157</v>
      </c>
      <c r="C9" s="295" t="s">
        <v>158</v>
      </c>
      <c r="D9" s="949" t="s">
        <v>159</v>
      </c>
      <c r="E9" s="1081" t="s">
        <v>179</v>
      </c>
      <c r="F9" s="446" t="s">
        <v>204</v>
      </c>
    </row>
    <row r="10" spans="1:6" ht="13" x14ac:dyDescent="0.3">
      <c r="A10" s="270" t="s">
        <v>160</v>
      </c>
      <c r="B10" s="942" t="s">
        <v>388</v>
      </c>
      <c r="C10" s="897"/>
      <c r="D10" s="1166"/>
      <c r="E10" s="1166"/>
      <c r="F10" s="1051"/>
    </row>
    <row r="11" spans="1:6" ht="13" x14ac:dyDescent="0.3">
      <c r="A11" s="266" t="s">
        <v>161</v>
      </c>
      <c r="B11" s="1140"/>
      <c r="C11" s="258"/>
      <c r="D11" s="105"/>
      <c r="E11" s="105"/>
      <c r="F11" s="929"/>
    </row>
    <row r="12" spans="1:6" ht="26" x14ac:dyDescent="0.3">
      <c r="A12" s="266" t="s">
        <v>163</v>
      </c>
      <c r="B12" s="557" t="s">
        <v>815</v>
      </c>
      <c r="C12" s="962"/>
      <c r="D12" s="559"/>
      <c r="E12" s="559">
        <v>0</v>
      </c>
      <c r="F12" s="929">
        <v>0</v>
      </c>
    </row>
    <row r="13" spans="1:6" ht="24" customHeight="1" x14ac:dyDescent="0.3">
      <c r="A13" s="266" t="s">
        <v>164</v>
      </c>
      <c r="B13" s="557" t="s">
        <v>554</v>
      </c>
      <c r="C13" s="1144"/>
      <c r="D13" s="105"/>
      <c r="E13" s="105"/>
      <c r="F13" s="929"/>
    </row>
    <row r="14" spans="1:6" ht="26.25" customHeight="1" thickBot="1" x14ac:dyDescent="0.35">
      <c r="A14" s="266" t="s">
        <v>165</v>
      </c>
      <c r="B14" s="943" t="s">
        <v>555</v>
      </c>
      <c r="C14" s="965"/>
      <c r="D14" s="110"/>
      <c r="E14" s="110"/>
      <c r="F14" s="932"/>
    </row>
    <row r="15" spans="1:6" ht="26.5" thickBot="1" x14ac:dyDescent="0.35">
      <c r="A15" s="266" t="s">
        <v>166</v>
      </c>
      <c r="B15" s="283" t="s">
        <v>816</v>
      </c>
      <c r="C15" s="260">
        <f>C12</f>
        <v>0</v>
      </c>
      <c r="D15" s="216">
        <f>D12</f>
        <v>0</v>
      </c>
      <c r="E15" s="216">
        <f>E12</f>
        <v>0</v>
      </c>
      <c r="F15" s="936">
        <v>0</v>
      </c>
    </row>
    <row r="16" spans="1:6" ht="13" x14ac:dyDescent="0.3">
      <c r="A16" s="266" t="s">
        <v>167</v>
      </c>
      <c r="B16" s="443"/>
      <c r="C16" s="1145"/>
      <c r="D16" s="108"/>
      <c r="E16" s="108"/>
      <c r="F16" s="933"/>
    </row>
    <row r="17" spans="1:6" ht="13" x14ac:dyDescent="0.3">
      <c r="A17" s="266" t="s">
        <v>168</v>
      </c>
      <c r="B17" s="371"/>
      <c r="C17" s="1146"/>
      <c r="D17" s="105"/>
      <c r="E17" s="105"/>
      <c r="F17" s="929"/>
    </row>
    <row r="18" spans="1:6" ht="13" x14ac:dyDescent="0.3">
      <c r="A18" s="266" t="s">
        <v>169</v>
      </c>
      <c r="B18" s="1141" t="s">
        <v>389</v>
      </c>
      <c r="C18" s="1146"/>
      <c r="D18" s="105"/>
      <c r="E18" s="105"/>
      <c r="F18" s="929"/>
    </row>
    <row r="19" spans="1:6" ht="13" x14ac:dyDescent="0.3">
      <c r="A19" s="266" t="s">
        <v>170</v>
      </c>
      <c r="B19" s="371"/>
      <c r="C19" s="342"/>
      <c r="D19" s="105"/>
      <c r="E19" s="105"/>
      <c r="F19" s="929"/>
    </row>
    <row r="20" spans="1:6" ht="23.5" x14ac:dyDescent="0.3">
      <c r="A20" s="266" t="s">
        <v>172</v>
      </c>
      <c r="B20" s="1142" t="s">
        <v>556</v>
      </c>
      <c r="C20" s="342"/>
      <c r="D20" s="412"/>
      <c r="E20" s="412"/>
      <c r="F20" s="929"/>
    </row>
    <row r="21" spans="1:6" ht="23.25" customHeight="1" x14ac:dyDescent="0.3">
      <c r="A21" s="266" t="s">
        <v>173</v>
      </c>
      <c r="B21" s="1039" t="s">
        <v>557</v>
      </c>
      <c r="C21" s="1047"/>
      <c r="D21" s="105"/>
      <c r="E21" s="105"/>
      <c r="F21" s="929"/>
    </row>
    <row r="22" spans="1:6" ht="26" x14ac:dyDescent="0.3">
      <c r="A22" s="266" t="s">
        <v>174</v>
      </c>
      <c r="B22" s="1039" t="s">
        <v>558</v>
      </c>
      <c r="C22" s="1112"/>
      <c r="D22" s="105"/>
      <c r="E22" s="105"/>
      <c r="F22" s="929"/>
    </row>
    <row r="23" spans="1:6" ht="27" customHeight="1" x14ac:dyDescent="0.3">
      <c r="A23" s="266" t="s">
        <v>175</v>
      </c>
      <c r="B23" s="1143" t="s">
        <v>559</v>
      </c>
      <c r="C23" s="1112"/>
      <c r="D23" s="105"/>
      <c r="E23" s="105"/>
      <c r="F23" s="929"/>
    </row>
    <row r="24" spans="1:6" ht="13" x14ac:dyDescent="0.3">
      <c r="A24" s="266" t="s">
        <v>176</v>
      </c>
      <c r="B24" s="465" t="s">
        <v>560</v>
      </c>
      <c r="C24" s="1112"/>
      <c r="D24" s="105"/>
      <c r="E24" s="105"/>
      <c r="F24" s="929"/>
    </row>
    <row r="25" spans="1:6" ht="24.75" customHeight="1" thickBot="1" x14ac:dyDescent="0.35">
      <c r="A25" s="266" t="s">
        <v>177</v>
      </c>
      <c r="B25" s="1039" t="s">
        <v>561</v>
      </c>
      <c r="C25" s="1147"/>
      <c r="D25" s="110"/>
      <c r="E25" s="110"/>
      <c r="F25" s="929"/>
    </row>
    <row r="26" spans="1:6" ht="26.5" thickBot="1" x14ac:dyDescent="0.35">
      <c r="A26" s="252" t="s">
        <v>178</v>
      </c>
      <c r="B26" s="283" t="s">
        <v>579</v>
      </c>
      <c r="C26" s="260">
        <f>C20</f>
        <v>0</v>
      </c>
      <c r="D26" s="216">
        <f>D20</f>
        <v>0</v>
      </c>
      <c r="E26" s="216">
        <f>E20</f>
        <v>0</v>
      </c>
      <c r="F26" s="936">
        <v>0</v>
      </c>
    </row>
    <row r="27" spans="1:6" ht="13.5" thickBot="1" x14ac:dyDescent="0.35">
      <c r="A27" s="279" t="s">
        <v>180</v>
      </c>
      <c r="B27" s="944"/>
      <c r="C27" s="121"/>
      <c r="D27" s="113"/>
      <c r="E27" s="113"/>
      <c r="F27" s="1327"/>
    </row>
    <row r="28" spans="1:6" ht="26.5" thickBot="1" x14ac:dyDescent="0.35">
      <c r="A28" s="252" t="s">
        <v>181</v>
      </c>
      <c r="B28" s="283" t="s">
        <v>578</v>
      </c>
      <c r="C28" s="260">
        <f>C26+C15</f>
        <v>0</v>
      </c>
      <c r="D28" s="216">
        <f>D26+D15</f>
        <v>0</v>
      </c>
      <c r="E28" s="216">
        <f>E26+E15</f>
        <v>0</v>
      </c>
      <c r="F28" s="936" t="e">
        <f>E28/D28</f>
        <v>#DIV/0!</v>
      </c>
    </row>
  </sheetData>
  <mergeCells count="2">
    <mergeCell ref="A4:F4"/>
    <mergeCell ref="A5:F5"/>
  </mergeCells>
  <pageMargins left="0.70866141732283472" right="0.5118110236220472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1"/>
  <sheetViews>
    <sheetView topLeftCell="A24" workbookViewId="0">
      <selection activeCell="E56" sqref="E56"/>
    </sheetView>
  </sheetViews>
  <sheetFormatPr defaultRowHeight="12.5" x14ac:dyDescent="0.25"/>
  <cols>
    <col min="1" max="1" width="5" customWidth="1"/>
    <col min="2" max="2" width="38.453125" customWidth="1"/>
    <col min="3" max="3" width="12.1796875" customWidth="1"/>
    <col min="4" max="4" width="13.7265625" customWidth="1"/>
    <col min="5" max="5" width="12" customWidth="1"/>
    <col min="6" max="6" width="14" customWidth="1"/>
  </cols>
  <sheetData>
    <row r="1" spans="1:6" ht="13" x14ac:dyDescent="0.3">
      <c r="A1" s="1592" t="s">
        <v>911</v>
      </c>
      <c r="B1" s="1592"/>
      <c r="C1" s="1592"/>
      <c r="D1" s="1592"/>
      <c r="E1" s="1592"/>
      <c r="F1" s="1"/>
    </row>
    <row r="2" spans="1:6" ht="15" x14ac:dyDescent="0.3">
      <c r="B2" s="1604" t="s">
        <v>912</v>
      </c>
      <c r="C2" s="1604"/>
      <c r="D2" s="1604"/>
      <c r="E2" s="1604"/>
      <c r="F2" s="1"/>
    </row>
    <row r="3" spans="1:6" ht="13.5" thickBot="1" x14ac:dyDescent="0.35">
      <c r="B3" s="1"/>
      <c r="C3" s="1"/>
      <c r="D3" s="40"/>
      <c r="E3" s="40"/>
      <c r="F3" s="1587" t="s">
        <v>665</v>
      </c>
    </row>
    <row r="4" spans="1:6" ht="15.5" thickBot="1" x14ac:dyDescent="0.35">
      <c r="A4" s="1626" t="s">
        <v>155</v>
      </c>
      <c r="B4" s="196" t="s">
        <v>17</v>
      </c>
      <c r="C4" s="1609" t="s">
        <v>913</v>
      </c>
      <c r="D4" s="1610"/>
      <c r="E4" s="1610"/>
      <c r="F4" s="1611"/>
    </row>
    <row r="5" spans="1:6" ht="27.75" customHeight="1" thickBot="1" x14ac:dyDescent="0.35">
      <c r="A5" s="1626"/>
      <c r="B5" s="197"/>
      <c r="C5" s="821" t="s">
        <v>129</v>
      </c>
      <c r="D5" s="822" t="s">
        <v>130</v>
      </c>
      <c r="E5" s="822" t="s">
        <v>634</v>
      </c>
      <c r="F5" s="823" t="s">
        <v>132</v>
      </c>
    </row>
    <row r="6" spans="1:6" ht="12" customHeight="1" thickBot="1" x14ac:dyDescent="0.35">
      <c r="A6" s="312" t="s">
        <v>156</v>
      </c>
      <c r="B6" s="293" t="s">
        <v>157</v>
      </c>
      <c r="C6" s="449" t="s">
        <v>158</v>
      </c>
      <c r="D6" s="450" t="s">
        <v>159</v>
      </c>
      <c r="E6" s="250" t="s">
        <v>179</v>
      </c>
      <c r="F6" s="250" t="s">
        <v>159</v>
      </c>
    </row>
    <row r="7" spans="1:6" ht="11.25" customHeight="1" thickBot="1" x14ac:dyDescent="0.35">
      <c r="A7" s="312" t="s">
        <v>160</v>
      </c>
      <c r="B7" s="731" t="s">
        <v>593</v>
      </c>
      <c r="C7" s="584"/>
      <c r="D7" s="584"/>
      <c r="E7" s="584"/>
      <c r="F7" s="1148" t="e">
        <f>E7/D7</f>
        <v>#DIV/0!</v>
      </c>
    </row>
    <row r="8" spans="1:6" ht="12" customHeight="1" x14ac:dyDescent="0.3">
      <c r="A8" s="431" t="s">
        <v>161</v>
      </c>
      <c r="B8" s="732" t="s">
        <v>146</v>
      </c>
      <c r="C8" s="728"/>
      <c r="D8" s="728">
        <f>D9+D10+D11+D12+D13+D14+D15+D16+D17+D18</f>
        <v>0</v>
      </c>
      <c r="E8" s="728"/>
      <c r="F8" s="1149" t="e">
        <f>E8/D8</f>
        <v>#DIV/0!</v>
      </c>
    </row>
    <row r="9" spans="1:6" ht="12.75" customHeight="1" x14ac:dyDescent="0.3">
      <c r="A9" s="130" t="s">
        <v>162</v>
      </c>
      <c r="B9" s="733" t="s">
        <v>539</v>
      </c>
      <c r="C9" s="223"/>
      <c r="D9" s="116"/>
      <c r="E9" s="116"/>
      <c r="F9" s="1150">
        <v>0</v>
      </c>
    </row>
    <row r="10" spans="1:6" ht="12.75" customHeight="1" x14ac:dyDescent="0.3">
      <c r="A10" s="130" t="s">
        <v>163</v>
      </c>
      <c r="B10" s="733" t="s">
        <v>540</v>
      </c>
      <c r="C10" s="495">
        <v>0</v>
      </c>
      <c r="D10" s="496"/>
      <c r="E10" s="496"/>
      <c r="F10" s="1150">
        <v>0</v>
      </c>
    </row>
    <row r="11" spans="1:6" ht="12.75" customHeight="1" x14ac:dyDescent="0.3">
      <c r="A11" s="130" t="s">
        <v>164</v>
      </c>
      <c r="B11" s="734" t="s">
        <v>541</v>
      </c>
      <c r="C11" s="223"/>
      <c r="D11" s="116"/>
      <c r="E11" s="116"/>
      <c r="F11" s="1150"/>
    </row>
    <row r="12" spans="1:6" ht="12.75" customHeight="1" x14ac:dyDescent="0.3">
      <c r="A12" s="130" t="s">
        <v>165</v>
      </c>
      <c r="B12" s="735" t="s">
        <v>542</v>
      </c>
      <c r="C12" s="223"/>
      <c r="D12" s="116"/>
      <c r="E12" s="116"/>
      <c r="F12" s="1150"/>
    </row>
    <row r="13" spans="1:6" ht="12.75" customHeight="1" x14ac:dyDescent="0.3">
      <c r="A13" s="130" t="s">
        <v>166</v>
      </c>
      <c r="B13" s="735" t="s">
        <v>543</v>
      </c>
      <c r="C13" s="223"/>
      <c r="D13" s="116"/>
      <c r="E13" s="116"/>
      <c r="F13" s="1150" t="e">
        <f>E13/D13</f>
        <v>#DIV/0!</v>
      </c>
    </row>
    <row r="14" spans="1:6" ht="12.75" customHeight="1" x14ac:dyDescent="0.3">
      <c r="A14" s="130" t="s">
        <v>167</v>
      </c>
      <c r="B14" s="735" t="s">
        <v>544</v>
      </c>
      <c r="C14" s="223"/>
      <c r="D14" s="116"/>
      <c r="E14" s="116"/>
      <c r="F14" s="1150"/>
    </row>
    <row r="15" spans="1:6" ht="12.75" customHeight="1" x14ac:dyDescent="0.3">
      <c r="A15" s="130" t="s">
        <v>168</v>
      </c>
      <c r="B15" s="735" t="s">
        <v>545</v>
      </c>
      <c r="C15" s="223"/>
      <c r="D15" s="116"/>
      <c r="E15" s="116"/>
      <c r="F15" s="1150"/>
    </row>
    <row r="16" spans="1:6" ht="12.75" customHeight="1" x14ac:dyDescent="0.3">
      <c r="A16" s="130" t="s">
        <v>169</v>
      </c>
      <c r="B16" s="735" t="s">
        <v>546</v>
      </c>
      <c r="C16" s="175"/>
      <c r="D16" s="175"/>
      <c r="E16" s="116"/>
      <c r="F16" s="1150"/>
    </row>
    <row r="17" spans="1:6" ht="12.75" customHeight="1" x14ac:dyDescent="0.3">
      <c r="A17" s="130" t="s">
        <v>170</v>
      </c>
      <c r="B17" s="736" t="s">
        <v>547</v>
      </c>
      <c r="C17" s="175"/>
      <c r="D17" s="175"/>
      <c r="E17" s="116"/>
      <c r="F17" s="1162"/>
    </row>
    <row r="18" spans="1:6" s="15" customFormat="1" ht="12.75" customHeight="1" thickBot="1" x14ac:dyDescent="0.35">
      <c r="A18" s="451" t="s">
        <v>171</v>
      </c>
      <c r="B18" s="737" t="s">
        <v>802</v>
      </c>
      <c r="C18" s="177"/>
      <c r="D18" s="453"/>
      <c r="E18" s="120"/>
      <c r="F18" s="1150"/>
    </row>
    <row r="19" spans="1:6" ht="12" customHeight="1" thickBot="1" x14ac:dyDescent="0.35">
      <c r="A19" s="312" t="s">
        <v>172</v>
      </c>
      <c r="B19" s="126" t="s">
        <v>592</v>
      </c>
      <c r="C19" s="181">
        <f>C20+C24+C25+C26+C27</f>
        <v>0</v>
      </c>
      <c r="D19" s="181">
        <f>D20+D24+D25+D26+D27</f>
        <v>0</v>
      </c>
      <c r="E19" s="181">
        <f>E20+E24+E25+E26+E27</f>
        <v>0</v>
      </c>
      <c r="F19" s="974">
        <v>0</v>
      </c>
    </row>
    <row r="20" spans="1:6" ht="11.25" customHeight="1" x14ac:dyDescent="0.3">
      <c r="A20" s="528" t="s">
        <v>173</v>
      </c>
      <c r="B20" s="685" t="s">
        <v>474</v>
      </c>
      <c r="C20" s="222">
        <f>C21+C22+C23</f>
        <v>0</v>
      </c>
      <c r="D20" s="222">
        <f>D21+D22+D23</f>
        <v>0</v>
      </c>
      <c r="E20" s="222">
        <f>E21+E22+E23</f>
        <v>0</v>
      </c>
      <c r="F20" s="1151"/>
    </row>
    <row r="21" spans="1:6" ht="11.25" customHeight="1" x14ac:dyDescent="0.3">
      <c r="A21" s="528" t="s">
        <v>174</v>
      </c>
      <c r="B21" s="663" t="s">
        <v>476</v>
      </c>
      <c r="C21" s="169"/>
      <c r="D21" s="169"/>
      <c r="E21" s="109"/>
      <c r="F21" s="1152"/>
    </row>
    <row r="22" spans="1:6" ht="11.25" customHeight="1" x14ac:dyDescent="0.3">
      <c r="A22" s="528" t="s">
        <v>175</v>
      </c>
      <c r="B22" s="664" t="s">
        <v>475</v>
      </c>
      <c r="C22" s="169"/>
      <c r="D22" s="169"/>
      <c r="E22" s="109"/>
      <c r="F22" s="1152"/>
    </row>
    <row r="23" spans="1:6" ht="11.25" customHeight="1" x14ac:dyDescent="0.3">
      <c r="A23" s="528" t="s">
        <v>176</v>
      </c>
      <c r="B23" s="664" t="s">
        <v>477</v>
      </c>
      <c r="C23" s="580"/>
      <c r="D23" s="580"/>
      <c r="E23" s="111"/>
      <c r="F23" s="1151"/>
    </row>
    <row r="24" spans="1:6" ht="12.75" customHeight="1" x14ac:dyDescent="0.3">
      <c r="A24" s="528" t="s">
        <v>177</v>
      </c>
      <c r="B24" s="665" t="s">
        <v>478</v>
      </c>
      <c r="C24" s="179"/>
      <c r="D24" s="165"/>
      <c r="E24" s="189"/>
      <c r="F24" s="1153"/>
    </row>
    <row r="25" spans="1:6" ht="12.75" customHeight="1" x14ac:dyDescent="0.3">
      <c r="A25" s="528" t="s">
        <v>178</v>
      </c>
      <c r="B25" s="666" t="s">
        <v>479</v>
      </c>
      <c r="C25" s="180"/>
      <c r="D25" s="164"/>
      <c r="E25" s="189"/>
      <c r="F25" s="1153"/>
    </row>
    <row r="26" spans="1:6" ht="12.75" customHeight="1" x14ac:dyDescent="0.3">
      <c r="A26" s="528" t="s">
        <v>180</v>
      </c>
      <c r="B26" s="738" t="s">
        <v>480</v>
      </c>
      <c r="C26" s="180"/>
      <c r="D26" s="180"/>
      <c r="E26" s="180"/>
      <c r="F26" s="1153"/>
    </row>
    <row r="27" spans="1:6" s="15" customFormat="1" ht="12.75" customHeight="1" thickBot="1" x14ac:dyDescent="0.35">
      <c r="A27" s="129" t="s">
        <v>181</v>
      </c>
      <c r="B27" s="665" t="s">
        <v>522</v>
      </c>
      <c r="C27" s="724"/>
      <c r="D27" s="725"/>
      <c r="E27" s="113"/>
      <c r="F27" s="1116"/>
    </row>
    <row r="28" spans="1:6" s="15" customFormat="1" ht="12.75" customHeight="1" thickBot="1" x14ac:dyDescent="0.35">
      <c r="A28" s="312" t="s">
        <v>182</v>
      </c>
      <c r="B28" s="683" t="s">
        <v>523</v>
      </c>
      <c r="C28" s="727">
        <f>C29+C30</f>
        <v>0</v>
      </c>
      <c r="D28" s="727"/>
      <c r="E28" s="727"/>
      <c r="F28" s="1154">
        <v>1</v>
      </c>
    </row>
    <row r="29" spans="1:6" s="15" customFormat="1" ht="12.75" customHeight="1" x14ac:dyDescent="0.3">
      <c r="A29" s="528" t="s">
        <v>183</v>
      </c>
      <c r="B29" s="726" t="s">
        <v>552</v>
      </c>
      <c r="C29" s="581"/>
      <c r="D29" s="582"/>
      <c r="E29" s="108"/>
      <c r="F29" s="940"/>
    </row>
    <row r="30" spans="1:6" s="15" customFormat="1" ht="12.75" customHeight="1" thickBot="1" x14ac:dyDescent="0.35">
      <c r="A30" s="129" t="s">
        <v>184</v>
      </c>
      <c r="B30" s="743" t="s">
        <v>799</v>
      </c>
      <c r="C30" s="729"/>
      <c r="D30" s="730"/>
      <c r="E30" s="110"/>
      <c r="F30" s="1155">
        <v>1</v>
      </c>
    </row>
    <row r="31" spans="1:6" ht="15" customHeight="1" thickTop="1" thickBot="1" x14ac:dyDescent="0.35">
      <c r="A31" s="744" t="s">
        <v>185</v>
      </c>
      <c r="B31" s="745" t="s">
        <v>591</v>
      </c>
      <c r="C31" s="746">
        <f>C32+C38+C43</f>
        <v>0</v>
      </c>
      <c r="D31" s="746">
        <f>D32+D38+D43</f>
        <v>0</v>
      </c>
      <c r="E31" s="746">
        <f>E32+E38+E43</f>
        <v>0</v>
      </c>
      <c r="F31" s="1156">
        <v>0</v>
      </c>
    </row>
    <row r="32" spans="1:6" ht="15" customHeight="1" x14ac:dyDescent="0.3">
      <c r="A32" s="431" t="s">
        <v>186</v>
      </c>
      <c r="B32" s="739" t="s">
        <v>510</v>
      </c>
      <c r="C32" s="182">
        <f>SUM(C33:C37)</f>
        <v>0</v>
      </c>
      <c r="D32" s="182">
        <f>SUM(D33:D37)</f>
        <v>0</v>
      </c>
      <c r="E32" s="182">
        <f>SUM(E33:E37)</f>
        <v>0</v>
      </c>
      <c r="F32" s="1157">
        <v>0</v>
      </c>
    </row>
    <row r="33" spans="1:7" ht="12.75" customHeight="1" x14ac:dyDescent="0.3">
      <c r="A33" s="130" t="s">
        <v>187</v>
      </c>
      <c r="B33" s="733" t="s">
        <v>511</v>
      </c>
      <c r="C33" s="175"/>
      <c r="D33" s="31"/>
      <c r="E33" s="131"/>
      <c r="F33" s="1153"/>
    </row>
    <row r="34" spans="1:7" ht="12.75" customHeight="1" x14ac:dyDescent="0.3">
      <c r="A34" s="130" t="s">
        <v>188</v>
      </c>
      <c r="B34" s="195" t="s">
        <v>512</v>
      </c>
      <c r="C34" s="183"/>
      <c r="D34" s="167"/>
      <c r="E34" s="190"/>
      <c r="F34" s="1153"/>
    </row>
    <row r="35" spans="1:7" ht="12" customHeight="1" x14ac:dyDescent="0.3">
      <c r="A35" s="130" t="s">
        <v>189</v>
      </c>
      <c r="B35" s="434" t="s">
        <v>513</v>
      </c>
      <c r="C35" s="183"/>
      <c r="D35" s="167"/>
      <c r="E35" s="190"/>
      <c r="F35" s="1153"/>
    </row>
    <row r="36" spans="1:7" ht="10.5" customHeight="1" x14ac:dyDescent="0.3">
      <c r="A36" s="130" t="s">
        <v>190</v>
      </c>
      <c r="B36" s="434" t="s">
        <v>514</v>
      </c>
      <c r="C36" s="186"/>
      <c r="D36" s="548"/>
      <c r="E36" s="132"/>
      <c r="F36" s="940"/>
    </row>
    <row r="37" spans="1:7" ht="15" customHeight="1" thickBot="1" x14ac:dyDescent="0.35">
      <c r="A37" s="451" t="s">
        <v>191</v>
      </c>
      <c r="B37" s="195" t="s">
        <v>515</v>
      </c>
      <c r="C37" s="177"/>
      <c r="D37" s="177"/>
      <c r="E37" s="177"/>
      <c r="F37" s="1155"/>
    </row>
    <row r="38" spans="1:7" ht="12.75" customHeight="1" thickBot="1" x14ac:dyDescent="0.35">
      <c r="A38" s="312" t="s">
        <v>192</v>
      </c>
      <c r="B38" s="740" t="s">
        <v>516</v>
      </c>
      <c r="C38" s="181">
        <f>C39+C40+C41+C42</f>
        <v>0</v>
      </c>
      <c r="D38" s="181">
        <f>D39+D40+D41+D42</f>
        <v>0</v>
      </c>
      <c r="E38" s="181">
        <f>E39+E40+E41+E42</f>
        <v>0</v>
      </c>
      <c r="F38" s="974">
        <v>0</v>
      </c>
    </row>
    <row r="39" spans="1:7" ht="11.25" customHeight="1" x14ac:dyDescent="0.3">
      <c r="A39" s="528" t="s">
        <v>193</v>
      </c>
      <c r="B39" s="435" t="s">
        <v>517</v>
      </c>
      <c r="C39" s="220"/>
      <c r="D39" s="171"/>
      <c r="E39" s="108"/>
      <c r="F39" s="1153"/>
    </row>
    <row r="40" spans="1:7" ht="11.25" customHeight="1" x14ac:dyDescent="0.3">
      <c r="A40" s="130" t="s">
        <v>194</v>
      </c>
      <c r="B40" s="541" t="s">
        <v>519</v>
      </c>
      <c r="C40" s="218"/>
      <c r="D40" s="170"/>
      <c r="E40" s="105"/>
      <c r="F40" s="1153"/>
    </row>
    <row r="41" spans="1:7" ht="12" customHeight="1" x14ac:dyDescent="0.3">
      <c r="A41" s="130" t="s">
        <v>195</v>
      </c>
      <c r="B41" s="543" t="s">
        <v>518</v>
      </c>
      <c r="C41" s="218"/>
      <c r="D41" s="544"/>
      <c r="E41" s="108"/>
      <c r="F41" s="1153"/>
    </row>
    <row r="42" spans="1:7" ht="15" customHeight="1" thickBot="1" x14ac:dyDescent="0.35">
      <c r="A42" s="451" t="s">
        <v>196</v>
      </c>
      <c r="B42" s="195" t="s">
        <v>520</v>
      </c>
      <c r="C42" s="219"/>
      <c r="D42" s="547"/>
      <c r="E42" s="110"/>
      <c r="F42" s="1116"/>
    </row>
    <row r="43" spans="1:7" ht="15" customHeight="1" thickBot="1" x14ac:dyDescent="0.35">
      <c r="A43" s="312" t="s">
        <v>197</v>
      </c>
      <c r="B43" s="710" t="s">
        <v>521</v>
      </c>
      <c r="C43" s="181">
        <f>C44+C45</f>
        <v>0</v>
      </c>
      <c r="D43" s="181">
        <f>D44+D45</f>
        <v>0</v>
      </c>
      <c r="E43" s="181">
        <f>E44+E45</f>
        <v>0</v>
      </c>
      <c r="F43" s="974">
        <v>0</v>
      </c>
    </row>
    <row r="44" spans="1:7" ht="12.75" customHeight="1" x14ac:dyDescent="0.3">
      <c r="A44" s="528" t="s">
        <v>198</v>
      </c>
      <c r="B44" s="543" t="s">
        <v>562</v>
      </c>
      <c r="C44" s="220"/>
      <c r="D44" s="171"/>
      <c r="E44" s="108"/>
      <c r="F44" s="940"/>
    </row>
    <row r="45" spans="1:7" ht="15" customHeight="1" thickBot="1" x14ac:dyDescent="0.35">
      <c r="A45" s="130" t="s">
        <v>199</v>
      </c>
      <c r="B45" s="733" t="s">
        <v>563</v>
      </c>
      <c r="C45" s="218"/>
      <c r="D45" s="170"/>
      <c r="E45" s="105"/>
      <c r="F45" s="941"/>
    </row>
    <row r="46" spans="1:7" ht="17.25" customHeight="1" thickBot="1" x14ac:dyDescent="0.35">
      <c r="A46" s="312" t="s">
        <v>200</v>
      </c>
      <c r="B46" s="741" t="s">
        <v>594</v>
      </c>
      <c r="C46" s="181">
        <f>C7+C31</f>
        <v>0</v>
      </c>
      <c r="D46" s="181">
        <f>D7+D31</f>
        <v>0</v>
      </c>
      <c r="E46" s="181">
        <f>E7+E31</f>
        <v>0</v>
      </c>
      <c r="F46" s="974" t="e">
        <f>E46/D46</f>
        <v>#DIV/0!</v>
      </c>
      <c r="G46" s="56"/>
    </row>
    <row r="47" spans="1:7" s="15" customFormat="1" ht="3" customHeight="1" thickBot="1" x14ac:dyDescent="0.35">
      <c r="A47" s="452"/>
      <c r="B47" s="98"/>
      <c r="C47" s="187"/>
      <c r="D47" s="166"/>
      <c r="E47" s="191"/>
      <c r="F47" s="1158"/>
    </row>
    <row r="48" spans="1:7" ht="14.25" customHeight="1" thickBot="1" x14ac:dyDescent="0.35">
      <c r="A48" s="128" t="s">
        <v>201</v>
      </c>
      <c r="B48" s="710" t="s">
        <v>304</v>
      </c>
      <c r="C48" s="112"/>
      <c r="D48" s="112"/>
      <c r="E48" s="112"/>
      <c r="F48" s="974" t="e">
        <f>E48/D48</f>
        <v>#DIV/0!</v>
      </c>
    </row>
    <row r="49" spans="1:6" ht="12.75" customHeight="1" x14ac:dyDescent="0.3">
      <c r="A49" s="431" t="s">
        <v>202</v>
      </c>
      <c r="B49" s="194" t="s">
        <v>527</v>
      </c>
      <c r="C49" s="111"/>
      <c r="D49" s="111"/>
      <c r="E49" s="111"/>
      <c r="F49" s="1151"/>
    </row>
    <row r="50" spans="1:6" ht="12.75" customHeight="1" x14ac:dyDescent="0.3">
      <c r="A50" s="130" t="s">
        <v>203</v>
      </c>
      <c r="B50" s="371" t="s">
        <v>526</v>
      </c>
      <c r="C50" s="109"/>
      <c r="D50" s="109"/>
      <c r="E50" s="109"/>
      <c r="F50" s="1153"/>
    </row>
    <row r="51" spans="1:6" ht="12.75" customHeight="1" x14ac:dyDescent="0.3">
      <c r="A51" s="130" t="s">
        <v>207</v>
      </c>
      <c r="B51" s="371" t="s">
        <v>528</v>
      </c>
      <c r="C51" s="109"/>
      <c r="D51" s="109"/>
      <c r="E51" s="109"/>
      <c r="F51" s="1153"/>
    </row>
    <row r="52" spans="1:6" ht="12.75" customHeight="1" x14ac:dyDescent="0.3">
      <c r="A52" s="130" t="s">
        <v>208</v>
      </c>
      <c r="B52" s="371" t="s">
        <v>529</v>
      </c>
      <c r="C52" s="189"/>
      <c r="D52" s="189"/>
      <c r="E52" s="189"/>
      <c r="F52" s="1153"/>
    </row>
    <row r="53" spans="1:6" ht="13" x14ac:dyDescent="0.3">
      <c r="A53" s="130" t="s">
        <v>209</v>
      </c>
      <c r="B53" s="510" t="s">
        <v>530</v>
      </c>
      <c r="C53" s="131">
        <v>0</v>
      </c>
      <c r="D53" s="131"/>
      <c r="E53" s="131"/>
      <c r="F53" s="1153">
        <v>0</v>
      </c>
    </row>
    <row r="54" spans="1:6" ht="13" x14ac:dyDescent="0.3">
      <c r="A54" s="130" t="s">
        <v>210</v>
      </c>
      <c r="B54" s="511" t="s">
        <v>531</v>
      </c>
      <c r="C54" s="132"/>
      <c r="D54" s="132"/>
      <c r="E54" s="132"/>
      <c r="F54" s="940"/>
    </row>
    <row r="55" spans="1:6" ht="12" customHeight="1" x14ac:dyDescent="0.3">
      <c r="A55" s="130" t="s">
        <v>211</v>
      </c>
      <c r="B55" s="512" t="s">
        <v>532</v>
      </c>
      <c r="C55" s="178"/>
      <c r="D55" s="109"/>
      <c r="E55" s="109"/>
      <c r="F55" s="1152"/>
    </row>
    <row r="56" spans="1:6" ht="13" x14ac:dyDescent="0.3">
      <c r="A56" s="130" t="s">
        <v>212</v>
      </c>
      <c r="B56" s="512" t="s">
        <v>533</v>
      </c>
      <c r="C56" s="82"/>
      <c r="D56" s="83"/>
      <c r="E56" s="105"/>
      <c r="F56" s="941" t="e">
        <f>E56/D56</f>
        <v>#DIV/0!</v>
      </c>
    </row>
    <row r="57" spans="1:6" ht="13" x14ac:dyDescent="0.3">
      <c r="A57" s="130" t="s">
        <v>213</v>
      </c>
      <c r="B57" s="512" t="s">
        <v>534</v>
      </c>
      <c r="C57" s="742"/>
      <c r="D57" s="742"/>
      <c r="E57" s="742"/>
      <c r="F57" s="1159"/>
    </row>
    <row r="58" spans="1:6" ht="12" customHeight="1" thickBot="1" x14ac:dyDescent="0.35">
      <c r="A58" s="130" t="s">
        <v>214</v>
      </c>
      <c r="B58" s="243" t="s">
        <v>535</v>
      </c>
      <c r="C58" s="583"/>
      <c r="D58" s="506"/>
      <c r="E58" s="224"/>
      <c r="F58" s="1160"/>
    </row>
    <row r="59" spans="1:6" ht="15.75" customHeight="1" thickBot="1" x14ac:dyDescent="0.35">
      <c r="A59" s="312" t="s">
        <v>215</v>
      </c>
      <c r="B59" s="545" t="s">
        <v>305</v>
      </c>
      <c r="C59" s="80">
        <f>C46+C48</f>
        <v>0</v>
      </c>
      <c r="D59" s="80">
        <f>D46+D48</f>
        <v>0</v>
      </c>
      <c r="E59" s="80">
        <f>E46+E48</f>
        <v>0</v>
      </c>
      <c r="F59" s="1161" t="e">
        <f>E59/D59</f>
        <v>#DIV/0!</v>
      </c>
    </row>
    <row r="60" spans="1:6" ht="14.25" customHeight="1" x14ac:dyDescent="0.25"/>
    <row r="61" spans="1:6" ht="13.5" customHeight="1" x14ac:dyDescent="0.25"/>
  </sheetData>
  <mergeCells count="4">
    <mergeCell ref="A1:E1"/>
    <mergeCell ref="B2:E2"/>
    <mergeCell ref="A4:A5"/>
    <mergeCell ref="C4:F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7"/>
  <sheetViews>
    <sheetView topLeftCell="A4" workbookViewId="0">
      <selection activeCell="I31" sqref="I31"/>
    </sheetView>
  </sheetViews>
  <sheetFormatPr defaultRowHeight="12.5" x14ac:dyDescent="0.25"/>
  <cols>
    <col min="1" max="1" width="5.81640625" customWidth="1"/>
    <col min="2" max="2" width="37.54296875" customWidth="1"/>
    <col min="3" max="3" width="11.7265625" customWidth="1"/>
    <col min="4" max="4" width="11.1796875" customWidth="1"/>
    <col min="5" max="5" width="10.453125" customWidth="1"/>
  </cols>
  <sheetData>
    <row r="1" spans="1:7" ht="13" x14ac:dyDescent="0.3">
      <c r="A1" s="245"/>
      <c r="B1" s="1582" t="s">
        <v>914</v>
      </c>
      <c r="C1" s="245"/>
      <c r="D1" s="245"/>
      <c r="E1" s="245"/>
    </row>
    <row r="2" spans="1:7" ht="13" x14ac:dyDescent="0.3">
      <c r="B2" s="1"/>
      <c r="C2" s="38"/>
    </row>
    <row r="3" spans="1:7" ht="15" x14ac:dyDescent="0.3">
      <c r="B3" s="1647" t="s">
        <v>26</v>
      </c>
      <c r="C3" s="1647"/>
      <c r="D3" s="1625"/>
      <c r="E3" s="1625"/>
    </row>
    <row r="4" spans="1:7" ht="15" x14ac:dyDescent="0.3">
      <c r="B4" s="1647" t="s">
        <v>27</v>
      </c>
      <c r="C4" s="1647"/>
      <c r="D4" s="1625"/>
      <c r="E4" s="1625"/>
    </row>
    <row r="5" spans="1:7" ht="15" x14ac:dyDescent="0.3">
      <c r="B5" s="1647" t="s">
        <v>245</v>
      </c>
      <c r="C5" s="1647"/>
      <c r="D5" s="1625"/>
      <c r="E5" s="1625"/>
    </row>
    <row r="6" spans="1:7" ht="15" x14ac:dyDescent="0.3">
      <c r="B6" s="134"/>
      <c r="C6" s="134"/>
    </row>
    <row r="7" spans="1:7" ht="13" x14ac:dyDescent="0.3">
      <c r="B7" s="1"/>
      <c r="C7" s="40"/>
      <c r="F7" s="1587" t="s">
        <v>865</v>
      </c>
    </row>
    <row r="8" spans="1:7" ht="13.5" thickBot="1" x14ac:dyDescent="0.35">
      <c r="B8" s="1"/>
      <c r="C8" s="40"/>
    </row>
    <row r="9" spans="1:7" ht="26.5" thickBot="1" x14ac:dyDescent="0.35">
      <c r="A9" s="276" t="s">
        <v>155</v>
      </c>
      <c r="B9" s="303" t="s">
        <v>28</v>
      </c>
      <c r="C9" s="859" t="s">
        <v>129</v>
      </c>
      <c r="D9" s="860" t="s">
        <v>130</v>
      </c>
      <c r="E9" s="860" t="s">
        <v>634</v>
      </c>
      <c r="F9" s="749" t="s">
        <v>132</v>
      </c>
    </row>
    <row r="10" spans="1:7" ht="13.5" thickBot="1" x14ac:dyDescent="0.35">
      <c r="A10" s="300" t="s">
        <v>156</v>
      </c>
      <c r="B10" s="294" t="s">
        <v>157</v>
      </c>
      <c r="C10" s="832" t="s">
        <v>158</v>
      </c>
      <c r="D10" s="861" t="s">
        <v>159</v>
      </c>
      <c r="E10" s="862" t="s">
        <v>179</v>
      </c>
      <c r="F10" s="862" t="s">
        <v>204</v>
      </c>
    </row>
    <row r="11" spans="1:7" ht="13.5" thickBot="1" x14ac:dyDescent="0.35">
      <c r="A11" s="259" t="s">
        <v>160</v>
      </c>
      <c r="B11" s="798" t="s">
        <v>11</v>
      </c>
      <c r="C11" s="849"/>
      <c r="D11" s="1241"/>
      <c r="E11" s="399"/>
      <c r="F11" s="933"/>
      <c r="G11" s="14"/>
    </row>
    <row r="12" spans="1:7" ht="13" x14ac:dyDescent="0.3">
      <c r="A12" s="467" t="s">
        <v>161</v>
      </c>
      <c r="B12" s="840"/>
      <c r="C12" s="850"/>
      <c r="D12" s="415"/>
      <c r="E12" s="105"/>
      <c r="F12" s="929"/>
      <c r="G12" s="14"/>
    </row>
    <row r="13" spans="1:7" ht="13.5" thickBot="1" x14ac:dyDescent="0.35">
      <c r="A13" s="468" t="s">
        <v>162</v>
      </c>
      <c r="B13" s="1540"/>
      <c r="C13" s="850"/>
      <c r="D13" s="415"/>
      <c r="E13" s="105"/>
      <c r="F13" s="1163"/>
      <c r="G13" s="14"/>
    </row>
    <row r="14" spans="1:7" s="15" customFormat="1" ht="13.5" thickBot="1" x14ac:dyDescent="0.35">
      <c r="A14" s="252" t="s">
        <v>167</v>
      </c>
      <c r="B14" s="842" t="s">
        <v>16</v>
      </c>
      <c r="C14" s="851">
        <f>C12+C13</f>
        <v>0</v>
      </c>
      <c r="D14" s="851">
        <f>D12+D13</f>
        <v>0</v>
      </c>
      <c r="E14" s="1541">
        <f>E12+E13</f>
        <v>0</v>
      </c>
      <c r="F14" s="981"/>
    </row>
    <row r="15" spans="1:7" ht="13" x14ac:dyDescent="0.3">
      <c r="A15" s="235" t="s">
        <v>173</v>
      </c>
      <c r="B15" s="843" t="s">
        <v>416</v>
      </c>
      <c r="C15" s="852"/>
      <c r="D15" s="415"/>
      <c r="E15" s="218"/>
      <c r="F15" s="940"/>
      <c r="G15" s="14"/>
    </row>
    <row r="16" spans="1:7" ht="13" x14ac:dyDescent="0.3">
      <c r="A16" s="235" t="s">
        <v>174</v>
      </c>
      <c r="B16" s="844" t="s">
        <v>989</v>
      </c>
      <c r="C16" s="853">
        <v>0</v>
      </c>
      <c r="D16" s="415"/>
      <c r="E16" s="218">
        <v>30639441</v>
      </c>
      <c r="F16" s="941"/>
      <c r="G16" s="14"/>
    </row>
    <row r="17" spans="1:7" ht="13" x14ac:dyDescent="0.3">
      <c r="A17" s="235" t="s">
        <v>175</v>
      </c>
      <c r="B17" s="845" t="s">
        <v>990</v>
      </c>
      <c r="C17" s="854">
        <v>0</v>
      </c>
      <c r="D17" s="415"/>
      <c r="E17" s="218">
        <v>92761</v>
      </c>
      <c r="F17" s="941"/>
      <c r="G17" s="14"/>
    </row>
    <row r="18" spans="1:7" ht="13" x14ac:dyDescent="0.3">
      <c r="A18" s="235"/>
      <c r="B18" s="313" t="s">
        <v>988</v>
      </c>
      <c r="C18" s="1338">
        <v>0</v>
      </c>
      <c r="D18" s="1339"/>
      <c r="E18" s="218"/>
      <c r="F18" s="941"/>
      <c r="G18" s="14"/>
    </row>
    <row r="19" spans="1:7" ht="13.5" thickBot="1" x14ac:dyDescent="0.35">
      <c r="A19" s="235" t="s">
        <v>177</v>
      </c>
      <c r="B19" s="839" t="s">
        <v>780</v>
      </c>
      <c r="C19" s="855">
        <f>SUM(C16:C18)</f>
        <v>0</v>
      </c>
      <c r="D19" s="855">
        <f>SUM(D16:D18)</f>
        <v>0</v>
      </c>
      <c r="E19" s="855"/>
      <c r="F19" s="1152"/>
      <c r="G19" s="14"/>
    </row>
    <row r="20" spans="1:7" ht="13.5" thickBot="1" x14ac:dyDescent="0.35">
      <c r="A20" s="252" t="s">
        <v>190</v>
      </c>
      <c r="B20" s="846" t="s">
        <v>12</v>
      </c>
      <c r="C20" s="856">
        <v>601907000</v>
      </c>
      <c r="D20" s="856">
        <v>431537079</v>
      </c>
      <c r="E20" s="856">
        <v>30732202</v>
      </c>
      <c r="F20" s="974"/>
      <c r="G20" s="14"/>
    </row>
    <row r="21" spans="1:7" ht="13.5" thickBot="1" x14ac:dyDescent="0.35">
      <c r="A21" s="372" t="s">
        <v>191</v>
      </c>
      <c r="B21" s="847"/>
      <c r="C21" s="857"/>
      <c r="D21" s="1245"/>
      <c r="E21" s="177"/>
      <c r="F21" s="974"/>
      <c r="G21" s="14"/>
    </row>
    <row r="22" spans="1:7" ht="13.5" thickBot="1" x14ac:dyDescent="0.35">
      <c r="A22" s="252" t="s">
        <v>192</v>
      </c>
      <c r="B22" s="848" t="s">
        <v>243</v>
      </c>
      <c r="C22" s="858">
        <f>C14+C20</f>
        <v>601907000</v>
      </c>
      <c r="D22" s="858">
        <f>D14+D20</f>
        <v>431537079</v>
      </c>
      <c r="E22" s="858">
        <f>E14+E20</f>
        <v>30732202</v>
      </c>
      <c r="F22" s="974"/>
      <c r="G22" s="14"/>
    </row>
    <row r="23" spans="1:7" ht="15.5" x14ac:dyDescent="0.3">
      <c r="B23" s="44"/>
      <c r="C23" s="45"/>
      <c r="E23" s="1547"/>
      <c r="F23" s="15"/>
    </row>
    <row r="24" spans="1:7" ht="15.5" x14ac:dyDescent="0.25">
      <c r="B24" s="44"/>
      <c r="C24" s="45"/>
    </row>
    <row r="25" spans="1:7" ht="13" x14ac:dyDescent="0.3">
      <c r="A25" s="1592" t="s">
        <v>915</v>
      </c>
      <c r="B25" s="1592"/>
      <c r="C25" s="1592"/>
      <c r="D25" s="245"/>
      <c r="E25" s="245"/>
    </row>
    <row r="26" spans="1:7" ht="15" x14ac:dyDescent="0.3">
      <c r="A26" s="1647" t="s">
        <v>637</v>
      </c>
      <c r="B26" s="1605"/>
      <c r="C26" s="1605"/>
      <c r="D26" s="1605"/>
      <c r="E26" s="1605"/>
      <c r="F26" s="1605"/>
    </row>
    <row r="27" spans="1:7" ht="15" x14ac:dyDescent="0.3">
      <c r="A27" s="1647" t="s">
        <v>245</v>
      </c>
      <c r="B27" s="1625"/>
      <c r="C27" s="1625"/>
      <c r="D27" s="1625"/>
      <c r="E27" s="1625"/>
      <c r="F27" s="1625"/>
    </row>
    <row r="28" spans="1:7" ht="15" x14ac:dyDescent="0.3">
      <c r="B28" s="504"/>
      <c r="C28" s="504"/>
    </row>
    <row r="29" spans="1:7" ht="13.5" thickBot="1" x14ac:dyDescent="0.35">
      <c r="B29" s="38"/>
      <c r="C29" s="40"/>
      <c r="F29" s="40" t="s">
        <v>4</v>
      </c>
    </row>
    <row r="30" spans="1:7" ht="26.5" thickBot="1" x14ac:dyDescent="0.35">
      <c r="A30" s="863" t="s">
        <v>155</v>
      </c>
      <c r="B30" s="307" t="s">
        <v>30</v>
      </c>
      <c r="C30" s="859" t="s">
        <v>129</v>
      </c>
      <c r="D30" s="860" t="s">
        <v>130</v>
      </c>
      <c r="E30" s="860" t="s">
        <v>634</v>
      </c>
      <c r="F30" s="749" t="s">
        <v>132</v>
      </c>
    </row>
    <row r="31" spans="1:7" ht="13.5" thickBot="1" x14ac:dyDescent="0.35">
      <c r="A31" s="300" t="s">
        <v>156</v>
      </c>
      <c r="B31" s="288" t="s">
        <v>157</v>
      </c>
      <c r="C31" s="876" t="s">
        <v>158</v>
      </c>
      <c r="D31" s="876" t="s">
        <v>159</v>
      </c>
      <c r="E31" s="862" t="s">
        <v>179</v>
      </c>
      <c r="F31" s="881" t="s">
        <v>204</v>
      </c>
    </row>
    <row r="32" spans="1:7" ht="13.5" thickBot="1" x14ac:dyDescent="0.35">
      <c r="A32" s="259" t="s">
        <v>160</v>
      </c>
      <c r="B32" s="864" t="s">
        <v>991</v>
      </c>
      <c r="C32" s="1543"/>
      <c r="D32" s="498"/>
      <c r="E32" s="113"/>
      <c r="F32" s="1243"/>
    </row>
    <row r="33" spans="1:9" ht="13" x14ac:dyDescent="0.3">
      <c r="A33" s="555"/>
      <c r="B33" s="865" t="s">
        <v>992</v>
      </c>
      <c r="C33" s="1544"/>
      <c r="D33" s="105"/>
      <c r="E33" s="105">
        <v>2199920</v>
      </c>
      <c r="F33" s="1116">
        <v>1</v>
      </c>
      <c r="I33" s="13"/>
    </row>
    <row r="34" spans="1:9" ht="13" x14ac:dyDescent="0.3">
      <c r="A34" s="555"/>
      <c r="B34" s="1542" t="s">
        <v>818</v>
      </c>
      <c r="C34" s="1544" t="s">
        <v>993</v>
      </c>
      <c r="D34" s="105"/>
      <c r="E34" s="105">
        <v>253701</v>
      </c>
      <c r="F34" s="941">
        <v>1</v>
      </c>
    </row>
    <row r="35" spans="1:9" ht="13" x14ac:dyDescent="0.3">
      <c r="A35" s="555"/>
      <c r="B35" s="1542" t="s">
        <v>995</v>
      </c>
      <c r="C35" s="1544">
        <v>0</v>
      </c>
      <c r="D35" s="105"/>
      <c r="E35" s="105">
        <v>4685962</v>
      </c>
      <c r="F35" s="941">
        <v>1</v>
      </c>
    </row>
    <row r="36" spans="1:9" ht="13.5" thickBot="1" x14ac:dyDescent="0.35">
      <c r="A36" s="555" t="s">
        <v>161</v>
      </c>
      <c r="B36" s="865" t="s">
        <v>994</v>
      </c>
      <c r="C36" s="258">
        <v>0</v>
      </c>
      <c r="D36" s="1549"/>
      <c r="E36" s="1562">
        <v>18097109</v>
      </c>
      <c r="F36" s="1356">
        <v>1</v>
      </c>
    </row>
    <row r="37" spans="1:9" ht="13.5" thickBot="1" x14ac:dyDescent="0.35">
      <c r="A37" s="259" t="s">
        <v>162</v>
      </c>
      <c r="B37" s="866" t="s">
        <v>21</v>
      </c>
      <c r="C37" s="1546" t="e">
        <f>C33+C34+C35+C36</f>
        <v>#VALUE!</v>
      </c>
      <c r="D37" s="1550">
        <f>D33+D34+D35+D36</f>
        <v>0</v>
      </c>
      <c r="E37" s="1550">
        <f>E33+E34+E35+E36</f>
        <v>25236692</v>
      </c>
      <c r="F37" s="936">
        <v>1</v>
      </c>
    </row>
    <row r="38" spans="1:9" ht="15.5" thickBot="1" x14ac:dyDescent="0.35">
      <c r="A38" s="467" t="s">
        <v>163</v>
      </c>
      <c r="B38" s="867"/>
      <c r="C38" s="1545"/>
      <c r="D38" s="298"/>
      <c r="E38" s="101"/>
      <c r="F38" s="933"/>
    </row>
    <row r="39" spans="1:9" ht="13" x14ac:dyDescent="0.3">
      <c r="A39" s="468" t="s">
        <v>197</v>
      </c>
      <c r="B39" s="879" t="s">
        <v>15</v>
      </c>
      <c r="C39" s="880"/>
      <c r="D39" s="399"/>
      <c r="E39" s="790"/>
      <c r="F39" s="1051"/>
    </row>
    <row r="40" spans="1:9" ht="13" x14ac:dyDescent="0.3">
      <c r="A40" s="468" t="s">
        <v>198</v>
      </c>
      <c r="B40" s="841" t="s">
        <v>817</v>
      </c>
      <c r="C40" s="875"/>
      <c r="D40" s="108"/>
      <c r="E40" s="101"/>
      <c r="F40" s="929" t="e">
        <f t="shared" ref="F40:F45" si="0">E40/D40</f>
        <v>#DIV/0!</v>
      </c>
    </row>
    <row r="41" spans="1:9" ht="13" x14ac:dyDescent="0.3">
      <c r="A41" s="468" t="s">
        <v>202</v>
      </c>
      <c r="B41" s="841" t="s">
        <v>996</v>
      </c>
      <c r="C41" s="874"/>
      <c r="D41" s="105"/>
      <c r="E41" s="100">
        <v>312000</v>
      </c>
      <c r="F41" s="929">
        <v>1</v>
      </c>
    </row>
    <row r="42" spans="1:9" ht="13" x14ac:dyDescent="0.3">
      <c r="A42" s="468" t="s">
        <v>203</v>
      </c>
      <c r="B42" s="868"/>
      <c r="C42" s="873">
        <v>0</v>
      </c>
      <c r="D42" s="105"/>
      <c r="E42" s="100"/>
      <c r="F42" s="929"/>
    </row>
    <row r="43" spans="1:9" ht="13" x14ac:dyDescent="0.3">
      <c r="A43" s="468" t="s">
        <v>207</v>
      </c>
      <c r="B43" s="868" t="s">
        <v>819</v>
      </c>
      <c r="C43" s="873">
        <v>0</v>
      </c>
      <c r="D43" s="105"/>
      <c r="E43" s="100"/>
      <c r="F43" s="929" t="e">
        <f t="shared" si="0"/>
        <v>#DIV/0!</v>
      </c>
    </row>
    <row r="44" spans="1:9" ht="13" x14ac:dyDescent="0.3">
      <c r="A44" s="468" t="s">
        <v>208</v>
      </c>
      <c r="B44" s="869" t="s">
        <v>12</v>
      </c>
      <c r="C44" s="874">
        <f>C40+C41+C42+C43</f>
        <v>0</v>
      </c>
      <c r="D44" s="874">
        <f>D40+D41+D42+D43</f>
        <v>0</v>
      </c>
      <c r="E44" s="1240">
        <f>E40+E41+E42+E43</f>
        <v>312000</v>
      </c>
      <c r="F44" s="1242" t="e">
        <f t="shared" si="0"/>
        <v>#DIV/0!</v>
      </c>
    </row>
    <row r="45" spans="1:9" ht="13.5" thickBot="1" x14ac:dyDescent="0.35">
      <c r="A45" s="468" t="s">
        <v>213</v>
      </c>
      <c r="B45" s="870" t="s">
        <v>243</v>
      </c>
      <c r="C45" s="878">
        <v>5510000</v>
      </c>
      <c r="D45" s="878">
        <v>120330786</v>
      </c>
      <c r="E45" s="1551">
        <f>E37+E44</f>
        <v>25548692</v>
      </c>
      <c r="F45" s="1548">
        <f t="shared" si="0"/>
        <v>0.21232049460725702</v>
      </c>
    </row>
    <row r="46" spans="1:9" ht="13" x14ac:dyDescent="0.3">
      <c r="A46" s="251"/>
      <c r="B46" s="353"/>
      <c r="C46" s="799"/>
      <c r="D46" s="13"/>
      <c r="E46" s="13"/>
      <c r="F46" s="13"/>
    </row>
    <row r="47" spans="1:9" ht="13" x14ac:dyDescent="0.3">
      <c r="B47" s="1"/>
      <c r="C47" s="1"/>
    </row>
  </sheetData>
  <mergeCells count="6">
    <mergeCell ref="A27:F27"/>
    <mergeCell ref="B3:E3"/>
    <mergeCell ref="B4:E4"/>
    <mergeCell ref="B5:E5"/>
    <mergeCell ref="A25:C25"/>
    <mergeCell ref="A26:F26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0"/>
  <sheetViews>
    <sheetView workbookViewId="0">
      <selection activeCell="L23" sqref="L23"/>
    </sheetView>
  </sheetViews>
  <sheetFormatPr defaultRowHeight="12.5" x14ac:dyDescent="0.25"/>
  <cols>
    <col min="1" max="1" width="4.453125" customWidth="1"/>
    <col min="2" max="2" width="39.1796875" customWidth="1"/>
    <col min="3" max="3" width="12" customWidth="1"/>
    <col min="4" max="4" width="11.81640625" customWidth="1"/>
  </cols>
  <sheetData>
    <row r="1" spans="1:6" ht="13" x14ac:dyDescent="0.3">
      <c r="A1" s="245"/>
      <c r="B1" s="1582" t="s">
        <v>916</v>
      </c>
      <c r="C1" s="245"/>
      <c r="D1" s="245"/>
      <c r="E1" s="245"/>
    </row>
    <row r="2" spans="1:6" ht="13" x14ac:dyDescent="0.3">
      <c r="B2" s="1"/>
      <c r="C2" s="1"/>
    </row>
    <row r="3" spans="1:6" ht="15" x14ac:dyDescent="0.3">
      <c r="B3" s="1647" t="s">
        <v>917</v>
      </c>
      <c r="C3" s="1647"/>
      <c r="D3" s="1625"/>
      <c r="E3" s="1625"/>
      <c r="F3" s="1625"/>
    </row>
    <row r="4" spans="1:6" ht="15" x14ac:dyDescent="0.3">
      <c r="B4" s="134"/>
      <c r="C4" s="134"/>
    </row>
    <row r="5" spans="1:6" ht="15" x14ac:dyDescent="0.3">
      <c r="B5" s="134"/>
      <c r="C5" s="134"/>
    </row>
    <row r="6" spans="1:6" ht="13.5" thickBot="1" x14ac:dyDescent="0.35">
      <c r="B6" s="1"/>
      <c r="C6" s="40"/>
      <c r="E6" s="40" t="s">
        <v>648</v>
      </c>
    </row>
    <row r="7" spans="1:6" ht="26.5" thickBot="1" x14ac:dyDescent="0.35">
      <c r="A7" s="276" t="s">
        <v>155</v>
      </c>
      <c r="B7" s="307" t="s">
        <v>32</v>
      </c>
      <c r="C7" s="1164" t="s">
        <v>129</v>
      </c>
      <c r="D7" s="860" t="s">
        <v>130</v>
      </c>
      <c r="E7" s="860" t="s">
        <v>634</v>
      </c>
      <c r="F7" s="749" t="s">
        <v>132</v>
      </c>
    </row>
    <row r="8" spans="1:6" ht="13.5" thickBot="1" x14ac:dyDescent="0.35">
      <c r="A8" s="278" t="s">
        <v>156</v>
      </c>
      <c r="B8" s="288" t="s">
        <v>157</v>
      </c>
      <c r="C8" s="1165" t="s">
        <v>158</v>
      </c>
      <c r="D8" s="910" t="s">
        <v>159</v>
      </c>
      <c r="E8" s="250" t="s">
        <v>179</v>
      </c>
      <c r="F8" s="248" t="s">
        <v>159</v>
      </c>
    </row>
    <row r="9" spans="1:6" ht="13" x14ac:dyDescent="0.3">
      <c r="A9" s="305" t="s">
        <v>160</v>
      </c>
      <c r="B9" s="23" t="s">
        <v>781</v>
      </c>
      <c r="C9" s="1169"/>
      <c r="D9" s="1248"/>
      <c r="E9" s="1340"/>
      <c r="F9" s="1051" t="e">
        <f>E9/D9</f>
        <v>#DIV/0!</v>
      </c>
    </row>
    <row r="10" spans="1:6" ht="13.5" thickBot="1" x14ac:dyDescent="0.35">
      <c r="A10" s="281" t="s">
        <v>161</v>
      </c>
      <c r="B10" s="23" t="s">
        <v>913</v>
      </c>
      <c r="C10" s="1169">
        <v>6</v>
      </c>
      <c r="D10" s="1249">
        <v>6</v>
      </c>
      <c r="E10" s="1341">
        <v>6</v>
      </c>
      <c r="F10" s="929">
        <f>E10/D10</f>
        <v>1</v>
      </c>
    </row>
    <row r="11" spans="1:6" ht="13.5" thickBot="1" x14ac:dyDescent="0.35">
      <c r="A11" s="252" t="s">
        <v>167</v>
      </c>
      <c r="B11" s="1168" t="s">
        <v>33</v>
      </c>
      <c r="C11" s="1170">
        <f>SUM(C9:C10)</f>
        <v>6</v>
      </c>
      <c r="D11" s="1171">
        <f>SUM(D9:D10)</f>
        <v>6</v>
      </c>
      <c r="E11" s="1171">
        <f>SUM(E9:E10)</f>
        <v>6</v>
      </c>
      <c r="F11" s="1057">
        <f>E11/D11</f>
        <v>1</v>
      </c>
    </row>
    <row r="12" spans="1:6" ht="15" x14ac:dyDescent="0.3">
      <c r="B12" s="34"/>
      <c r="C12" s="135"/>
    </row>
    <row r="13" spans="1:6" ht="15" x14ac:dyDescent="0.3">
      <c r="B13" s="34"/>
      <c r="C13" s="135"/>
    </row>
    <row r="14" spans="1:6" ht="13" x14ac:dyDescent="0.3">
      <c r="B14" s="1"/>
      <c r="C14" s="1"/>
    </row>
    <row r="15" spans="1:6" ht="13" x14ac:dyDescent="0.3">
      <c r="B15" s="1"/>
      <c r="C15" s="1"/>
    </row>
    <row r="16" spans="1:6" ht="13" x14ac:dyDescent="0.3">
      <c r="A16" s="245"/>
      <c r="B16" s="1582" t="s">
        <v>918</v>
      </c>
      <c r="C16" s="245"/>
      <c r="D16" s="245"/>
      <c r="E16" s="245"/>
    </row>
    <row r="17" spans="1:6" ht="13" x14ac:dyDescent="0.3">
      <c r="B17" s="1"/>
      <c r="C17" s="1"/>
    </row>
    <row r="18" spans="1:6" ht="15" x14ac:dyDescent="0.3">
      <c r="B18" s="1647" t="s">
        <v>919</v>
      </c>
      <c r="C18" s="1647"/>
      <c r="D18" s="1625"/>
      <c r="E18" s="1625"/>
      <c r="F18" s="1625"/>
    </row>
    <row r="19" spans="1:6" ht="15" x14ac:dyDescent="0.3">
      <c r="B19" s="134"/>
      <c r="C19" s="134"/>
    </row>
    <row r="20" spans="1:6" ht="15" x14ac:dyDescent="0.3">
      <c r="B20" s="134"/>
      <c r="C20" s="134"/>
    </row>
    <row r="21" spans="1:6" ht="13.5" thickBot="1" x14ac:dyDescent="0.35">
      <c r="B21" s="1"/>
      <c r="C21" s="40"/>
      <c r="E21" s="40" t="s">
        <v>648</v>
      </c>
    </row>
    <row r="22" spans="1:6" ht="26.5" thickBot="1" x14ac:dyDescent="0.35">
      <c r="A22" s="276" t="s">
        <v>155</v>
      </c>
      <c r="B22" s="307" t="s">
        <v>32</v>
      </c>
      <c r="C22" s="1164" t="s">
        <v>129</v>
      </c>
      <c r="D22" s="860" t="s">
        <v>130</v>
      </c>
      <c r="E22" s="860" t="s">
        <v>634</v>
      </c>
      <c r="F22" s="749" t="s">
        <v>132</v>
      </c>
    </row>
    <row r="23" spans="1:6" ht="13.5" thickBot="1" x14ac:dyDescent="0.35">
      <c r="A23" s="278" t="s">
        <v>156</v>
      </c>
      <c r="B23" s="288" t="s">
        <v>157</v>
      </c>
      <c r="C23" s="1165" t="s">
        <v>158</v>
      </c>
      <c r="D23" s="910" t="s">
        <v>159</v>
      </c>
      <c r="E23" s="250" t="s">
        <v>179</v>
      </c>
      <c r="F23" s="248" t="s">
        <v>159</v>
      </c>
    </row>
    <row r="24" spans="1:6" ht="13.5" thickBot="1" x14ac:dyDescent="0.35">
      <c r="A24" s="305" t="s">
        <v>160</v>
      </c>
      <c r="B24" s="23" t="s">
        <v>781</v>
      </c>
      <c r="C24" s="1169"/>
      <c r="D24" s="1248">
        <v>14</v>
      </c>
      <c r="E24" s="1342">
        <v>14</v>
      </c>
      <c r="F24" s="933">
        <f>E24/D24</f>
        <v>1</v>
      </c>
    </row>
    <row r="25" spans="1:6" ht="13.5" thickBot="1" x14ac:dyDescent="0.35">
      <c r="A25" s="252" t="s">
        <v>166</v>
      </c>
      <c r="B25" s="1168" t="s">
        <v>271</v>
      </c>
      <c r="C25" s="1170">
        <f>SUM(C24:C24)</f>
        <v>0</v>
      </c>
      <c r="D25" s="1250">
        <v>31</v>
      </c>
      <c r="E25" s="1170">
        <v>31</v>
      </c>
      <c r="F25" s="981">
        <f>E25/D25</f>
        <v>1</v>
      </c>
    </row>
    <row r="26" spans="1:6" ht="13" x14ac:dyDescent="0.3">
      <c r="B26" s="1"/>
      <c r="C26" s="1"/>
    </row>
    <row r="27" spans="1:6" ht="13" x14ac:dyDescent="0.3">
      <c r="B27" s="1"/>
      <c r="C27" s="1"/>
    </row>
    <row r="28" spans="1:6" ht="13" x14ac:dyDescent="0.3">
      <c r="B28" s="1"/>
      <c r="C28" s="1"/>
    </row>
    <row r="29" spans="1:6" ht="13" x14ac:dyDescent="0.3">
      <c r="B29" s="1"/>
      <c r="C29" s="1"/>
    </row>
    <row r="30" spans="1:6" ht="13" x14ac:dyDescent="0.3">
      <c r="B30" s="1"/>
      <c r="C30" s="1"/>
    </row>
  </sheetData>
  <mergeCells count="2">
    <mergeCell ref="B3:F3"/>
    <mergeCell ref="B18:F18"/>
  </mergeCells>
  <pageMargins left="0.75" right="0.75" top="1" bottom="1" header="0.51180555555555562" footer="0.51180555555555562"/>
  <pageSetup paperSize="9" firstPageNumber="0" orientation="portrait" horizontalDpi="4294967293" vertic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0"/>
  <sheetViews>
    <sheetView topLeftCell="A41" workbookViewId="0">
      <selection activeCell="M66" sqref="M66"/>
    </sheetView>
  </sheetViews>
  <sheetFormatPr defaultRowHeight="12.5" x14ac:dyDescent="0.25"/>
  <cols>
    <col min="1" max="1" width="4.453125" customWidth="1"/>
    <col min="2" max="2" width="22.1796875" customWidth="1"/>
    <col min="3" max="4" width="11.81640625" customWidth="1"/>
    <col min="5" max="5" width="11.26953125" customWidth="1"/>
    <col min="6" max="6" width="11.1796875" customWidth="1"/>
    <col min="7" max="7" width="27.453125" customWidth="1"/>
    <col min="8" max="8" width="13" customWidth="1"/>
    <col min="9" max="10" width="11.54296875" customWidth="1"/>
    <col min="11" max="11" width="10.54296875" customWidth="1"/>
  </cols>
  <sheetData>
    <row r="1" spans="1:11" ht="13" x14ac:dyDescent="0.3">
      <c r="A1" s="1592" t="s">
        <v>920</v>
      </c>
      <c r="B1" s="1592"/>
      <c r="C1" s="1592"/>
      <c r="D1" s="1592"/>
      <c r="E1" s="1592"/>
      <c r="F1" s="1592"/>
      <c r="G1" s="1592"/>
      <c r="H1" s="1592"/>
    </row>
    <row r="2" spans="1:11" ht="13" x14ac:dyDescent="0.3">
      <c r="A2" s="245"/>
      <c r="B2" s="245"/>
      <c r="C2" s="245"/>
      <c r="D2" s="245"/>
      <c r="E2" s="245"/>
      <c r="F2" s="245"/>
      <c r="G2" s="245"/>
      <c r="H2" s="245"/>
    </row>
    <row r="3" spans="1:11" ht="15" x14ac:dyDescent="0.3">
      <c r="A3" s="1653" t="s">
        <v>921</v>
      </c>
      <c r="B3" s="1605"/>
      <c r="C3" s="1605"/>
      <c r="D3" s="1605"/>
      <c r="E3" s="1605"/>
      <c r="F3" s="1605"/>
      <c r="G3" s="1605"/>
      <c r="H3" s="1605"/>
      <c r="I3" s="1625"/>
      <c r="J3" s="1625"/>
      <c r="K3" s="1625"/>
    </row>
    <row r="4" spans="1:11" ht="9" customHeight="1" x14ac:dyDescent="0.3">
      <c r="B4" s="46"/>
      <c r="C4" s="46"/>
      <c r="D4" s="46"/>
      <c r="E4" s="46"/>
      <c r="F4" s="46"/>
      <c r="G4" s="46"/>
      <c r="H4" s="46"/>
    </row>
    <row r="5" spans="1:11" ht="13.5" thickBot="1" x14ac:dyDescent="0.35">
      <c r="B5" s="46"/>
      <c r="C5" s="46"/>
      <c r="D5" s="46"/>
      <c r="E5" s="46"/>
      <c r="F5" s="46"/>
      <c r="G5" s="1652"/>
      <c r="H5" s="1652"/>
      <c r="J5" s="1652" t="s">
        <v>865</v>
      </c>
      <c r="K5" s="1652"/>
    </row>
    <row r="6" spans="1:11" ht="13.5" thickBot="1" x14ac:dyDescent="0.35">
      <c r="A6" s="1654" t="s">
        <v>155</v>
      </c>
      <c r="B6" s="1648" t="s">
        <v>24</v>
      </c>
      <c r="C6" s="1649"/>
      <c r="D6" s="1598"/>
      <c r="E6" s="1598"/>
      <c r="F6" s="1598"/>
      <c r="G6" s="1650" t="s">
        <v>34</v>
      </c>
      <c r="H6" s="1649"/>
      <c r="I6" s="1651"/>
      <c r="J6" s="1651"/>
      <c r="K6" s="1641"/>
    </row>
    <row r="7" spans="1:11" ht="30" customHeight="1" thickBot="1" x14ac:dyDescent="0.35">
      <c r="A7" s="1655"/>
      <c r="B7" s="47" t="s">
        <v>31</v>
      </c>
      <c r="C7" s="871" t="s">
        <v>129</v>
      </c>
      <c r="D7" s="872" t="s">
        <v>130</v>
      </c>
      <c r="E7" s="872" t="s">
        <v>634</v>
      </c>
      <c r="F7" s="1190" t="s">
        <v>132</v>
      </c>
      <c r="G7" s="1194" t="s">
        <v>31</v>
      </c>
      <c r="H7" s="871" t="s">
        <v>129</v>
      </c>
      <c r="I7" s="872" t="s">
        <v>130</v>
      </c>
      <c r="J7" s="872" t="s">
        <v>634</v>
      </c>
      <c r="K7" s="236" t="s">
        <v>132</v>
      </c>
    </row>
    <row r="8" spans="1:11" ht="12.75" customHeight="1" thickBot="1" x14ac:dyDescent="0.3">
      <c r="A8" s="1189" t="s">
        <v>156</v>
      </c>
      <c r="B8" s="294" t="s">
        <v>157</v>
      </c>
      <c r="C8" s="288" t="s">
        <v>158</v>
      </c>
      <c r="D8" s="289" t="s">
        <v>159</v>
      </c>
      <c r="E8" s="295" t="s">
        <v>179</v>
      </c>
      <c r="F8" s="294" t="s">
        <v>204</v>
      </c>
      <c r="G8" s="295" t="s">
        <v>205</v>
      </c>
      <c r="H8" s="1214" t="s">
        <v>226</v>
      </c>
      <c r="I8" s="1215" t="s">
        <v>227</v>
      </c>
      <c r="J8" s="748" t="s">
        <v>228</v>
      </c>
      <c r="K8" s="1188" t="s">
        <v>231</v>
      </c>
    </row>
    <row r="9" spans="1:11" ht="13" x14ac:dyDescent="0.3">
      <c r="A9" s="270" t="s">
        <v>160</v>
      </c>
      <c r="B9" s="1179" t="s">
        <v>603</v>
      </c>
      <c r="C9" s="49">
        <f>'13_sz_ melléklet'!C123</f>
        <v>13423000</v>
      </c>
      <c r="D9" s="49">
        <f>'13_sz_ melléklet'!D123</f>
        <v>17548470</v>
      </c>
      <c r="E9" s="49">
        <f>'13_sz_ melléklet'!E123</f>
        <v>15427146</v>
      </c>
      <c r="F9" s="1359">
        <f>E9/D9</f>
        <v>0.87911629902777844</v>
      </c>
      <c r="G9" s="1197" t="s">
        <v>446</v>
      </c>
      <c r="H9" s="1384">
        <f>'2_sz_ melléklet'!C129</f>
        <v>82052000</v>
      </c>
      <c r="I9" s="1213">
        <f>'2_sz_ melléklet'!D129</f>
        <v>92587024</v>
      </c>
      <c r="J9" s="1213">
        <f>'2_sz_ melléklet'!E129</f>
        <v>89614803</v>
      </c>
      <c r="K9" s="1368">
        <f>'2_sz_ melléklet'!F129</f>
        <v>0.96789808256500387</v>
      </c>
    </row>
    <row r="10" spans="1:11" ht="13" x14ac:dyDescent="0.3">
      <c r="A10" s="281" t="s">
        <v>161</v>
      </c>
      <c r="B10" s="1179" t="s">
        <v>612</v>
      </c>
      <c r="C10" s="48"/>
      <c r="D10" s="48"/>
      <c r="E10" s="48"/>
      <c r="F10" s="1359"/>
      <c r="G10" s="1197" t="s">
        <v>447</v>
      </c>
      <c r="H10" s="1385">
        <f>'2_sz_ melléklet'!C130</f>
        <v>14124000</v>
      </c>
      <c r="I10" s="1385">
        <f>'2_sz_ melléklet'!D130</f>
        <v>16231971</v>
      </c>
      <c r="J10" s="1386">
        <f>'2_sz_ melléklet'!E130</f>
        <v>14980717</v>
      </c>
      <c r="K10" s="941">
        <f>J10/I10</f>
        <v>0.92291422896208974</v>
      </c>
    </row>
    <row r="11" spans="1:11" ht="13" x14ac:dyDescent="0.3">
      <c r="A11" s="277" t="s">
        <v>162</v>
      </c>
      <c r="B11" s="1179" t="s">
        <v>604</v>
      </c>
      <c r="C11" s="48">
        <f>'13_sz_ melléklet'!C124</f>
        <v>17815000</v>
      </c>
      <c r="D11" s="48">
        <f>'13_sz_ melléklet'!D124</f>
        <v>17815000</v>
      </c>
      <c r="E11" s="48">
        <f>'13_sz_ melléklet'!E124</f>
        <v>16981558</v>
      </c>
      <c r="F11" s="1359">
        <f>E11/D11</f>
        <v>0.95321683974179061</v>
      </c>
      <c r="G11" s="1197" t="s">
        <v>448</v>
      </c>
      <c r="H11" s="1205">
        <f>'2_sz_ melléklet'!C131</f>
        <v>109312000</v>
      </c>
      <c r="I11" s="1205">
        <f>'2_sz_ melléklet'!D131</f>
        <v>149751497</v>
      </c>
      <c r="J11" s="1205">
        <f>'2_sz_ melléklet'!E131</f>
        <v>70745314</v>
      </c>
      <c r="K11" s="941">
        <f>J11/I11</f>
        <v>0.47241807539326303</v>
      </c>
    </row>
    <row r="12" spans="1:11" ht="13" x14ac:dyDescent="0.3">
      <c r="A12" s="277" t="s">
        <v>163</v>
      </c>
      <c r="B12" s="1179" t="s">
        <v>605</v>
      </c>
      <c r="C12" s="49">
        <f>'13_sz_ melléklet'!C129</f>
        <v>189011929</v>
      </c>
      <c r="D12" s="49">
        <f>'13_sz_ melléklet'!D129</f>
        <v>196537237</v>
      </c>
      <c r="E12" s="49">
        <v>144453143</v>
      </c>
      <c r="F12" s="1359">
        <f>E12/D12</f>
        <v>0.73499121695701863</v>
      </c>
      <c r="G12" s="1197" t="s">
        <v>449</v>
      </c>
      <c r="H12" s="1205">
        <f>'2_sz_ melléklet'!C133</f>
        <v>0</v>
      </c>
      <c r="I12" s="1205">
        <f>'2_sz_ melléklet'!D133</f>
        <v>0</v>
      </c>
      <c r="J12" s="1205">
        <f>'2_sz_ melléklet'!E133</f>
        <v>0</v>
      </c>
      <c r="K12" s="941">
        <v>0</v>
      </c>
    </row>
    <row r="13" spans="1:11" ht="26" x14ac:dyDescent="0.3">
      <c r="A13" s="277" t="s">
        <v>164</v>
      </c>
      <c r="B13" s="1179" t="s">
        <v>606</v>
      </c>
      <c r="C13" s="49">
        <f>'13_sz_ melléklet'!C138</f>
        <v>0</v>
      </c>
      <c r="D13" s="49">
        <f>'13_sz_ melléklet'!D138</f>
        <v>0</v>
      </c>
      <c r="E13" s="49">
        <f>'13_sz_ melléklet'!E138</f>
        <v>0</v>
      </c>
      <c r="F13" s="1359">
        <v>0</v>
      </c>
      <c r="G13" s="1197" t="s">
        <v>450</v>
      </c>
      <c r="H13" s="1205">
        <f>'2_sz_ melléklet'!C132</f>
        <v>0</v>
      </c>
      <c r="I13" s="1205">
        <f>'2_sz_ melléklet'!D132</f>
        <v>0</v>
      </c>
      <c r="J13" s="1205">
        <f>'2_sz_ melléklet'!E132</f>
        <v>0</v>
      </c>
      <c r="K13" s="941">
        <v>0</v>
      </c>
    </row>
    <row r="14" spans="1:11" ht="13" x14ac:dyDescent="0.3">
      <c r="A14" s="264" t="s">
        <v>165</v>
      </c>
      <c r="B14" s="1180"/>
      <c r="C14" s="49"/>
      <c r="D14" s="1191"/>
      <c r="E14" s="456"/>
      <c r="F14" s="1359"/>
      <c r="G14" s="1197" t="s">
        <v>35</v>
      </c>
      <c r="H14" s="1205"/>
      <c r="I14" s="884"/>
      <c r="J14" s="884"/>
      <c r="K14" s="941"/>
    </row>
    <row r="15" spans="1:11" ht="13" x14ac:dyDescent="0.3">
      <c r="A15" s="264" t="s">
        <v>166</v>
      </c>
      <c r="B15" s="1181"/>
      <c r="C15" s="48"/>
      <c r="D15" s="1191"/>
      <c r="E15" s="456"/>
      <c r="F15" s="1359"/>
      <c r="G15" s="1197" t="s">
        <v>451</v>
      </c>
      <c r="H15" s="1205">
        <f>'2_sz_ melléklet'!C134</f>
        <v>4132000</v>
      </c>
      <c r="I15" s="1205">
        <f>'2_sz_ melléklet'!D134</f>
        <v>15437038</v>
      </c>
      <c r="J15" s="1205">
        <f>'2_sz_ melléklet'!E134</f>
        <v>6717532</v>
      </c>
      <c r="K15" s="941">
        <f>J15/I15</f>
        <v>0.43515679627140907</v>
      </c>
    </row>
    <row r="16" spans="1:11" ht="13" x14ac:dyDescent="0.3">
      <c r="A16" s="281" t="s">
        <v>167</v>
      </c>
      <c r="B16" s="1180"/>
      <c r="C16" s="48"/>
      <c r="D16" s="1192"/>
      <c r="E16" s="784"/>
      <c r="F16" s="1360"/>
      <c r="G16" s="1209" t="s">
        <v>617</v>
      </c>
      <c r="H16" s="1205"/>
      <c r="I16" s="1205"/>
      <c r="J16" s="1205"/>
      <c r="K16" s="941"/>
    </row>
    <row r="17" spans="1:11" ht="12" customHeight="1" x14ac:dyDescent="0.3">
      <c r="A17" s="277"/>
      <c r="B17" s="1182"/>
      <c r="C17" s="759"/>
      <c r="D17" s="1201"/>
      <c r="E17" s="1202"/>
      <c r="F17" s="1361"/>
      <c r="G17" s="1210" t="s">
        <v>452</v>
      </c>
      <c r="H17" s="1206">
        <f>'2_sz_ melléklet'!C142</f>
        <v>13000000</v>
      </c>
      <c r="I17" s="1206">
        <f>'2_sz_ melléklet'!D142</f>
        <v>36136199</v>
      </c>
      <c r="J17" s="1206">
        <f>'2_sz_ melléklet'!E142</f>
        <v>20688199</v>
      </c>
      <c r="K17" s="941">
        <f>J17/I17</f>
        <v>0.57250622844976029</v>
      </c>
    </row>
    <row r="18" spans="1:11" ht="4.5" customHeight="1" thickBot="1" x14ac:dyDescent="0.35">
      <c r="A18" s="301"/>
      <c r="B18" s="1183"/>
      <c r="C18" s="52"/>
      <c r="D18" s="1193"/>
      <c r="E18" s="567"/>
      <c r="F18" s="1362"/>
      <c r="G18" s="1211"/>
      <c r="H18" s="1207"/>
      <c r="I18" s="885"/>
      <c r="J18" s="885"/>
      <c r="K18" s="1163"/>
    </row>
    <row r="19" spans="1:11" ht="26.5" thickBot="1" x14ac:dyDescent="0.35">
      <c r="A19" s="308" t="s">
        <v>168</v>
      </c>
      <c r="B19" s="1184" t="s">
        <v>36</v>
      </c>
      <c r="C19" s="571">
        <f>SUM(C9:C16)</f>
        <v>220249929</v>
      </c>
      <c r="D19" s="571">
        <f>SUM(D9:D16)</f>
        <v>231900707</v>
      </c>
      <c r="E19" s="571">
        <f>SUM(E9:E16)</f>
        <v>176861847</v>
      </c>
      <c r="F19" s="1363">
        <f>E19/D19</f>
        <v>0.76266195686932514</v>
      </c>
      <c r="G19" s="1187" t="s">
        <v>37</v>
      </c>
      <c r="H19" s="1208">
        <f>H9+H10+H11+H13+H14+H15+H16+H17</f>
        <v>222620000</v>
      </c>
      <c r="I19" s="1208">
        <f>I9+I10+I11+I13+I14+I15+I16+I17</f>
        <v>310143729</v>
      </c>
      <c r="J19" s="1208">
        <f>J9+J10+J11+J13+J14+J15+J16+J17</f>
        <v>202746565</v>
      </c>
      <c r="K19" s="974">
        <f>J19/I19</f>
        <v>0.65371808630056161</v>
      </c>
    </row>
    <row r="20" spans="1:11" ht="6.75" customHeight="1" thickBot="1" x14ac:dyDescent="0.35">
      <c r="A20" s="284"/>
      <c r="B20" s="1185"/>
      <c r="C20" s="570"/>
      <c r="D20" s="1172"/>
      <c r="E20" s="570"/>
      <c r="F20" s="1364"/>
      <c r="G20" s="1195"/>
      <c r="H20" s="1203"/>
      <c r="I20" s="886"/>
      <c r="J20" s="367"/>
      <c r="K20" s="1057"/>
    </row>
    <row r="21" spans="1:11" ht="26.25" customHeight="1" x14ac:dyDescent="0.3">
      <c r="A21" s="716" t="s">
        <v>169</v>
      </c>
      <c r="B21" s="758" t="s">
        <v>607</v>
      </c>
      <c r="C21" s="751">
        <f>'13_sz_ melléklet'!C161</f>
        <v>0</v>
      </c>
      <c r="D21" s="751">
        <f>'13_sz_ melléklet'!D161</f>
        <v>93913049</v>
      </c>
      <c r="E21" s="751">
        <f>'13_sz_ melléklet'!E161</f>
        <v>93913049</v>
      </c>
      <c r="F21" s="1390">
        <v>0</v>
      </c>
      <c r="G21" s="1196"/>
      <c r="H21" s="1204"/>
      <c r="I21" s="950"/>
      <c r="J21" s="950"/>
      <c r="K21" s="1243"/>
    </row>
    <row r="22" spans="1:11" ht="12.75" customHeight="1" x14ac:dyDescent="0.3">
      <c r="A22" s="280" t="s">
        <v>170</v>
      </c>
      <c r="B22" s="757" t="s">
        <v>608</v>
      </c>
      <c r="C22" s="1367">
        <f>'13_sz_ melléklet'!C162</f>
        <v>0</v>
      </c>
      <c r="D22" s="1367">
        <f>'13_sz_ melléklet'!D162</f>
        <v>0</v>
      </c>
      <c r="E22" s="1367">
        <f>'13_sz_ melléklet'!E162</f>
        <v>0</v>
      </c>
      <c r="F22" s="1359">
        <v>0</v>
      </c>
      <c r="G22" s="1197" t="s">
        <v>456</v>
      </c>
      <c r="H22" s="1205">
        <f>'2_sz_ melléklet'!C166</f>
        <v>0</v>
      </c>
      <c r="I22" s="1205">
        <f>'2_sz_ melléklet'!D166</f>
        <v>0</v>
      </c>
      <c r="J22" s="1205">
        <f>'2_sz_ melléklet'!E166</f>
        <v>0</v>
      </c>
      <c r="K22" s="941">
        <v>0</v>
      </c>
    </row>
    <row r="23" spans="1:11" ht="12.75" customHeight="1" x14ac:dyDescent="0.3">
      <c r="A23" s="280" t="s">
        <v>171</v>
      </c>
      <c r="B23" s="757" t="s">
        <v>609</v>
      </c>
      <c r="C23" s="456">
        <f>'13_sz_ melléklet'!C163</f>
        <v>0</v>
      </c>
      <c r="D23" s="456">
        <f>'13_sz_ melléklet'!D163</f>
        <v>0</v>
      </c>
      <c r="E23" s="456">
        <v>0</v>
      </c>
      <c r="F23" s="1359">
        <v>0</v>
      </c>
      <c r="G23" s="1197" t="s">
        <v>618</v>
      </c>
      <c r="H23" s="1205">
        <f>-'2_sz_ melléklet'!C166</f>
        <v>0</v>
      </c>
      <c r="I23" s="1205">
        <f>-'2_sz_ melléklet'!D166</f>
        <v>0</v>
      </c>
      <c r="J23" s="1205">
        <f>-'2_sz_ melléklet'!E166</f>
        <v>0</v>
      </c>
      <c r="K23" s="941">
        <v>0</v>
      </c>
    </row>
    <row r="24" spans="1:11" ht="27" customHeight="1" x14ac:dyDescent="0.3">
      <c r="A24" s="280" t="s">
        <v>172</v>
      </c>
      <c r="B24" s="755" t="s">
        <v>611</v>
      </c>
      <c r="C24" s="456"/>
      <c r="D24" s="1174"/>
      <c r="E24" s="456"/>
      <c r="F24" s="1359"/>
      <c r="G24" s="1197" t="s">
        <v>822</v>
      </c>
      <c r="H24" s="1205"/>
      <c r="I24" s="884"/>
      <c r="J24" s="884"/>
      <c r="K24" s="941">
        <v>1</v>
      </c>
    </row>
    <row r="25" spans="1:11" ht="12.75" customHeight="1" x14ac:dyDescent="0.3">
      <c r="A25" s="280" t="s">
        <v>173</v>
      </c>
      <c r="B25" s="756" t="s">
        <v>610</v>
      </c>
      <c r="C25" s="752">
        <f>'13_sz_ melléklet'!C164</f>
        <v>140019321</v>
      </c>
      <c r="D25" s="752">
        <f>'13_sz_ melléklet'!D164</f>
        <v>144230746</v>
      </c>
      <c r="E25" s="752">
        <f>'13_sz_ melléklet'!E164</f>
        <v>144230746</v>
      </c>
      <c r="F25" s="1365">
        <v>0</v>
      </c>
      <c r="G25" s="1212"/>
      <c r="H25" s="1206"/>
      <c r="I25" s="884"/>
      <c r="J25" s="884"/>
      <c r="K25" s="941"/>
    </row>
    <row r="26" spans="1:11" ht="23.25" customHeight="1" x14ac:dyDescent="0.3">
      <c r="A26" s="280" t="s">
        <v>174</v>
      </c>
      <c r="B26" s="755"/>
      <c r="C26" s="752"/>
      <c r="D26" s="752"/>
      <c r="E26" s="752"/>
      <c r="F26" s="1365">
        <v>0</v>
      </c>
      <c r="G26" s="1212"/>
      <c r="H26" s="1206"/>
      <c r="I26" s="884"/>
      <c r="J26" s="884"/>
      <c r="K26" s="941"/>
    </row>
    <row r="27" spans="1:11" ht="23.25" customHeight="1" x14ac:dyDescent="0.3">
      <c r="A27" s="280" t="s">
        <v>175</v>
      </c>
      <c r="B27" s="755" t="s">
        <v>784</v>
      </c>
      <c r="C27" s="752"/>
      <c r="D27" s="1177"/>
      <c r="E27" s="752">
        <v>3239749</v>
      </c>
      <c r="F27" s="1365"/>
      <c r="G27" s="1212"/>
      <c r="H27" s="1206"/>
      <c r="I27" s="884"/>
      <c r="J27" s="884"/>
      <c r="K27" s="941"/>
    </row>
    <row r="28" spans="1:11" ht="13.5" thickBot="1" x14ac:dyDescent="0.35">
      <c r="A28" s="753" t="s">
        <v>176</v>
      </c>
      <c r="B28" s="1186" t="s">
        <v>783</v>
      </c>
      <c r="C28" s="565"/>
      <c r="D28" s="1175"/>
      <c r="E28" s="565"/>
      <c r="F28" s="1366"/>
      <c r="G28" s="1198"/>
      <c r="H28" s="1207">
        <f>'2_sz_ melléklet'!C168</f>
        <v>0</v>
      </c>
      <c r="I28" s="1207"/>
      <c r="J28" s="1207">
        <f>'2_sz_ melléklet'!E168</f>
        <v>0</v>
      </c>
      <c r="K28" s="1163"/>
    </row>
    <row r="29" spans="1:11" ht="13.5" thickBot="1" x14ac:dyDescent="0.35">
      <c r="A29" s="566" t="s">
        <v>177</v>
      </c>
      <c r="B29" s="1187" t="s">
        <v>39</v>
      </c>
      <c r="C29" s="569">
        <f>SUM(C19:C28)</f>
        <v>360269250</v>
      </c>
      <c r="D29" s="569">
        <f>SUM(D19:D28)</f>
        <v>470044502</v>
      </c>
      <c r="E29" s="569">
        <f>E19+E21+E22+E23+E24+E25+E26+E27+E28</f>
        <v>418245391</v>
      </c>
      <c r="F29" s="1363">
        <f>E29/D29</f>
        <v>0.88979955987231185</v>
      </c>
      <c r="G29" s="568" t="s">
        <v>40</v>
      </c>
      <c r="H29" s="1208">
        <f>SUM(H19:H28)</f>
        <v>222620000</v>
      </c>
      <c r="I29" s="1208">
        <f>SUM(I19:I28)</f>
        <v>310143729</v>
      </c>
      <c r="J29" s="1208">
        <f>SUM(J19:J28)</f>
        <v>202746565</v>
      </c>
      <c r="K29" s="974">
        <f>J29/I29</f>
        <v>0.65371808630056161</v>
      </c>
    </row>
    <row r="30" spans="1:11" ht="8.25" customHeight="1" x14ac:dyDescent="0.3">
      <c r="B30" s="46"/>
      <c r="C30" s="46"/>
      <c r="D30" s="46"/>
      <c r="E30" s="46"/>
      <c r="F30" s="46"/>
      <c r="G30" s="46"/>
      <c r="H30" s="46"/>
    </row>
    <row r="31" spans="1:11" ht="8.25" customHeight="1" x14ac:dyDescent="0.3">
      <c r="B31" s="46"/>
      <c r="C31" s="46"/>
      <c r="D31" s="46"/>
      <c r="E31" s="46"/>
      <c r="F31" s="46"/>
      <c r="G31" s="46"/>
      <c r="H31" s="46"/>
    </row>
    <row r="32" spans="1:11" ht="8.25" customHeight="1" x14ac:dyDescent="0.3">
      <c r="B32" s="46"/>
      <c r="C32" s="46"/>
      <c r="D32" s="46"/>
      <c r="E32" s="46"/>
      <c r="F32" s="46"/>
      <c r="G32" s="46"/>
      <c r="H32" s="46"/>
    </row>
    <row r="33" spans="1:11" ht="8.25" customHeight="1" x14ac:dyDescent="0.3">
      <c r="B33" s="46"/>
      <c r="C33" s="46"/>
      <c r="D33" s="46"/>
      <c r="E33" s="46"/>
      <c r="F33" s="46"/>
      <c r="G33" s="46"/>
      <c r="H33" s="46"/>
    </row>
    <row r="34" spans="1:11" ht="15" customHeight="1" x14ac:dyDescent="0.3">
      <c r="B34" s="46"/>
      <c r="C34" s="46"/>
      <c r="D34" s="46"/>
      <c r="E34" s="46"/>
      <c r="F34" s="46"/>
      <c r="G34" s="1564">
        <v>1</v>
      </c>
      <c r="H34" s="46"/>
    </row>
    <row r="35" spans="1:11" ht="0.75" customHeight="1" x14ac:dyDescent="0.3">
      <c r="B35" s="46"/>
      <c r="C35" s="46"/>
      <c r="D35" s="46"/>
      <c r="E35" s="46"/>
      <c r="F35" s="46"/>
      <c r="G35" s="46"/>
      <c r="H35" s="46"/>
    </row>
    <row r="36" spans="1:11" ht="8.25" customHeight="1" x14ac:dyDescent="0.3">
      <c r="B36" s="46"/>
      <c r="C36" s="46"/>
      <c r="D36" s="46"/>
      <c r="E36" s="46"/>
      <c r="F36" s="46"/>
      <c r="G36" s="46"/>
      <c r="H36" s="46"/>
    </row>
    <row r="37" spans="1:11" ht="8.25" customHeight="1" x14ac:dyDescent="0.3">
      <c r="B37" s="46"/>
      <c r="C37" s="46"/>
      <c r="D37" s="46"/>
      <c r="E37" s="46"/>
      <c r="F37" s="46"/>
      <c r="G37" s="46"/>
      <c r="H37" s="46"/>
    </row>
    <row r="38" spans="1:11" ht="12" customHeight="1" x14ac:dyDescent="0.3">
      <c r="A38" s="1592" t="s">
        <v>922</v>
      </c>
      <c r="B38" s="1592"/>
      <c r="C38" s="1592"/>
      <c r="D38" s="1592"/>
      <c r="E38" s="1592"/>
      <c r="F38" s="1592"/>
      <c r="G38" s="1592"/>
      <c r="H38" s="1592"/>
    </row>
    <row r="39" spans="1:11" ht="13.5" customHeight="1" x14ac:dyDescent="0.3">
      <c r="B39" s="46"/>
      <c r="C39" s="46"/>
      <c r="D39" s="46"/>
      <c r="E39" s="46"/>
      <c r="F39" s="46"/>
      <c r="G39" s="46"/>
      <c r="H39" s="46"/>
    </row>
    <row r="40" spans="1:11" ht="15" x14ac:dyDescent="0.3">
      <c r="A40" s="1653" t="s">
        <v>923</v>
      </c>
      <c r="B40" s="1625"/>
      <c r="C40" s="1625"/>
      <c r="D40" s="1625"/>
      <c r="E40" s="1625"/>
      <c r="F40" s="1625"/>
      <c r="G40" s="1625"/>
      <c r="H40" s="1625"/>
      <c r="I40" s="1625"/>
      <c r="J40" s="1625"/>
      <c r="K40" s="1625"/>
    </row>
    <row r="41" spans="1:11" ht="9.75" customHeight="1" x14ac:dyDescent="0.3">
      <c r="B41" s="46"/>
      <c r="C41" s="46"/>
      <c r="D41" s="46"/>
      <c r="E41" s="46"/>
      <c r="F41" s="46"/>
      <c r="G41" s="46"/>
      <c r="H41" s="46"/>
    </row>
    <row r="42" spans="1:11" ht="13.5" thickBot="1" x14ac:dyDescent="0.35">
      <c r="B42" s="46"/>
      <c r="C42" s="46"/>
      <c r="D42" s="46"/>
      <c r="E42" s="46"/>
      <c r="F42" s="46"/>
      <c r="G42" s="1652"/>
      <c r="H42" s="1652"/>
      <c r="J42" s="1652" t="s">
        <v>665</v>
      </c>
      <c r="K42" s="1652"/>
    </row>
    <row r="43" spans="1:11" ht="13.5" customHeight="1" thickBot="1" x14ac:dyDescent="0.35">
      <c r="A43" s="1654" t="s">
        <v>155</v>
      </c>
      <c r="B43" s="1648" t="s">
        <v>24</v>
      </c>
      <c r="C43" s="1649"/>
      <c r="D43" s="1598"/>
      <c r="E43" s="1598"/>
      <c r="F43" s="1598"/>
      <c r="G43" s="1650" t="s">
        <v>34</v>
      </c>
      <c r="H43" s="1649"/>
      <c r="I43" s="1651"/>
      <c r="J43" s="1651"/>
      <c r="K43" s="1641"/>
    </row>
    <row r="44" spans="1:11" ht="29.25" customHeight="1" thickBot="1" x14ac:dyDescent="0.35">
      <c r="A44" s="1655"/>
      <c r="B44" s="47" t="s">
        <v>31</v>
      </c>
      <c r="C44" s="871" t="s">
        <v>129</v>
      </c>
      <c r="D44" s="872" t="s">
        <v>130</v>
      </c>
      <c r="E44" s="872" t="s">
        <v>634</v>
      </c>
      <c r="F44" s="1190" t="s">
        <v>132</v>
      </c>
      <c r="G44" s="1194" t="s">
        <v>31</v>
      </c>
      <c r="H44" s="871" t="s">
        <v>129</v>
      </c>
      <c r="I44" s="872" t="s">
        <v>130</v>
      </c>
      <c r="J44" s="872" t="s">
        <v>634</v>
      </c>
      <c r="K44" s="236" t="s">
        <v>132</v>
      </c>
    </row>
    <row r="45" spans="1:11" ht="13" thickBot="1" x14ac:dyDescent="0.3">
      <c r="A45" s="1189" t="s">
        <v>156</v>
      </c>
      <c r="B45" s="294" t="s">
        <v>157</v>
      </c>
      <c r="C45" s="288" t="s">
        <v>158</v>
      </c>
      <c r="D45" s="289" t="s">
        <v>159</v>
      </c>
      <c r="E45" s="295" t="s">
        <v>179</v>
      </c>
      <c r="F45" s="294" t="s">
        <v>204</v>
      </c>
      <c r="G45" s="295" t="s">
        <v>205</v>
      </c>
      <c r="H45" s="1214" t="s">
        <v>226</v>
      </c>
      <c r="I45" s="1225" t="s">
        <v>227</v>
      </c>
      <c r="J45" s="1226" t="s">
        <v>228</v>
      </c>
      <c r="K45" s="1387" t="s">
        <v>231</v>
      </c>
    </row>
    <row r="46" spans="1:11" ht="13" x14ac:dyDescent="0.3">
      <c r="A46" s="467" t="s">
        <v>178</v>
      </c>
      <c r="B46" s="771" t="s">
        <v>613</v>
      </c>
      <c r="C46" s="760">
        <f>'13_sz_ melléklet'!C143</f>
        <v>10000000</v>
      </c>
      <c r="D46" s="760">
        <f>'13_sz_ melléklet'!D143</f>
        <v>10000000</v>
      </c>
      <c r="E46" s="760">
        <f>'13_sz_ melléklet'!E143</f>
        <v>7252164</v>
      </c>
      <c r="F46" s="1368">
        <v>0</v>
      </c>
      <c r="G46" s="50" t="s">
        <v>453</v>
      </c>
      <c r="H46" s="1174">
        <f>'2_sz_ melléklet'!C146</f>
        <v>5510000</v>
      </c>
      <c r="I46" s="1200">
        <f>'2_sz_ melléklet'!D146</f>
        <v>120870936</v>
      </c>
      <c r="J46" s="1200">
        <f>'2_sz_ melléklet'!E146</f>
        <v>25548692</v>
      </c>
      <c r="K46" s="1051">
        <f>J46/I46</f>
        <v>0.21137167333592916</v>
      </c>
    </row>
    <row r="47" spans="1:11" ht="13" x14ac:dyDescent="0.3">
      <c r="A47" s="467" t="s">
        <v>180</v>
      </c>
      <c r="B47" s="772" t="s">
        <v>614</v>
      </c>
      <c r="C47" s="761">
        <f>'13_sz_ melléklet'!C149</f>
        <v>461887750</v>
      </c>
      <c r="D47" s="761">
        <v>479537714</v>
      </c>
      <c r="E47" s="761">
        <f>'13_sz_ melléklet'!E149</f>
        <v>373446934</v>
      </c>
      <c r="F47" s="1369">
        <f>E47/D47</f>
        <v>0.77876447065016452</v>
      </c>
      <c r="G47" s="50" t="s">
        <v>454</v>
      </c>
      <c r="H47" s="1174">
        <f>'2_sz_ melléklet'!C147</f>
        <v>604027000</v>
      </c>
      <c r="I47" s="456">
        <f>'2_sz_ melléklet'!D147</f>
        <v>431537079</v>
      </c>
      <c r="J47" s="456">
        <f>'2_sz_ melléklet'!E147</f>
        <v>30732202</v>
      </c>
      <c r="K47" s="929">
        <f>J47/I47</f>
        <v>7.1215669511448865E-2</v>
      </c>
    </row>
    <row r="48" spans="1:11" ht="13" x14ac:dyDescent="0.3">
      <c r="A48" s="467" t="s">
        <v>181</v>
      </c>
      <c r="B48" s="773" t="s">
        <v>615</v>
      </c>
      <c r="C48" s="761">
        <f>'13_sz_ melléklet'!C154</f>
        <v>0</v>
      </c>
      <c r="D48" s="761">
        <f>'13_sz_ melléklet'!D154</f>
        <v>0</v>
      </c>
      <c r="E48" s="761">
        <f>'13_sz_ melléklet'!E154</f>
        <v>0</v>
      </c>
      <c r="F48" s="1369">
        <v>0</v>
      </c>
      <c r="G48" s="51" t="s">
        <v>455</v>
      </c>
      <c r="H48" s="1199">
        <f>'2_sz_ melléklet'!C148</f>
        <v>0</v>
      </c>
      <c r="I48" s="784">
        <f>'2_sz_ melléklet'!D148</f>
        <v>0</v>
      </c>
      <c r="J48" s="784">
        <f>'2_sz_ melléklet'!E148</f>
        <v>0</v>
      </c>
      <c r="K48" s="929">
        <v>0</v>
      </c>
    </row>
    <row r="49" spans="1:11" ht="13" x14ac:dyDescent="0.3">
      <c r="A49" s="467" t="s">
        <v>182</v>
      </c>
      <c r="B49" s="774" t="s">
        <v>616</v>
      </c>
      <c r="C49" s="761">
        <f>-C10</f>
        <v>0</v>
      </c>
      <c r="D49" s="761">
        <f>-D10</f>
        <v>0</v>
      </c>
      <c r="E49" s="761">
        <f>-E10</f>
        <v>0</v>
      </c>
      <c r="F49" s="1369">
        <v>0</v>
      </c>
      <c r="G49" s="51" t="s">
        <v>43</v>
      </c>
      <c r="H49" s="1199">
        <f>-H13</f>
        <v>0</v>
      </c>
      <c r="I49" s="784">
        <f>-I13</f>
        <v>0</v>
      </c>
      <c r="J49" s="784">
        <f>-J13</f>
        <v>0</v>
      </c>
      <c r="K49" s="929">
        <v>0</v>
      </c>
    </row>
    <row r="50" spans="1:11" ht="13" x14ac:dyDescent="0.3">
      <c r="A50" s="467" t="s">
        <v>183</v>
      </c>
      <c r="B50" s="774"/>
      <c r="C50" s="761"/>
      <c r="D50" s="1199"/>
      <c r="E50" s="784"/>
      <c r="F50" s="1370"/>
      <c r="G50" s="51" t="s">
        <v>619</v>
      </c>
      <c r="H50" s="1199">
        <f>-H16</f>
        <v>0</v>
      </c>
      <c r="I50" s="784">
        <f>-I16</f>
        <v>0</v>
      </c>
      <c r="J50" s="784">
        <f>-J16</f>
        <v>0</v>
      </c>
      <c r="K50" s="933">
        <v>0</v>
      </c>
    </row>
    <row r="51" spans="1:11" ht="13.5" thickBot="1" x14ac:dyDescent="0.35">
      <c r="A51" s="555" t="s">
        <v>184</v>
      </c>
      <c r="B51" s="774"/>
      <c r="C51" s="761"/>
      <c r="D51" s="1199"/>
      <c r="E51" s="784"/>
      <c r="F51" s="1370"/>
      <c r="G51" s="51"/>
      <c r="H51" s="1199"/>
      <c r="I51" s="1389"/>
      <c r="J51" s="1389"/>
      <c r="K51" s="932"/>
    </row>
    <row r="52" spans="1:11" ht="13.5" thickBot="1" x14ac:dyDescent="0.35">
      <c r="A52" s="252" t="s">
        <v>185</v>
      </c>
      <c r="B52" s="775" t="s">
        <v>44</v>
      </c>
      <c r="C52" s="762">
        <f>C46+C47+C48+C49+C50+C51</f>
        <v>471887750</v>
      </c>
      <c r="D52" s="762">
        <f>D46+D47+D48+D49+D50+D51</f>
        <v>489537714</v>
      </c>
      <c r="E52" s="762">
        <f>E46+E47+E48+E49+E50+E51</f>
        <v>380699098</v>
      </c>
      <c r="F52" s="1371">
        <f>E52/D52</f>
        <v>0.77767062089929195</v>
      </c>
      <c r="G52" s="1228" t="s">
        <v>45</v>
      </c>
      <c r="H52" s="1216">
        <f>H46+H47+H48+H49+H50+H51</f>
        <v>609537000</v>
      </c>
      <c r="I52" s="569">
        <f>I46+I47+I48+I49+I50+I51</f>
        <v>552408015</v>
      </c>
      <c r="J52" s="569">
        <f>J46+J47+J48+J49+J50+J51</f>
        <v>56280894</v>
      </c>
      <c r="K52" s="936">
        <f>J52/I52</f>
        <v>0.10188283383252504</v>
      </c>
    </row>
    <row r="53" spans="1:11" ht="13" x14ac:dyDescent="0.3">
      <c r="A53" s="467" t="s">
        <v>186</v>
      </c>
      <c r="B53" s="785" t="s">
        <v>620</v>
      </c>
      <c r="C53" s="763">
        <f>'13_sz_ melléklet'!C160</f>
        <v>0</v>
      </c>
      <c r="D53" s="1173"/>
      <c r="E53" s="751"/>
      <c r="F53" s="1372"/>
      <c r="G53" s="1229"/>
      <c r="H53" s="1217"/>
      <c r="I53" s="558"/>
      <c r="J53" s="558"/>
      <c r="K53" s="1243"/>
    </row>
    <row r="54" spans="1:11" ht="15" customHeight="1" x14ac:dyDescent="0.3">
      <c r="A54" s="467" t="s">
        <v>187</v>
      </c>
      <c r="B54" s="776" t="s">
        <v>609</v>
      </c>
      <c r="C54" s="764">
        <f>'13_sz_ melléklet'!C163</f>
        <v>0</v>
      </c>
      <c r="D54" s="764">
        <f>'13_sz_ melléklet'!D163</f>
        <v>0</v>
      </c>
      <c r="E54" s="764">
        <f>'13_sz_ melléklet'!E163</f>
        <v>0</v>
      </c>
      <c r="F54" s="1382">
        <v>0</v>
      </c>
      <c r="G54" s="457" t="s">
        <v>456</v>
      </c>
      <c r="H54" s="1386">
        <f>-H23</f>
        <v>0</v>
      </c>
      <c r="I54" s="1386">
        <f>-I23</f>
        <v>0</v>
      </c>
      <c r="J54" s="1386">
        <f>-J23</f>
        <v>0</v>
      </c>
      <c r="K54" s="941">
        <v>0</v>
      </c>
    </row>
    <row r="55" spans="1:11" ht="15" customHeight="1" x14ac:dyDescent="0.3">
      <c r="A55" s="467" t="s">
        <v>188</v>
      </c>
      <c r="B55" s="777" t="s">
        <v>610</v>
      </c>
      <c r="C55" s="765">
        <f>-C26</f>
        <v>0</v>
      </c>
      <c r="D55" s="765">
        <f>-D26</f>
        <v>0</v>
      </c>
      <c r="E55" s="765">
        <f>-E26</f>
        <v>0</v>
      </c>
      <c r="F55" s="1374">
        <v>0</v>
      </c>
      <c r="G55" s="1230"/>
      <c r="H55" s="1219"/>
      <c r="I55" s="115"/>
      <c r="J55" s="115"/>
      <c r="K55" s="941"/>
    </row>
    <row r="56" spans="1:11" ht="15" customHeight="1" x14ac:dyDescent="0.3">
      <c r="A56" s="467" t="s">
        <v>189</v>
      </c>
      <c r="B56" s="778"/>
      <c r="C56" s="766"/>
      <c r="D56" s="1178"/>
      <c r="E56" s="754"/>
      <c r="F56" s="1375"/>
      <c r="G56" s="1231"/>
      <c r="H56" s="1218"/>
      <c r="I56" s="115"/>
      <c r="J56" s="115"/>
      <c r="K56" s="941"/>
    </row>
    <row r="57" spans="1:11" ht="12" customHeight="1" thickBot="1" x14ac:dyDescent="0.35">
      <c r="A57" s="555" t="s">
        <v>190</v>
      </c>
      <c r="B57" s="779"/>
      <c r="C57" s="767"/>
      <c r="D57" s="1176"/>
      <c r="E57" s="567"/>
      <c r="F57" s="1373"/>
      <c r="G57" s="1232" t="s">
        <v>820</v>
      </c>
      <c r="H57" s="1220"/>
      <c r="I57" s="1220"/>
      <c r="J57" s="1220"/>
      <c r="K57" s="1155">
        <v>1</v>
      </c>
    </row>
    <row r="58" spans="1:11" ht="13.5" thickBot="1" x14ac:dyDescent="0.35">
      <c r="A58" s="252" t="s">
        <v>191</v>
      </c>
      <c r="B58" s="775" t="s">
        <v>47</v>
      </c>
      <c r="C58" s="762">
        <f>SUM(C52:C57)</f>
        <v>471887750</v>
      </c>
      <c r="D58" s="762">
        <f>SUM(D52:D57)</f>
        <v>489537714</v>
      </c>
      <c r="E58" s="762">
        <f>SUM(E52:E57)</f>
        <v>380699098</v>
      </c>
      <c r="F58" s="1371">
        <f>E58/D58</f>
        <v>0.77767062089929195</v>
      </c>
      <c r="G58" s="1228" t="s">
        <v>48</v>
      </c>
      <c r="H58" s="1172">
        <f>SUM(H52:H57)</f>
        <v>609537000</v>
      </c>
      <c r="I58" s="569">
        <f>SUM(I52:I57)</f>
        <v>552408015</v>
      </c>
      <c r="J58" s="569">
        <f>SUM(J52:J57)</f>
        <v>56280894</v>
      </c>
      <c r="K58" s="974">
        <f>J58/I58</f>
        <v>0.10188283383252504</v>
      </c>
    </row>
    <row r="59" spans="1:11" ht="7.5" customHeight="1" thickBot="1" x14ac:dyDescent="0.35">
      <c r="A59" s="781"/>
      <c r="B59" s="782"/>
      <c r="C59" s="783"/>
      <c r="D59" s="1221"/>
      <c r="E59" s="1227"/>
      <c r="F59" s="1376"/>
      <c r="G59" s="1233"/>
      <c r="H59" s="1221"/>
      <c r="I59" s="94"/>
      <c r="J59" s="94"/>
      <c r="K59" s="1116"/>
    </row>
    <row r="60" spans="1:11" ht="24" customHeight="1" thickBot="1" x14ac:dyDescent="0.35">
      <c r="A60" s="259" t="s">
        <v>192</v>
      </c>
      <c r="B60" s="1236" t="s">
        <v>49</v>
      </c>
      <c r="C60" s="770">
        <f>C19+C52</f>
        <v>692137679</v>
      </c>
      <c r="D60" s="770">
        <f>D19+D52</f>
        <v>721438421</v>
      </c>
      <c r="E60" s="770">
        <f>E19+E52</f>
        <v>557560945</v>
      </c>
      <c r="F60" s="1377">
        <f>E60/D60</f>
        <v>0.77284620387579828</v>
      </c>
      <c r="G60" s="1237" t="s">
        <v>50</v>
      </c>
      <c r="H60" s="1208">
        <f>H19+H52</f>
        <v>832157000</v>
      </c>
      <c r="I60" s="1208">
        <v>862551744</v>
      </c>
      <c r="J60" s="1208"/>
      <c r="K60" s="974">
        <f>J60/I60</f>
        <v>0</v>
      </c>
    </row>
    <row r="61" spans="1:11" ht="13" x14ac:dyDescent="0.3">
      <c r="A61" s="709" t="s">
        <v>193</v>
      </c>
      <c r="B61" s="786" t="s">
        <v>607</v>
      </c>
      <c r="C61" s="1383">
        <f t="shared" ref="C61:E62" si="0">C21</f>
        <v>0</v>
      </c>
      <c r="D61" s="1383">
        <f t="shared" si="0"/>
        <v>93913049</v>
      </c>
      <c r="E61" s="1383">
        <f t="shared" si="0"/>
        <v>93913049</v>
      </c>
      <c r="F61" s="1378">
        <v>0</v>
      </c>
      <c r="G61" s="787" t="s">
        <v>457</v>
      </c>
      <c r="H61" s="1213">
        <f>H54+H22+H23</f>
        <v>0</v>
      </c>
      <c r="I61" s="1213">
        <f>I54+I22+I23</f>
        <v>0</v>
      </c>
      <c r="J61" s="1213">
        <f>J54+J22+J23</f>
        <v>0</v>
      </c>
      <c r="K61" s="1243">
        <v>0</v>
      </c>
    </row>
    <row r="62" spans="1:11" ht="13" x14ac:dyDescent="0.3">
      <c r="A62" s="468" t="s">
        <v>194</v>
      </c>
      <c r="B62" s="789" t="s">
        <v>608</v>
      </c>
      <c r="C62" s="760">
        <f t="shared" si="0"/>
        <v>0</v>
      </c>
      <c r="D62" s="760">
        <f t="shared" si="0"/>
        <v>0</v>
      </c>
      <c r="E62" s="760">
        <f t="shared" si="0"/>
        <v>0</v>
      </c>
      <c r="F62" s="1379">
        <v>0</v>
      </c>
      <c r="G62" s="1234"/>
      <c r="H62" s="1222"/>
      <c r="I62" s="115"/>
      <c r="J62" s="115"/>
      <c r="K62" s="941"/>
    </row>
    <row r="63" spans="1:11" ht="13" x14ac:dyDescent="0.3">
      <c r="A63" s="468" t="s">
        <v>195</v>
      </c>
      <c r="B63" s="788" t="s">
        <v>620</v>
      </c>
      <c r="C63" s="760">
        <f>C53</f>
        <v>0</v>
      </c>
      <c r="D63" s="760">
        <f>D53</f>
        <v>0</v>
      </c>
      <c r="E63" s="760">
        <f>E53</f>
        <v>0</v>
      </c>
      <c r="F63" s="1379">
        <v>0</v>
      </c>
      <c r="G63" s="1234" t="s">
        <v>998</v>
      </c>
      <c r="H63" s="1222"/>
      <c r="I63" s="218">
        <v>3117423</v>
      </c>
      <c r="J63" s="218">
        <v>3117423</v>
      </c>
      <c r="K63" s="941"/>
    </row>
    <row r="64" spans="1:11" ht="13" x14ac:dyDescent="0.3">
      <c r="A64" s="468" t="s">
        <v>196</v>
      </c>
      <c r="B64" s="776" t="s">
        <v>609</v>
      </c>
      <c r="C64" s="760">
        <f>C23+C54</f>
        <v>0</v>
      </c>
      <c r="D64" s="760">
        <f>D23+D54</f>
        <v>0</v>
      </c>
      <c r="E64" s="760">
        <f>E23+E54</f>
        <v>0</v>
      </c>
      <c r="F64" s="1379">
        <v>0</v>
      </c>
      <c r="G64" s="1234"/>
      <c r="H64" s="1222"/>
      <c r="I64" s="115"/>
      <c r="J64" s="115"/>
      <c r="K64" s="941"/>
    </row>
    <row r="65" spans="1:11" ht="13" x14ac:dyDescent="0.3">
      <c r="A65" s="468" t="s">
        <v>197</v>
      </c>
      <c r="B65" s="777" t="s">
        <v>610</v>
      </c>
      <c r="C65" s="760">
        <f>C25</f>
        <v>140019321</v>
      </c>
      <c r="D65" s="760">
        <f>D25</f>
        <v>144230746</v>
      </c>
      <c r="E65" s="760">
        <f>E25</f>
        <v>144230746</v>
      </c>
      <c r="F65" s="1369">
        <v>0</v>
      </c>
      <c r="G65" s="1234"/>
      <c r="H65" s="1222"/>
      <c r="I65" s="115"/>
      <c r="J65" s="115"/>
      <c r="K65" s="941"/>
    </row>
    <row r="66" spans="1:11" ht="13" x14ac:dyDescent="0.3">
      <c r="A66" s="468" t="s">
        <v>198</v>
      </c>
      <c r="B66" s="776" t="s">
        <v>821</v>
      </c>
      <c r="C66" s="768">
        <f>C27</f>
        <v>0</v>
      </c>
      <c r="D66" s="768">
        <f>D27</f>
        <v>0</v>
      </c>
      <c r="E66" s="768">
        <f>E27</f>
        <v>3239749</v>
      </c>
      <c r="F66" s="1380">
        <v>0</v>
      </c>
      <c r="G66" s="1235" t="s">
        <v>997</v>
      </c>
      <c r="H66" s="1223"/>
      <c r="I66" s="1223">
        <v>93913049</v>
      </c>
      <c r="J66" s="1223">
        <v>93913049</v>
      </c>
      <c r="K66" s="941">
        <f>J66/I66</f>
        <v>1</v>
      </c>
    </row>
    <row r="67" spans="1:11" ht="22" thickBot="1" x14ac:dyDescent="0.35">
      <c r="A67" s="469" t="s">
        <v>199</v>
      </c>
      <c r="B67" s="1238" t="s">
        <v>533</v>
      </c>
      <c r="C67" s="769">
        <f>'13_sz_ melléklet'!C167</f>
        <v>31557000</v>
      </c>
      <c r="D67" s="769">
        <f>'13_sz_ melléklet'!D167</f>
        <v>32903719</v>
      </c>
      <c r="E67" s="769">
        <f>'13_sz_ melléklet'!E167</f>
        <v>30643643</v>
      </c>
      <c r="F67" s="1381">
        <f>E67/D67</f>
        <v>0.93131244525884749</v>
      </c>
      <c r="G67" s="572" t="s">
        <v>458</v>
      </c>
      <c r="H67" s="1224">
        <v>31557000</v>
      </c>
      <c r="I67" s="1224">
        <v>32903719</v>
      </c>
      <c r="J67" s="1224">
        <v>30643643</v>
      </c>
      <c r="K67" s="1155">
        <f>J67/I67</f>
        <v>0.93131244525884749</v>
      </c>
    </row>
    <row r="68" spans="1:11" ht="18.75" customHeight="1" thickBot="1" x14ac:dyDescent="0.35">
      <c r="A68" s="252" t="s">
        <v>200</v>
      </c>
      <c r="B68" s="780" t="s">
        <v>51</v>
      </c>
      <c r="C68" s="770">
        <f>SUM(C60:C67)</f>
        <v>863714000</v>
      </c>
      <c r="D68" s="770">
        <f>SUM(D60:D67)</f>
        <v>992485935</v>
      </c>
      <c r="E68" s="770">
        <f>SUM(E60:E67)</f>
        <v>829588132</v>
      </c>
      <c r="F68" s="1363">
        <f>E68/D68</f>
        <v>0.83586890528579627</v>
      </c>
      <c r="G68" s="573" t="s">
        <v>52</v>
      </c>
      <c r="H68" s="1208">
        <f>SUM(H60:H67)</f>
        <v>863714000</v>
      </c>
      <c r="I68" s="1208">
        <f>SUM(I60:I67)</f>
        <v>992485935</v>
      </c>
      <c r="J68" s="1208">
        <v>386701574</v>
      </c>
      <c r="K68" s="974">
        <f>J68/I68</f>
        <v>0.38962927368839739</v>
      </c>
    </row>
    <row r="69" spans="1:11" ht="13" x14ac:dyDescent="0.3">
      <c r="B69" s="1"/>
      <c r="C69" s="1"/>
      <c r="D69" s="1"/>
      <c r="E69" s="1"/>
      <c r="F69" s="1"/>
      <c r="G69" s="1"/>
      <c r="H69" s="1"/>
    </row>
    <row r="70" spans="1:11" x14ac:dyDescent="0.25">
      <c r="G70" s="1565">
        <v>2</v>
      </c>
    </row>
  </sheetData>
  <mergeCells count="14">
    <mergeCell ref="A43:A44"/>
    <mergeCell ref="J42:K42"/>
    <mergeCell ref="B43:F43"/>
    <mergeCell ref="G43:K43"/>
    <mergeCell ref="A40:K40"/>
    <mergeCell ref="B6:F6"/>
    <mergeCell ref="G6:K6"/>
    <mergeCell ref="A1:H1"/>
    <mergeCell ref="G42:H42"/>
    <mergeCell ref="G5:H5"/>
    <mergeCell ref="J5:K5"/>
    <mergeCell ref="A3:K3"/>
    <mergeCell ref="A38:H38"/>
    <mergeCell ref="A6:A7"/>
  </mergeCells>
  <pageMargins left="0.55118110236220474" right="0.55118110236220474" top="0.59055118110236227" bottom="0.59055118110236227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138" workbookViewId="0">
      <selection activeCell="H162" sqref="H162"/>
    </sheetView>
  </sheetViews>
  <sheetFormatPr defaultRowHeight="12.5" x14ac:dyDescent="0.25"/>
  <cols>
    <col min="1" max="1" width="4.54296875" customWidth="1"/>
    <col min="2" max="2" width="38.54296875" customWidth="1"/>
    <col min="3" max="3" width="11.453125" customWidth="1"/>
    <col min="4" max="4" width="12.26953125" customWidth="1"/>
    <col min="5" max="5" width="12.1796875" customWidth="1"/>
    <col min="6" max="6" width="12.26953125" customWidth="1"/>
  </cols>
  <sheetData>
    <row r="1" spans="1:6" ht="13" x14ac:dyDescent="0.3">
      <c r="A1" s="1592" t="s">
        <v>837</v>
      </c>
      <c r="B1" s="1592"/>
      <c r="C1" s="1592"/>
      <c r="D1" s="1592"/>
      <c r="E1" s="1592"/>
    </row>
    <row r="2" spans="1:6" ht="13" x14ac:dyDescent="0.3">
      <c r="A2" s="245"/>
      <c r="B2" s="245"/>
      <c r="C2" s="245"/>
      <c r="D2" s="245"/>
      <c r="E2" s="245"/>
    </row>
    <row r="3" spans="1:6" ht="15" x14ac:dyDescent="0.3">
      <c r="B3" s="1604" t="s">
        <v>838</v>
      </c>
      <c r="C3" s="1604"/>
      <c r="D3" s="1604"/>
      <c r="E3" s="1604"/>
      <c r="F3" s="1605"/>
    </row>
    <row r="4" spans="1:6" ht="15" x14ac:dyDescent="0.3">
      <c r="B4" s="19"/>
      <c r="C4" s="19"/>
      <c r="D4" s="19"/>
      <c r="E4" s="19"/>
      <c r="F4" s="12"/>
    </row>
    <row r="5" spans="1:6" ht="12.75" customHeight="1" thickBot="1" x14ac:dyDescent="0.4">
      <c r="B5" s="79"/>
      <c r="C5" s="18"/>
      <c r="D5" s="1"/>
      <c r="E5" s="20"/>
      <c r="F5" s="20" t="s">
        <v>665</v>
      </c>
    </row>
    <row r="6" spans="1:6" ht="13" thickBot="1" x14ac:dyDescent="0.3">
      <c r="A6" s="1606" t="s">
        <v>155</v>
      </c>
      <c r="B6" s="1602" t="s">
        <v>8</v>
      </c>
      <c r="C6" s="1609" t="s">
        <v>962</v>
      </c>
      <c r="D6" s="1610"/>
      <c r="E6" s="1610"/>
      <c r="F6" s="1611"/>
    </row>
    <row r="7" spans="1:6" ht="27" customHeight="1" thickBot="1" x14ac:dyDescent="0.35">
      <c r="A7" s="1607"/>
      <c r="B7" s="1603"/>
      <c r="C7" s="821" t="s">
        <v>129</v>
      </c>
      <c r="D7" s="822" t="s">
        <v>130</v>
      </c>
      <c r="E7" s="822" t="s">
        <v>634</v>
      </c>
      <c r="F7" s="823" t="s">
        <v>132</v>
      </c>
    </row>
    <row r="8" spans="1:6" s="205" customFormat="1" ht="9.75" customHeight="1" x14ac:dyDescent="0.25">
      <c r="A8" s="377" t="s">
        <v>156</v>
      </c>
      <c r="B8" s="378" t="s">
        <v>157</v>
      </c>
      <c r="C8" s="379" t="s">
        <v>158</v>
      </c>
      <c r="D8" s="380" t="s">
        <v>159</v>
      </c>
      <c r="E8" s="523" t="s">
        <v>179</v>
      </c>
      <c r="F8" s="1279"/>
    </row>
    <row r="9" spans="1:6" ht="13" x14ac:dyDescent="0.3">
      <c r="A9" s="235" t="s">
        <v>160</v>
      </c>
      <c r="B9" s="240" t="s">
        <v>133</v>
      </c>
      <c r="C9" s="25"/>
      <c r="D9" s="28"/>
      <c r="E9" s="113"/>
      <c r="F9" s="941"/>
    </row>
    <row r="10" spans="1:6" ht="13.5" customHeight="1" x14ac:dyDescent="0.3">
      <c r="A10" s="234" t="s">
        <v>161</v>
      </c>
      <c r="B10" s="137" t="s">
        <v>390</v>
      </c>
      <c r="C10" s="7">
        <v>22393000</v>
      </c>
      <c r="D10" s="7">
        <v>23014884</v>
      </c>
      <c r="E10" s="7">
        <v>22757412</v>
      </c>
      <c r="F10" s="941">
        <f>E10/D10</f>
        <v>0.98881280479189038</v>
      </c>
    </row>
    <row r="11" spans="1:6" ht="13" x14ac:dyDescent="0.3">
      <c r="A11" s="234" t="s">
        <v>162</v>
      </c>
      <c r="B11" s="151" t="s">
        <v>392</v>
      </c>
      <c r="C11" s="7">
        <v>4781000</v>
      </c>
      <c r="D11" s="7">
        <v>4869345</v>
      </c>
      <c r="E11" s="7">
        <v>4569056</v>
      </c>
      <c r="F11" s="941">
        <f>E11/D11</f>
        <v>0.93833072004550921</v>
      </c>
    </row>
    <row r="12" spans="1:6" ht="12.75" customHeight="1" x14ac:dyDescent="0.3">
      <c r="A12" s="234" t="s">
        <v>163</v>
      </c>
      <c r="B12" s="151" t="s">
        <v>391</v>
      </c>
      <c r="C12" s="7">
        <v>2263000</v>
      </c>
      <c r="D12" s="7">
        <v>4543183</v>
      </c>
      <c r="E12" s="7">
        <v>3342589</v>
      </c>
      <c r="F12" s="941">
        <f>E12/D12</f>
        <v>0.73573725733698159</v>
      </c>
    </row>
    <row r="13" spans="1:6" ht="13" x14ac:dyDescent="0.3">
      <c r="A13" s="234" t="s">
        <v>164</v>
      </c>
      <c r="B13" s="151" t="s">
        <v>393</v>
      </c>
      <c r="C13" s="7"/>
      <c r="D13" s="7"/>
      <c r="E13" s="7"/>
      <c r="F13" s="941"/>
    </row>
    <row r="14" spans="1:6" ht="13" x14ac:dyDescent="0.3">
      <c r="A14" s="234" t="s">
        <v>165</v>
      </c>
      <c r="B14" s="151" t="s">
        <v>394</v>
      </c>
      <c r="C14" s="7"/>
      <c r="D14" s="7"/>
      <c r="E14" s="7"/>
      <c r="F14" s="941"/>
    </row>
    <row r="15" spans="1:6" ht="13" x14ac:dyDescent="0.3">
      <c r="A15" s="234" t="s">
        <v>166</v>
      </c>
      <c r="B15" s="151" t="s">
        <v>395</v>
      </c>
      <c r="C15" s="7"/>
      <c r="D15" s="7"/>
      <c r="E15" s="7"/>
      <c r="F15" s="1280"/>
    </row>
    <row r="16" spans="1:6" ht="13" x14ac:dyDescent="0.3">
      <c r="A16" s="234" t="s">
        <v>167</v>
      </c>
      <c r="B16" s="151" t="s">
        <v>399</v>
      </c>
      <c r="C16" s="7"/>
      <c r="D16" s="7"/>
      <c r="E16" s="7"/>
      <c r="F16" s="1280"/>
    </row>
    <row r="17" spans="1:6" ht="13.5" customHeight="1" x14ac:dyDescent="0.3">
      <c r="A17" s="234" t="s">
        <v>168</v>
      </c>
      <c r="B17" s="151" t="s">
        <v>400</v>
      </c>
      <c r="C17" s="7"/>
      <c r="D17" s="7"/>
      <c r="E17" s="7"/>
      <c r="F17" s="1280"/>
    </row>
    <row r="18" spans="1:6" ht="13" x14ac:dyDescent="0.3">
      <c r="A18" s="234" t="s">
        <v>169</v>
      </c>
      <c r="B18" s="151" t="s">
        <v>401</v>
      </c>
      <c r="C18" s="7"/>
      <c r="D18" s="7"/>
      <c r="E18" s="7"/>
      <c r="F18" s="1280"/>
    </row>
    <row r="19" spans="1:6" ht="13" x14ac:dyDescent="0.3">
      <c r="A19" s="234" t="s">
        <v>170</v>
      </c>
      <c r="B19" s="241" t="s">
        <v>397</v>
      </c>
      <c r="C19" s="7"/>
      <c r="D19" s="7"/>
      <c r="E19" s="7"/>
      <c r="F19" s="1280"/>
    </row>
    <row r="20" spans="1:6" ht="13" x14ac:dyDescent="0.3">
      <c r="A20" s="234" t="s">
        <v>171</v>
      </c>
      <c r="B20" s="508" t="s">
        <v>398</v>
      </c>
      <c r="C20" s="7"/>
      <c r="D20" s="7"/>
      <c r="E20" s="7"/>
      <c r="F20" s="1280"/>
    </row>
    <row r="21" spans="1:6" ht="13" x14ac:dyDescent="0.3">
      <c r="A21" s="234" t="s">
        <v>172</v>
      </c>
      <c r="B21" s="509" t="s">
        <v>396</v>
      </c>
      <c r="C21" s="7"/>
      <c r="D21" s="7"/>
      <c r="E21" s="7"/>
      <c r="F21" s="1280"/>
    </row>
    <row r="22" spans="1:6" ht="13" x14ac:dyDescent="0.3">
      <c r="A22" s="234" t="s">
        <v>173</v>
      </c>
      <c r="B22" s="212" t="s">
        <v>628</v>
      </c>
      <c r="C22" s="7"/>
      <c r="D22" s="7"/>
      <c r="E22" s="7"/>
      <c r="F22" s="1280"/>
    </row>
    <row r="23" spans="1:6" ht="13.5" thickBot="1" x14ac:dyDescent="0.35">
      <c r="A23" s="234" t="s">
        <v>174</v>
      </c>
      <c r="B23" s="153" t="s">
        <v>403</v>
      </c>
      <c r="C23" s="7"/>
      <c r="D23" s="7"/>
      <c r="E23" s="7"/>
      <c r="F23" s="1280"/>
    </row>
    <row r="24" spans="1:6" ht="13.5" thickBot="1" x14ac:dyDescent="0.35">
      <c r="A24" s="381" t="s">
        <v>175</v>
      </c>
      <c r="B24" s="382" t="s">
        <v>5</v>
      </c>
      <c r="C24" s="383">
        <f>C10+C11+C12+C13+C15+C23</f>
        <v>29437000</v>
      </c>
      <c r="D24" s="384">
        <f>D10+D11+D12+D13+D15+D23</f>
        <v>32427412</v>
      </c>
      <c r="E24" s="393">
        <f>E10+E11+E12+E13+E15+E23</f>
        <v>30669057</v>
      </c>
      <c r="F24" s="1281">
        <f>E24/D24</f>
        <v>0.94577566041964745</v>
      </c>
    </row>
    <row r="25" spans="1:6" ht="13.5" thickTop="1" x14ac:dyDescent="0.3">
      <c r="A25" s="372"/>
      <c r="B25" s="240"/>
      <c r="C25" s="519"/>
      <c r="D25" s="506"/>
      <c r="E25" s="191"/>
      <c r="F25" s="1116"/>
    </row>
    <row r="26" spans="1:6" ht="13" x14ac:dyDescent="0.3">
      <c r="A26" s="235" t="s">
        <v>176</v>
      </c>
      <c r="B26" s="242" t="s">
        <v>134</v>
      </c>
      <c r="C26" s="22"/>
      <c r="D26" s="27"/>
      <c r="E26" s="189"/>
      <c r="F26" s="940"/>
    </row>
    <row r="27" spans="1:6" ht="13" x14ac:dyDescent="0.3">
      <c r="A27" s="235" t="s">
        <v>177</v>
      </c>
      <c r="B27" s="151" t="s">
        <v>404</v>
      </c>
      <c r="C27" s="7">
        <v>0</v>
      </c>
      <c r="D27" s="7">
        <v>540150</v>
      </c>
      <c r="E27" s="7">
        <v>0</v>
      </c>
      <c r="F27" s="941">
        <f>E27/D27</f>
        <v>0</v>
      </c>
    </row>
    <row r="28" spans="1:6" ht="13" x14ac:dyDescent="0.3">
      <c r="A28" s="235" t="s">
        <v>178</v>
      </c>
      <c r="B28" s="151" t="s">
        <v>405</v>
      </c>
      <c r="C28" s="7">
        <v>2120000</v>
      </c>
      <c r="D28" s="7">
        <v>0</v>
      </c>
      <c r="E28" s="7">
        <v>0</v>
      </c>
      <c r="F28" s="941"/>
    </row>
    <row r="29" spans="1:6" ht="13" x14ac:dyDescent="0.3">
      <c r="A29" s="235" t="s">
        <v>180</v>
      </c>
      <c r="B29" s="151" t="s">
        <v>406</v>
      </c>
      <c r="C29" s="22"/>
      <c r="D29" s="22"/>
      <c r="E29" s="22"/>
      <c r="F29" s="941"/>
    </row>
    <row r="30" spans="1:6" ht="13" x14ac:dyDescent="0.3">
      <c r="A30" s="235" t="s">
        <v>181</v>
      </c>
      <c r="B30" s="241" t="s">
        <v>407</v>
      </c>
      <c r="C30" s="7"/>
      <c r="D30" s="7"/>
      <c r="E30" s="7"/>
      <c r="F30" s="941"/>
    </row>
    <row r="31" spans="1:6" ht="13" x14ac:dyDescent="0.3">
      <c r="A31" s="235" t="s">
        <v>182</v>
      </c>
      <c r="B31" s="241" t="s">
        <v>408</v>
      </c>
      <c r="C31" s="7"/>
      <c r="D31" s="7"/>
      <c r="E31" s="7"/>
      <c r="F31" s="941"/>
    </row>
    <row r="32" spans="1:6" ht="13" x14ac:dyDescent="0.3">
      <c r="A32" s="235" t="s">
        <v>183</v>
      </c>
      <c r="B32" s="241" t="s">
        <v>409</v>
      </c>
      <c r="C32" s="7"/>
      <c r="D32" s="7"/>
      <c r="E32" s="7"/>
      <c r="F32" s="941"/>
    </row>
    <row r="33" spans="1:6" ht="13" x14ac:dyDescent="0.3">
      <c r="A33" s="235" t="s">
        <v>184</v>
      </c>
      <c r="B33" s="241" t="s">
        <v>410</v>
      </c>
      <c r="C33" s="7"/>
      <c r="D33" s="7"/>
      <c r="E33" s="7"/>
      <c r="F33" s="941"/>
    </row>
    <row r="34" spans="1:6" ht="13" x14ac:dyDescent="0.3">
      <c r="A34" s="235" t="s">
        <v>185</v>
      </c>
      <c r="B34" s="508" t="s">
        <v>411</v>
      </c>
      <c r="C34" s="7"/>
      <c r="D34" s="7"/>
      <c r="E34" s="7"/>
      <c r="F34" s="941"/>
    </row>
    <row r="35" spans="1:6" ht="13" x14ac:dyDescent="0.3">
      <c r="A35" s="235" t="s">
        <v>186</v>
      </c>
      <c r="B35" s="212" t="s">
        <v>412</v>
      </c>
      <c r="C35" s="7"/>
      <c r="D35" s="7"/>
      <c r="E35" s="7"/>
      <c r="F35" s="941"/>
    </row>
    <row r="36" spans="1:6" ht="13" x14ac:dyDescent="0.3">
      <c r="A36" s="235" t="s">
        <v>187</v>
      </c>
      <c r="B36" s="653" t="s">
        <v>413</v>
      </c>
      <c r="C36" s="22"/>
      <c r="D36" s="22"/>
      <c r="E36" s="22"/>
      <c r="F36" s="1282"/>
    </row>
    <row r="37" spans="1:6" ht="12.75" customHeight="1" x14ac:dyDescent="0.3">
      <c r="A37" s="235" t="s">
        <v>188</v>
      </c>
      <c r="B37" s="151"/>
      <c r="C37" s="22"/>
      <c r="D37" s="29"/>
      <c r="E37" s="131"/>
      <c r="F37" s="941"/>
    </row>
    <row r="38" spans="1:6" ht="13.5" thickBot="1" x14ac:dyDescent="0.35">
      <c r="A38" s="235" t="s">
        <v>189</v>
      </c>
      <c r="B38" s="153"/>
      <c r="C38" s="22"/>
      <c r="D38" s="29"/>
      <c r="E38" s="131"/>
      <c r="F38" s="941"/>
    </row>
    <row r="39" spans="1:6" ht="13.5" thickBot="1" x14ac:dyDescent="0.35">
      <c r="A39" s="381" t="s">
        <v>190</v>
      </c>
      <c r="B39" s="382" t="s">
        <v>6</v>
      </c>
      <c r="C39" s="383">
        <f>SUM(C27:C29)+C36+C37+C38</f>
        <v>2120000</v>
      </c>
      <c r="D39" s="383">
        <f>SUM(D27:D29)+D36+D37+D38</f>
        <v>540150</v>
      </c>
      <c r="E39" s="383">
        <f>SUM(E27:E29)+E36+E37+E38</f>
        <v>0</v>
      </c>
      <c r="F39" s="1281">
        <f>E39/D39</f>
        <v>0</v>
      </c>
    </row>
    <row r="40" spans="1:6" ht="32.25" customHeight="1" thickTop="1" thickBot="1" x14ac:dyDescent="0.35">
      <c r="A40" s="381" t="s">
        <v>191</v>
      </c>
      <c r="B40" s="386" t="s">
        <v>293</v>
      </c>
      <c r="C40" s="385">
        <f>C39+C24</f>
        <v>31557000</v>
      </c>
      <c r="D40" s="385">
        <f>D39+D24</f>
        <v>32967562</v>
      </c>
      <c r="E40" s="385">
        <f>E39+E24</f>
        <v>30669057</v>
      </c>
      <c r="F40" s="1283">
        <f>E40/D40</f>
        <v>0.93027980048994829</v>
      </c>
    </row>
    <row r="41" spans="1:6" ht="14.25" customHeight="1" thickTop="1" x14ac:dyDescent="0.3">
      <c r="A41" s="372"/>
      <c r="B41" s="520"/>
      <c r="C41" s="521"/>
      <c r="D41" s="440"/>
      <c r="E41" s="439"/>
      <c r="F41" s="1284"/>
    </row>
    <row r="42" spans="1:6" ht="12.75" customHeight="1" x14ac:dyDescent="0.3">
      <c r="A42" s="235" t="s">
        <v>192</v>
      </c>
      <c r="B42" s="299" t="s">
        <v>294</v>
      </c>
      <c r="C42" s="22"/>
      <c r="D42" s="27"/>
      <c r="E42" s="189"/>
      <c r="F42" s="940"/>
    </row>
    <row r="43" spans="1:6" s="14" customFormat="1" ht="13" x14ac:dyDescent="0.3">
      <c r="A43" s="234" t="s">
        <v>193</v>
      </c>
      <c r="B43" s="152" t="s">
        <v>420</v>
      </c>
      <c r="C43" s="7"/>
      <c r="D43" s="7"/>
      <c r="E43" s="7"/>
      <c r="F43" s="941">
        <v>0</v>
      </c>
    </row>
    <row r="44" spans="1:6" s="14" customFormat="1" ht="13" x14ac:dyDescent="0.3">
      <c r="A44" s="234" t="s">
        <v>194</v>
      </c>
      <c r="B44" s="441" t="s">
        <v>418</v>
      </c>
      <c r="C44" s="7"/>
      <c r="D44" s="7"/>
      <c r="E44" s="7"/>
      <c r="F44" s="941">
        <v>0</v>
      </c>
    </row>
    <row r="45" spans="1:6" s="14" customFormat="1" ht="13" x14ac:dyDescent="0.3">
      <c r="A45" s="234" t="s">
        <v>195</v>
      </c>
      <c r="B45" s="441" t="s">
        <v>417</v>
      </c>
      <c r="C45" s="7"/>
      <c r="D45" s="7"/>
      <c r="E45" s="7"/>
      <c r="F45" s="941">
        <v>0</v>
      </c>
    </row>
    <row r="46" spans="1:6" s="14" customFormat="1" ht="13" x14ac:dyDescent="0.3">
      <c r="A46" s="234" t="s">
        <v>196</v>
      </c>
      <c r="B46" s="441" t="s">
        <v>419</v>
      </c>
      <c r="C46" s="7"/>
      <c r="D46" s="7"/>
      <c r="E46" s="7"/>
      <c r="F46" s="941">
        <v>0</v>
      </c>
    </row>
    <row r="47" spans="1:6" ht="13" x14ac:dyDescent="0.3">
      <c r="A47" s="234" t="s">
        <v>197</v>
      </c>
      <c r="B47" s="510" t="s">
        <v>421</v>
      </c>
      <c r="C47" s="7"/>
      <c r="D47" s="7"/>
      <c r="E47" s="7"/>
      <c r="F47" s="941">
        <v>0</v>
      </c>
    </row>
    <row r="48" spans="1:6" ht="13" x14ac:dyDescent="0.3">
      <c r="A48" s="234" t="s">
        <v>198</v>
      </c>
      <c r="B48" s="511" t="s">
        <v>424</v>
      </c>
      <c r="C48" s="7"/>
      <c r="D48" s="7"/>
      <c r="E48" s="7"/>
      <c r="F48" s="941">
        <v>0</v>
      </c>
    </row>
    <row r="49" spans="1:7" ht="13" x14ac:dyDescent="0.3">
      <c r="A49" s="234" t="s">
        <v>199</v>
      </c>
      <c r="B49" s="512" t="s">
        <v>423</v>
      </c>
      <c r="C49" s="7"/>
      <c r="D49" s="7"/>
      <c r="E49" s="7"/>
      <c r="F49" s="941">
        <v>0</v>
      </c>
    </row>
    <row r="50" spans="1:7" s="14" customFormat="1" ht="13.5" thickBot="1" x14ac:dyDescent="0.35">
      <c r="A50" s="234" t="s">
        <v>200</v>
      </c>
      <c r="B50" s="243" t="s">
        <v>422</v>
      </c>
      <c r="C50" s="7"/>
      <c r="D50" s="7"/>
      <c r="E50" s="7"/>
      <c r="F50" s="941">
        <v>0</v>
      </c>
    </row>
    <row r="51" spans="1:7" s="14" customFormat="1" ht="13.5" thickBot="1" x14ac:dyDescent="0.35">
      <c r="A51" s="252" t="s">
        <v>201</v>
      </c>
      <c r="B51" s="213" t="s">
        <v>295</v>
      </c>
      <c r="C51" s="80">
        <f>SUM(C43:C50)</f>
        <v>0</v>
      </c>
      <c r="D51" s="80">
        <f>SUM(D43:D50)</f>
        <v>0</v>
      </c>
      <c r="E51" s="80">
        <f>SUM(E43:E50)</f>
        <v>0</v>
      </c>
      <c r="F51" s="1161">
        <v>0</v>
      </c>
    </row>
    <row r="52" spans="1:7" s="14" customFormat="1" ht="13" x14ac:dyDescent="0.3">
      <c r="A52" s="372"/>
      <c r="B52" s="41"/>
      <c r="C52" s="519"/>
      <c r="D52" s="166"/>
      <c r="E52" s="191"/>
      <c r="F52" s="1116"/>
    </row>
    <row r="53" spans="1:7" ht="18.75" customHeight="1" thickBot="1" x14ac:dyDescent="0.35">
      <c r="A53" s="394" t="s">
        <v>202</v>
      </c>
      <c r="B53" s="513" t="s">
        <v>296</v>
      </c>
      <c r="C53" s="514">
        <f>C40+C51</f>
        <v>31557000</v>
      </c>
      <c r="D53" s="522">
        <f>D40+D51</f>
        <v>32967562</v>
      </c>
      <c r="E53" s="524">
        <f>E40+E51</f>
        <v>30669057</v>
      </c>
      <c r="F53" s="1285">
        <f>E53/D53</f>
        <v>0.93027980048994829</v>
      </c>
    </row>
    <row r="54" spans="1:7" ht="13.5" thickTop="1" x14ac:dyDescent="0.3">
      <c r="B54" s="1"/>
      <c r="C54" s="1"/>
      <c r="D54" s="1"/>
      <c r="E54" s="1"/>
    </row>
    <row r="55" spans="1:7" ht="13" x14ac:dyDescent="0.3">
      <c r="B55" s="1"/>
      <c r="C55" s="1"/>
      <c r="D55" s="1"/>
      <c r="E55" s="1"/>
    </row>
    <row r="56" spans="1:7" ht="13" x14ac:dyDescent="0.3">
      <c r="B56" s="1"/>
      <c r="C56" s="1"/>
      <c r="D56" s="1"/>
      <c r="E56" s="1"/>
    </row>
    <row r="57" spans="1:7" ht="13" x14ac:dyDescent="0.3">
      <c r="B57" s="1"/>
      <c r="C57" s="1"/>
      <c r="D57" s="1"/>
      <c r="E57" s="1"/>
    </row>
    <row r="58" spans="1:7" ht="13" x14ac:dyDescent="0.3">
      <c r="B58" s="1"/>
      <c r="C58" s="1"/>
      <c r="D58" s="1"/>
      <c r="E58" s="1"/>
    </row>
    <row r="59" spans="1:7" ht="13" x14ac:dyDescent="0.3">
      <c r="B59" s="1"/>
      <c r="C59" s="78">
        <v>1</v>
      </c>
      <c r="D59" s="1"/>
      <c r="E59" s="1"/>
    </row>
    <row r="60" spans="1:7" x14ac:dyDescent="0.25">
      <c r="A60" s="1605"/>
      <c r="B60" s="1605"/>
      <c r="C60" s="1605"/>
      <c r="D60" s="1605"/>
      <c r="E60" s="1605"/>
      <c r="F60" s="1605"/>
      <c r="G60" s="12"/>
    </row>
    <row r="61" spans="1:7" ht="13" x14ac:dyDescent="0.3">
      <c r="A61" s="1592" t="s">
        <v>839</v>
      </c>
      <c r="B61" s="1592"/>
      <c r="C61" s="1592"/>
      <c r="D61" s="1592"/>
      <c r="E61" s="1592"/>
    </row>
    <row r="62" spans="1:7" ht="13" x14ac:dyDescent="0.3">
      <c r="A62" s="245"/>
      <c r="B62" s="245"/>
      <c r="C62" s="245"/>
      <c r="D62" s="245"/>
      <c r="E62" s="245"/>
    </row>
    <row r="63" spans="1:7" ht="15" x14ac:dyDescent="0.3">
      <c r="B63" s="1604" t="s">
        <v>838</v>
      </c>
      <c r="C63" s="1604"/>
      <c r="D63" s="1604"/>
      <c r="E63" s="1604"/>
      <c r="F63" s="1605"/>
    </row>
    <row r="64" spans="1:7" ht="15" x14ac:dyDescent="0.3">
      <c r="B64" s="19"/>
      <c r="C64" s="19"/>
      <c r="D64" s="19"/>
      <c r="E64" s="19"/>
      <c r="F64" s="12"/>
    </row>
    <row r="65" spans="1:6" ht="16" thickBot="1" x14ac:dyDescent="0.4">
      <c r="B65" s="79"/>
      <c r="C65" s="18"/>
      <c r="D65" s="1"/>
      <c r="E65" s="20"/>
      <c r="F65" s="20" t="s">
        <v>665</v>
      </c>
    </row>
    <row r="66" spans="1:6" ht="12.75" customHeight="1" thickBot="1" x14ac:dyDescent="0.3">
      <c r="A66" s="1606" t="s">
        <v>155</v>
      </c>
      <c r="B66" s="1608" t="s">
        <v>8</v>
      </c>
      <c r="C66" s="1609" t="s">
        <v>15</v>
      </c>
      <c r="D66" s="1610"/>
      <c r="E66" s="1610"/>
      <c r="F66" s="1611"/>
    </row>
    <row r="67" spans="1:6" ht="28.5" customHeight="1" thickBot="1" x14ac:dyDescent="0.35">
      <c r="A67" s="1607"/>
      <c r="B67" s="1603"/>
      <c r="C67" s="821" t="s">
        <v>129</v>
      </c>
      <c r="D67" s="822" t="s">
        <v>130</v>
      </c>
      <c r="E67" s="822" t="s">
        <v>634</v>
      </c>
      <c r="F67" s="823" t="s">
        <v>132</v>
      </c>
    </row>
    <row r="68" spans="1:6" x14ac:dyDescent="0.25">
      <c r="A68" s="377" t="s">
        <v>156</v>
      </c>
      <c r="B68" s="378" t="s">
        <v>157</v>
      </c>
      <c r="C68" s="379" t="s">
        <v>158</v>
      </c>
      <c r="D68" s="380" t="s">
        <v>159</v>
      </c>
      <c r="E68" s="523" t="s">
        <v>179</v>
      </c>
      <c r="F68" s="523" t="s">
        <v>204</v>
      </c>
    </row>
    <row r="69" spans="1:6" ht="13" x14ac:dyDescent="0.3">
      <c r="A69" s="235" t="s">
        <v>160</v>
      </c>
      <c r="B69" s="240" t="s">
        <v>133</v>
      </c>
      <c r="C69" s="25"/>
      <c r="D69" s="28"/>
      <c r="E69" s="113"/>
      <c r="F69" s="941"/>
    </row>
    <row r="70" spans="1:6" ht="13" x14ac:dyDescent="0.3">
      <c r="A70" s="234" t="s">
        <v>161</v>
      </c>
      <c r="B70" s="137" t="s">
        <v>390</v>
      </c>
      <c r="C70" s="7">
        <v>59659000</v>
      </c>
      <c r="D70" s="7">
        <v>69572140</v>
      </c>
      <c r="E70" s="7">
        <v>66857391</v>
      </c>
      <c r="F70" s="941">
        <f>E70/D70</f>
        <v>0.96097936616582447</v>
      </c>
    </row>
    <row r="71" spans="1:6" ht="13" x14ac:dyDescent="0.3">
      <c r="A71" s="234" t="s">
        <v>162</v>
      </c>
      <c r="B71" s="151" t="s">
        <v>392</v>
      </c>
      <c r="C71" s="7">
        <v>9343000</v>
      </c>
      <c r="D71" s="7">
        <v>11362626</v>
      </c>
      <c r="E71" s="7">
        <v>10411661</v>
      </c>
      <c r="F71" s="941">
        <f t="shared" ref="F71:F83" si="0">E71/D71</f>
        <v>0.91630763874477605</v>
      </c>
    </row>
    <row r="72" spans="1:6" ht="13" x14ac:dyDescent="0.3">
      <c r="A72" s="234" t="s">
        <v>163</v>
      </c>
      <c r="B72" s="151" t="s">
        <v>391</v>
      </c>
      <c r="C72" s="7">
        <v>107049000</v>
      </c>
      <c r="D72" s="7">
        <v>145208314</v>
      </c>
      <c r="E72" s="7">
        <v>67402725</v>
      </c>
      <c r="F72" s="941">
        <f t="shared" si="0"/>
        <v>0.46417951660811929</v>
      </c>
    </row>
    <row r="73" spans="1:6" ht="13" x14ac:dyDescent="0.3">
      <c r="A73" s="234" t="s">
        <v>164</v>
      </c>
      <c r="B73" s="151" t="s">
        <v>393</v>
      </c>
      <c r="C73" s="7">
        <v>0</v>
      </c>
      <c r="D73" s="7">
        <v>0</v>
      </c>
      <c r="E73" s="7">
        <v>0</v>
      </c>
      <c r="F73" s="941">
        <v>0</v>
      </c>
    </row>
    <row r="74" spans="1:6" ht="13" x14ac:dyDescent="0.3">
      <c r="A74" s="234" t="s">
        <v>165</v>
      </c>
      <c r="B74" s="151" t="s">
        <v>394</v>
      </c>
      <c r="C74" s="7">
        <v>0</v>
      </c>
      <c r="D74" s="7"/>
      <c r="E74" s="7">
        <v>0</v>
      </c>
      <c r="F74" s="941">
        <v>0</v>
      </c>
    </row>
    <row r="75" spans="1:6" ht="13" x14ac:dyDescent="0.3">
      <c r="A75" s="234" t="s">
        <v>166</v>
      </c>
      <c r="B75" s="151" t="s">
        <v>395</v>
      </c>
      <c r="C75" s="7">
        <v>4132000</v>
      </c>
      <c r="D75" s="7">
        <v>15437038</v>
      </c>
      <c r="E75" s="7">
        <v>6717532</v>
      </c>
      <c r="F75" s="941">
        <f t="shared" si="0"/>
        <v>0.43515679627140907</v>
      </c>
    </row>
    <row r="76" spans="1:6" ht="13" x14ac:dyDescent="0.3">
      <c r="A76" s="234" t="s">
        <v>167</v>
      </c>
      <c r="B76" s="151" t="s">
        <v>399</v>
      </c>
      <c r="C76" s="7">
        <v>2932000</v>
      </c>
      <c r="D76" s="7">
        <v>11237038</v>
      </c>
      <c r="E76" s="7">
        <v>3397532</v>
      </c>
      <c r="F76" s="941">
        <f t="shared" si="0"/>
        <v>0.30235120678598754</v>
      </c>
    </row>
    <row r="77" spans="1:6" ht="13" x14ac:dyDescent="0.3">
      <c r="A77" s="234" t="s">
        <v>168</v>
      </c>
      <c r="B77" s="151" t="s">
        <v>400</v>
      </c>
      <c r="C77" s="7">
        <v>0</v>
      </c>
      <c r="D77" s="7"/>
      <c r="E77" s="7">
        <v>0</v>
      </c>
      <c r="F77" s="941">
        <v>0</v>
      </c>
    </row>
    <row r="78" spans="1:6" ht="13" x14ac:dyDescent="0.3">
      <c r="A78" s="234" t="s">
        <v>169</v>
      </c>
      <c r="B78" s="151" t="s">
        <v>401</v>
      </c>
      <c r="C78" s="7">
        <v>0</v>
      </c>
      <c r="D78" s="7">
        <v>0</v>
      </c>
      <c r="E78" s="7">
        <v>0</v>
      </c>
      <c r="F78" s="941">
        <v>0</v>
      </c>
    </row>
    <row r="79" spans="1:6" ht="13" x14ac:dyDescent="0.3">
      <c r="A79" s="234" t="s">
        <v>170</v>
      </c>
      <c r="B79" s="241" t="s">
        <v>397</v>
      </c>
      <c r="C79" s="7">
        <v>0</v>
      </c>
      <c r="D79" s="7"/>
      <c r="E79" s="7"/>
      <c r="F79" s="941"/>
    </row>
    <row r="80" spans="1:6" ht="13" x14ac:dyDescent="0.3">
      <c r="A80" s="234" t="s">
        <v>171</v>
      </c>
      <c r="B80" s="508" t="s">
        <v>398</v>
      </c>
      <c r="C80" s="7">
        <v>0</v>
      </c>
      <c r="D80" s="7"/>
      <c r="E80" s="7"/>
      <c r="F80" s="941">
        <v>0</v>
      </c>
    </row>
    <row r="81" spans="1:6" ht="13" x14ac:dyDescent="0.3">
      <c r="A81" s="234" t="s">
        <v>172</v>
      </c>
      <c r="B81" s="509" t="s">
        <v>786</v>
      </c>
      <c r="C81" s="7">
        <v>1200000</v>
      </c>
      <c r="D81" s="7">
        <v>4200000</v>
      </c>
      <c r="E81" s="7">
        <v>3320000</v>
      </c>
      <c r="F81" s="941">
        <v>1</v>
      </c>
    </row>
    <row r="82" spans="1:6" ht="13" x14ac:dyDescent="0.3">
      <c r="A82" s="234" t="s">
        <v>173</v>
      </c>
      <c r="B82" s="212" t="s">
        <v>628</v>
      </c>
      <c r="C82" s="7">
        <v>0</v>
      </c>
      <c r="D82" s="7">
        <v>0</v>
      </c>
      <c r="E82" s="7">
        <v>0</v>
      </c>
      <c r="F82" s="941">
        <v>0</v>
      </c>
    </row>
    <row r="83" spans="1:6" ht="13.5" thickBot="1" x14ac:dyDescent="0.35">
      <c r="A83" s="234" t="s">
        <v>174</v>
      </c>
      <c r="B83" s="153" t="s">
        <v>403</v>
      </c>
      <c r="C83" s="7">
        <v>13000000</v>
      </c>
      <c r="D83" s="7">
        <v>36136199</v>
      </c>
      <c r="E83" s="7">
        <v>20688199</v>
      </c>
      <c r="F83" s="941">
        <f t="shared" si="0"/>
        <v>0.57250622844976029</v>
      </c>
    </row>
    <row r="84" spans="1:6" ht="13.5" thickBot="1" x14ac:dyDescent="0.35">
      <c r="A84" s="381" t="s">
        <v>175</v>
      </c>
      <c r="B84" s="382" t="s">
        <v>5</v>
      </c>
      <c r="C84" s="383">
        <v>193183000</v>
      </c>
      <c r="D84" s="384">
        <f>D70+D71+D72+D73+D75+D83</f>
        <v>277716317</v>
      </c>
      <c r="E84" s="393">
        <f>E70+E71+E72+E73+E75+E83</f>
        <v>172077508</v>
      </c>
      <c r="F84" s="1281">
        <f>E84/D84</f>
        <v>0.61961612432012769</v>
      </c>
    </row>
    <row r="85" spans="1:6" ht="13.5" thickTop="1" x14ac:dyDescent="0.3">
      <c r="A85" s="372"/>
      <c r="B85" s="240"/>
      <c r="C85" s="519"/>
      <c r="D85" s="506"/>
      <c r="E85" s="191"/>
      <c r="F85" s="1116"/>
    </row>
    <row r="86" spans="1:6" ht="13" x14ac:dyDescent="0.3">
      <c r="A86" s="235" t="s">
        <v>176</v>
      </c>
      <c r="B86" s="242" t="s">
        <v>134</v>
      </c>
      <c r="C86" s="22"/>
      <c r="D86" s="27"/>
      <c r="E86" s="189"/>
      <c r="F86" s="940"/>
    </row>
    <row r="87" spans="1:6" ht="13" x14ac:dyDescent="0.3">
      <c r="A87" s="235" t="s">
        <v>177</v>
      </c>
      <c r="B87" s="151" t="s">
        <v>404</v>
      </c>
      <c r="C87" s="7">
        <v>5510000</v>
      </c>
      <c r="D87" s="7">
        <v>120330786</v>
      </c>
      <c r="E87" s="7">
        <v>25548692</v>
      </c>
      <c r="F87" s="941">
        <f>E87/D87</f>
        <v>0.21232049460725702</v>
      </c>
    </row>
    <row r="88" spans="1:6" ht="13" x14ac:dyDescent="0.3">
      <c r="A88" s="235" t="s">
        <v>178</v>
      </c>
      <c r="B88" s="151" t="s">
        <v>405</v>
      </c>
      <c r="C88" s="7">
        <v>601907000</v>
      </c>
      <c r="D88" s="7">
        <v>431537079</v>
      </c>
      <c r="E88" s="7">
        <v>30732202</v>
      </c>
      <c r="F88" s="941">
        <f>E88/D88</f>
        <v>7.1215669511448865E-2</v>
      </c>
    </row>
    <row r="89" spans="1:6" ht="13" x14ac:dyDescent="0.3">
      <c r="A89" s="235" t="s">
        <v>180</v>
      </c>
      <c r="B89" s="151" t="s">
        <v>406</v>
      </c>
      <c r="C89" s="22">
        <f>C90+C91+C92+C93+C94+C95</f>
        <v>0</v>
      </c>
      <c r="D89" s="22">
        <f>D90+D91+D92+D93+D94+D95</f>
        <v>0</v>
      </c>
      <c r="E89" s="22">
        <f>E90+E91+E92+E93+E94+E95</f>
        <v>0</v>
      </c>
      <c r="F89" s="941">
        <v>0</v>
      </c>
    </row>
    <row r="90" spans="1:6" ht="13" x14ac:dyDescent="0.3">
      <c r="A90" s="235" t="s">
        <v>181</v>
      </c>
      <c r="B90" s="241" t="s">
        <v>407</v>
      </c>
      <c r="C90" s="7">
        <v>0</v>
      </c>
      <c r="D90" s="7">
        <v>0</v>
      </c>
      <c r="E90" s="7">
        <v>0</v>
      </c>
      <c r="F90" s="941">
        <v>0</v>
      </c>
    </row>
    <row r="91" spans="1:6" ht="13" x14ac:dyDescent="0.3">
      <c r="A91" s="235" t="s">
        <v>182</v>
      </c>
      <c r="B91" s="241" t="s">
        <v>408</v>
      </c>
      <c r="C91" s="7">
        <v>0</v>
      </c>
      <c r="D91" s="7">
        <v>0</v>
      </c>
      <c r="E91" s="7">
        <v>0</v>
      </c>
      <c r="F91" s="941">
        <v>0</v>
      </c>
    </row>
    <row r="92" spans="1:6" ht="13" x14ac:dyDescent="0.3">
      <c r="A92" s="235" t="s">
        <v>183</v>
      </c>
      <c r="B92" s="241" t="s">
        <v>409</v>
      </c>
      <c r="C92" s="7">
        <v>0</v>
      </c>
      <c r="D92" s="7">
        <v>0</v>
      </c>
      <c r="E92" s="7">
        <v>0</v>
      </c>
      <c r="F92" s="941">
        <v>0</v>
      </c>
    </row>
    <row r="93" spans="1:6" ht="13" x14ac:dyDescent="0.3">
      <c r="A93" s="235" t="s">
        <v>184</v>
      </c>
      <c r="B93" s="241" t="s">
        <v>410</v>
      </c>
      <c r="C93" s="7">
        <v>0</v>
      </c>
      <c r="D93" s="7">
        <v>0</v>
      </c>
      <c r="E93" s="7">
        <v>0</v>
      </c>
      <c r="F93" s="941">
        <v>0</v>
      </c>
    </row>
    <row r="94" spans="1:6" ht="13" x14ac:dyDescent="0.3">
      <c r="A94" s="235" t="s">
        <v>185</v>
      </c>
      <c r="B94" s="508" t="s">
        <v>411</v>
      </c>
      <c r="C94" s="7">
        <v>0</v>
      </c>
      <c r="D94" s="7">
        <v>0</v>
      </c>
      <c r="E94" s="7">
        <v>0</v>
      </c>
      <c r="F94" s="941">
        <v>0</v>
      </c>
    </row>
    <row r="95" spans="1:6" ht="13" x14ac:dyDescent="0.3">
      <c r="A95" s="235" t="s">
        <v>186</v>
      </c>
      <c r="B95" s="212" t="s">
        <v>412</v>
      </c>
      <c r="C95" s="7">
        <v>0</v>
      </c>
      <c r="D95" s="7">
        <v>0</v>
      </c>
      <c r="E95" s="7">
        <v>0</v>
      </c>
      <c r="F95" s="941">
        <v>0</v>
      </c>
    </row>
    <row r="96" spans="1:6" ht="13" x14ac:dyDescent="0.3">
      <c r="A96" s="235" t="s">
        <v>187</v>
      </c>
      <c r="B96" s="653" t="s">
        <v>413</v>
      </c>
      <c r="C96" s="22">
        <f>-C73</f>
        <v>0</v>
      </c>
      <c r="D96" s="22">
        <f>-D73</f>
        <v>0</v>
      </c>
      <c r="E96" s="22">
        <f>-E73</f>
        <v>0</v>
      </c>
      <c r="F96" s="941">
        <v>0</v>
      </c>
    </row>
    <row r="97" spans="1:6" ht="13" x14ac:dyDescent="0.3">
      <c r="A97" s="235" t="s">
        <v>188</v>
      </c>
      <c r="B97" s="151"/>
      <c r="C97" s="22"/>
      <c r="D97" s="29"/>
      <c r="E97" s="131"/>
      <c r="F97" s="941"/>
    </row>
    <row r="98" spans="1:6" ht="13.5" thickBot="1" x14ac:dyDescent="0.35">
      <c r="A98" s="235" t="s">
        <v>189</v>
      </c>
      <c r="B98" s="153"/>
      <c r="C98" s="22"/>
      <c r="D98" s="29"/>
      <c r="E98" s="131"/>
      <c r="F98" s="941"/>
    </row>
    <row r="99" spans="1:6" ht="13.5" thickBot="1" x14ac:dyDescent="0.35">
      <c r="A99" s="381" t="s">
        <v>190</v>
      </c>
      <c r="B99" s="382" t="s">
        <v>6</v>
      </c>
      <c r="C99" s="383">
        <f>SUM(C87:C89)+C96+C97+C98</f>
        <v>607417000</v>
      </c>
      <c r="D99" s="383">
        <f>SUM(D87:D89)+D96+D97+D98</f>
        <v>551867865</v>
      </c>
      <c r="E99" s="383">
        <f>SUM(E87:E89)+E96+E97+E98</f>
        <v>56280894</v>
      </c>
      <c r="F99" s="1281">
        <f>E99/D99</f>
        <v>0.1019825533780627</v>
      </c>
    </row>
    <row r="100" spans="1:6" ht="27" thickTop="1" thickBot="1" x14ac:dyDescent="0.35">
      <c r="A100" s="381" t="s">
        <v>191</v>
      </c>
      <c r="B100" s="386" t="s">
        <v>293</v>
      </c>
      <c r="C100" s="385">
        <f>C99+C84</f>
        <v>800600000</v>
      </c>
      <c r="D100" s="385">
        <f>D99+D84</f>
        <v>829584182</v>
      </c>
      <c r="E100" s="385">
        <f>E99+E84</f>
        <v>228358402</v>
      </c>
      <c r="F100" s="1283">
        <f>E100/D100</f>
        <v>0.27526851036318339</v>
      </c>
    </row>
    <row r="101" spans="1:6" ht="13.5" thickTop="1" x14ac:dyDescent="0.3">
      <c r="A101" s="372"/>
      <c r="B101" s="520"/>
      <c r="C101" s="521"/>
      <c r="D101" s="440"/>
      <c r="E101" s="439"/>
      <c r="F101" s="1284"/>
    </row>
    <row r="102" spans="1:6" ht="13" x14ac:dyDescent="0.3">
      <c r="A102" s="235" t="s">
        <v>192</v>
      </c>
      <c r="B102" s="299" t="s">
        <v>294</v>
      </c>
      <c r="C102" s="22"/>
      <c r="D102" s="27"/>
      <c r="E102" s="189"/>
      <c r="F102" s="940"/>
    </row>
    <row r="103" spans="1:6" ht="13" x14ac:dyDescent="0.3">
      <c r="A103" s="234" t="s">
        <v>193</v>
      </c>
      <c r="B103" s="152" t="s">
        <v>420</v>
      </c>
      <c r="C103" s="7">
        <v>0</v>
      </c>
      <c r="D103" s="7">
        <v>0</v>
      </c>
      <c r="E103" s="7">
        <v>0</v>
      </c>
      <c r="F103" s="941">
        <v>0</v>
      </c>
    </row>
    <row r="104" spans="1:6" ht="13" x14ac:dyDescent="0.3">
      <c r="A104" s="234" t="s">
        <v>194</v>
      </c>
      <c r="B104" s="441" t="s">
        <v>967</v>
      </c>
      <c r="C104" s="7">
        <v>0</v>
      </c>
      <c r="D104" s="7">
        <v>3117423</v>
      </c>
      <c r="E104" s="7">
        <v>3117423</v>
      </c>
      <c r="F104" s="941">
        <v>1</v>
      </c>
    </row>
    <row r="105" spans="1:6" ht="13" x14ac:dyDescent="0.3">
      <c r="A105" s="234" t="s">
        <v>195</v>
      </c>
      <c r="B105" s="441" t="s">
        <v>417</v>
      </c>
      <c r="C105" s="7">
        <v>31557000</v>
      </c>
      <c r="D105" s="7">
        <v>32903719</v>
      </c>
      <c r="E105" s="7">
        <v>30643643</v>
      </c>
      <c r="F105" s="941">
        <f>E105/D105</f>
        <v>0.93131244525884749</v>
      </c>
    </row>
    <row r="106" spans="1:6" ht="13" x14ac:dyDescent="0.3">
      <c r="A106" s="234" t="s">
        <v>196</v>
      </c>
      <c r="B106" s="441" t="s">
        <v>419</v>
      </c>
      <c r="C106" s="7">
        <v>0</v>
      </c>
      <c r="D106" s="7">
        <v>0</v>
      </c>
      <c r="E106" s="7">
        <v>0</v>
      </c>
      <c r="F106" s="941">
        <v>0</v>
      </c>
    </row>
    <row r="107" spans="1:6" ht="13" x14ac:dyDescent="0.3">
      <c r="A107" s="234" t="s">
        <v>197</v>
      </c>
      <c r="B107" s="510" t="s">
        <v>421</v>
      </c>
      <c r="C107" s="7">
        <v>0</v>
      </c>
      <c r="D107" s="7">
        <v>0</v>
      </c>
      <c r="E107" s="7">
        <v>0</v>
      </c>
      <c r="F107" s="941">
        <v>0</v>
      </c>
    </row>
    <row r="108" spans="1:6" ht="13" x14ac:dyDescent="0.3">
      <c r="A108" s="234" t="s">
        <v>198</v>
      </c>
      <c r="B108" s="511" t="s">
        <v>424</v>
      </c>
      <c r="C108" s="7">
        <v>0</v>
      </c>
      <c r="D108" s="7">
        <v>93913049</v>
      </c>
      <c r="E108" s="7">
        <v>93913049</v>
      </c>
      <c r="F108" s="941">
        <v>0</v>
      </c>
    </row>
    <row r="109" spans="1:6" ht="13" x14ac:dyDescent="0.3">
      <c r="A109" s="234" t="s">
        <v>199</v>
      </c>
      <c r="B109" s="512" t="s">
        <v>423</v>
      </c>
      <c r="C109" s="7"/>
      <c r="D109" s="7"/>
      <c r="E109" s="7"/>
      <c r="F109" s="941" t="e">
        <f>E109/D109</f>
        <v>#DIV/0!</v>
      </c>
    </row>
    <row r="110" spans="1:6" ht="13.5" thickBot="1" x14ac:dyDescent="0.35">
      <c r="A110" s="234" t="s">
        <v>200</v>
      </c>
      <c r="B110" s="243" t="s">
        <v>422</v>
      </c>
      <c r="C110" s="7">
        <v>0</v>
      </c>
      <c r="D110" s="7">
        <v>0</v>
      </c>
      <c r="E110" s="7"/>
      <c r="F110" s="941">
        <v>0</v>
      </c>
    </row>
    <row r="111" spans="1:6" ht="13.5" thickBot="1" x14ac:dyDescent="0.35">
      <c r="A111" s="252" t="s">
        <v>201</v>
      </c>
      <c r="B111" s="213" t="s">
        <v>295</v>
      </c>
      <c r="C111" s="80">
        <f>SUM(C103:C110)</f>
        <v>31557000</v>
      </c>
      <c r="D111" s="80">
        <f>SUM(D103:D110)</f>
        <v>129934191</v>
      </c>
      <c r="E111" s="80">
        <f>SUM(E103:E110)</f>
        <v>127674115</v>
      </c>
      <c r="F111" s="1161">
        <f>E111/D111</f>
        <v>0.98260599475314392</v>
      </c>
    </row>
    <row r="112" spans="1:6" ht="13" x14ac:dyDescent="0.3">
      <c r="A112" s="372"/>
      <c r="B112" s="41"/>
      <c r="C112" s="519"/>
      <c r="D112" s="166"/>
      <c r="E112" s="191"/>
      <c r="F112" s="1116"/>
    </row>
    <row r="113" spans="1:6" ht="13.5" thickBot="1" x14ac:dyDescent="0.35">
      <c r="A113" s="394" t="s">
        <v>202</v>
      </c>
      <c r="B113" s="513" t="s">
        <v>296</v>
      </c>
      <c r="C113" s="514">
        <f>C100+C111</f>
        <v>832157000</v>
      </c>
      <c r="D113" s="522">
        <f>D100+D111</f>
        <v>959518373</v>
      </c>
      <c r="E113" s="524">
        <f>E100+E111</f>
        <v>356032517</v>
      </c>
      <c r="F113" s="1285">
        <f>E113/D113</f>
        <v>0.37105336074685041</v>
      </c>
    </row>
    <row r="114" spans="1:6" ht="13" thickTop="1" x14ac:dyDescent="0.25"/>
    <row r="118" spans="1:6" x14ac:dyDescent="0.25">
      <c r="C118" s="1557">
        <v>2</v>
      </c>
    </row>
    <row r="119" spans="1:6" x14ac:dyDescent="0.25">
      <c r="A119" s="1605"/>
      <c r="B119" s="1605"/>
      <c r="C119" s="1605"/>
      <c r="D119" s="1605"/>
      <c r="E119" s="1605"/>
      <c r="F119" s="1605"/>
    </row>
    <row r="120" spans="1:6" ht="13" x14ac:dyDescent="0.3">
      <c r="A120" s="1592" t="s">
        <v>840</v>
      </c>
      <c r="B120" s="1592"/>
      <c r="C120" s="1592"/>
      <c r="D120" s="1592"/>
      <c r="E120" s="1592"/>
    </row>
    <row r="121" spans="1:6" ht="13" x14ac:dyDescent="0.3">
      <c r="A121" s="245"/>
      <c r="B121" s="245"/>
      <c r="C121" s="245"/>
      <c r="D121" s="245"/>
      <c r="E121" s="245"/>
    </row>
    <row r="122" spans="1:6" ht="15" x14ac:dyDescent="0.3">
      <c r="B122" s="1604" t="s">
        <v>841</v>
      </c>
      <c r="C122" s="1604"/>
      <c r="D122" s="1604"/>
      <c r="E122" s="1604"/>
      <c r="F122" s="1605"/>
    </row>
    <row r="123" spans="1:6" ht="15" x14ac:dyDescent="0.3">
      <c r="B123" s="19"/>
      <c r="C123" s="19"/>
      <c r="D123" s="19"/>
      <c r="E123" s="19"/>
      <c r="F123" s="12"/>
    </row>
    <row r="124" spans="1:6" ht="16" thickBot="1" x14ac:dyDescent="0.4">
      <c r="B124" s="79"/>
      <c r="C124" s="18"/>
      <c r="D124" s="1"/>
      <c r="E124" s="20"/>
      <c r="F124" s="20" t="s">
        <v>4</v>
      </c>
    </row>
    <row r="125" spans="1:6" ht="12.75" customHeight="1" thickBot="1" x14ac:dyDescent="0.3">
      <c r="A125" s="1606" t="s">
        <v>155</v>
      </c>
      <c r="B125" s="1608" t="s">
        <v>8</v>
      </c>
      <c r="C125" s="1609" t="s">
        <v>635</v>
      </c>
      <c r="D125" s="1610"/>
      <c r="E125" s="1610"/>
      <c r="F125" s="1611"/>
    </row>
    <row r="126" spans="1:6" ht="30" customHeight="1" thickBot="1" x14ac:dyDescent="0.35">
      <c r="A126" s="1607"/>
      <c r="B126" s="1603"/>
      <c r="C126" s="821" t="s">
        <v>129</v>
      </c>
      <c r="D126" s="822" t="s">
        <v>130</v>
      </c>
      <c r="E126" s="822" t="s">
        <v>634</v>
      </c>
      <c r="F126" s="823" t="s">
        <v>132</v>
      </c>
    </row>
    <row r="127" spans="1:6" x14ac:dyDescent="0.25">
      <c r="A127" s="377" t="s">
        <v>156</v>
      </c>
      <c r="B127" s="378" t="s">
        <v>157</v>
      </c>
      <c r="C127" s="379" t="s">
        <v>158</v>
      </c>
      <c r="D127" s="380" t="s">
        <v>159</v>
      </c>
      <c r="E127" s="523" t="s">
        <v>179</v>
      </c>
      <c r="F127" s="523" t="s">
        <v>204</v>
      </c>
    </row>
    <row r="128" spans="1:6" ht="13" x14ac:dyDescent="0.3">
      <c r="A128" s="235" t="s">
        <v>160</v>
      </c>
      <c r="B128" s="240" t="s">
        <v>133</v>
      </c>
      <c r="C128" s="26"/>
      <c r="D128" s="28"/>
      <c r="E128" s="113"/>
      <c r="F128" s="941"/>
    </row>
    <row r="129" spans="1:6" ht="13" x14ac:dyDescent="0.3">
      <c r="A129" s="234" t="s">
        <v>161</v>
      </c>
      <c r="B129" s="137" t="s">
        <v>390</v>
      </c>
      <c r="C129" s="7">
        <f t="shared" ref="C129:E133" si="1">C70+C10</f>
        <v>82052000</v>
      </c>
      <c r="D129" s="7">
        <f t="shared" si="1"/>
        <v>92587024</v>
      </c>
      <c r="E129" s="7">
        <f t="shared" si="1"/>
        <v>89614803</v>
      </c>
      <c r="F129" s="941">
        <f>E129/D129</f>
        <v>0.96789808256500387</v>
      </c>
    </row>
    <row r="130" spans="1:6" ht="13" x14ac:dyDescent="0.3">
      <c r="A130" s="234" t="s">
        <v>162</v>
      </c>
      <c r="B130" s="151" t="s">
        <v>392</v>
      </c>
      <c r="C130" s="7">
        <f t="shared" si="1"/>
        <v>14124000</v>
      </c>
      <c r="D130" s="7">
        <f t="shared" si="1"/>
        <v>16231971</v>
      </c>
      <c r="E130" s="7">
        <f t="shared" si="1"/>
        <v>14980717</v>
      </c>
      <c r="F130" s="941">
        <f t="shared" ref="F130:F142" si="2">E130/D130</f>
        <v>0.92291422896208974</v>
      </c>
    </row>
    <row r="131" spans="1:6" ht="13" x14ac:dyDescent="0.3">
      <c r="A131" s="234" t="s">
        <v>163</v>
      </c>
      <c r="B131" s="151" t="s">
        <v>391</v>
      </c>
      <c r="C131" s="7">
        <f t="shared" si="1"/>
        <v>109312000</v>
      </c>
      <c r="D131" s="7">
        <f t="shared" si="1"/>
        <v>149751497</v>
      </c>
      <c r="E131" s="7">
        <f t="shared" si="1"/>
        <v>70745314</v>
      </c>
      <c r="F131" s="941">
        <f t="shared" si="2"/>
        <v>0.47241807539326303</v>
      </c>
    </row>
    <row r="132" spans="1:6" ht="13" x14ac:dyDescent="0.3">
      <c r="A132" s="234" t="s">
        <v>164</v>
      </c>
      <c r="B132" s="151" t="s">
        <v>393</v>
      </c>
      <c r="C132" s="7">
        <f t="shared" si="1"/>
        <v>0</v>
      </c>
      <c r="D132" s="7">
        <f t="shared" si="1"/>
        <v>0</v>
      </c>
      <c r="E132" s="7">
        <f t="shared" si="1"/>
        <v>0</v>
      </c>
      <c r="F132" s="941">
        <v>0</v>
      </c>
    </row>
    <row r="133" spans="1:6" ht="13" x14ac:dyDescent="0.3">
      <c r="A133" s="234" t="s">
        <v>165</v>
      </c>
      <c r="B133" s="151" t="s">
        <v>394</v>
      </c>
      <c r="C133" s="7">
        <f t="shared" si="1"/>
        <v>0</v>
      </c>
      <c r="D133" s="7">
        <f t="shared" si="1"/>
        <v>0</v>
      </c>
      <c r="E133" s="7">
        <f t="shared" si="1"/>
        <v>0</v>
      </c>
      <c r="F133" s="941">
        <v>0</v>
      </c>
    </row>
    <row r="134" spans="1:6" ht="13" x14ac:dyDescent="0.3">
      <c r="A134" s="234" t="s">
        <v>166</v>
      </c>
      <c r="B134" s="151" t="s">
        <v>395</v>
      </c>
      <c r="C134" s="7">
        <f t="shared" ref="C134:E135" si="3">C75+C15</f>
        <v>4132000</v>
      </c>
      <c r="D134" s="7">
        <f t="shared" si="3"/>
        <v>15437038</v>
      </c>
      <c r="E134" s="7">
        <f t="shared" si="3"/>
        <v>6717532</v>
      </c>
      <c r="F134" s="941">
        <f t="shared" si="2"/>
        <v>0.43515679627140907</v>
      </c>
    </row>
    <row r="135" spans="1:6" ht="13" x14ac:dyDescent="0.3">
      <c r="A135" s="234" t="s">
        <v>167</v>
      </c>
      <c r="B135" s="151" t="s">
        <v>399</v>
      </c>
      <c r="C135" s="7">
        <f t="shared" si="3"/>
        <v>2932000</v>
      </c>
      <c r="D135" s="7">
        <f t="shared" si="3"/>
        <v>11237038</v>
      </c>
      <c r="E135" s="7">
        <f t="shared" si="3"/>
        <v>3397532</v>
      </c>
      <c r="F135" s="941">
        <f t="shared" si="2"/>
        <v>0.30235120678598754</v>
      </c>
    </row>
    <row r="136" spans="1:6" ht="13" x14ac:dyDescent="0.3">
      <c r="A136" s="234" t="s">
        <v>168</v>
      </c>
      <c r="B136" s="151" t="s">
        <v>400</v>
      </c>
      <c r="C136" s="7">
        <f t="shared" ref="C136:E142" si="4">C77+C17</f>
        <v>0</v>
      </c>
      <c r="D136" s="7">
        <f t="shared" si="4"/>
        <v>0</v>
      </c>
      <c r="E136" s="7">
        <f t="shared" si="4"/>
        <v>0</v>
      </c>
      <c r="F136" s="941">
        <v>0</v>
      </c>
    </row>
    <row r="137" spans="1:6" ht="13" x14ac:dyDescent="0.3">
      <c r="A137" s="234" t="s">
        <v>169</v>
      </c>
      <c r="B137" s="151" t="s">
        <v>401</v>
      </c>
      <c r="C137" s="7">
        <f t="shared" si="4"/>
        <v>0</v>
      </c>
      <c r="D137" s="7">
        <f t="shared" si="4"/>
        <v>0</v>
      </c>
      <c r="E137" s="7">
        <f t="shared" si="4"/>
        <v>0</v>
      </c>
      <c r="F137" s="941">
        <v>0</v>
      </c>
    </row>
    <row r="138" spans="1:6" ht="13" x14ac:dyDescent="0.3">
      <c r="A138" s="234" t="s">
        <v>170</v>
      </c>
      <c r="B138" s="241" t="s">
        <v>397</v>
      </c>
      <c r="C138" s="7">
        <f t="shared" si="4"/>
        <v>0</v>
      </c>
      <c r="D138" s="7">
        <f t="shared" si="4"/>
        <v>0</v>
      </c>
      <c r="E138" s="7">
        <f t="shared" si="4"/>
        <v>0</v>
      </c>
      <c r="F138" s="941"/>
    </row>
    <row r="139" spans="1:6" ht="13" x14ac:dyDescent="0.3">
      <c r="A139" s="234" t="s">
        <v>171</v>
      </c>
      <c r="B139" s="508" t="s">
        <v>398</v>
      </c>
      <c r="C139" s="7">
        <f t="shared" si="4"/>
        <v>0</v>
      </c>
      <c r="D139" s="7">
        <f t="shared" si="4"/>
        <v>0</v>
      </c>
      <c r="E139" s="7">
        <f t="shared" si="4"/>
        <v>0</v>
      </c>
      <c r="F139" s="941">
        <v>0</v>
      </c>
    </row>
    <row r="140" spans="1:6" ht="13" x14ac:dyDescent="0.3">
      <c r="A140" s="234" t="s">
        <v>172</v>
      </c>
      <c r="B140" s="509" t="s">
        <v>396</v>
      </c>
      <c r="C140" s="7">
        <f t="shared" si="4"/>
        <v>1200000</v>
      </c>
      <c r="D140" s="7">
        <f t="shared" si="4"/>
        <v>4200000</v>
      </c>
      <c r="E140" s="7">
        <f t="shared" si="4"/>
        <v>3320000</v>
      </c>
      <c r="F140" s="941">
        <v>0</v>
      </c>
    </row>
    <row r="141" spans="1:6" ht="13" x14ac:dyDescent="0.3">
      <c r="A141" s="234" t="s">
        <v>173</v>
      </c>
      <c r="B141" s="212" t="s">
        <v>628</v>
      </c>
      <c r="C141" s="7">
        <f t="shared" si="4"/>
        <v>0</v>
      </c>
      <c r="D141" s="7">
        <f t="shared" si="4"/>
        <v>0</v>
      </c>
      <c r="E141" s="7">
        <f t="shared" si="4"/>
        <v>0</v>
      </c>
      <c r="F141" s="941">
        <v>0</v>
      </c>
    </row>
    <row r="142" spans="1:6" ht="13.5" thickBot="1" x14ac:dyDescent="0.35">
      <c r="A142" s="234" t="s">
        <v>174</v>
      </c>
      <c r="B142" s="153" t="s">
        <v>403</v>
      </c>
      <c r="C142" s="7">
        <f t="shared" si="4"/>
        <v>13000000</v>
      </c>
      <c r="D142" s="7">
        <f t="shared" si="4"/>
        <v>36136199</v>
      </c>
      <c r="E142" s="7">
        <f t="shared" si="4"/>
        <v>20688199</v>
      </c>
      <c r="F142" s="941">
        <f t="shared" si="2"/>
        <v>0.57250622844976029</v>
      </c>
    </row>
    <row r="143" spans="1:6" ht="13.5" thickBot="1" x14ac:dyDescent="0.35">
      <c r="A143" s="381" t="s">
        <v>175</v>
      </c>
      <c r="B143" s="382" t="s">
        <v>5</v>
      </c>
      <c r="C143" s="383">
        <f>C129+C130+C131+C132+C134+C142</f>
        <v>222620000</v>
      </c>
      <c r="D143" s="383">
        <f>D129+D130+D131+D132+D134+D142</f>
        <v>310143729</v>
      </c>
      <c r="E143" s="383">
        <f>E129+E130+E131+E132+E134+E142</f>
        <v>202746565</v>
      </c>
      <c r="F143" s="1281">
        <f>E143/D143</f>
        <v>0.65371808630056161</v>
      </c>
    </row>
    <row r="144" spans="1:6" ht="13.5" thickTop="1" x14ac:dyDescent="0.3">
      <c r="A144" s="372"/>
      <c r="B144" s="240"/>
      <c r="C144" s="519"/>
      <c r="D144" s="506"/>
      <c r="E144" s="191"/>
      <c r="F144" s="1116"/>
    </row>
    <row r="145" spans="1:6" ht="13" x14ac:dyDescent="0.3">
      <c r="A145" s="235" t="s">
        <v>176</v>
      </c>
      <c r="B145" s="242" t="s">
        <v>134</v>
      </c>
      <c r="C145" s="22"/>
      <c r="D145" s="27"/>
      <c r="E145" s="189"/>
      <c r="F145" s="940"/>
    </row>
    <row r="146" spans="1:6" ht="13" x14ac:dyDescent="0.3">
      <c r="A146" s="235" t="s">
        <v>177</v>
      </c>
      <c r="B146" s="151" t="s">
        <v>404</v>
      </c>
      <c r="C146" s="7">
        <f>C87+C27</f>
        <v>5510000</v>
      </c>
      <c r="D146" s="7">
        <f>D87+D27</f>
        <v>120870936</v>
      </c>
      <c r="E146" s="7">
        <f>E87+E27</f>
        <v>25548692</v>
      </c>
      <c r="F146" s="941">
        <f>E146/D146</f>
        <v>0.21137167333592916</v>
      </c>
    </row>
    <row r="147" spans="1:6" ht="13" x14ac:dyDescent="0.3">
      <c r="A147" s="235" t="s">
        <v>178</v>
      </c>
      <c r="B147" s="151" t="s">
        <v>405</v>
      </c>
      <c r="C147" s="7">
        <f t="shared" ref="C147:E155" si="5">C88+C28</f>
        <v>604027000</v>
      </c>
      <c r="D147" s="7">
        <f t="shared" si="5"/>
        <v>431537079</v>
      </c>
      <c r="E147" s="7">
        <f t="shared" si="5"/>
        <v>30732202</v>
      </c>
      <c r="F147" s="941">
        <f>E147/D147</f>
        <v>7.1215669511448865E-2</v>
      </c>
    </row>
    <row r="148" spans="1:6" ht="13" x14ac:dyDescent="0.3">
      <c r="A148" s="235" t="s">
        <v>180</v>
      </c>
      <c r="B148" s="151" t="s">
        <v>406</v>
      </c>
      <c r="C148" s="7">
        <f t="shared" si="5"/>
        <v>0</v>
      </c>
      <c r="D148" s="7">
        <f t="shared" si="5"/>
        <v>0</v>
      </c>
      <c r="E148" s="7">
        <f t="shared" si="5"/>
        <v>0</v>
      </c>
      <c r="F148" s="941">
        <v>0</v>
      </c>
    </row>
    <row r="149" spans="1:6" ht="13" x14ac:dyDescent="0.3">
      <c r="A149" s="235" t="s">
        <v>181</v>
      </c>
      <c r="B149" s="241" t="s">
        <v>407</v>
      </c>
      <c r="C149" s="7">
        <f t="shared" si="5"/>
        <v>0</v>
      </c>
      <c r="D149" s="7">
        <f t="shared" si="5"/>
        <v>0</v>
      </c>
      <c r="E149" s="7">
        <f t="shared" si="5"/>
        <v>0</v>
      </c>
      <c r="F149" s="941">
        <v>0</v>
      </c>
    </row>
    <row r="150" spans="1:6" ht="13" x14ac:dyDescent="0.3">
      <c r="A150" s="235" t="s">
        <v>182</v>
      </c>
      <c r="B150" s="241" t="s">
        <v>408</v>
      </c>
      <c r="C150" s="7">
        <f t="shared" si="5"/>
        <v>0</v>
      </c>
      <c r="D150" s="7">
        <f t="shared" si="5"/>
        <v>0</v>
      </c>
      <c r="E150" s="7">
        <f t="shared" si="5"/>
        <v>0</v>
      </c>
      <c r="F150" s="941">
        <v>0</v>
      </c>
    </row>
    <row r="151" spans="1:6" ht="13" x14ac:dyDescent="0.3">
      <c r="A151" s="235" t="s">
        <v>183</v>
      </c>
      <c r="B151" s="241" t="s">
        <v>409</v>
      </c>
      <c r="C151" s="7">
        <f t="shared" si="5"/>
        <v>0</v>
      </c>
      <c r="D151" s="7">
        <f t="shared" si="5"/>
        <v>0</v>
      </c>
      <c r="E151" s="7">
        <f t="shared" si="5"/>
        <v>0</v>
      </c>
      <c r="F151" s="941">
        <v>0</v>
      </c>
    </row>
    <row r="152" spans="1:6" ht="13" x14ac:dyDescent="0.3">
      <c r="A152" s="235" t="s">
        <v>184</v>
      </c>
      <c r="B152" s="241" t="s">
        <v>410</v>
      </c>
      <c r="C152" s="7">
        <f t="shared" si="5"/>
        <v>0</v>
      </c>
      <c r="D152" s="7">
        <f t="shared" si="5"/>
        <v>0</v>
      </c>
      <c r="E152" s="7">
        <f t="shared" si="5"/>
        <v>0</v>
      </c>
      <c r="F152" s="941">
        <v>0</v>
      </c>
    </row>
    <row r="153" spans="1:6" ht="13" x14ac:dyDescent="0.3">
      <c r="A153" s="235" t="s">
        <v>185</v>
      </c>
      <c r="B153" s="508" t="s">
        <v>411</v>
      </c>
      <c r="C153" s="7">
        <f t="shared" si="5"/>
        <v>0</v>
      </c>
      <c r="D153" s="7">
        <f t="shared" si="5"/>
        <v>0</v>
      </c>
      <c r="E153" s="7">
        <f t="shared" si="5"/>
        <v>0</v>
      </c>
      <c r="F153" s="941">
        <v>0</v>
      </c>
    </row>
    <row r="154" spans="1:6" ht="13" x14ac:dyDescent="0.3">
      <c r="A154" s="235" t="s">
        <v>186</v>
      </c>
      <c r="B154" s="212" t="s">
        <v>412</v>
      </c>
      <c r="C154" s="7">
        <f t="shared" si="5"/>
        <v>0</v>
      </c>
      <c r="D154" s="7">
        <f t="shared" si="5"/>
        <v>0</v>
      </c>
      <c r="E154" s="7">
        <f t="shared" si="5"/>
        <v>0</v>
      </c>
      <c r="F154" s="941">
        <v>0</v>
      </c>
    </row>
    <row r="155" spans="1:6" ht="13" x14ac:dyDescent="0.3">
      <c r="A155" s="235" t="s">
        <v>187</v>
      </c>
      <c r="B155" s="653" t="s">
        <v>413</v>
      </c>
      <c r="C155" s="7">
        <f t="shared" si="5"/>
        <v>0</v>
      </c>
      <c r="D155" s="7">
        <f t="shared" si="5"/>
        <v>0</v>
      </c>
      <c r="E155" s="7">
        <f t="shared" si="5"/>
        <v>0</v>
      </c>
      <c r="F155" s="941">
        <v>0</v>
      </c>
    </row>
    <row r="156" spans="1:6" ht="13" x14ac:dyDescent="0.3">
      <c r="A156" s="235" t="s">
        <v>188</v>
      </c>
      <c r="B156" s="151"/>
      <c r="C156" s="22"/>
      <c r="D156" s="29"/>
      <c r="E156" s="131"/>
      <c r="F156" s="941"/>
    </row>
    <row r="157" spans="1:6" ht="13.5" thickBot="1" x14ac:dyDescent="0.35">
      <c r="A157" s="235" t="s">
        <v>189</v>
      </c>
      <c r="B157" s="153"/>
      <c r="C157" s="22"/>
      <c r="D157" s="29"/>
      <c r="E157" s="131"/>
      <c r="F157" s="941"/>
    </row>
    <row r="158" spans="1:6" ht="13.5" thickBot="1" x14ac:dyDescent="0.35">
      <c r="A158" s="381" t="s">
        <v>190</v>
      </c>
      <c r="B158" s="382" t="s">
        <v>6</v>
      </c>
      <c r="C158" s="383">
        <f>C146+C147+C148+C155</f>
        <v>609537000</v>
      </c>
      <c r="D158" s="383">
        <f>D146+D147+D148+D155</f>
        <v>552408015</v>
      </c>
      <c r="E158" s="383">
        <f>E146+E147+E148+E155</f>
        <v>56280894</v>
      </c>
      <c r="F158" s="1281">
        <f>E158/D158</f>
        <v>0.10188283383252504</v>
      </c>
    </row>
    <row r="159" spans="1:6" ht="27" thickTop="1" thickBot="1" x14ac:dyDescent="0.35">
      <c r="A159" s="381" t="s">
        <v>191</v>
      </c>
      <c r="B159" s="386" t="s">
        <v>293</v>
      </c>
      <c r="C159" s="385">
        <f>C143+C158</f>
        <v>832157000</v>
      </c>
      <c r="D159" s="385">
        <f>D143+D158</f>
        <v>862551744</v>
      </c>
      <c r="E159" s="385">
        <f>E143+E158</f>
        <v>259027459</v>
      </c>
      <c r="F159" s="1283">
        <f>E159/D159</f>
        <v>0.30030367546274417</v>
      </c>
    </row>
    <row r="160" spans="1:6" ht="13.5" thickTop="1" x14ac:dyDescent="0.3">
      <c r="A160" s="372"/>
      <c r="B160" s="520"/>
      <c r="C160" s="521"/>
      <c r="D160" s="440"/>
      <c r="E160" s="439"/>
      <c r="F160" s="1284"/>
    </row>
    <row r="161" spans="1:6" ht="13" x14ac:dyDescent="0.3">
      <c r="A161" s="235" t="s">
        <v>192</v>
      </c>
      <c r="B161" s="299" t="s">
        <v>294</v>
      </c>
      <c r="C161" s="22"/>
      <c r="D161" s="27"/>
      <c r="E161" s="189"/>
      <c r="F161" s="940"/>
    </row>
    <row r="162" spans="1:6" ht="13" x14ac:dyDescent="0.3">
      <c r="A162" s="234" t="s">
        <v>193</v>
      </c>
      <c r="B162" s="152" t="s">
        <v>420</v>
      </c>
      <c r="C162" s="7">
        <f>C103+C43</f>
        <v>0</v>
      </c>
      <c r="D162" s="7">
        <f>D103+D43</f>
        <v>0</v>
      </c>
      <c r="E162" s="7">
        <f>E103+E43</f>
        <v>0</v>
      </c>
      <c r="F162" s="941">
        <v>0</v>
      </c>
    </row>
    <row r="163" spans="1:6" ht="13" x14ac:dyDescent="0.3">
      <c r="A163" s="234" t="s">
        <v>194</v>
      </c>
      <c r="B163" s="441" t="s">
        <v>966</v>
      </c>
      <c r="C163" s="7"/>
      <c r="D163" s="7">
        <v>3117423</v>
      </c>
      <c r="E163" s="7">
        <f t="shared" ref="C163:E169" si="6">E104+E44</f>
        <v>3117423</v>
      </c>
      <c r="F163" s="941">
        <v>0</v>
      </c>
    </row>
    <row r="164" spans="1:6" ht="13" x14ac:dyDescent="0.3">
      <c r="A164" s="234" t="s">
        <v>195</v>
      </c>
      <c r="B164" s="441" t="s">
        <v>417</v>
      </c>
      <c r="C164" s="7">
        <f t="shared" si="6"/>
        <v>31557000</v>
      </c>
      <c r="D164" s="7">
        <f t="shared" si="6"/>
        <v>32903719</v>
      </c>
      <c r="E164" s="7">
        <f t="shared" si="6"/>
        <v>30643643</v>
      </c>
      <c r="F164" s="941">
        <f>E164/D164</f>
        <v>0.93131244525884749</v>
      </c>
    </row>
    <row r="165" spans="1:6" ht="13" x14ac:dyDescent="0.3">
      <c r="A165" s="234" t="s">
        <v>196</v>
      </c>
      <c r="B165" s="441" t="s">
        <v>419</v>
      </c>
      <c r="C165" s="7">
        <f t="shared" si="6"/>
        <v>0</v>
      </c>
      <c r="D165" s="7">
        <f t="shared" si="6"/>
        <v>0</v>
      </c>
      <c r="E165" s="7">
        <f t="shared" si="6"/>
        <v>0</v>
      </c>
      <c r="F165" s="941">
        <v>0</v>
      </c>
    </row>
    <row r="166" spans="1:6" ht="13" x14ac:dyDescent="0.3">
      <c r="A166" s="234" t="s">
        <v>197</v>
      </c>
      <c r="B166" s="510" t="s">
        <v>421</v>
      </c>
      <c r="C166" s="7">
        <f t="shared" si="6"/>
        <v>0</v>
      </c>
      <c r="D166" s="7">
        <f t="shared" si="6"/>
        <v>0</v>
      </c>
      <c r="E166" s="7">
        <f t="shared" si="6"/>
        <v>0</v>
      </c>
      <c r="F166" s="941">
        <v>0</v>
      </c>
    </row>
    <row r="167" spans="1:6" ht="13" x14ac:dyDescent="0.3">
      <c r="A167" s="234" t="s">
        <v>198</v>
      </c>
      <c r="B167" s="511" t="s">
        <v>424</v>
      </c>
      <c r="C167" s="7">
        <f t="shared" si="6"/>
        <v>0</v>
      </c>
      <c r="D167" s="7">
        <f t="shared" si="6"/>
        <v>93913049</v>
      </c>
      <c r="E167" s="7">
        <f t="shared" si="6"/>
        <v>93913049</v>
      </c>
      <c r="F167" s="941">
        <v>0</v>
      </c>
    </row>
    <row r="168" spans="1:6" ht="13" x14ac:dyDescent="0.3">
      <c r="A168" s="234" t="s">
        <v>199</v>
      </c>
      <c r="B168" s="512" t="s">
        <v>423</v>
      </c>
      <c r="C168" s="7">
        <f t="shared" si="6"/>
        <v>0</v>
      </c>
      <c r="D168" s="7">
        <f t="shared" si="6"/>
        <v>0</v>
      </c>
      <c r="E168" s="7">
        <f t="shared" si="6"/>
        <v>0</v>
      </c>
      <c r="F168" s="941">
        <v>0</v>
      </c>
    </row>
    <row r="169" spans="1:6" ht="13.5" thickBot="1" x14ac:dyDescent="0.35">
      <c r="A169" s="234" t="s">
        <v>200</v>
      </c>
      <c r="B169" s="243" t="s">
        <v>422</v>
      </c>
      <c r="C169" s="7">
        <f t="shared" si="6"/>
        <v>0</v>
      </c>
      <c r="D169" s="7">
        <f t="shared" si="6"/>
        <v>0</v>
      </c>
      <c r="E169" s="7">
        <f t="shared" si="6"/>
        <v>0</v>
      </c>
      <c r="F169" s="941">
        <v>0</v>
      </c>
    </row>
    <row r="170" spans="1:6" ht="13.5" thickBot="1" x14ac:dyDescent="0.35">
      <c r="A170" s="252" t="s">
        <v>201</v>
      </c>
      <c r="B170" s="213" t="s">
        <v>295</v>
      </c>
      <c r="C170" s="80">
        <f>SUM(C162:C169)</f>
        <v>31557000</v>
      </c>
      <c r="D170" s="80">
        <f>SUM(D162:D169)</f>
        <v>129934191</v>
      </c>
      <c r="E170" s="80">
        <f>SUM(E162:E169)</f>
        <v>127674115</v>
      </c>
      <c r="F170" s="1161">
        <f>E170/D170</f>
        <v>0.98260599475314392</v>
      </c>
    </row>
    <row r="171" spans="1:6" ht="13" x14ac:dyDescent="0.3">
      <c r="A171" s="372"/>
      <c r="B171" s="41"/>
      <c r="C171" s="519"/>
      <c r="D171" s="166"/>
      <c r="E171" s="191"/>
      <c r="F171" s="1116"/>
    </row>
    <row r="172" spans="1:6" ht="13.5" thickBot="1" x14ac:dyDescent="0.35">
      <c r="A172" s="394" t="s">
        <v>202</v>
      </c>
      <c r="B172" s="513" t="s">
        <v>296</v>
      </c>
      <c r="C172" s="514">
        <f>C159+C170</f>
        <v>863714000</v>
      </c>
      <c r="D172" s="514">
        <f>D159+D170</f>
        <v>992485935</v>
      </c>
      <c r="E172" s="514">
        <f>E159+E170</f>
        <v>386701574</v>
      </c>
      <c r="F172" s="1285">
        <f>E172/D172</f>
        <v>0.38962927368839739</v>
      </c>
    </row>
    <row r="173" spans="1:6" ht="13" thickTop="1" x14ac:dyDescent="0.25"/>
    <row r="177" spans="3:3" x14ac:dyDescent="0.25">
      <c r="C177" s="1557">
        <v>3</v>
      </c>
    </row>
  </sheetData>
  <mergeCells count="17">
    <mergeCell ref="A119:F119"/>
    <mergeCell ref="A6:A7"/>
    <mergeCell ref="A125:A126"/>
    <mergeCell ref="B125:B126"/>
    <mergeCell ref="C125:F125"/>
    <mergeCell ref="A120:E120"/>
    <mergeCell ref="B122:F122"/>
    <mergeCell ref="A66:A67"/>
    <mergeCell ref="B66:B67"/>
    <mergeCell ref="A60:F60"/>
    <mergeCell ref="C6:F6"/>
    <mergeCell ref="C66:F66"/>
    <mergeCell ref="A1:E1"/>
    <mergeCell ref="B6:B7"/>
    <mergeCell ref="B3:F3"/>
    <mergeCell ref="A61:E61"/>
    <mergeCell ref="B63:F6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43"/>
  <sheetViews>
    <sheetView topLeftCell="A5" workbookViewId="0">
      <selection activeCell="P17" sqref="P17"/>
    </sheetView>
  </sheetViews>
  <sheetFormatPr defaultRowHeight="12.5" x14ac:dyDescent="0.25"/>
  <cols>
    <col min="1" max="1" width="21.54296875" customWidth="1"/>
    <col min="2" max="12" width="9.7265625" customWidth="1"/>
    <col min="13" max="13" width="9.54296875" customWidth="1"/>
  </cols>
  <sheetData>
    <row r="1" spans="1:13" ht="13" x14ac:dyDescent="0.3">
      <c r="A1" s="1592" t="s">
        <v>924</v>
      </c>
      <c r="B1" s="1625"/>
      <c r="C1" s="1625"/>
      <c r="D1" s="1625"/>
      <c r="E1" s="1625"/>
      <c r="F1" s="1625"/>
    </row>
    <row r="2" spans="1:13" ht="13" x14ac:dyDescent="0.3">
      <c r="A2" s="1658" t="s">
        <v>274</v>
      </c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1658"/>
      <c r="M2" s="1658"/>
    </row>
    <row r="3" spans="1:13" ht="13.5" thickBot="1" x14ac:dyDescent="0.35">
      <c r="A3" s="1"/>
      <c r="B3" s="1656" t="s">
        <v>865</v>
      </c>
      <c r="C3" s="1657"/>
      <c r="D3" s="1657"/>
      <c r="E3" s="1657"/>
      <c r="F3" s="1657"/>
      <c r="G3" s="1657"/>
      <c r="H3" s="1657"/>
      <c r="I3" s="1657"/>
      <c r="J3" s="1657"/>
      <c r="K3" s="1657"/>
      <c r="L3" s="1657"/>
      <c r="M3" s="1657"/>
    </row>
    <row r="4" spans="1:13" ht="39" x14ac:dyDescent="0.3">
      <c r="A4" s="125" t="s">
        <v>3</v>
      </c>
      <c r="B4" s="477" t="s">
        <v>835</v>
      </c>
      <c r="C4" s="477" t="s">
        <v>246</v>
      </c>
      <c r="D4" s="477" t="s">
        <v>247</v>
      </c>
      <c r="E4" s="477" t="s">
        <v>248</v>
      </c>
      <c r="F4" s="477" t="s">
        <v>249</v>
      </c>
      <c r="G4" s="477" t="s">
        <v>325</v>
      </c>
      <c r="H4" s="477" t="s">
        <v>823</v>
      </c>
      <c r="I4" s="477" t="s">
        <v>925</v>
      </c>
      <c r="J4" s="477" t="s">
        <v>926</v>
      </c>
      <c r="K4" s="477" t="s">
        <v>927</v>
      </c>
      <c r="L4" s="403" t="s">
        <v>928</v>
      </c>
      <c r="M4" s="404" t="s">
        <v>13</v>
      </c>
    </row>
    <row r="5" spans="1:13" ht="17.25" customHeight="1" x14ac:dyDescent="0.3">
      <c r="A5" s="405" t="s">
        <v>250</v>
      </c>
      <c r="B5" s="475">
        <v>16700000</v>
      </c>
      <c r="C5" s="475">
        <v>16800000</v>
      </c>
      <c r="D5" s="475">
        <v>16820000</v>
      </c>
      <c r="E5" s="475">
        <v>16823000</v>
      </c>
      <c r="F5" s="475">
        <v>16830000</v>
      </c>
      <c r="G5" s="475">
        <v>16833000</v>
      </c>
      <c r="H5" s="475">
        <v>16841000</v>
      </c>
      <c r="I5" s="475">
        <v>16842500</v>
      </c>
      <c r="J5" s="475">
        <v>16843100</v>
      </c>
      <c r="K5" s="475">
        <v>16843700</v>
      </c>
      <c r="L5" s="475">
        <v>16846000</v>
      </c>
      <c r="M5" s="480">
        <f t="shared" ref="M5:M12" si="0">SUM(B5:L5)</f>
        <v>185022300</v>
      </c>
    </row>
    <row r="6" spans="1:13" ht="24.75" customHeight="1" x14ac:dyDescent="0.3">
      <c r="A6" s="405" t="s">
        <v>251</v>
      </c>
      <c r="B6" s="475">
        <v>6000000</v>
      </c>
      <c r="C6" s="475">
        <v>6050000</v>
      </c>
      <c r="D6" s="475">
        <v>6055000</v>
      </c>
      <c r="E6" s="475">
        <v>6052100</v>
      </c>
      <c r="F6" s="475">
        <v>6052400</v>
      </c>
      <c r="G6" s="475">
        <v>6052900</v>
      </c>
      <c r="H6" s="475">
        <v>6100000</v>
      </c>
      <c r="I6" s="475">
        <v>6120000</v>
      </c>
      <c r="J6" s="475">
        <v>6135000</v>
      </c>
      <c r="K6" s="475">
        <v>6137500</v>
      </c>
      <c r="L6" s="475">
        <v>6200000</v>
      </c>
      <c r="M6" s="480">
        <v>66954900</v>
      </c>
    </row>
    <row r="7" spans="1:13" ht="25.5" customHeight="1" x14ac:dyDescent="0.3">
      <c r="A7" s="405" t="s">
        <v>252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80">
        <f t="shared" si="0"/>
        <v>0</v>
      </c>
    </row>
    <row r="8" spans="1:13" ht="49.5" customHeight="1" x14ac:dyDescent="0.3">
      <c r="A8" s="405" t="s">
        <v>253</v>
      </c>
      <c r="B8" s="475">
        <v>7650000</v>
      </c>
      <c r="C8" s="475">
        <v>7700000</v>
      </c>
      <c r="D8" s="475">
        <v>7710000</v>
      </c>
      <c r="E8" s="475">
        <v>7712000</v>
      </c>
      <c r="F8" s="475">
        <v>7730000</v>
      </c>
      <c r="G8" s="475">
        <v>7740000</v>
      </c>
      <c r="H8" s="475">
        <v>7800000</v>
      </c>
      <c r="I8" s="475">
        <v>7850000</v>
      </c>
      <c r="J8" s="475">
        <v>7870000</v>
      </c>
      <c r="K8" s="475">
        <v>7879000</v>
      </c>
      <c r="L8" s="475">
        <v>7900000</v>
      </c>
      <c r="M8" s="480">
        <f t="shared" si="0"/>
        <v>85541000</v>
      </c>
    </row>
    <row r="9" spans="1:13" ht="18.75" customHeight="1" x14ac:dyDescent="0.3">
      <c r="A9" s="405" t="s">
        <v>254</v>
      </c>
      <c r="B9" s="475">
        <v>200000</v>
      </c>
      <c r="C9" s="475">
        <f>B9*1.003</f>
        <v>200599.99999999997</v>
      </c>
      <c r="D9" s="475">
        <f t="shared" ref="D9:L9" si="1">C9*1.003</f>
        <v>201201.79999999996</v>
      </c>
      <c r="E9" s="475">
        <f t="shared" si="1"/>
        <v>201805.40539999993</v>
      </c>
      <c r="F9" s="475">
        <f t="shared" si="1"/>
        <v>202410.82161619992</v>
      </c>
      <c r="G9" s="475">
        <f t="shared" si="1"/>
        <v>203018.0540810485</v>
      </c>
      <c r="H9" s="475">
        <f t="shared" si="1"/>
        <v>203627.10824329162</v>
      </c>
      <c r="I9" s="475">
        <f t="shared" si="1"/>
        <v>204237.98956802147</v>
      </c>
      <c r="J9" s="475">
        <f t="shared" si="1"/>
        <v>204850.70353672552</v>
      </c>
      <c r="K9" s="475">
        <f t="shared" si="1"/>
        <v>205465.25564733567</v>
      </c>
      <c r="L9" s="475">
        <f t="shared" si="1"/>
        <v>206081.65141427764</v>
      </c>
      <c r="M9" s="480">
        <f t="shared" si="0"/>
        <v>2233298.7895069001</v>
      </c>
    </row>
    <row r="10" spans="1:13" ht="25.5" customHeight="1" thickBot="1" x14ac:dyDescent="0.35">
      <c r="A10" s="405" t="s">
        <v>255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80">
        <f t="shared" si="0"/>
        <v>0</v>
      </c>
    </row>
    <row r="11" spans="1:13" ht="18" customHeight="1" thickBot="1" x14ac:dyDescent="0.35">
      <c r="A11" s="401" t="s">
        <v>256</v>
      </c>
      <c r="B11" s="99">
        <f t="shared" ref="B11:L11" si="2">SUM(B5:B10)</f>
        <v>30550000</v>
      </c>
      <c r="C11" s="99">
        <f t="shared" si="2"/>
        <v>30750600</v>
      </c>
      <c r="D11" s="99">
        <f t="shared" si="2"/>
        <v>30786201.800000001</v>
      </c>
      <c r="E11" s="99">
        <f t="shared" si="2"/>
        <v>30788905.405400001</v>
      </c>
      <c r="F11" s="99">
        <f t="shared" si="2"/>
        <v>30814810.821616199</v>
      </c>
      <c r="G11" s="99">
        <f t="shared" si="2"/>
        <v>30828918.054081049</v>
      </c>
      <c r="H11" s="99">
        <f t="shared" si="2"/>
        <v>30944627.10824329</v>
      </c>
      <c r="I11" s="99">
        <f t="shared" si="2"/>
        <v>31016737.989568021</v>
      </c>
      <c r="J11" s="99">
        <f t="shared" si="2"/>
        <v>31052950.703536727</v>
      </c>
      <c r="K11" s="99">
        <f t="shared" si="2"/>
        <v>31065665.255647335</v>
      </c>
      <c r="L11" s="99">
        <f t="shared" si="2"/>
        <v>31152081.651414279</v>
      </c>
      <c r="M11" s="478">
        <f t="shared" si="0"/>
        <v>339751498.78950691</v>
      </c>
    </row>
    <row r="12" spans="1:13" ht="16.5" customHeight="1" x14ac:dyDescent="0.3">
      <c r="A12" s="406" t="s">
        <v>257</v>
      </c>
      <c r="B12" s="396">
        <f>B11/2</f>
        <v>15275000</v>
      </c>
      <c r="C12" s="396">
        <f t="shared" ref="C12:L12" si="3">C11/2</f>
        <v>15375300</v>
      </c>
      <c r="D12" s="396">
        <f t="shared" si="3"/>
        <v>15393100.9</v>
      </c>
      <c r="E12" s="396">
        <f t="shared" si="3"/>
        <v>15394452.7027</v>
      </c>
      <c r="F12" s="396">
        <f t="shared" si="3"/>
        <v>15407405.410808099</v>
      </c>
      <c r="G12" s="396">
        <v>15409459</v>
      </c>
      <c r="H12" s="396">
        <f t="shared" si="3"/>
        <v>15472313.554121645</v>
      </c>
      <c r="I12" s="396">
        <f t="shared" si="3"/>
        <v>15508368.994784011</v>
      </c>
      <c r="J12" s="396">
        <f t="shared" si="3"/>
        <v>15526475.351768363</v>
      </c>
      <c r="K12" s="396">
        <f t="shared" si="3"/>
        <v>15532832.627823668</v>
      </c>
      <c r="L12" s="396">
        <f t="shared" si="3"/>
        <v>15576040.825707139</v>
      </c>
      <c r="M12" s="479">
        <f t="shared" si="0"/>
        <v>169870749.36771294</v>
      </c>
    </row>
    <row r="13" spans="1:13" ht="33.75" customHeight="1" x14ac:dyDescent="0.3">
      <c r="A13" s="407" t="s">
        <v>258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476">
        <v>0</v>
      </c>
      <c r="K13" s="476">
        <v>0</v>
      </c>
      <c r="L13" s="476">
        <v>0</v>
      </c>
      <c r="M13" s="458">
        <v>0</v>
      </c>
    </row>
    <row r="14" spans="1:13" ht="25.5" customHeight="1" x14ac:dyDescent="0.3">
      <c r="A14" s="405" t="s">
        <v>259</v>
      </c>
      <c r="B14" s="475">
        <v>0</v>
      </c>
      <c r="C14" s="475">
        <v>0</v>
      </c>
      <c r="D14" s="475">
        <v>0</v>
      </c>
      <c r="E14" s="475">
        <v>0</v>
      </c>
      <c r="F14" s="475">
        <v>0</v>
      </c>
      <c r="G14" s="475">
        <v>0</v>
      </c>
      <c r="H14" s="475">
        <v>0</v>
      </c>
      <c r="I14" s="475">
        <v>0</v>
      </c>
      <c r="J14" s="475">
        <v>0</v>
      </c>
      <c r="K14" s="475">
        <v>0</v>
      </c>
      <c r="L14" s="475">
        <v>0</v>
      </c>
      <c r="M14" s="470">
        <v>0</v>
      </c>
    </row>
    <row r="15" spans="1:13" ht="16.5" customHeight="1" x14ac:dyDescent="0.3">
      <c r="A15" s="405" t="s">
        <v>260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0"/>
    </row>
    <row r="16" spans="1:13" ht="24.75" customHeight="1" x14ac:dyDescent="0.3">
      <c r="A16" s="405" t="s">
        <v>261</v>
      </c>
      <c r="B16" s="475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0"/>
    </row>
    <row r="17" spans="1:13" ht="33" customHeight="1" x14ac:dyDescent="0.3">
      <c r="A17" s="405" t="s">
        <v>262</v>
      </c>
      <c r="B17" s="475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0"/>
    </row>
    <row r="18" spans="1:13" ht="51" customHeight="1" x14ac:dyDescent="0.3">
      <c r="A18" s="405" t="s">
        <v>263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0"/>
    </row>
    <row r="19" spans="1:13" ht="26.25" customHeight="1" thickBot="1" x14ac:dyDescent="0.35">
      <c r="A19" s="408" t="s">
        <v>264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>
        <f>SUM(B19:L19)</f>
        <v>0</v>
      </c>
    </row>
    <row r="20" spans="1:13" ht="24.75" customHeight="1" thickBot="1" x14ac:dyDescent="0.35">
      <c r="A20" s="402" t="s">
        <v>265</v>
      </c>
      <c r="B20" s="397">
        <f>SUM(B13:B19)</f>
        <v>0</v>
      </c>
      <c r="C20" s="397">
        <v>0</v>
      </c>
      <c r="D20" s="397">
        <f t="shared" ref="D20:L20" si="4">SUM(D13:D19)</f>
        <v>0</v>
      </c>
      <c r="E20" s="397">
        <f t="shared" si="4"/>
        <v>0</v>
      </c>
      <c r="F20" s="397">
        <f t="shared" si="4"/>
        <v>0</v>
      </c>
      <c r="G20" s="397">
        <f t="shared" si="4"/>
        <v>0</v>
      </c>
      <c r="H20" s="397">
        <f t="shared" si="4"/>
        <v>0</v>
      </c>
      <c r="I20" s="397">
        <f t="shared" si="4"/>
        <v>0</v>
      </c>
      <c r="J20" s="397">
        <f t="shared" si="4"/>
        <v>0</v>
      </c>
      <c r="K20" s="397">
        <f t="shared" si="4"/>
        <v>0</v>
      </c>
      <c r="L20" s="397">
        <f t="shared" si="4"/>
        <v>0</v>
      </c>
      <c r="M20" s="398">
        <f>SUM(B20:L20)</f>
        <v>0</v>
      </c>
    </row>
    <row r="21" spans="1:13" ht="38.25" customHeight="1" thickBot="1" x14ac:dyDescent="0.35">
      <c r="A21" s="401" t="s">
        <v>266</v>
      </c>
      <c r="B21" s="99">
        <f>B12-B20</f>
        <v>15275000</v>
      </c>
      <c r="C21" s="99">
        <f t="shared" ref="C21:M21" si="5">C12-C20</f>
        <v>15375300</v>
      </c>
      <c r="D21" s="99">
        <f t="shared" si="5"/>
        <v>15393100.9</v>
      </c>
      <c r="E21" s="99">
        <f t="shared" si="5"/>
        <v>15394452.7027</v>
      </c>
      <c r="F21" s="99">
        <f t="shared" si="5"/>
        <v>15407405.410808099</v>
      </c>
      <c r="G21" s="99">
        <f t="shared" si="5"/>
        <v>15409459</v>
      </c>
      <c r="H21" s="99">
        <f t="shared" si="5"/>
        <v>15472313.554121645</v>
      </c>
      <c r="I21" s="99">
        <f t="shared" si="5"/>
        <v>15508368.994784011</v>
      </c>
      <c r="J21" s="99">
        <f t="shared" si="5"/>
        <v>15526475.351768363</v>
      </c>
      <c r="K21" s="99">
        <f t="shared" si="5"/>
        <v>15532832.627823668</v>
      </c>
      <c r="L21" s="99">
        <f t="shared" si="5"/>
        <v>15576040.825707139</v>
      </c>
      <c r="M21" s="478">
        <f t="shared" si="5"/>
        <v>169870749.36771294</v>
      </c>
    </row>
    <row r="22" spans="1:13" ht="13" x14ac:dyDescent="0.3">
      <c r="A22" s="1" t="s">
        <v>267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3" x14ac:dyDescent="0.3">
      <c r="A24" s="1"/>
    </row>
    <row r="25" spans="1:13" ht="13" x14ac:dyDescent="0.3">
      <c r="A25" s="1"/>
    </row>
    <row r="26" spans="1:13" ht="13" x14ac:dyDescent="0.3">
      <c r="A26" s="1"/>
    </row>
    <row r="27" spans="1:13" ht="13" x14ac:dyDescent="0.3">
      <c r="A27" s="1"/>
    </row>
    <row r="28" spans="1:13" ht="13" x14ac:dyDescent="0.3">
      <c r="A28" s="1"/>
    </row>
    <row r="29" spans="1:13" ht="13" x14ac:dyDescent="0.3">
      <c r="A29" s="1"/>
    </row>
    <row r="30" spans="1:13" ht="13" x14ac:dyDescent="0.3">
      <c r="A30" s="1"/>
    </row>
    <row r="31" spans="1:13" ht="13" x14ac:dyDescent="0.3">
      <c r="A31" s="1"/>
    </row>
    <row r="32" spans="1:13" ht="13" x14ac:dyDescent="0.3">
      <c r="A32" s="1"/>
    </row>
    <row r="33" spans="1:1" ht="13" x14ac:dyDescent="0.3">
      <c r="A33" s="1"/>
    </row>
    <row r="34" spans="1:1" ht="13" x14ac:dyDescent="0.3">
      <c r="A34" s="1"/>
    </row>
    <row r="35" spans="1:1" ht="13" x14ac:dyDescent="0.3">
      <c r="A35" s="1"/>
    </row>
    <row r="36" spans="1:1" ht="13" x14ac:dyDescent="0.3">
      <c r="A36" s="1"/>
    </row>
    <row r="37" spans="1:1" ht="13" x14ac:dyDescent="0.3">
      <c r="A37" s="1"/>
    </row>
    <row r="38" spans="1:1" ht="13" x14ac:dyDescent="0.3">
      <c r="A38" s="1"/>
    </row>
    <row r="39" spans="1:1" ht="13" x14ac:dyDescent="0.3">
      <c r="A39" s="1"/>
    </row>
    <row r="40" spans="1:1" ht="13" x14ac:dyDescent="0.3">
      <c r="A40" s="1"/>
    </row>
    <row r="41" spans="1:1" ht="13" x14ac:dyDescent="0.3">
      <c r="A41" s="1"/>
    </row>
    <row r="42" spans="1:1" s="15" customFormat="1" ht="13" x14ac:dyDescent="0.3">
      <c r="A42" s="38"/>
    </row>
    <row r="43" spans="1:1" ht="13" x14ac:dyDescent="0.3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K25"/>
  <sheetViews>
    <sheetView topLeftCell="A2" workbookViewId="0">
      <selection activeCell="E27" sqref="E27"/>
    </sheetView>
  </sheetViews>
  <sheetFormatPr defaultRowHeight="12.5" x14ac:dyDescent="0.25"/>
  <cols>
    <col min="1" max="1" width="5" customWidth="1"/>
    <col min="2" max="2" width="19.81640625" customWidth="1"/>
    <col min="3" max="11" width="12.26953125" customWidth="1"/>
  </cols>
  <sheetData>
    <row r="3" spans="1:11" ht="14" x14ac:dyDescent="0.3">
      <c r="A3" s="1592" t="s">
        <v>929</v>
      </c>
      <c r="B3" s="1625"/>
      <c r="C3" s="1625"/>
      <c r="D3" s="1625"/>
      <c r="E3" s="1625"/>
      <c r="F3" s="1625"/>
      <c r="G3" s="1"/>
      <c r="H3" s="1"/>
      <c r="I3" s="138"/>
      <c r="J3" s="138"/>
      <c r="K3" s="1"/>
    </row>
    <row r="4" spans="1:11" ht="13" x14ac:dyDescent="0.3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" x14ac:dyDescent="0.3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5" x14ac:dyDescent="0.35">
      <c r="B6" s="1629" t="s">
        <v>53</v>
      </c>
      <c r="C6" s="1661"/>
      <c r="D6" s="1661"/>
      <c r="E6" s="1661"/>
      <c r="F6" s="1661"/>
      <c r="G6" s="1661"/>
      <c r="H6" s="1661"/>
      <c r="I6" s="1661"/>
      <c r="J6" s="1661"/>
      <c r="K6" s="1"/>
    </row>
    <row r="7" spans="1:11" ht="13" x14ac:dyDescent="0.3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 ht="13" x14ac:dyDescent="0.3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35">
      <c r="B9" s="1"/>
      <c r="C9" s="1"/>
      <c r="D9" s="1"/>
      <c r="E9" s="1"/>
      <c r="F9" s="1"/>
      <c r="G9" s="1"/>
      <c r="H9" s="1"/>
      <c r="I9" s="1"/>
      <c r="J9" s="20" t="s">
        <v>4</v>
      </c>
      <c r="K9" s="1"/>
    </row>
    <row r="10" spans="1:11" ht="13.5" thickBot="1" x14ac:dyDescent="0.35">
      <c r="A10" s="1642" t="s">
        <v>155</v>
      </c>
      <c r="B10" s="139" t="s">
        <v>54</v>
      </c>
      <c r="C10" s="1663" t="s">
        <v>137</v>
      </c>
      <c r="D10" s="1664"/>
      <c r="E10" s="1665" t="s">
        <v>138</v>
      </c>
      <c r="F10" s="1664"/>
      <c r="G10" s="1666" t="s">
        <v>139</v>
      </c>
      <c r="H10" s="1664"/>
      <c r="I10" s="1665" t="s">
        <v>140</v>
      </c>
      <c r="J10" s="1663"/>
      <c r="K10" s="1659" t="s">
        <v>38</v>
      </c>
    </row>
    <row r="11" spans="1:11" ht="13.5" thickBot="1" x14ac:dyDescent="0.35">
      <c r="A11" s="1662"/>
      <c r="B11" s="141"/>
      <c r="C11" s="140" t="s">
        <v>55</v>
      </c>
      <c r="D11" s="142" t="s">
        <v>56</v>
      </c>
      <c r="E11" s="142" t="s">
        <v>141</v>
      </c>
      <c r="F11" s="142" t="s">
        <v>142</v>
      </c>
      <c r="G11" s="143" t="s">
        <v>143</v>
      </c>
      <c r="H11" s="143" t="s">
        <v>142</v>
      </c>
      <c r="I11" s="142" t="s">
        <v>144</v>
      </c>
      <c r="J11" s="140" t="s">
        <v>145</v>
      </c>
      <c r="K11" s="1660"/>
    </row>
    <row r="12" spans="1:11" ht="13.5" thickBot="1" x14ac:dyDescent="0.35">
      <c r="A12" s="300" t="s">
        <v>156</v>
      </c>
      <c r="B12" s="278" t="s">
        <v>157</v>
      </c>
      <c r="C12" s="278" t="s">
        <v>158</v>
      </c>
      <c r="D12" s="278" t="s">
        <v>159</v>
      </c>
      <c r="E12" s="278" t="s">
        <v>179</v>
      </c>
      <c r="F12" s="278" t="s">
        <v>204</v>
      </c>
      <c r="G12" s="278" t="s">
        <v>205</v>
      </c>
      <c r="H12" s="278" t="s">
        <v>226</v>
      </c>
      <c r="I12" s="278" t="s">
        <v>227</v>
      </c>
      <c r="J12" s="140" t="s">
        <v>228</v>
      </c>
      <c r="K12" s="142" t="s">
        <v>231</v>
      </c>
    </row>
    <row r="13" spans="1:11" ht="13" x14ac:dyDescent="0.3">
      <c r="A13" s="305" t="s">
        <v>160</v>
      </c>
      <c r="B13" s="144" t="s">
        <v>57</v>
      </c>
      <c r="C13" s="114">
        <v>20000000</v>
      </c>
      <c r="D13" s="108">
        <v>18000000</v>
      </c>
      <c r="E13" s="114">
        <v>15000000</v>
      </c>
      <c r="F13" s="108"/>
      <c r="G13" s="113">
        <v>0</v>
      </c>
      <c r="H13" s="28">
        <v>0</v>
      </c>
      <c r="I13" s="113">
        <v>0</v>
      </c>
      <c r="J13" s="340">
        <v>0</v>
      </c>
      <c r="K13" s="108">
        <v>144166903</v>
      </c>
    </row>
    <row r="14" spans="1:11" ht="13" x14ac:dyDescent="0.3">
      <c r="A14" s="281" t="s">
        <v>161</v>
      </c>
      <c r="B14" s="144" t="s">
        <v>58</v>
      </c>
      <c r="C14" s="114">
        <v>15500000</v>
      </c>
      <c r="D14" s="108">
        <v>20000000</v>
      </c>
      <c r="E14" s="114">
        <v>0</v>
      </c>
      <c r="F14" s="108">
        <v>0</v>
      </c>
      <c r="G14" s="105">
        <v>0</v>
      </c>
      <c r="H14" s="83">
        <v>0</v>
      </c>
      <c r="I14" s="105">
        <v>0</v>
      </c>
      <c r="J14" s="218">
        <v>0</v>
      </c>
      <c r="K14" s="105">
        <v>0</v>
      </c>
    </row>
    <row r="15" spans="1:11" ht="13" x14ac:dyDescent="0.3">
      <c r="A15" s="234" t="s">
        <v>162</v>
      </c>
      <c r="B15" s="144" t="s">
        <v>59</v>
      </c>
      <c r="C15" s="114">
        <v>26000000</v>
      </c>
      <c r="D15" s="108">
        <v>27000000</v>
      </c>
      <c r="E15" s="114">
        <v>0</v>
      </c>
      <c r="F15" s="108">
        <v>0</v>
      </c>
      <c r="G15" s="113">
        <v>0</v>
      </c>
      <c r="H15" s="28">
        <v>0</v>
      </c>
      <c r="I15" s="113">
        <v>0</v>
      </c>
      <c r="J15" s="177">
        <v>0</v>
      </c>
      <c r="K15" s="105">
        <v>0</v>
      </c>
    </row>
    <row r="16" spans="1:11" ht="13" x14ac:dyDescent="0.3">
      <c r="A16" s="234" t="s">
        <v>163</v>
      </c>
      <c r="B16" s="144" t="s">
        <v>60</v>
      </c>
      <c r="C16" s="114">
        <v>34500000</v>
      </c>
      <c r="D16" s="108">
        <v>21500000</v>
      </c>
      <c r="E16" s="114">
        <v>0</v>
      </c>
      <c r="F16" s="108">
        <v>0</v>
      </c>
      <c r="G16" s="105">
        <v>0</v>
      </c>
      <c r="H16" s="83">
        <v>0</v>
      </c>
      <c r="I16" s="105">
        <v>0</v>
      </c>
      <c r="J16" s="218">
        <v>0</v>
      </c>
      <c r="K16" s="105">
        <v>0</v>
      </c>
    </row>
    <row r="17" spans="1:11" ht="13" x14ac:dyDescent="0.3">
      <c r="A17" s="234" t="s">
        <v>164</v>
      </c>
      <c r="B17" s="144" t="s">
        <v>61</v>
      </c>
      <c r="C17" s="114">
        <v>18900000</v>
      </c>
      <c r="D17" s="108">
        <v>22500000</v>
      </c>
      <c r="E17" s="114">
        <v>0</v>
      </c>
      <c r="F17" s="108">
        <v>0</v>
      </c>
      <c r="G17" s="113">
        <v>0</v>
      </c>
      <c r="H17" s="28">
        <v>0</v>
      </c>
      <c r="I17" s="113">
        <v>0</v>
      </c>
      <c r="J17" s="177">
        <v>0</v>
      </c>
      <c r="K17" s="105">
        <v>0</v>
      </c>
    </row>
    <row r="18" spans="1:11" ht="13" x14ac:dyDescent="0.3">
      <c r="A18" s="234" t="s">
        <v>165</v>
      </c>
      <c r="B18" s="144" t="s">
        <v>62</v>
      </c>
      <c r="C18" s="114">
        <v>32000000</v>
      </c>
      <c r="D18" s="108">
        <v>26400000</v>
      </c>
      <c r="E18" s="114">
        <v>0</v>
      </c>
      <c r="F18" s="108">
        <v>0</v>
      </c>
      <c r="G18" s="105">
        <v>0</v>
      </c>
      <c r="H18" s="83">
        <v>0</v>
      </c>
      <c r="I18" s="105">
        <v>0</v>
      </c>
      <c r="J18" s="218">
        <v>0</v>
      </c>
      <c r="K18" s="105">
        <v>0</v>
      </c>
    </row>
    <row r="19" spans="1:11" ht="13" x14ac:dyDescent="0.3">
      <c r="A19" s="234" t="s">
        <v>166</v>
      </c>
      <c r="B19" s="144" t="s">
        <v>63</v>
      </c>
      <c r="C19" s="114">
        <v>373446934</v>
      </c>
      <c r="D19" s="108">
        <v>22100000</v>
      </c>
      <c r="E19" s="114">
        <v>0</v>
      </c>
      <c r="F19" s="108">
        <v>0</v>
      </c>
      <c r="G19" s="113">
        <v>0</v>
      </c>
      <c r="H19" s="28">
        <v>0</v>
      </c>
      <c r="I19" s="113">
        <v>0</v>
      </c>
      <c r="J19" s="177">
        <v>0</v>
      </c>
      <c r="K19" s="105">
        <v>0</v>
      </c>
    </row>
    <row r="20" spans="1:11" ht="13" x14ac:dyDescent="0.3">
      <c r="A20" s="234" t="s">
        <v>167</v>
      </c>
      <c r="B20" s="144" t="s">
        <v>64</v>
      </c>
      <c r="C20" s="114">
        <v>20500000</v>
      </c>
      <c r="D20" s="108">
        <v>18950000</v>
      </c>
      <c r="E20" s="114">
        <v>0</v>
      </c>
      <c r="F20" s="108">
        <v>0</v>
      </c>
      <c r="G20" s="105">
        <v>0</v>
      </c>
      <c r="H20" s="83">
        <v>0</v>
      </c>
      <c r="I20" s="105">
        <v>0</v>
      </c>
      <c r="J20" s="218">
        <v>0</v>
      </c>
      <c r="K20" s="105">
        <v>0</v>
      </c>
    </row>
    <row r="21" spans="1:11" ht="13" x14ac:dyDescent="0.3">
      <c r="A21" s="234" t="s">
        <v>168</v>
      </c>
      <c r="B21" s="144" t="s">
        <v>65</v>
      </c>
      <c r="C21" s="114">
        <v>14500000</v>
      </c>
      <c r="D21" s="108">
        <v>23500000</v>
      </c>
      <c r="E21" s="114">
        <v>0</v>
      </c>
      <c r="F21" s="108">
        <v>0</v>
      </c>
      <c r="G21" s="113">
        <v>0</v>
      </c>
      <c r="H21" s="28">
        <v>0</v>
      </c>
      <c r="I21" s="113">
        <v>0</v>
      </c>
      <c r="J21" s="177">
        <v>0</v>
      </c>
      <c r="K21" s="105">
        <v>0</v>
      </c>
    </row>
    <row r="22" spans="1:11" ht="13" x14ac:dyDescent="0.3">
      <c r="A22" s="234" t="s">
        <v>169</v>
      </c>
      <c r="B22" s="144" t="s">
        <v>66</v>
      </c>
      <c r="C22" s="114">
        <v>11500000</v>
      </c>
      <c r="D22" s="108">
        <v>34750000</v>
      </c>
      <c r="E22" s="114">
        <v>0</v>
      </c>
      <c r="F22" s="108">
        <v>0</v>
      </c>
      <c r="G22" s="105">
        <v>0</v>
      </c>
      <c r="H22" s="341">
        <v>0</v>
      </c>
      <c r="I22" s="105">
        <v>0</v>
      </c>
      <c r="J22" s="342">
        <v>0</v>
      </c>
      <c r="K22" s="105">
        <v>0</v>
      </c>
    </row>
    <row r="23" spans="1:11" ht="13" x14ac:dyDescent="0.3">
      <c r="A23" s="234" t="s">
        <v>170</v>
      </c>
      <c r="B23" s="144" t="s">
        <v>67</v>
      </c>
      <c r="C23" s="114">
        <v>10200000</v>
      </c>
      <c r="D23" s="108">
        <v>27815000</v>
      </c>
      <c r="E23" s="114">
        <v>0</v>
      </c>
      <c r="F23" s="108">
        <v>0</v>
      </c>
      <c r="G23" s="105">
        <v>0</v>
      </c>
      <c r="H23" s="83">
        <v>0</v>
      </c>
      <c r="I23" s="105">
        <v>0</v>
      </c>
      <c r="J23" s="218">
        <v>0</v>
      </c>
      <c r="K23" s="105">
        <v>0</v>
      </c>
    </row>
    <row r="24" spans="1:11" ht="13.5" thickBot="1" x14ac:dyDescent="0.35">
      <c r="A24" s="271" t="s">
        <v>171</v>
      </c>
      <c r="B24" s="92" t="s">
        <v>68</v>
      </c>
      <c r="C24" s="114">
        <v>14461246</v>
      </c>
      <c r="D24" s="108">
        <v>30273425</v>
      </c>
      <c r="E24" s="114">
        <v>0</v>
      </c>
      <c r="F24" s="298">
        <v>15000000</v>
      </c>
      <c r="G24" s="113">
        <v>0</v>
      </c>
      <c r="H24" s="28"/>
      <c r="I24" s="113">
        <v>0</v>
      </c>
      <c r="J24" s="177">
        <v>0</v>
      </c>
      <c r="K24" s="110"/>
    </row>
    <row r="25" spans="1:11" ht="13.5" thickBot="1" x14ac:dyDescent="0.35">
      <c r="A25" s="252" t="s">
        <v>172</v>
      </c>
      <c r="B25" s="126" t="s">
        <v>13</v>
      </c>
      <c r="C25" s="188">
        <f>SUM(C13:C24)</f>
        <v>591508180</v>
      </c>
      <c r="D25" s="112">
        <f t="shared" ref="D25:I25" si="0">SUM(D13:D24)</f>
        <v>292788425</v>
      </c>
      <c r="E25" s="188">
        <f t="shared" si="0"/>
        <v>15000000</v>
      </c>
      <c r="F25" s="112">
        <f t="shared" si="0"/>
        <v>15000000</v>
      </c>
      <c r="G25" s="188">
        <f t="shared" si="0"/>
        <v>0</v>
      </c>
      <c r="H25" s="112">
        <f t="shared" si="0"/>
        <v>0</v>
      </c>
      <c r="I25" s="188">
        <f t="shared" si="0"/>
        <v>0</v>
      </c>
      <c r="J25" s="181">
        <f>SUM(J13:J24)</f>
        <v>0</v>
      </c>
      <c r="K25" s="112">
        <f>SUM(K13:K24)</f>
        <v>144166903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8"/>
  <sheetViews>
    <sheetView topLeftCell="A7" workbookViewId="0">
      <selection activeCell="D35" sqref="D35"/>
    </sheetView>
  </sheetViews>
  <sheetFormatPr defaultRowHeight="12.5" x14ac:dyDescent="0.25"/>
  <cols>
    <col min="1" max="1" width="6.54296875" customWidth="1"/>
    <col min="2" max="2" width="40.26953125" customWidth="1"/>
    <col min="3" max="3" width="19.26953125" customWidth="1"/>
    <col min="4" max="4" width="21.26953125" customWidth="1"/>
  </cols>
  <sheetData>
    <row r="1" spans="1:6" ht="13" x14ac:dyDescent="0.3">
      <c r="B1" s="1"/>
      <c r="C1" s="1"/>
      <c r="D1" s="159"/>
    </row>
    <row r="2" spans="1:6" ht="13" x14ac:dyDescent="0.3">
      <c r="A2" s="245"/>
      <c r="B2" s="1584" t="s">
        <v>931</v>
      </c>
      <c r="C2" s="118"/>
      <c r="D2" s="118"/>
      <c r="E2" s="118"/>
      <c r="F2" s="118"/>
    </row>
    <row r="3" spans="1:6" ht="13" x14ac:dyDescent="0.3">
      <c r="B3" s="1"/>
      <c r="C3" s="1"/>
      <c r="D3" s="1"/>
    </row>
    <row r="4" spans="1:6" ht="13" x14ac:dyDescent="0.3">
      <c r="B4" s="1"/>
      <c r="C4" s="1"/>
      <c r="D4" s="1"/>
    </row>
    <row r="5" spans="1:6" ht="15" x14ac:dyDescent="0.3">
      <c r="B5" s="1647" t="s">
        <v>69</v>
      </c>
      <c r="C5" s="1647"/>
      <c r="D5" s="1647"/>
    </row>
    <row r="6" spans="1:6" ht="15" x14ac:dyDescent="0.3">
      <c r="B6" s="1604" t="s">
        <v>930</v>
      </c>
      <c r="C6" s="1604"/>
      <c r="D6" s="1604"/>
    </row>
    <row r="7" spans="1:6" ht="15" x14ac:dyDescent="0.3">
      <c r="B7" s="1604" t="s">
        <v>70</v>
      </c>
      <c r="C7" s="1604"/>
      <c r="D7" s="1604"/>
    </row>
    <row r="8" spans="1:6" ht="15" x14ac:dyDescent="0.3">
      <c r="B8" s="39"/>
      <c r="C8" s="39"/>
      <c r="D8" s="39"/>
    </row>
    <row r="9" spans="1:6" ht="13" x14ac:dyDescent="0.3">
      <c r="B9" s="1"/>
      <c r="C9" s="1"/>
      <c r="D9" s="1"/>
    </row>
    <row r="10" spans="1:6" ht="13" x14ac:dyDescent="0.3">
      <c r="B10" s="1"/>
      <c r="C10" s="1"/>
      <c r="D10" s="1"/>
    </row>
    <row r="11" spans="1:6" ht="13" x14ac:dyDescent="0.3">
      <c r="B11" s="1"/>
      <c r="C11" s="1"/>
      <c r="D11" s="1"/>
    </row>
    <row r="12" spans="1:6" ht="13.5" thickBot="1" x14ac:dyDescent="0.35">
      <c r="B12" s="1"/>
      <c r="C12" s="1"/>
      <c r="D12" s="1587" t="s">
        <v>865</v>
      </c>
    </row>
    <row r="13" spans="1:6" ht="26.5" thickBot="1" x14ac:dyDescent="0.35">
      <c r="A13" s="309" t="s">
        <v>155</v>
      </c>
      <c r="B13" s="303" t="s">
        <v>3</v>
      </c>
      <c r="C13" s="322" t="s">
        <v>831</v>
      </c>
      <c r="D13" s="323" t="s">
        <v>71</v>
      </c>
    </row>
    <row r="14" spans="1:6" ht="13.5" thickBot="1" x14ac:dyDescent="0.35">
      <c r="A14" s="300" t="s">
        <v>156</v>
      </c>
      <c r="B14" s="310" t="s">
        <v>157</v>
      </c>
      <c r="C14" s="311" t="s">
        <v>158</v>
      </c>
      <c r="D14" s="312" t="s">
        <v>159</v>
      </c>
    </row>
    <row r="15" spans="1:6" ht="15.5" x14ac:dyDescent="0.25">
      <c r="A15" s="305" t="s">
        <v>160</v>
      </c>
      <c r="B15" s="55" t="s">
        <v>72</v>
      </c>
      <c r="C15" s="160"/>
      <c r="D15" s="324"/>
    </row>
    <row r="16" spans="1:6" ht="15.5" x14ac:dyDescent="0.25">
      <c r="A16" s="281" t="s">
        <v>161</v>
      </c>
      <c r="B16" s="43" t="s">
        <v>73</v>
      </c>
      <c r="C16" s="161">
        <v>0</v>
      </c>
      <c r="D16" s="325"/>
    </row>
    <row r="17" spans="1:6" ht="15.5" x14ac:dyDescent="0.25">
      <c r="A17" s="264" t="s">
        <v>162</v>
      </c>
      <c r="B17" s="43" t="s">
        <v>74</v>
      </c>
      <c r="C17" s="161"/>
      <c r="D17" s="325"/>
    </row>
    <row r="18" spans="1:6" ht="15.5" x14ac:dyDescent="0.25">
      <c r="A18" s="264" t="s">
        <v>163</v>
      </c>
      <c r="B18" s="136"/>
      <c r="C18" s="162"/>
      <c r="D18" s="326"/>
    </row>
    <row r="19" spans="1:6" ht="13.5" thickBot="1" x14ac:dyDescent="0.35">
      <c r="A19" s="266" t="s">
        <v>164</v>
      </c>
      <c r="B19" s="9"/>
      <c r="C19" s="10"/>
      <c r="D19" s="327"/>
    </row>
    <row r="20" spans="1:6" ht="15.5" thickBot="1" x14ac:dyDescent="0.35">
      <c r="A20" s="252" t="s">
        <v>165</v>
      </c>
      <c r="B20" s="330" t="s">
        <v>21</v>
      </c>
      <c r="C20" s="328">
        <f>SUM(C15:C18)</f>
        <v>0</v>
      </c>
      <c r="D20" s="329"/>
    </row>
    <row r="26" spans="1:6" ht="13" x14ac:dyDescent="0.3">
      <c r="A26" s="245"/>
      <c r="B26" s="1584" t="s">
        <v>932</v>
      </c>
      <c r="C26" s="118"/>
      <c r="D26" s="118"/>
      <c r="E26" s="118"/>
      <c r="F26" s="118"/>
    </row>
    <row r="27" spans="1:6" ht="14" x14ac:dyDescent="0.3">
      <c r="B27" s="57"/>
      <c r="C27" s="58"/>
    </row>
    <row r="28" spans="1:6" ht="14" x14ac:dyDescent="0.3">
      <c r="B28" s="57"/>
      <c r="C28" s="60"/>
    </row>
    <row r="29" spans="1:6" ht="15" x14ac:dyDescent="0.3">
      <c r="B29" s="1669" t="s">
        <v>69</v>
      </c>
      <c r="C29" s="1669"/>
    </row>
    <row r="30" spans="1:6" ht="15" x14ac:dyDescent="0.3">
      <c r="B30" s="1667" t="s">
        <v>933</v>
      </c>
      <c r="C30" s="1667"/>
    </row>
    <row r="31" spans="1:6" ht="13" x14ac:dyDescent="0.3">
      <c r="B31" s="1668"/>
      <c r="C31" s="1668"/>
    </row>
    <row r="32" spans="1:6" ht="13.5" thickBot="1" x14ac:dyDescent="0.35">
      <c r="B32" s="57"/>
      <c r="C32" s="59" t="s">
        <v>865</v>
      </c>
    </row>
    <row r="33" spans="1:4" ht="26.5" thickBot="1" x14ac:dyDescent="0.35">
      <c r="A33" s="309" t="s">
        <v>155</v>
      </c>
      <c r="B33" s="314" t="s">
        <v>84</v>
      </c>
      <c r="C33" s="315" t="s">
        <v>85</v>
      </c>
      <c r="D33" s="13"/>
    </row>
    <row r="34" spans="1:4" ht="13.5" thickBot="1" x14ac:dyDescent="0.35">
      <c r="A34" s="300" t="s">
        <v>156</v>
      </c>
      <c r="B34" s="310" t="s">
        <v>157</v>
      </c>
      <c r="C34" s="316" t="s">
        <v>158</v>
      </c>
      <c r="D34" s="35"/>
    </row>
    <row r="35" spans="1:4" ht="13" x14ac:dyDescent="0.3">
      <c r="A35" s="305" t="s">
        <v>160</v>
      </c>
      <c r="B35" s="61" t="s">
        <v>999</v>
      </c>
      <c r="C35" s="317">
        <v>139983749</v>
      </c>
    </row>
    <row r="36" spans="1:4" ht="13" x14ac:dyDescent="0.3">
      <c r="A36" s="281" t="s">
        <v>161</v>
      </c>
      <c r="B36" s="61" t="s">
        <v>828</v>
      </c>
      <c r="C36" s="318">
        <v>817050547</v>
      </c>
    </row>
    <row r="37" spans="1:4" ht="13" x14ac:dyDescent="0.3">
      <c r="A37" s="264" t="s">
        <v>162</v>
      </c>
      <c r="B37" s="61" t="s">
        <v>829</v>
      </c>
      <c r="C37" s="319">
        <v>517181007</v>
      </c>
    </row>
    <row r="38" spans="1:4" ht="13.5" thickBot="1" x14ac:dyDescent="0.35">
      <c r="A38" s="272" t="s">
        <v>163</v>
      </c>
      <c r="B38" s="320" t="s">
        <v>830</v>
      </c>
      <c r="C38" s="321">
        <f>C35+C36-C37</f>
        <v>439853289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8"/>
  <sheetViews>
    <sheetView topLeftCell="A3" workbookViewId="0">
      <selection activeCell="J11" sqref="J11"/>
    </sheetView>
  </sheetViews>
  <sheetFormatPr defaultRowHeight="12.5" x14ac:dyDescent="0.25"/>
  <cols>
    <col min="1" max="1" width="6.26953125" customWidth="1"/>
    <col min="2" max="2" width="18.81640625" customWidth="1"/>
    <col min="3" max="3" width="24.26953125" customWidth="1"/>
    <col min="4" max="4" width="18.81640625" customWidth="1"/>
    <col min="5" max="5" width="15" customWidth="1"/>
    <col min="6" max="6" width="15.1796875" customWidth="1"/>
    <col min="7" max="7" width="16.26953125" customWidth="1"/>
    <col min="8" max="8" width="15.81640625" customWidth="1"/>
  </cols>
  <sheetData>
    <row r="1" spans="1:8" ht="13" x14ac:dyDescent="0.3">
      <c r="B1" s="1592" t="s">
        <v>934</v>
      </c>
      <c r="C1" s="1625"/>
      <c r="D1" s="1625"/>
      <c r="E1" s="1625"/>
      <c r="F1" s="1625"/>
      <c r="G1" s="1625"/>
      <c r="H1" s="1625"/>
    </row>
    <row r="2" spans="1:8" ht="15" x14ac:dyDescent="0.3">
      <c r="A2" s="1629" t="s">
        <v>86</v>
      </c>
      <c r="B2" s="1605"/>
      <c r="C2" s="1605"/>
      <c r="D2" s="1605"/>
      <c r="E2" s="1605"/>
      <c r="F2" s="1605"/>
      <c r="G2" s="1605"/>
      <c r="H2" s="1605"/>
    </row>
    <row r="3" spans="1:8" ht="13" x14ac:dyDescent="0.3">
      <c r="A3" s="1627" t="s">
        <v>87</v>
      </c>
      <c r="B3" s="1625"/>
      <c r="C3" s="1625"/>
      <c r="D3" s="1625"/>
      <c r="E3" s="1625"/>
      <c r="F3" s="1625"/>
      <c r="G3" s="1625"/>
      <c r="H3" s="1625"/>
    </row>
    <row r="4" spans="1:8" ht="13" x14ac:dyDescent="0.3">
      <c r="A4" s="1658" t="s">
        <v>935</v>
      </c>
      <c r="B4" s="1605"/>
      <c r="C4" s="1605"/>
      <c r="D4" s="1605"/>
      <c r="E4" s="1605"/>
      <c r="F4" s="1605"/>
      <c r="G4" s="1605"/>
      <c r="H4" s="1605"/>
    </row>
    <row r="5" spans="1:8" ht="13.5" thickBot="1" x14ac:dyDescent="0.35">
      <c r="B5" s="1"/>
      <c r="C5" s="1"/>
      <c r="D5" s="1"/>
      <c r="E5" s="1"/>
      <c r="F5" s="1"/>
      <c r="G5" s="1"/>
      <c r="H5" s="20" t="s">
        <v>865</v>
      </c>
    </row>
    <row r="6" spans="1:8" ht="13.5" customHeight="1" thickBot="1" x14ac:dyDescent="0.35">
      <c r="A6" s="1654" t="s">
        <v>155</v>
      </c>
      <c r="B6" s="1673" t="s">
        <v>88</v>
      </c>
      <c r="C6" s="1675" t="s">
        <v>89</v>
      </c>
      <c r="D6" s="332" t="s">
        <v>90</v>
      </c>
      <c r="E6" s="333" t="s">
        <v>46</v>
      </c>
      <c r="F6" s="1309" t="s">
        <v>91</v>
      </c>
      <c r="G6" s="1670" t="s">
        <v>656</v>
      </c>
      <c r="H6" s="334" t="s">
        <v>92</v>
      </c>
    </row>
    <row r="7" spans="1:8" ht="13.5" thickBot="1" x14ac:dyDescent="0.35">
      <c r="A7" s="1655"/>
      <c r="B7" s="1674"/>
      <c r="C7" s="1674"/>
      <c r="D7" s="147" t="s">
        <v>93</v>
      </c>
      <c r="E7" s="117" t="s">
        <v>94</v>
      </c>
      <c r="F7" s="1310" t="s">
        <v>95</v>
      </c>
      <c r="G7" s="1671"/>
      <c r="H7" s="335" t="s">
        <v>96</v>
      </c>
    </row>
    <row r="8" spans="1:8" ht="13.5" thickBot="1" x14ac:dyDescent="0.35">
      <c r="A8" s="1655"/>
      <c r="B8" s="1674"/>
      <c r="C8" s="1674"/>
      <c r="D8" s="147" t="s">
        <v>97</v>
      </c>
      <c r="E8" s="117" t="s">
        <v>98</v>
      </c>
      <c r="F8" s="1310" t="s">
        <v>98</v>
      </c>
      <c r="G8" s="1672"/>
      <c r="H8" s="335" t="s">
        <v>657</v>
      </c>
    </row>
    <row r="9" spans="1:8" ht="13.5" thickBot="1" x14ac:dyDescent="0.35">
      <c r="A9" s="278" t="s">
        <v>229</v>
      </c>
      <c r="B9" s="310" t="s">
        <v>157</v>
      </c>
      <c r="C9" s="316" t="s">
        <v>158</v>
      </c>
      <c r="D9" s="331" t="s">
        <v>159</v>
      </c>
      <c r="E9" s="254" t="s">
        <v>179</v>
      </c>
      <c r="F9" s="952" t="s">
        <v>204</v>
      </c>
      <c r="G9" s="142"/>
      <c r="H9" s="255" t="s">
        <v>205</v>
      </c>
    </row>
    <row r="10" spans="1:8" ht="13" x14ac:dyDescent="0.3">
      <c r="A10" s="270" t="s">
        <v>160</v>
      </c>
      <c r="B10" s="32" t="s">
        <v>1000</v>
      </c>
      <c r="C10" s="21" t="s">
        <v>1001</v>
      </c>
      <c r="D10" s="485">
        <v>0</v>
      </c>
      <c r="E10" s="1311">
        <v>15000000</v>
      </c>
      <c r="F10" s="1312">
        <v>15000000</v>
      </c>
      <c r="G10" s="1312">
        <v>0</v>
      </c>
      <c r="H10" s="1313">
        <f>D10+E10-F10-G10</f>
        <v>0</v>
      </c>
    </row>
    <row r="11" spans="1:8" ht="13" x14ac:dyDescent="0.3">
      <c r="A11" s="281" t="s">
        <v>161</v>
      </c>
      <c r="B11" s="5"/>
      <c r="C11" s="150"/>
      <c r="D11" s="486"/>
      <c r="E11" s="1314"/>
      <c r="F11" s="1316"/>
      <c r="G11" s="1316"/>
      <c r="H11" s="1313"/>
    </row>
    <row r="12" spans="1:8" ht="13" x14ac:dyDescent="0.3">
      <c r="A12" s="264" t="s">
        <v>162</v>
      </c>
      <c r="B12" s="5"/>
      <c r="C12" s="21"/>
      <c r="D12" s="485"/>
      <c r="E12" s="1311"/>
      <c r="F12" s="1312"/>
      <c r="G12" s="1312"/>
      <c r="H12" s="1313"/>
    </row>
    <row r="13" spans="1:8" ht="13" x14ac:dyDescent="0.3">
      <c r="A13" s="264" t="s">
        <v>163</v>
      </c>
      <c r="B13" s="5"/>
      <c r="C13" s="150"/>
      <c r="D13" s="486"/>
      <c r="E13" s="1314"/>
      <c r="F13" s="1128"/>
      <c r="G13" s="1128"/>
      <c r="H13" s="1313"/>
    </row>
    <row r="14" spans="1:8" ht="13" x14ac:dyDescent="0.3">
      <c r="A14" s="264" t="s">
        <v>164</v>
      </c>
      <c r="B14" s="5"/>
      <c r="C14" s="150"/>
      <c r="D14" s="486"/>
      <c r="E14" s="1314"/>
      <c r="F14" s="1316"/>
      <c r="G14" s="1316"/>
      <c r="H14" s="1313"/>
    </row>
    <row r="15" spans="1:8" ht="13" x14ac:dyDescent="0.3">
      <c r="A15" s="264" t="s">
        <v>165</v>
      </c>
      <c r="B15" s="5"/>
      <c r="C15" s="150"/>
      <c r="D15" s="486"/>
      <c r="E15" s="1314"/>
      <c r="F15" s="1315"/>
      <c r="G15" s="1316"/>
      <c r="H15" s="1313"/>
    </row>
    <row r="16" spans="1:8" ht="13" x14ac:dyDescent="0.3">
      <c r="A16" s="264" t="s">
        <v>166</v>
      </c>
      <c r="B16" s="9"/>
      <c r="C16" s="150"/>
      <c r="D16" s="486"/>
      <c r="E16" s="1314"/>
      <c r="F16" s="1315"/>
      <c r="G16" s="1316"/>
      <c r="H16" s="1313"/>
    </row>
    <row r="17" spans="1:8" ht="13.5" thickBot="1" x14ac:dyDescent="0.35">
      <c r="A17" s="264" t="s">
        <v>167</v>
      </c>
      <c r="B17" s="5"/>
      <c r="C17" s="23"/>
      <c r="D17" s="150"/>
      <c r="E17" s="1314"/>
      <c r="F17" s="1315"/>
      <c r="G17" s="1316"/>
      <c r="H17" s="1313">
        <f>D17+E17-F17-G17</f>
        <v>0</v>
      </c>
    </row>
    <row r="18" spans="1:8" ht="13.5" thickBot="1" x14ac:dyDescent="0.35">
      <c r="A18" s="306" t="s">
        <v>168</v>
      </c>
      <c r="B18" s="336" t="s">
        <v>13</v>
      </c>
      <c r="C18" s="331" t="s">
        <v>99</v>
      </c>
      <c r="D18" s="80">
        <f>SUM(D10:D17)</f>
        <v>0</v>
      </c>
      <c r="E18" s="1317">
        <f>SUM(E10:E17)</f>
        <v>15000000</v>
      </c>
      <c r="F18" s="1318">
        <f>SUM(F10:F17)</f>
        <v>15000000</v>
      </c>
      <c r="G18" s="1129">
        <f>SUM(G10:G17)</f>
        <v>0</v>
      </c>
      <c r="H18" s="1127">
        <f>SUM(H10:H17)</f>
        <v>0</v>
      </c>
    </row>
    <row r="19" spans="1:8" ht="13" x14ac:dyDescent="0.3">
      <c r="B19" s="34"/>
      <c r="C19" s="117"/>
      <c r="D19" s="28"/>
      <c r="E19" s="28"/>
      <c r="F19" s="28"/>
      <c r="G19" s="28"/>
      <c r="H19" s="28"/>
    </row>
    <row r="20" spans="1:8" ht="13" x14ac:dyDescent="0.3">
      <c r="B20" s="34"/>
      <c r="C20" s="117"/>
      <c r="D20" s="28"/>
      <c r="E20" s="28"/>
      <c r="F20" s="28"/>
      <c r="G20" s="28"/>
      <c r="H20" s="28"/>
    </row>
    <row r="21" spans="1:8" ht="13" x14ac:dyDescent="0.3">
      <c r="B21" s="34"/>
      <c r="C21" s="117"/>
      <c r="D21" s="28"/>
      <c r="E21" s="28"/>
      <c r="F21" s="28"/>
      <c r="G21" s="28"/>
      <c r="H21" s="28"/>
    </row>
    <row r="22" spans="1:8" ht="13" x14ac:dyDescent="0.3">
      <c r="B22" s="1592" t="s">
        <v>936</v>
      </c>
      <c r="C22" s="1625"/>
      <c r="D22" s="1625"/>
      <c r="E22" s="1625"/>
      <c r="F22" s="1625"/>
      <c r="G22" s="1625"/>
    </row>
    <row r="23" spans="1:8" ht="15" x14ac:dyDescent="0.3">
      <c r="A23" s="1604" t="s">
        <v>100</v>
      </c>
      <c r="B23" s="1605"/>
      <c r="C23" s="1605"/>
      <c r="D23" s="1605"/>
      <c r="E23" s="1605"/>
      <c r="F23" s="1605"/>
      <c r="G23" s="1605"/>
    </row>
    <row r="24" spans="1:8" ht="13" x14ac:dyDescent="0.3">
      <c r="A24" s="1627" t="s">
        <v>101</v>
      </c>
      <c r="B24" s="1605"/>
      <c r="C24" s="1605"/>
      <c r="D24" s="1605"/>
      <c r="E24" s="1605"/>
      <c r="F24" s="1605"/>
      <c r="G24" s="1605"/>
    </row>
    <row r="25" spans="1:8" ht="13" x14ac:dyDescent="0.3">
      <c r="A25" s="1627" t="s">
        <v>937</v>
      </c>
      <c r="B25" s="1625"/>
      <c r="C25" s="1625"/>
      <c r="D25" s="1625"/>
      <c r="E25" s="1625"/>
      <c r="F25" s="1625"/>
      <c r="G25" s="1625"/>
    </row>
    <row r="26" spans="1:8" ht="13.5" thickBot="1" x14ac:dyDescent="0.35">
      <c r="B26" s="1"/>
      <c r="C26" s="38"/>
      <c r="D26" s="38"/>
      <c r="E26" s="38"/>
      <c r="F26" s="1"/>
      <c r="G26" s="20" t="s">
        <v>865</v>
      </c>
    </row>
    <row r="27" spans="1:8" ht="13.5" thickBot="1" x14ac:dyDescent="0.35">
      <c r="A27" s="1654" t="s">
        <v>155</v>
      </c>
      <c r="B27" s="1678" t="s">
        <v>102</v>
      </c>
      <c r="C27" s="1678"/>
      <c r="D27" s="332" t="s">
        <v>103</v>
      </c>
      <c r="E27" s="333" t="s">
        <v>104</v>
      </c>
      <c r="F27" s="332" t="s">
        <v>105</v>
      </c>
      <c r="G27" s="334" t="s">
        <v>106</v>
      </c>
    </row>
    <row r="28" spans="1:8" ht="13.5" thickBot="1" x14ac:dyDescent="0.35">
      <c r="A28" s="1655"/>
      <c r="B28" s="1679"/>
      <c r="C28" s="1679"/>
      <c r="D28" s="147" t="s">
        <v>93</v>
      </c>
      <c r="E28" s="117" t="s">
        <v>107</v>
      </c>
      <c r="F28" s="147" t="s">
        <v>108</v>
      </c>
      <c r="G28" s="335" t="s">
        <v>109</v>
      </c>
    </row>
    <row r="29" spans="1:8" ht="13.5" thickBot="1" x14ac:dyDescent="0.35">
      <c r="A29" s="1655"/>
      <c r="B29" s="1679"/>
      <c r="C29" s="1679"/>
      <c r="D29" s="148" t="s">
        <v>110</v>
      </c>
      <c r="E29" s="149" t="s">
        <v>111</v>
      </c>
      <c r="F29" s="148" t="s">
        <v>98</v>
      </c>
      <c r="G29" s="337" t="s">
        <v>649</v>
      </c>
    </row>
    <row r="30" spans="1:8" ht="13.5" thickBot="1" x14ac:dyDescent="0.35">
      <c r="A30" s="278" t="s">
        <v>229</v>
      </c>
      <c r="B30" s="1676" t="s">
        <v>157</v>
      </c>
      <c r="C30" s="1677"/>
      <c r="D30" s="331" t="s">
        <v>158</v>
      </c>
      <c r="E30" s="254" t="s">
        <v>159</v>
      </c>
      <c r="F30" s="331" t="s">
        <v>179</v>
      </c>
      <c r="G30" s="255" t="s">
        <v>204</v>
      </c>
    </row>
    <row r="31" spans="1:8" ht="13" x14ac:dyDescent="0.3">
      <c r="A31" s="709" t="s">
        <v>160</v>
      </c>
      <c r="B31" s="1321"/>
      <c r="C31" s="1323"/>
      <c r="D31" s="1326"/>
      <c r="E31" s="433"/>
      <c r="F31" s="433"/>
      <c r="G31" s="433"/>
    </row>
    <row r="32" spans="1:8" ht="13" x14ac:dyDescent="0.3">
      <c r="A32" s="467" t="s">
        <v>161</v>
      </c>
      <c r="B32" s="85"/>
      <c r="C32" s="152"/>
      <c r="D32" s="1312"/>
      <c r="E32" s="174"/>
      <c r="F32" s="174"/>
      <c r="G32" s="174"/>
    </row>
    <row r="33" spans="1:7" ht="13" x14ac:dyDescent="0.3">
      <c r="A33" s="467" t="s">
        <v>162</v>
      </c>
      <c r="B33" s="85"/>
      <c r="C33" s="152"/>
      <c r="D33" s="1312"/>
      <c r="E33" s="174"/>
      <c r="F33" s="174"/>
      <c r="G33" s="174"/>
    </row>
    <row r="34" spans="1:7" ht="13" x14ac:dyDescent="0.3">
      <c r="A34" s="467" t="s">
        <v>163</v>
      </c>
      <c r="B34" s="94"/>
      <c r="C34" s="34"/>
      <c r="D34" s="497"/>
      <c r="E34" s="104"/>
      <c r="F34" s="104"/>
      <c r="G34" s="174"/>
    </row>
    <row r="35" spans="1:7" ht="13" x14ac:dyDescent="0.3">
      <c r="A35" s="555" t="s">
        <v>164</v>
      </c>
      <c r="B35" s="193"/>
      <c r="C35" s="233"/>
      <c r="D35" s="1128"/>
      <c r="E35" s="184"/>
      <c r="F35" s="184"/>
      <c r="G35" s="104"/>
    </row>
    <row r="36" spans="1:7" ht="13" x14ac:dyDescent="0.3">
      <c r="A36" s="468" t="s">
        <v>165</v>
      </c>
      <c r="B36" s="1322"/>
      <c r="C36" s="912"/>
      <c r="D36" s="105"/>
      <c r="E36" s="100"/>
      <c r="F36" s="100"/>
      <c r="G36" s="100"/>
    </row>
    <row r="37" spans="1:7" ht="13.5" thickBot="1" x14ac:dyDescent="0.35">
      <c r="A37" s="555" t="s">
        <v>166</v>
      </c>
      <c r="B37" s="1251"/>
      <c r="C37" s="1324"/>
      <c r="D37" s="298"/>
      <c r="E37" s="1325"/>
      <c r="F37" s="1325"/>
      <c r="G37" s="100"/>
    </row>
    <row r="38" spans="1:7" ht="13.5" thickBot="1" x14ac:dyDescent="0.35">
      <c r="A38" s="252" t="s">
        <v>167</v>
      </c>
      <c r="B38" s="1319" t="s">
        <v>13</v>
      </c>
      <c r="C38" s="1320"/>
      <c r="D38" s="791">
        <f>SUM(D31:D37)</f>
        <v>0</v>
      </c>
      <c r="E38" s="791">
        <f>SUM(E31:E37)</f>
        <v>0</v>
      </c>
      <c r="F38" s="792">
        <f>SUM(F31:F37)</f>
        <v>0</v>
      </c>
      <c r="G38" s="107">
        <f>SUM(G31:G37)</f>
        <v>0</v>
      </c>
    </row>
  </sheetData>
  <mergeCells count="15">
    <mergeCell ref="B30:C30"/>
    <mergeCell ref="B22:G22"/>
    <mergeCell ref="A23:G23"/>
    <mergeCell ref="A24:G24"/>
    <mergeCell ref="A25:G25"/>
    <mergeCell ref="B27:C29"/>
    <mergeCell ref="A6:A8"/>
    <mergeCell ref="A27:A29"/>
    <mergeCell ref="B1:H1"/>
    <mergeCell ref="A2:H2"/>
    <mergeCell ref="A3:H3"/>
    <mergeCell ref="A4:H4"/>
    <mergeCell ref="G6:G8"/>
    <mergeCell ref="B6:B8"/>
    <mergeCell ref="C6:C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74"/>
  <sheetViews>
    <sheetView workbookViewId="0">
      <selection activeCell="O12" sqref="O12"/>
    </sheetView>
  </sheetViews>
  <sheetFormatPr defaultRowHeight="12.5" x14ac:dyDescent="0.25"/>
  <cols>
    <col min="1" max="1" width="4.7265625" customWidth="1"/>
    <col min="2" max="2" width="13.54296875" customWidth="1"/>
    <col min="3" max="3" width="16.54296875" customWidth="1"/>
    <col min="4" max="4" width="9.54296875" customWidth="1"/>
    <col min="5" max="5" width="11.81640625" customWidth="1"/>
    <col min="6" max="6" width="13.7265625" customWidth="1"/>
    <col min="11" max="11" width="9.54296875" customWidth="1"/>
  </cols>
  <sheetData>
    <row r="2" spans="1:14" ht="13" x14ac:dyDescent="0.3">
      <c r="A2" s="1592" t="s">
        <v>938</v>
      </c>
      <c r="B2" s="1625"/>
      <c r="C2" s="1625"/>
      <c r="D2" s="1625"/>
      <c r="E2" s="1625"/>
      <c r="F2" s="1625"/>
      <c r="G2" s="1"/>
      <c r="H2" s="1"/>
      <c r="I2" s="1"/>
      <c r="J2" s="1"/>
      <c r="K2" s="62"/>
      <c r="L2" s="1"/>
      <c r="M2" s="1"/>
    </row>
    <row r="3" spans="1:14" ht="13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7.5" x14ac:dyDescent="0.35">
      <c r="B4" s="1683" t="s">
        <v>69</v>
      </c>
      <c r="C4" s="1683"/>
      <c r="D4" s="1683"/>
      <c r="E4" s="1683"/>
      <c r="F4" s="1683"/>
      <c r="G4" s="1683"/>
      <c r="H4" s="1683"/>
      <c r="I4" s="1683"/>
      <c r="J4" s="1683"/>
      <c r="K4" s="1683"/>
      <c r="L4" s="1683"/>
      <c r="M4" s="1683"/>
    </row>
    <row r="5" spans="1:14" ht="17.5" x14ac:dyDescent="0.35">
      <c r="B5" s="1684" t="s">
        <v>939</v>
      </c>
      <c r="C5" s="1684"/>
      <c r="D5" s="1684"/>
      <c r="E5" s="1684"/>
      <c r="F5" s="1684"/>
      <c r="G5" s="1684"/>
      <c r="H5" s="1684"/>
      <c r="I5" s="1684"/>
      <c r="J5" s="1684"/>
      <c r="K5" s="1684"/>
      <c r="L5" s="1684"/>
      <c r="M5" s="1684"/>
    </row>
    <row r="6" spans="1:14" ht="18" x14ac:dyDescent="0.4">
      <c r="B6" s="63"/>
      <c r="C6" s="63"/>
      <c r="D6" s="63"/>
      <c r="E6" s="63"/>
      <c r="F6" s="63"/>
    </row>
    <row r="7" spans="1:14" ht="18" x14ac:dyDescent="0.4">
      <c r="B7" s="63"/>
      <c r="C7" s="63"/>
      <c r="D7" s="63"/>
      <c r="E7" s="63"/>
      <c r="F7" s="63"/>
    </row>
    <row r="8" spans="1:14" ht="13.5" thickBot="1" x14ac:dyDescent="0.35">
      <c r="H8" s="1685"/>
      <c r="I8" s="1685"/>
      <c r="J8" s="1685"/>
      <c r="K8" s="1685"/>
      <c r="L8" s="42" t="s">
        <v>865</v>
      </c>
    </row>
    <row r="9" spans="1:14" ht="14.5" thickBot="1" x14ac:dyDescent="0.3">
      <c r="A9" s="1642" t="s">
        <v>155</v>
      </c>
      <c r="B9" s="1686" t="s">
        <v>112</v>
      </c>
      <c r="C9" s="1688" t="s">
        <v>89</v>
      </c>
      <c r="D9" s="1690" t="s">
        <v>940</v>
      </c>
      <c r="E9" s="1680" t="s">
        <v>113</v>
      </c>
      <c r="F9" s="1681"/>
      <c r="G9" s="1681"/>
      <c r="H9" s="1681"/>
      <c r="I9" s="1681"/>
      <c r="J9" s="1681"/>
      <c r="K9" s="1681"/>
      <c r="L9" s="1681"/>
      <c r="M9" s="1681"/>
      <c r="N9" s="1682"/>
    </row>
    <row r="10" spans="1:14" ht="32.25" customHeight="1" thickBot="1" x14ac:dyDescent="0.35">
      <c r="A10" s="1662"/>
      <c r="B10" s="1687"/>
      <c r="C10" s="1689"/>
      <c r="D10" s="1691"/>
      <c r="E10" s="1575">
        <v>43466</v>
      </c>
      <c r="F10" s="1574">
        <v>43830</v>
      </c>
      <c r="G10" s="604" t="s">
        <v>120</v>
      </c>
      <c r="H10" s="604" t="s">
        <v>121</v>
      </c>
      <c r="I10" s="604" t="s">
        <v>125</v>
      </c>
      <c r="J10" s="604" t="s">
        <v>126</v>
      </c>
      <c r="K10" s="604" t="s">
        <v>127</v>
      </c>
      <c r="L10" s="604" t="s">
        <v>128</v>
      </c>
      <c r="M10" s="604" t="s">
        <v>825</v>
      </c>
      <c r="N10" s="806" t="s">
        <v>826</v>
      </c>
    </row>
    <row r="11" spans="1:14" ht="18" customHeight="1" thickBot="1" x14ac:dyDescent="0.35">
      <c r="A11" s="300" t="s">
        <v>156</v>
      </c>
      <c r="B11" s="278" t="s">
        <v>230</v>
      </c>
      <c r="C11" s="278" t="s">
        <v>158</v>
      </c>
      <c r="D11" s="592" t="s">
        <v>159</v>
      </c>
      <c r="E11" s="605" t="s">
        <v>179</v>
      </c>
      <c r="F11" s="605" t="s">
        <v>204</v>
      </c>
      <c r="G11" s="605" t="s">
        <v>205</v>
      </c>
      <c r="H11" s="605" t="s">
        <v>226</v>
      </c>
      <c r="I11" s="605" t="s">
        <v>227</v>
      </c>
      <c r="J11" s="605" t="s">
        <v>228</v>
      </c>
      <c r="K11" s="605" t="s">
        <v>231</v>
      </c>
      <c r="L11" s="605" t="s">
        <v>232</v>
      </c>
      <c r="M11" s="605" t="s">
        <v>233</v>
      </c>
      <c r="N11" s="605" t="s">
        <v>234</v>
      </c>
    </row>
    <row r="12" spans="1:14" ht="31.5" customHeight="1" x14ac:dyDescent="0.3">
      <c r="A12" s="305" t="s">
        <v>160</v>
      </c>
      <c r="B12" s="127" t="s">
        <v>1000</v>
      </c>
      <c r="C12" s="338" t="s">
        <v>1002</v>
      </c>
      <c r="D12" s="803">
        <f>'  36 37_sz_ melléklet'!D10</f>
        <v>0</v>
      </c>
      <c r="E12" s="807">
        <v>0</v>
      </c>
      <c r="F12" s="606">
        <v>0</v>
      </c>
      <c r="G12" s="606">
        <v>0</v>
      </c>
      <c r="H12" s="606">
        <v>0</v>
      </c>
      <c r="I12" s="606">
        <v>0</v>
      </c>
      <c r="J12" s="606">
        <v>0</v>
      </c>
      <c r="K12" s="606">
        <v>0</v>
      </c>
      <c r="L12" s="607">
        <v>0</v>
      </c>
      <c r="M12" s="608">
        <v>0</v>
      </c>
      <c r="N12" s="609">
        <v>0</v>
      </c>
    </row>
    <row r="13" spans="1:14" ht="31.5" customHeight="1" x14ac:dyDescent="0.3">
      <c r="A13" s="264" t="s">
        <v>161</v>
      </c>
      <c r="B13" s="64"/>
      <c r="C13" s="65"/>
      <c r="D13" s="69"/>
      <c r="E13" s="807"/>
      <c r="F13" s="610"/>
      <c r="G13" s="611"/>
      <c r="H13" s="610"/>
      <c r="I13" s="612"/>
      <c r="J13" s="69"/>
      <c r="K13" s="613"/>
      <c r="L13" s="614"/>
      <c r="M13" s="615"/>
      <c r="N13" s="609"/>
    </row>
    <row r="14" spans="1:14" ht="26.25" customHeight="1" x14ac:dyDescent="0.3">
      <c r="A14" s="264" t="s">
        <v>162</v>
      </c>
      <c r="B14" s="64"/>
      <c r="C14" s="65"/>
      <c r="D14" s="69"/>
      <c r="E14" s="807"/>
      <c r="F14" s="610"/>
      <c r="G14" s="611"/>
      <c r="H14" s="610"/>
      <c r="I14" s="612"/>
      <c r="J14" s="69"/>
      <c r="K14" s="616"/>
      <c r="L14" s="612"/>
      <c r="M14" s="145"/>
      <c r="N14" s="617"/>
    </row>
    <row r="15" spans="1:14" ht="24.75" customHeight="1" x14ac:dyDescent="0.3">
      <c r="A15" s="264" t="s">
        <v>163</v>
      </c>
      <c r="B15" s="66"/>
      <c r="C15" s="65"/>
      <c r="D15" s="69"/>
      <c r="E15" s="807"/>
      <c r="F15" s="610"/>
      <c r="G15" s="611"/>
      <c r="H15" s="610"/>
      <c r="I15" s="610"/>
      <c r="J15" s="610"/>
      <c r="K15" s="610"/>
      <c r="L15" s="611"/>
      <c r="M15" s="615"/>
      <c r="N15" s="618"/>
    </row>
    <row r="16" spans="1:14" ht="18.75" customHeight="1" x14ac:dyDescent="0.3">
      <c r="A16" s="264" t="s">
        <v>164</v>
      </c>
      <c r="B16" s="64"/>
      <c r="C16" s="65"/>
      <c r="D16" s="69"/>
      <c r="E16" s="807"/>
      <c r="F16" s="610"/>
      <c r="G16" s="610"/>
      <c r="H16" s="610"/>
      <c r="I16" s="610"/>
      <c r="J16" s="611"/>
      <c r="K16" s="616"/>
      <c r="L16" s="612"/>
      <c r="M16" s="145"/>
      <c r="N16" s="617"/>
    </row>
    <row r="17" spans="1:14" ht="19.5" customHeight="1" thickBot="1" x14ac:dyDescent="0.35">
      <c r="A17" s="266" t="s">
        <v>165</v>
      </c>
      <c r="B17" s="487"/>
      <c r="C17" s="488"/>
      <c r="D17" s="804"/>
      <c r="E17" s="807"/>
      <c r="F17" s="620"/>
      <c r="G17" s="619"/>
      <c r="H17" s="620"/>
      <c r="I17" s="620"/>
      <c r="J17" s="619"/>
      <c r="K17" s="621"/>
      <c r="L17" s="619"/>
      <c r="M17" s="622"/>
      <c r="N17" s="623"/>
    </row>
    <row r="18" spans="1:14" ht="24.75" customHeight="1" thickBot="1" x14ac:dyDescent="0.35">
      <c r="A18" s="252" t="s">
        <v>166</v>
      </c>
      <c r="B18" s="489" t="s">
        <v>21</v>
      </c>
      <c r="C18" s="490" t="s">
        <v>114</v>
      </c>
      <c r="D18" s="805">
        <f>SUM(D12:D17)</f>
        <v>0</v>
      </c>
      <c r="E18" s="808">
        <f>SUM(E12:E17)</f>
        <v>0</v>
      </c>
      <c r="F18" s="491">
        <f t="shared" ref="F18:K18" si="0">SUM(F12:F17)</f>
        <v>0</v>
      </c>
      <c r="G18" s="491">
        <f t="shared" si="0"/>
        <v>0</v>
      </c>
      <c r="H18" s="491">
        <f t="shared" si="0"/>
        <v>0</v>
      </c>
      <c r="I18" s="491">
        <f t="shared" si="0"/>
        <v>0</v>
      </c>
      <c r="J18" s="491">
        <f t="shared" si="0"/>
        <v>0</v>
      </c>
      <c r="K18" s="492">
        <f t="shared" si="0"/>
        <v>0</v>
      </c>
      <c r="L18" s="493">
        <f>SUM(L12:L17)</f>
        <v>0</v>
      </c>
      <c r="M18" s="493">
        <f>SUM(M12:M17)</f>
        <v>0</v>
      </c>
      <c r="N18" s="494">
        <f>SUM(N12:N17)</f>
        <v>0</v>
      </c>
    </row>
    <row r="19" spans="1:14" ht="14" x14ac:dyDescent="0.3">
      <c r="B19" s="41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4" ht="14" x14ac:dyDescent="0.3">
      <c r="B20" s="41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4" ht="14" x14ac:dyDescent="0.3">
      <c r="B21" s="41"/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4" ht="14" x14ac:dyDescent="0.3">
      <c r="B22" s="41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4" ht="14" x14ac:dyDescent="0.3">
      <c r="B23" s="41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4" ht="14" x14ac:dyDescent="0.3">
      <c r="B24" s="41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4" ht="14" x14ac:dyDescent="0.3">
      <c r="B25" s="41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4" ht="14" x14ac:dyDescent="0.3">
      <c r="B26" s="41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 ht="14" x14ac:dyDescent="0.3">
      <c r="B27" s="41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38" ht="15" customHeight="1" x14ac:dyDescent="0.25"/>
    <row r="39" ht="35.25" customHeight="1" x14ac:dyDescent="0.25"/>
    <row r="40" ht="18" customHeight="1" x14ac:dyDescent="0.25"/>
    <row r="41" ht="39" customHeight="1" x14ac:dyDescent="0.25"/>
    <row r="42" ht="33" customHeight="1" x14ac:dyDescent="0.25"/>
    <row r="43" ht="32.25" customHeight="1" x14ac:dyDescent="0.25"/>
    <row r="44" ht="30.75" customHeight="1" x14ac:dyDescent="0.25"/>
    <row r="45" ht="21" customHeight="1" x14ac:dyDescent="0.25"/>
    <row r="46" ht="21.75" customHeight="1" x14ac:dyDescent="0.25"/>
    <row r="47" ht="23.25" customHeight="1" x14ac:dyDescent="0.25"/>
    <row r="64" ht="15" customHeight="1" x14ac:dyDescent="0.25"/>
    <row r="65" ht="24" customHeight="1" x14ac:dyDescent="0.25"/>
    <row r="66" ht="16.5" customHeight="1" x14ac:dyDescent="0.25"/>
    <row r="67" ht="27.75" customHeight="1" x14ac:dyDescent="0.25"/>
    <row r="68" ht="29.25" customHeight="1" x14ac:dyDescent="0.25"/>
    <row r="69" ht="34.5" customHeight="1" x14ac:dyDescent="0.25"/>
    <row r="70" ht="29.25" customHeight="1" x14ac:dyDescent="0.25"/>
    <row r="71" ht="29.25" customHeight="1" x14ac:dyDescent="0.25"/>
    <row r="72" ht="21.75" customHeight="1" x14ac:dyDescent="0.25"/>
    <row r="73" ht="24" customHeight="1" x14ac:dyDescent="0.25"/>
    <row r="74" ht="24" customHeight="1" x14ac:dyDescent="0.25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56"/>
  <sheetViews>
    <sheetView topLeftCell="A10" workbookViewId="0">
      <selection activeCell="E7" sqref="E7"/>
    </sheetView>
  </sheetViews>
  <sheetFormatPr defaultRowHeight="12.5" x14ac:dyDescent="0.25"/>
  <cols>
    <col min="1" max="1" width="5.7265625" customWidth="1"/>
    <col min="2" max="2" width="34.453125" customWidth="1"/>
    <col min="3" max="3" width="14.453125" customWidth="1"/>
    <col min="4" max="4" width="14" customWidth="1"/>
    <col min="5" max="5" width="13" customWidth="1"/>
  </cols>
  <sheetData>
    <row r="1" spans="1:6" ht="13" x14ac:dyDescent="0.3">
      <c r="A1" s="245"/>
      <c r="B1" s="1584" t="s">
        <v>941</v>
      </c>
      <c r="C1" s="118"/>
      <c r="D1" s="118"/>
      <c r="E1" s="118"/>
      <c r="F1" s="118"/>
    </row>
    <row r="2" spans="1:6" ht="14" x14ac:dyDescent="0.3">
      <c r="B2" s="1"/>
      <c r="C2" s="1"/>
      <c r="D2" s="138"/>
    </row>
    <row r="3" spans="1:6" ht="15" x14ac:dyDescent="0.3">
      <c r="B3" s="1647" t="s">
        <v>69</v>
      </c>
      <c r="C3" s="1647"/>
      <c r="D3" s="1647"/>
      <c r="E3" s="1625"/>
      <c r="F3" s="1625"/>
    </row>
    <row r="4" spans="1:6" ht="15" x14ac:dyDescent="0.3">
      <c r="B4" s="1604" t="s">
        <v>115</v>
      </c>
      <c r="C4" s="1604"/>
      <c r="D4" s="1604"/>
      <c r="E4" s="1625"/>
      <c r="F4" s="1625"/>
    </row>
    <row r="5" spans="1:6" ht="15" x14ac:dyDescent="0.3">
      <c r="B5" s="1604" t="s">
        <v>835</v>
      </c>
      <c r="C5" s="1604"/>
      <c r="D5" s="1604"/>
      <c r="E5" s="1625"/>
      <c r="F5" s="1625"/>
    </row>
    <row r="6" spans="1:6" ht="15" x14ac:dyDescent="0.3">
      <c r="B6" s="39"/>
      <c r="C6" s="39"/>
      <c r="D6" s="39"/>
    </row>
    <row r="7" spans="1:6" ht="13.5" thickBot="1" x14ac:dyDescent="0.35">
      <c r="B7" s="1"/>
      <c r="C7" s="1"/>
      <c r="D7" s="53"/>
      <c r="E7" s="53" t="s">
        <v>844</v>
      </c>
    </row>
    <row r="8" spans="1:6" ht="16.5" customHeight="1" thickBot="1" x14ac:dyDescent="0.3">
      <c r="A8" s="1642" t="s">
        <v>155</v>
      </c>
      <c r="B8" s="1692" t="s">
        <v>116</v>
      </c>
      <c r="C8" s="1596" t="s">
        <v>272</v>
      </c>
      <c r="D8" s="1694" t="s">
        <v>273</v>
      </c>
      <c r="E8" s="1696" t="s">
        <v>131</v>
      </c>
      <c r="F8" s="1698" t="s">
        <v>132</v>
      </c>
    </row>
    <row r="9" spans="1:6" ht="13" thickBot="1" x14ac:dyDescent="0.3">
      <c r="A9" s="1662"/>
      <c r="B9" s="1693"/>
      <c r="C9" s="1644"/>
      <c r="D9" s="1695"/>
      <c r="E9" s="1697"/>
      <c r="F9" s="1607"/>
    </row>
    <row r="10" spans="1:6" ht="13" thickBot="1" x14ac:dyDescent="0.3">
      <c r="A10" s="1189" t="s">
        <v>229</v>
      </c>
      <c r="B10" s="1290" t="s">
        <v>157</v>
      </c>
      <c r="C10" s="1291" t="s">
        <v>158</v>
      </c>
      <c r="D10" s="289" t="s">
        <v>159</v>
      </c>
      <c r="E10" s="295" t="s">
        <v>179</v>
      </c>
      <c r="F10" s="1292" t="s">
        <v>204</v>
      </c>
    </row>
    <row r="11" spans="1:6" ht="13" x14ac:dyDescent="0.3">
      <c r="A11" s="304" t="s">
        <v>160</v>
      </c>
      <c r="B11" s="1293" t="s">
        <v>75</v>
      </c>
      <c r="C11" s="1294"/>
      <c r="D11" s="1294"/>
      <c r="E11" s="1049"/>
      <c r="F11" s="1295"/>
    </row>
    <row r="12" spans="1:6" ht="13" x14ac:dyDescent="0.3">
      <c r="A12" s="235" t="s">
        <v>161</v>
      </c>
      <c r="B12" s="1296" t="s">
        <v>147</v>
      </c>
      <c r="C12" s="1297"/>
      <c r="D12" s="1297"/>
      <c r="E12" s="1052"/>
      <c r="F12" s="1298">
        <v>0</v>
      </c>
    </row>
    <row r="13" spans="1:6" ht="13" x14ac:dyDescent="0.3">
      <c r="A13" s="234" t="s">
        <v>162</v>
      </c>
      <c r="B13" s="1296" t="s">
        <v>148</v>
      </c>
      <c r="C13" s="1297"/>
      <c r="D13" s="1297"/>
      <c r="E13" s="1052"/>
      <c r="F13" s="1298">
        <v>0</v>
      </c>
    </row>
    <row r="14" spans="1:6" ht="13" x14ac:dyDescent="0.3">
      <c r="A14" s="234" t="s">
        <v>163</v>
      </c>
      <c r="B14" s="1296" t="s">
        <v>149</v>
      </c>
      <c r="C14" s="1297"/>
      <c r="D14" s="1297"/>
      <c r="E14" s="1052"/>
      <c r="F14" s="1298">
        <v>0</v>
      </c>
    </row>
    <row r="15" spans="1:6" ht="13" x14ac:dyDescent="0.3">
      <c r="A15" s="234" t="s">
        <v>164</v>
      </c>
      <c r="B15" s="1299" t="s">
        <v>76</v>
      </c>
      <c r="C15" s="1297"/>
      <c r="D15" s="1297"/>
      <c r="E15" s="1052"/>
      <c r="F15" s="1298"/>
    </row>
    <row r="16" spans="1:6" ht="26" x14ac:dyDescent="0.3">
      <c r="A16" s="234" t="s">
        <v>165</v>
      </c>
      <c r="B16" s="1300" t="s">
        <v>77</v>
      </c>
      <c r="C16" s="1297"/>
      <c r="D16" s="1297"/>
      <c r="E16" s="1068"/>
      <c r="F16" s="1298"/>
    </row>
    <row r="17" spans="1:6" ht="13" x14ac:dyDescent="0.3">
      <c r="A17" s="234" t="s">
        <v>166</v>
      </c>
      <c r="B17" s="1299" t="s">
        <v>150</v>
      </c>
      <c r="C17" s="1297"/>
      <c r="D17" s="1297"/>
      <c r="E17" s="1052"/>
      <c r="F17" s="1298"/>
    </row>
    <row r="18" spans="1:6" ht="26" x14ac:dyDescent="0.3">
      <c r="A18" s="234" t="s">
        <v>167</v>
      </c>
      <c r="B18" s="1300" t="s">
        <v>653</v>
      </c>
      <c r="C18" s="1297"/>
      <c r="D18" s="1297"/>
      <c r="E18" s="1052"/>
      <c r="F18" s="1298"/>
    </row>
    <row r="19" spans="1:6" ht="13" x14ac:dyDescent="0.3">
      <c r="A19" s="234" t="s">
        <v>168</v>
      </c>
      <c r="B19" s="1300" t="s">
        <v>654</v>
      </c>
      <c r="C19" s="1297"/>
      <c r="D19" s="1297"/>
      <c r="E19" s="1052"/>
      <c r="F19" s="1298"/>
    </row>
    <row r="20" spans="1:6" ht="13" x14ac:dyDescent="0.3">
      <c r="A20" s="234" t="s">
        <v>169</v>
      </c>
      <c r="B20" s="1300" t="s">
        <v>655</v>
      </c>
      <c r="C20" s="1297"/>
      <c r="D20" s="1297"/>
      <c r="E20" s="1052"/>
      <c r="F20" s="1298"/>
    </row>
    <row r="21" spans="1:6" ht="26" x14ac:dyDescent="0.3">
      <c r="A21" s="234" t="s">
        <v>170</v>
      </c>
      <c r="B21" s="1300" t="s">
        <v>151</v>
      </c>
      <c r="C21" s="1297"/>
      <c r="D21" s="1297"/>
      <c r="E21" s="1052"/>
      <c r="F21" s="1298"/>
    </row>
    <row r="22" spans="1:6" ht="13" x14ac:dyDescent="0.3">
      <c r="A22" s="234" t="s">
        <v>171</v>
      </c>
      <c r="B22" s="1300" t="s">
        <v>78</v>
      </c>
      <c r="C22" s="1297"/>
      <c r="D22" s="1306"/>
      <c r="E22" s="1052"/>
      <c r="F22" s="1298">
        <v>0</v>
      </c>
    </row>
    <row r="23" spans="1:6" ht="26" x14ac:dyDescent="0.3">
      <c r="A23" s="234" t="s">
        <v>172</v>
      </c>
      <c r="B23" s="1300" t="s">
        <v>79</v>
      </c>
      <c r="C23" s="1297"/>
      <c r="D23" s="1306"/>
      <c r="E23" s="1052"/>
      <c r="F23" s="1298">
        <v>0</v>
      </c>
    </row>
    <row r="24" spans="1:6" ht="39" x14ac:dyDescent="0.3">
      <c r="A24" s="234" t="s">
        <v>173</v>
      </c>
      <c r="B24" s="1300" t="s">
        <v>80</v>
      </c>
      <c r="C24" s="1297"/>
      <c r="D24" s="1306"/>
      <c r="E24" s="1052"/>
      <c r="F24" s="1298">
        <v>0</v>
      </c>
    </row>
    <row r="25" spans="1:6" ht="39" x14ac:dyDescent="0.3">
      <c r="A25" s="234" t="s">
        <v>174</v>
      </c>
      <c r="B25" s="1300" t="s">
        <v>81</v>
      </c>
      <c r="C25" s="1297"/>
      <c r="D25" s="1306"/>
      <c r="E25" s="1052"/>
      <c r="F25" s="1298">
        <v>0</v>
      </c>
    </row>
    <row r="26" spans="1:6" ht="26.5" thickBot="1" x14ac:dyDescent="0.35">
      <c r="A26" s="234" t="s">
        <v>175</v>
      </c>
      <c r="B26" s="1301" t="s">
        <v>82</v>
      </c>
      <c r="C26" s="1297"/>
      <c r="D26" s="1307"/>
      <c r="E26" s="1302"/>
      <c r="F26" s="1303">
        <v>0</v>
      </c>
    </row>
    <row r="27" spans="1:6" ht="13.5" thickBot="1" x14ac:dyDescent="0.35">
      <c r="A27" s="252" t="s">
        <v>176</v>
      </c>
      <c r="B27" s="1304" t="s">
        <v>83</v>
      </c>
      <c r="C27" s="1070">
        <f>C16+C18+C19+C21+C20</f>
        <v>0</v>
      </c>
      <c r="D27" s="1308">
        <f>D16+D18+D19+D21+D20</f>
        <v>0</v>
      </c>
      <c r="E27" s="1070">
        <f>E16+E18+E19+E21+E20</f>
        <v>0</v>
      </c>
      <c r="F27" s="1305"/>
    </row>
    <row r="28" spans="1:6" ht="13" x14ac:dyDescent="0.3">
      <c r="B28" s="41"/>
      <c r="C28" s="34"/>
      <c r="D28" s="1"/>
    </row>
    <row r="29" spans="1:6" x14ac:dyDescent="0.25">
      <c r="A29" s="74"/>
      <c r="B29" s="74"/>
      <c r="C29" s="74"/>
      <c r="D29" s="74"/>
      <c r="E29" s="74"/>
      <c r="F29" s="74"/>
    </row>
    <row r="30" spans="1:6" ht="13" x14ac:dyDescent="0.3">
      <c r="B30" s="41"/>
      <c r="C30" s="34"/>
      <c r="D30" s="1"/>
    </row>
    <row r="31" spans="1:6" ht="13" x14ac:dyDescent="0.3">
      <c r="B31" s="41"/>
      <c r="C31" s="34"/>
      <c r="D31" s="1"/>
    </row>
    <row r="32" spans="1:6" ht="13" x14ac:dyDescent="0.3">
      <c r="B32" s="41"/>
      <c r="C32" s="34"/>
      <c r="D32" s="1"/>
    </row>
    <row r="33" spans="2:4" ht="13" x14ac:dyDescent="0.3">
      <c r="B33" s="41"/>
      <c r="C33" s="34"/>
      <c r="D33" s="1"/>
    </row>
    <row r="34" spans="2:4" ht="13" x14ac:dyDescent="0.3">
      <c r="B34" s="41"/>
      <c r="C34" s="34"/>
      <c r="D34" s="1"/>
    </row>
    <row r="35" spans="2:4" ht="13" x14ac:dyDescent="0.3">
      <c r="B35" s="41"/>
      <c r="C35" s="34"/>
      <c r="D35" s="1"/>
    </row>
    <row r="36" spans="2:4" ht="13" x14ac:dyDescent="0.3">
      <c r="B36" s="41"/>
      <c r="C36" s="34"/>
      <c r="D36" s="1"/>
    </row>
    <row r="37" spans="2:4" ht="13" x14ac:dyDescent="0.3">
      <c r="B37" s="41"/>
      <c r="C37" s="34"/>
      <c r="D37" s="1"/>
    </row>
    <row r="38" spans="2:4" ht="13" x14ac:dyDescent="0.3">
      <c r="B38" s="41"/>
      <c r="C38" s="34"/>
      <c r="D38" s="1"/>
    </row>
    <row r="39" spans="2:4" ht="13" x14ac:dyDescent="0.3">
      <c r="B39" s="41"/>
      <c r="C39" s="34"/>
      <c r="D39" s="1"/>
    </row>
    <row r="40" spans="2:4" ht="13" x14ac:dyDescent="0.3">
      <c r="B40" s="41"/>
      <c r="C40" s="34"/>
      <c r="D40" s="1"/>
    </row>
    <row r="41" spans="2:4" ht="13" x14ac:dyDescent="0.3">
      <c r="B41" s="41"/>
      <c r="C41" s="34"/>
      <c r="D41" s="1"/>
    </row>
    <row r="42" spans="2:4" ht="13" x14ac:dyDescent="0.3">
      <c r="B42" s="41"/>
      <c r="C42" s="34"/>
      <c r="D42" s="1"/>
    </row>
    <row r="43" spans="2:4" ht="13" x14ac:dyDescent="0.3">
      <c r="B43" s="41"/>
      <c r="C43" s="34"/>
      <c r="D43" s="1"/>
    </row>
    <row r="44" spans="2:4" ht="13" x14ac:dyDescent="0.3">
      <c r="B44" s="41"/>
      <c r="C44" s="34"/>
      <c r="D44" s="1"/>
    </row>
    <row r="45" spans="2:4" ht="13" x14ac:dyDescent="0.3">
      <c r="B45" s="41"/>
      <c r="C45" s="34"/>
      <c r="D45" s="1"/>
    </row>
    <row r="46" spans="2:4" ht="13" x14ac:dyDescent="0.3">
      <c r="B46" s="41"/>
      <c r="C46" s="34"/>
      <c r="D46" s="1"/>
    </row>
    <row r="47" spans="2:4" ht="13" x14ac:dyDescent="0.3">
      <c r="B47" s="41"/>
      <c r="C47" s="34"/>
      <c r="D47" s="1"/>
    </row>
    <row r="48" spans="2:4" ht="13" x14ac:dyDescent="0.3">
      <c r="B48" s="41"/>
      <c r="C48" s="34"/>
      <c r="D48" s="1"/>
    </row>
    <row r="49" spans="1:6" ht="13" x14ac:dyDescent="0.3">
      <c r="A49" s="245"/>
      <c r="B49" s="118"/>
      <c r="C49" s="118"/>
      <c r="D49" s="118"/>
      <c r="E49" s="118"/>
      <c r="F49" s="118"/>
    </row>
    <row r="50" spans="1:6" ht="13" x14ac:dyDescent="0.3">
      <c r="B50" s="1"/>
    </row>
    <row r="51" spans="1:6" ht="13" x14ac:dyDescent="0.3">
      <c r="B51" s="1"/>
      <c r="C51" s="1"/>
      <c r="D51" s="1"/>
    </row>
    <row r="52" spans="1:6" ht="13" x14ac:dyDescent="0.3">
      <c r="B52" s="1"/>
      <c r="C52" s="1"/>
      <c r="D52" s="1"/>
    </row>
    <row r="53" spans="1:6" ht="13" x14ac:dyDescent="0.3">
      <c r="B53" s="1"/>
      <c r="C53" s="1"/>
      <c r="D53" s="1"/>
    </row>
    <row r="54" spans="1:6" ht="13" x14ac:dyDescent="0.3">
      <c r="B54" s="1"/>
      <c r="C54" s="1"/>
      <c r="D54" s="1"/>
    </row>
    <row r="55" spans="1:6" ht="13" x14ac:dyDescent="0.3">
      <c r="B55" s="1"/>
      <c r="C55" s="1"/>
      <c r="D55" s="1"/>
    </row>
    <row r="56" spans="1:6" ht="13" x14ac:dyDescent="0.3">
      <c r="B56" s="1"/>
      <c r="C56" s="1"/>
      <c r="D56" s="1"/>
    </row>
  </sheetData>
  <mergeCells count="9">
    <mergeCell ref="A8:A9"/>
    <mergeCell ref="B8:B9"/>
    <mergeCell ref="B3:F3"/>
    <mergeCell ref="B4:F4"/>
    <mergeCell ref="B5:F5"/>
    <mergeCell ref="C8:C9"/>
    <mergeCell ref="D8:D9"/>
    <mergeCell ref="E8:E9"/>
    <mergeCell ref="F8:F9"/>
  </mergeCells>
  <pageMargins left="0.74803149606299213" right="0.35433070866141736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37"/>
  <sheetViews>
    <sheetView topLeftCell="A10" workbookViewId="0">
      <selection activeCell="C4" sqref="C4:N4"/>
    </sheetView>
  </sheetViews>
  <sheetFormatPr defaultRowHeight="12.5" x14ac:dyDescent="0.25"/>
  <cols>
    <col min="1" max="1" width="6.453125" customWidth="1"/>
    <col min="2" max="2" width="22.81640625" customWidth="1"/>
    <col min="3" max="3" width="8.26953125" customWidth="1"/>
    <col min="4" max="4" width="8.54296875" customWidth="1"/>
    <col min="5" max="5" width="9.26953125" customWidth="1"/>
    <col min="6" max="6" width="8.54296875" customWidth="1"/>
    <col min="7" max="7" width="8.1796875" customWidth="1"/>
    <col min="8" max="8" width="8.7265625" customWidth="1"/>
    <col min="9" max="9" width="9.54296875" customWidth="1"/>
    <col min="11" max="11" width="8.26953125" customWidth="1"/>
    <col min="15" max="15" width="8.1796875" customWidth="1"/>
    <col min="16" max="20" width="7" customWidth="1"/>
    <col min="21" max="21" width="13" customWidth="1"/>
  </cols>
  <sheetData>
    <row r="1" spans="1:25" ht="13" x14ac:dyDescent="0.3">
      <c r="B1" s="1592" t="s">
        <v>942</v>
      </c>
      <c r="C1" s="1625"/>
      <c r="D1" s="1625"/>
      <c r="E1" s="1625"/>
      <c r="F1" s="1625"/>
      <c r="G1" s="1625"/>
      <c r="H1" s="1592"/>
      <c r="I1" s="1625"/>
      <c r="J1" s="1625"/>
      <c r="K1" s="1625"/>
      <c r="L1" s="1625"/>
      <c r="M1" s="1625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ht="13" x14ac:dyDescent="0.3">
      <c r="B2" s="245"/>
      <c r="C2" s="118"/>
      <c r="D2" s="118"/>
      <c r="E2" s="118"/>
      <c r="F2" s="118"/>
      <c r="G2" s="118"/>
      <c r="H2" s="245"/>
      <c r="I2" s="118"/>
      <c r="J2" s="118"/>
      <c r="K2" s="118"/>
      <c r="L2" s="118"/>
      <c r="M2" s="118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15" x14ac:dyDescent="0.3">
      <c r="B3" s="1647" t="s">
        <v>117</v>
      </c>
      <c r="C3" s="1647"/>
      <c r="D3" s="1647"/>
      <c r="E3" s="1647"/>
      <c r="F3" s="1647"/>
      <c r="G3" s="1647"/>
      <c r="H3" s="1647"/>
      <c r="I3" s="1647"/>
      <c r="J3" s="1647"/>
      <c r="K3" s="1647"/>
      <c r="L3" s="1647"/>
      <c r="M3" s="1647"/>
      <c r="N3" s="1647"/>
    </row>
    <row r="4" spans="1:25" ht="12" customHeight="1" thickBot="1" x14ac:dyDescent="0.35">
      <c r="B4" s="1"/>
      <c r="C4" s="1656" t="s">
        <v>665</v>
      </c>
      <c r="D4" s="1656"/>
      <c r="E4" s="1656"/>
      <c r="F4" s="1656"/>
      <c r="G4" s="1656"/>
      <c r="H4" s="1656"/>
      <c r="I4" s="1656"/>
      <c r="J4" s="1656"/>
      <c r="K4" s="1656"/>
      <c r="L4" s="1656"/>
      <c r="M4" s="1656"/>
      <c r="N4" s="1656"/>
    </row>
    <row r="5" spans="1:25" ht="26.25" customHeight="1" thickBot="1" x14ac:dyDescent="0.35">
      <c r="A5" s="309" t="s">
        <v>155</v>
      </c>
      <c r="B5" s="347" t="s">
        <v>3</v>
      </c>
      <c r="C5" s="343" t="s">
        <v>118</v>
      </c>
      <c r="D5" s="343" t="s">
        <v>119</v>
      </c>
      <c r="E5" s="343" t="s">
        <v>120</v>
      </c>
      <c r="F5" s="343" t="s">
        <v>121</v>
      </c>
      <c r="G5" s="343">
        <v>2022</v>
      </c>
      <c r="H5" s="343" t="s">
        <v>126</v>
      </c>
      <c r="I5" s="343">
        <v>2024</v>
      </c>
      <c r="J5" s="343" t="s">
        <v>128</v>
      </c>
      <c r="K5" s="343" t="s">
        <v>825</v>
      </c>
      <c r="L5" s="343" t="s">
        <v>826</v>
      </c>
      <c r="M5" s="591" t="s">
        <v>943</v>
      </c>
      <c r="N5" s="597" t="s">
        <v>944</v>
      </c>
    </row>
    <row r="6" spans="1:25" ht="12.75" customHeight="1" thickBot="1" x14ac:dyDescent="0.35">
      <c r="A6" s="300" t="s">
        <v>156</v>
      </c>
      <c r="B6" s="278" t="s">
        <v>230</v>
      </c>
      <c r="C6" s="278" t="s">
        <v>179</v>
      </c>
      <c r="D6" s="278" t="s">
        <v>204</v>
      </c>
      <c r="E6" s="278" t="s">
        <v>205</v>
      </c>
      <c r="F6" s="278" t="s">
        <v>226</v>
      </c>
      <c r="G6" s="278" t="s">
        <v>227</v>
      </c>
      <c r="H6" s="293" t="s">
        <v>228</v>
      </c>
      <c r="I6" s="293" t="s">
        <v>231</v>
      </c>
      <c r="J6" s="293" t="s">
        <v>232</v>
      </c>
      <c r="K6" s="293" t="s">
        <v>233</v>
      </c>
      <c r="L6" s="312" t="s">
        <v>234</v>
      </c>
      <c r="M6" s="592" t="s">
        <v>158</v>
      </c>
      <c r="N6" s="367"/>
    </row>
    <row r="7" spans="1:25" ht="26.25" customHeight="1" x14ac:dyDescent="0.25">
      <c r="A7" s="304" t="s">
        <v>160</v>
      </c>
      <c r="B7" s="348" t="s">
        <v>323</v>
      </c>
      <c r="C7" s="71"/>
      <c r="D7" s="71"/>
      <c r="E7" s="71"/>
      <c r="F7" s="71"/>
      <c r="G7" s="71"/>
      <c r="H7" s="344"/>
      <c r="I7" s="344"/>
      <c r="J7" s="344"/>
      <c r="K7" s="345"/>
      <c r="L7" s="346"/>
      <c r="M7" s="155"/>
      <c r="N7" s="374"/>
    </row>
    <row r="8" spans="1:25" ht="27.75" customHeight="1" x14ac:dyDescent="0.25">
      <c r="A8" s="234" t="s">
        <v>161</v>
      </c>
      <c r="B8" s="348" t="s">
        <v>122</v>
      </c>
      <c r="C8" s="71"/>
      <c r="D8" s="71"/>
      <c r="E8" s="71"/>
      <c r="F8" s="71"/>
      <c r="G8" s="71"/>
      <c r="H8" s="71"/>
      <c r="I8" s="71"/>
      <c r="J8" s="71"/>
      <c r="K8" s="155"/>
      <c r="L8" s="158"/>
      <c r="M8" s="155"/>
      <c r="N8" s="598">
        <v>0</v>
      </c>
    </row>
    <row r="9" spans="1:25" ht="37.5" customHeight="1" x14ac:dyDescent="0.25">
      <c r="A9" s="234" t="s">
        <v>162</v>
      </c>
      <c r="B9" s="349" t="s">
        <v>123</v>
      </c>
      <c r="C9" s="72"/>
      <c r="D9" s="72"/>
      <c r="E9" s="72"/>
      <c r="F9" s="72"/>
      <c r="G9" s="72"/>
      <c r="H9" s="72"/>
      <c r="I9" s="72"/>
      <c r="J9" s="72"/>
      <c r="K9" s="156"/>
      <c r="L9" s="87"/>
      <c r="M9" s="156"/>
      <c r="N9" s="594"/>
    </row>
    <row r="10" spans="1:25" ht="39.75" customHeight="1" x14ac:dyDescent="0.25">
      <c r="A10" s="234" t="s">
        <v>163</v>
      </c>
      <c r="B10" s="348" t="s">
        <v>824</v>
      </c>
      <c r="C10" s="72"/>
      <c r="D10" s="72"/>
      <c r="E10" s="72"/>
      <c r="F10" s="72"/>
      <c r="G10" s="72"/>
      <c r="H10" s="72"/>
      <c r="I10" s="72"/>
      <c r="J10" s="72"/>
      <c r="K10" s="156"/>
      <c r="L10" s="87"/>
      <c r="M10" s="156"/>
      <c r="N10" s="594"/>
    </row>
    <row r="11" spans="1:25" ht="30.75" customHeight="1" x14ac:dyDescent="0.25">
      <c r="A11" s="234" t="s">
        <v>164</v>
      </c>
      <c r="B11" s="350" t="s">
        <v>307</v>
      </c>
      <c r="C11" s="228"/>
      <c r="D11" s="228"/>
      <c r="E11" s="228"/>
      <c r="F11" s="228"/>
      <c r="G11" s="228"/>
      <c r="H11" s="228"/>
      <c r="I11" s="228"/>
      <c r="J11" s="228"/>
      <c r="K11" s="229"/>
      <c r="L11" s="87"/>
      <c r="M11" s="593"/>
      <c r="N11" s="594"/>
    </row>
    <row r="12" spans="1:25" ht="30.75" customHeight="1" thickBot="1" x14ac:dyDescent="0.3">
      <c r="A12" s="244" t="s">
        <v>165</v>
      </c>
      <c r="B12" s="351" t="s">
        <v>154</v>
      </c>
      <c r="C12" s="225"/>
      <c r="D12" s="225"/>
      <c r="E12" s="225"/>
      <c r="F12" s="225"/>
      <c r="G12" s="225"/>
      <c r="H12" s="225"/>
      <c r="I12" s="225"/>
      <c r="J12" s="225"/>
      <c r="K12" s="226"/>
      <c r="L12" s="146"/>
      <c r="M12" s="227"/>
      <c r="N12" s="595"/>
    </row>
    <row r="13" spans="1:25" ht="13.5" thickBot="1" x14ac:dyDescent="0.3">
      <c r="A13" s="252" t="s">
        <v>166</v>
      </c>
      <c r="B13" s="352" t="s">
        <v>124</v>
      </c>
      <c r="C13" s="157">
        <f t="shared" ref="C13:N13" si="0">SUM(C7:C12)</f>
        <v>0</v>
      </c>
      <c r="D13" s="157">
        <f t="shared" si="0"/>
        <v>0</v>
      </c>
      <c r="E13" s="157">
        <f t="shared" si="0"/>
        <v>0</v>
      </c>
      <c r="F13" s="157">
        <f t="shared" si="0"/>
        <v>0</v>
      </c>
      <c r="G13" s="157">
        <f t="shared" si="0"/>
        <v>0</v>
      </c>
      <c r="H13" s="157">
        <f t="shared" si="0"/>
        <v>0</v>
      </c>
      <c r="I13" s="157">
        <f t="shared" si="0"/>
        <v>0</v>
      </c>
      <c r="J13" s="157">
        <f t="shared" si="0"/>
        <v>0</v>
      </c>
      <c r="K13" s="157">
        <f t="shared" si="0"/>
        <v>0</v>
      </c>
      <c r="L13" s="157">
        <f t="shared" si="0"/>
        <v>0</v>
      </c>
      <c r="M13" s="554">
        <f t="shared" si="0"/>
        <v>0</v>
      </c>
      <c r="N13" s="599">
        <f t="shared" si="0"/>
        <v>0</v>
      </c>
    </row>
    <row r="14" spans="1:25" ht="20.25" customHeight="1" x14ac:dyDescent="0.3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1"/>
      <c r="Q14" s="1"/>
      <c r="R14" s="1"/>
      <c r="S14" s="1"/>
      <c r="U14" s="1"/>
    </row>
    <row r="15" spans="1:25" ht="24" customHeight="1" x14ac:dyDescent="0.3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P15" s="74"/>
      <c r="Q15" s="74"/>
      <c r="R15" s="74"/>
      <c r="S15" s="74"/>
      <c r="U15" s="1"/>
    </row>
    <row r="16" spans="1:25" ht="13" x14ac:dyDescent="0.3">
      <c r="P16" s="74"/>
      <c r="Q16" s="74"/>
      <c r="R16" s="74"/>
      <c r="S16" s="74"/>
      <c r="U16" s="1"/>
    </row>
    <row r="17" spans="2:21" ht="28.5" customHeight="1" x14ac:dyDescent="0.3">
      <c r="N17" s="75"/>
      <c r="O17" s="75"/>
      <c r="U17" s="1"/>
    </row>
    <row r="18" spans="2:21" ht="26.25" customHeight="1" x14ac:dyDescent="0.3">
      <c r="P18" s="75"/>
      <c r="Q18" s="75"/>
      <c r="R18" s="75"/>
      <c r="S18" s="75"/>
      <c r="U18" s="1"/>
    </row>
    <row r="19" spans="2:21" ht="39.75" customHeight="1" x14ac:dyDescent="0.3">
      <c r="U19" s="1"/>
    </row>
    <row r="20" spans="2:21" ht="26.25" customHeight="1" x14ac:dyDescent="0.3">
      <c r="U20" s="1"/>
    </row>
    <row r="21" spans="2:21" ht="26.25" customHeight="1" x14ac:dyDescent="0.3">
      <c r="U21" s="1"/>
    </row>
    <row r="22" spans="2:21" ht="26.25" customHeight="1" x14ac:dyDescent="0.3">
      <c r="U22" s="1"/>
    </row>
    <row r="23" spans="2:21" ht="20.25" customHeight="1" x14ac:dyDescent="0.3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13"/>
      <c r="U23" s="1"/>
    </row>
    <row r="24" spans="2:21" ht="27.75" customHeight="1" x14ac:dyDescent="0.3">
      <c r="N24" s="76"/>
      <c r="O24" s="76"/>
      <c r="U24" s="1"/>
    </row>
    <row r="25" spans="2:21" ht="13" x14ac:dyDescent="0.3">
      <c r="U25" s="1"/>
    </row>
    <row r="26" spans="2:21" ht="13" x14ac:dyDescent="0.3">
      <c r="U26" s="1"/>
    </row>
    <row r="27" spans="2:21" ht="13" x14ac:dyDescent="0.3">
      <c r="U27" s="1"/>
    </row>
    <row r="28" spans="2:21" ht="13" x14ac:dyDescent="0.3">
      <c r="U28" s="77"/>
    </row>
    <row r="30" spans="2:21" ht="32.25" customHeight="1" x14ac:dyDescent="0.25">
      <c r="U30" s="75"/>
    </row>
    <row r="32" spans="2:21" ht="13" x14ac:dyDescent="0.25">
      <c r="N32" s="73"/>
      <c r="O32" s="73"/>
    </row>
    <row r="35" ht="39.75" customHeight="1" x14ac:dyDescent="0.25"/>
    <row r="37" ht="25.5" customHeight="1" x14ac:dyDescent="0.25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64"/>
  <sheetViews>
    <sheetView topLeftCell="A32" workbookViewId="0">
      <selection activeCell="K58" sqref="K58"/>
    </sheetView>
  </sheetViews>
  <sheetFormatPr defaultRowHeight="12.5" x14ac:dyDescent="0.25"/>
  <cols>
    <col min="1" max="1" width="4.54296875" customWidth="1"/>
    <col min="2" max="2" width="32.54296875" customWidth="1"/>
    <col min="3" max="3" width="11.26953125" customWidth="1"/>
    <col min="4" max="4" width="10.7265625" customWidth="1"/>
    <col min="5" max="5" width="11" customWidth="1"/>
    <col min="6" max="6" width="33.453125" customWidth="1"/>
    <col min="7" max="8" width="11.81640625" customWidth="1"/>
    <col min="9" max="9" width="10.7265625" customWidth="1"/>
  </cols>
  <sheetData>
    <row r="1" spans="1:9" ht="13" x14ac:dyDescent="0.3">
      <c r="A1" s="1592" t="s">
        <v>945</v>
      </c>
      <c r="B1" s="1592"/>
      <c r="C1" s="1592"/>
      <c r="D1" s="1592"/>
      <c r="E1" s="1592"/>
      <c r="F1" s="1592"/>
      <c r="G1" s="1592"/>
    </row>
    <row r="3" spans="1:9" ht="15" x14ac:dyDescent="0.3">
      <c r="A3" s="1629" t="s">
        <v>353</v>
      </c>
      <c r="B3" s="1629"/>
      <c r="C3" s="1629"/>
      <c r="D3" s="1629"/>
      <c r="E3" s="1629"/>
      <c r="F3" s="1629"/>
      <c r="G3" s="1629"/>
      <c r="H3" s="1629"/>
      <c r="I3" s="1629"/>
    </row>
    <row r="4" spans="1:9" ht="15" x14ac:dyDescent="0.3">
      <c r="A4" s="1629" t="s">
        <v>373</v>
      </c>
      <c r="B4" s="1629"/>
      <c r="C4" s="1629"/>
      <c r="D4" s="1629"/>
      <c r="E4" s="1629"/>
      <c r="F4" s="1629"/>
      <c r="G4" s="1629"/>
      <c r="H4" s="1629"/>
      <c r="I4" s="1629"/>
    </row>
    <row r="5" spans="1:9" ht="13" x14ac:dyDescent="0.3">
      <c r="A5" s="628"/>
      <c r="B5" s="628"/>
      <c r="C5" s="628"/>
      <c r="D5" s="628"/>
      <c r="E5" s="628"/>
      <c r="F5" s="628"/>
      <c r="G5" s="628"/>
      <c r="H5" s="628"/>
      <c r="I5" s="628"/>
    </row>
    <row r="6" spans="1:9" ht="13.5" thickBot="1" x14ac:dyDescent="0.35">
      <c r="B6" s="46"/>
      <c r="C6" s="46"/>
      <c r="D6" s="46"/>
      <c r="E6" s="46"/>
      <c r="F6" s="626"/>
      <c r="G6" s="1586" t="s">
        <v>865</v>
      </c>
    </row>
    <row r="7" spans="1:9" ht="13.5" thickBot="1" x14ac:dyDescent="0.35">
      <c r="A7" s="1654" t="s">
        <v>155</v>
      </c>
      <c r="B7" s="1699" t="s">
        <v>24</v>
      </c>
      <c r="C7" s="1700"/>
      <c r="D7" s="1701"/>
      <c r="E7" s="1701"/>
      <c r="F7" s="1702" t="s">
        <v>34</v>
      </c>
      <c r="G7" s="1703"/>
      <c r="H7" s="1704"/>
      <c r="I7" s="1636"/>
    </row>
    <row r="8" spans="1:9" ht="26.5" thickBot="1" x14ac:dyDescent="0.3">
      <c r="A8" s="1655"/>
      <c r="B8" s="629" t="s">
        <v>31</v>
      </c>
      <c r="C8" s="630" t="s">
        <v>946</v>
      </c>
      <c r="D8" s="630" t="s">
        <v>947</v>
      </c>
      <c r="E8" s="630" t="s">
        <v>948</v>
      </c>
      <c r="F8" s="631" t="s">
        <v>31</v>
      </c>
      <c r="G8" s="630" t="s">
        <v>946</v>
      </c>
      <c r="H8" s="630" t="s">
        <v>949</v>
      </c>
      <c r="I8" s="633" t="s">
        <v>950</v>
      </c>
    </row>
    <row r="9" spans="1:9" ht="13.5" thickBot="1" x14ac:dyDescent="0.35">
      <c r="A9" s="592" t="s">
        <v>156</v>
      </c>
      <c r="B9" s="294" t="s">
        <v>157</v>
      </c>
      <c r="C9" s="295" t="s">
        <v>158</v>
      </c>
      <c r="D9" s="295" t="s">
        <v>159</v>
      </c>
      <c r="E9" s="295" t="s">
        <v>179</v>
      </c>
      <c r="F9" s="637" t="s">
        <v>204</v>
      </c>
      <c r="G9" s="290" t="s">
        <v>205</v>
      </c>
      <c r="H9" s="632" t="s">
        <v>226</v>
      </c>
      <c r="I9" s="627" t="s">
        <v>227</v>
      </c>
    </row>
    <row r="10" spans="1:9" ht="13" x14ac:dyDescent="0.3">
      <c r="A10" s="634" t="s">
        <v>160</v>
      </c>
      <c r="B10" s="558" t="s">
        <v>337</v>
      </c>
      <c r="C10" s="794">
        <v>91000000</v>
      </c>
      <c r="D10" s="399">
        <v>92700000</v>
      </c>
      <c r="E10" s="101">
        <v>95400000</v>
      </c>
      <c r="F10" s="441" t="s">
        <v>354</v>
      </c>
      <c r="G10" s="794">
        <v>8252000</v>
      </c>
      <c r="H10" s="399">
        <f>G10*1.001</f>
        <v>8260251.9999999991</v>
      </c>
      <c r="I10" s="790">
        <f>H10*1.001</f>
        <v>8268512.2519999985</v>
      </c>
    </row>
    <row r="11" spans="1:9" ht="26" x14ac:dyDescent="0.3">
      <c r="A11" s="635" t="s">
        <v>161</v>
      </c>
      <c r="B11" s="115" t="s">
        <v>338</v>
      </c>
      <c r="C11" s="218">
        <v>18000000</v>
      </c>
      <c r="D11" s="105">
        <f>C11*1.003</f>
        <v>18053999.999999996</v>
      </c>
      <c r="E11" s="100">
        <f>D11*1.001</f>
        <v>18072053.999999993</v>
      </c>
      <c r="F11" s="355" t="s">
        <v>355</v>
      </c>
      <c r="G11" s="218">
        <v>14150000</v>
      </c>
      <c r="H11" s="108">
        <v>15000000</v>
      </c>
      <c r="I11" s="101">
        <f>H11*1.001</f>
        <v>15014999.999999998</v>
      </c>
    </row>
    <row r="12" spans="1:9" ht="13" x14ac:dyDescent="0.3">
      <c r="A12" s="635" t="s">
        <v>162</v>
      </c>
      <c r="B12" s="115" t="s">
        <v>339</v>
      </c>
      <c r="C12" s="218">
        <v>11200000</v>
      </c>
      <c r="D12" s="105">
        <f>C12*1.001</f>
        <v>11211199.999999998</v>
      </c>
      <c r="E12" s="100">
        <f>D12*1.001</f>
        <v>11222411.199999997</v>
      </c>
      <c r="F12" s="119" t="s">
        <v>356</v>
      </c>
      <c r="G12" s="218">
        <v>110000000</v>
      </c>
      <c r="H12" s="108">
        <v>54500000</v>
      </c>
      <c r="I12" s="101">
        <f>H12*1.001</f>
        <v>54554499.999999993</v>
      </c>
    </row>
    <row r="13" spans="1:9" ht="13" x14ac:dyDescent="0.3">
      <c r="A13" s="635" t="s">
        <v>163</v>
      </c>
      <c r="B13" s="115" t="s">
        <v>340</v>
      </c>
      <c r="C13" s="218"/>
      <c r="D13" s="105"/>
      <c r="E13" s="100"/>
      <c r="F13" s="119" t="s">
        <v>357</v>
      </c>
      <c r="G13" s="218">
        <v>21000000</v>
      </c>
      <c r="H13" s="108">
        <f>G13*1.001</f>
        <v>21020999.999999996</v>
      </c>
      <c r="I13" s="101">
        <f>H13*1.001</f>
        <v>21042020.999999993</v>
      </c>
    </row>
    <row r="14" spans="1:9" ht="13" x14ac:dyDescent="0.3">
      <c r="A14" s="635" t="s">
        <v>164</v>
      </c>
      <c r="B14" s="115"/>
      <c r="C14" s="218"/>
      <c r="D14" s="105"/>
      <c r="E14" s="100"/>
      <c r="F14" s="119" t="s">
        <v>358</v>
      </c>
      <c r="G14" s="218">
        <v>6500000</v>
      </c>
      <c r="H14" s="108">
        <v>6700000</v>
      </c>
      <c r="I14" s="101">
        <f>H14*1.001</f>
        <v>6706699.9999999991</v>
      </c>
    </row>
    <row r="15" spans="1:9" ht="13" x14ac:dyDescent="0.3">
      <c r="A15" s="635" t="s">
        <v>165</v>
      </c>
      <c r="B15" s="115"/>
      <c r="C15" s="218"/>
      <c r="D15" s="105"/>
      <c r="E15" s="100"/>
      <c r="F15" s="119" t="s">
        <v>359</v>
      </c>
      <c r="G15" s="218"/>
      <c r="H15" s="105"/>
      <c r="I15" s="100"/>
    </row>
    <row r="16" spans="1:9" ht="13" x14ac:dyDescent="0.3">
      <c r="A16" s="635" t="s">
        <v>166</v>
      </c>
      <c r="B16" s="115"/>
      <c r="C16" s="218"/>
      <c r="D16" s="105"/>
      <c r="E16" s="100"/>
      <c r="F16" s="119" t="s">
        <v>360</v>
      </c>
      <c r="G16" s="218"/>
      <c r="H16" s="105"/>
      <c r="I16" s="100"/>
    </row>
    <row r="17" spans="1:9" ht="26" x14ac:dyDescent="0.3">
      <c r="A17" s="635" t="s">
        <v>167</v>
      </c>
      <c r="B17" s="638" t="s">
        <v>341</v>
      </c>
      <c r="C17" s="178">
        <f>C10+C11+C12+C13</f>
        <v>120200000</v>
      </c>
      <c r="D17" s="109">
        <f>D10+D11+D12+D13</f>
        <v>121965200</v>
      </c>
      <c r="E17" s="102">
        <f>E10+E11+E12+E13</f>
        <v>124694465.2</v>
      </c>
      <c r="F17" s="214" t="s">
        <v>361</v>
      </c>
      <c r="G17" s="178">
        <f>G10+G11+G12+G13+G14</f>
        <v>159902000</v>
      </c>
      <c r="H17" s="109">
        <f>H10+H11+H12+H13+H14</f>
        <v>105481252</v>
      </c>
      <c r="I17" s="102">
        <f>I10+I11+I12+I13+I14</f>
        <v>105586733.25199997</v>
      </c>
    </row>
    <row r="18" spans="1:9" ht="13" x14ac:dyDescent="0.3">
      <c r="A18" s="635" t="s">
        <v>168</v>
      </c>
      <c r="B18" s="638"/>
      <c r="C18" s="178"/>
      <c r="D18" s="109"/>
      <c r="E18" s="102"/>
      <c r="F18" s="119"/>
      <c r="G18" s="218"/>
      <c r="H18" s="105"/>
      <c r="I18" s="100"/>
    </row>
    <row r="19" spans="1:9" ht="13" x14ac:dyDescent="0.3">
      <c r="A19" s="635" t="s">
        <v>169</v>
      </c>
      <c r="B19" s="115" t="s">
        <v>342</v>
      </c>
      <c r="C19" s="218"/>
      <c r="D19" s="105"/>
      <c r="E19" s="100"/>
      <c r="F19" s="119" t="s">
        <v>362</v>
      </c>
      <c r="G19" s="218"/>
      <c r="H19" s="105"/>
      <c r="I19" s="100"/>
    </row>
    <row r="20" spans="1:9" ht="13" x14ac:dyDescent="0.3">
      <c r="A20" s="635" t="s">
        <v>170</v>
      </c>
      <c r="B20" s="115" t="s">
        <v>343</v>
      </c>
      <c r="C20" s="218"/>
      <c r="D20" s="105"/>
      <c r="E20" s="100"/>
      <c r="F20" s="119" t="s">
        <v>363</v>
      </c>
      <c r="G20" s="218"/>
      <c r="H20" s="105"/>
      <c r="I20" s="100"/>
    </row>
    <row r="21" spans="1:9" ht="13" x14ac:dyDescent="0.3">
      <c r="A21" s="635" t="s">
        <v>171</v>
      </c>
      <c r="B21" s="115" t="s">
        <v>344</v>
      </c>
      <c r="C21" s="218"/>
      <c r="D21" s="105">
        <v>32100000</v>
      </c>
      <c r="E21" s="105">
        <f>D21*1.003</f>
        <v>32196299.999999996</v>
      </c>
      <c r="F21" s="119" t="s">
        <v>364</v>
      </c>
      <c r="G21" s="218">
        <v>3239749</v>
      </c>
      <c r="H21" s="105">
        <v>3450000</v>
      </c>
      <c r="I21" s="100">
        <v>35200000</v>
      </c>
    </row>
    <row r="22" spans="1:9" ht="13" x14ac:dyDescent="0.3">
      <c r="A22" s="635" t="s">
        <v>172</v>
      </c>
      <c r="B22" s="115" t="s">
        <v>345</v>
      </c>
      <c r="C22" s="218"/>
      <c r="D22" s="105"/>
      <c r="E22" s="100"/>
      <c r="F22" s="119" t="s">
        <v>365</v>
      </c>
      <c r="G22" s="218"/>
      <c r="H22" s="105"/>
      <c r="I22" s="100"/>
    </row>
    <row r="23" spans="1:9" ht="13" x14ac:dyDescent="0.3">
      <c r="A23" s="635" t="s">
        <v>173</v>
      </c>
      <c r="B23" s="115" t="s">
        <v>346</v>
      </c>
      <c r="C23" s="218"/>
      <c r="D23" s="105"/>
      <c r="E23" s="100"/>
      <c r="F23" s="119" t="s">
        <v>366</v>
      </c>
      <c r="G23" s="218">
        <v>33000000</v>
      </c>
      <c r="H23" s="105">
        <v>33099000</v>
      </c>
      <c r="I23" s="100">
        <v>33198297</v>
      </c>
    </row>
    <row r="24" spans="1:9" ht="13" x14ac:dyDescent="0.3">
      <c r="A24" s="635" t="s">
        <v>174</v>
      </c>
      <c r="B24" s="115" t="s">
        <v>347</v>
      </c>
      <c r="C24" s="218">
        <v>33000000</v>
      </c>
      <c r="D24" s="105">
        <f>C24*1.003</f>
        <v>33098999.999999996</v>
      </c>
      <c r="E24" s="105">
        <f>D24*1.003</f>
        <v>33198296.999999993</v>
      </c>
      <c r="F24" s="119" t="s">
        <v>367</v>
      </c>
      <c r="G24" s="218"/>
      <c r="H24" s="105"/>
      <c r="I24" s="100"/>
    </row>
    <row r="25" spans="1:9" ht="13" x14ac:dyDescent="0.3">
      <c r="A25" s="635" t="s">
        <v>175</v>
      </c>
      <c r="B25" s="115" t="s">
        <v>348</v>
      </c>
      <c r="C25" s="218"/>
      <c r="D25" s="105"/>
      <c r="E25" s="100"/>
      <c r="F25" s="119" t="s">
        <v>368</v>
      </c>
      <c r="G25" s="218"/>
      <c r="H25" s="105"/>
      <c r="I25" s="100"/>
    </row>
    <row r="26" spans="1:9" ht="13" x14ac:dyDescent="0.3">
      <c r="A26" s="635" t="s">
        <v>176</v>
      </c>
      <c r="B26" s="115" t="s">
        <v>349</v>
      </c>
      <c r="C26" s="218"/>
      <c r="D26" s="105"/>
      <c r="E26" s="100"/>
      <c r="F26" s="119" t="s">
        <v>369</v>
      </c>
      <c r="G26" s="218"/>
      <c r="H26" s="105"/>
      <c r="I26" s="100"/>
    </row>
    <row r="27" spans="1:9" ht="26" x14ac:dyDescent="0.3">
      <c r="A27" s="635" t="s">
        <v>177</v>
      </c>
      <c r="B27" s="371" t="s">
        <v>350</v>
      </c>
      <c r="C27" s="218"/>
      <c r="D27" s="105"/>
      <c r="E27" s="100"/>
      <c r="F27" s="355" t="s">
        <v>370</v>
      </c>
      <c r="G27" s="218"/>
      <c r="H27" s="105"/>
      <c r="I27" s="100"/>
    </row>
    <row r="28" spans="1:9" ht="13" x14ac:dyDescent="0.3">
      <c r="A28" s="635" t="s">
        <v>178</v>
      </c>
      <c r="B28" s="639" t="s">
        <v>351</v>
      </c>
      <c r="C28" s="178">
        <f>C19+C20+C21+C22+C23+C24+C25+C26+C27</f>
        <v>33000000</v>
      </c>
      <c r="D28" s="109">
        <f>D19+D20+D21+D22+D23+D24+D25+D26+D27</f>
        <v>65199000</v>
      </c>
      <c r="E28" s="102">
        <f>E19+E20+E21+E22+E23+E24+E25+E26+E27</f>
        <v>65394596.999999985</v>
      </c>
      <c r="F28" s="596" t="s">
        <v>371</v>
      </c>
      <c r="G28" s="178">
        <f>G19+G20+G21+G22+G23+G24+G25+G26+G27</f>
        <v>36239749</v>
      </c>
      <c r="H28" s="109">
        <f>H19+H20+H21+H22+H23+H24+H25+H26+H27</f>
        <v>36549000</v>
      </c>
      <c r="I28" s="102">
        <f>I19+I20+I21+I22+I23+I24+I25+I26+I27</f>
        <v>68398297</v>
      </c>
    </row>
    <row r="29" spans="1:9" ht="13" x14ac:dyDescent="0.3">
      <c r="A29" s="635" t="s">
        <v>180</v>
      </c>
      <c r="B29" s="639"/>
      <c r="C29" s="178"/>
      <c r="D29" s="109"/>
      <c r="E29" s="102"/>
      <c r="F29" s="119"/>
      <c r="G29" s="218"/>
      <c r="H29" s="105"/>
      <c r="I29" s="100"/>
    </row>
    <row r="30" spans="1:9" ht="13.5" thickBot="1" x14ac:dyDescent="0.35">
      <c r="A30" s="636" t="s">
        <v>181</v>
      </c>
      <c r="B30" s="640" t="s">
        <v>352</v>
      </c>
      <c r="C30" s="795">
        <f>C17+C28</f>
        <v>153200000</v>
      </c>
      <c r="D30" s="400">
        <f>D17+D28</f>
        <v>187164200</v>
      </c>
      <c r="E30" s="796">
        <f>E17+E28</f>
        <v>190089062.19999999</v>
      </c>
      <c r="F30" s="643" t="s">
        <v>372</v>
      </c>
      <c r="G30" s="795">
        <f>G17+G28</f>
        <v>196141749</v>
      </c>
      <c r="H30" s="400">
        <f>H17+H28</f>
        <v>142030252</v>
      </c>
      <c r="I30" s="796">
        <f>I17+I28</f>
        <v>173985030.25199997</v>
      </c>
    </row>
    <row r="31" spans="1:9" ht="13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ht="13" x14ac:dyDescent="0.3">
      <c r="A32" s="1"/>
      <c r="B32" s="1"/>
      <c r="C32" s="1"/>
      <c r="D32" s="1"/>
      <c r="E32" s="1"/>
      <c r="F32" s="1"/>
      <c r="G32" s="1"/>
      <c r="H32" s="1"/>
      <c r="I32" s="1"/>
    </row>
    <row r="36" spans="1:9" ht="13" x14ac:dyDescent="0.3">
      <c r="A36" s="1592" t="s">
        <v>951</v>
      </c>
      <c r="B36" s="1592"/>
      <c r="C36" s="1592"/>
      <c r="D36" s="1592"/>
      <c r="E36" s="1592"/>
      <c r="F36" s="1592"/>
      <c r="G36" s="1592"/>
    </row>
    <row r="37" spans="1:9" ht="13" x14ac:dyDescent="0.3">
      <c r="A37" s="1705">
        <v>2</v>
      </c>
      <c r="B37" s="1705"/>
      <c r="C37" s="1705"/>
      <c r="D37" s="1705"/>
      <c r="E37" s="1705"/>
      <c r="F37" s="1705"/>
      <c r="G37" s="1705"/>
      <c r="H37" s="1605"/>
      <c r="I37" s="1605"/>
    </row>
    <row r="39" spans="1:9" ht="15" x14ac:dyDescent="0.3">
      <c r="A39" s="1629" t="s">
        <v>353</v>
      </c>
      <c r="B39" s="1629"/>
      <c r="C39" s="1629"/>
      <c r="D39" s="1629"/>
      <c r="E39" s="1629"/>
      <c r="F39" s="1629"/>
      <c r="G39" s="1629"/>
      <c r="H39" s="1629"/>
      <c r="I39" s="1629"/>
    </row>
    <row r="40" spans="1:9" ht="15" x14ac:dyDescent="0.3">
      <c r="A40" s="1629" t="s">
        <v>374</v>
      </c>
      <c r="B40" s="1629"/>
      <c r="C40" s="1629"/>
      <c r="D40" s="1629"/>
      <c r="E40" s="1629"/>
      <c r="F40" s="1629"/>
      <c r="G40" s="1629"/>
      <c r="H40" s="1629"/>
      <c r="I40" s="1629"/>
    </row>
    <row r="41" spans="1:9" ht="13" x14ac:dyDescent="0.3">
      <c r="A41" s="628"/>
      <c r="B41" s="628"/>
      <c r="C41" s="628"/>
      <c r="D41" s="628"/>
      <c r="E41" s="628"/>
      <c r="F41" s="628"/>
      <c r="G41" s="628"/>
      <c r="H41" s="628"/>
      <c r="I41" s="628"/>
    </row>
    <row r="42" spans="1:9" ht="13.5" thickBot="1" x14ac:dyDescent="0.35">
      <c r="B42" s="46"/>
      <c r="C42" s="46"/>
      <c r="D42" s="46"/>
      <c r="E42" s="46"/>
      <c r="F42" s="626"/>
      <c r="G42" s="1586" t="s">
        <v>865</v>
      </c>
    </row>
    <row r="43" spans="1:9" ht="13.5" thickBot="1" x14ac:dyDescent="0.35">
      <c r="A43" s="1654" t="s">
        <v>155</v>
      </c>
      <c r="B43" s="1699" t="s">
        <v>24</v>
      </c>
      <c r="C43" s="1700"/>
      <c r="D43" s="1701"/>
      <c r="E43" s="1701"/>
      <c r="F43" s="1702" t="s">
        <v>34</v>
      </c>
      <c r="G43" s="1703"/>
      <c r="H43" s="1704"/>
      <c r="I43" s="1636"/>
    </row>
    <row r="44" spans="1:9" ht="26.5" thickBot="1" x14ac:dyDescent="0.3">
      <c r="A44" s="1655"/>
      <c r="B44" s="629" t="s">
        <v>31</v>
      </c>
      <c r="C44" s="630" t="s">
        <v>946</v>
      </c>
      <c r="D44" s="630" t="s">
        <v>947</v>
      </c>
      <c r="E44" s="630" t="s">
        <v>948</v>
      </c>
      <c r="F44" s="631" t="s">
        <v>31</v>
      </c>
      <c r="G44" s="630" t="s">
        <v>1003</v>
      </c>
      <c r="H44" s="630" t="s">
        <v>947</v>
      </c>
      <c r="I44" s="633" t="s">
        <v>950</v>
      </c>
    </row>
    <row r="45" spans="1:9" ht="13.5" thickBot="1" x14ac:dyDescent="0.35">
      <c r="A45" s="278" t="s">
        <v>156</v>
      </c>
      <c r="B45" s="294" t="s">
        <v>157</v>
      </c>
      <c r="C45" s="295" t="s">
        <v>158</v>
      </c>
      <c r="D45" s="295" t="s">
        <v>159</v>
      </c>
      <c r="E45" s="294" t="s">
        <v>179</v>
      </c>
      <c r="F45" s="295" t="s">
        <v>204</v>
      </c>
      <c r="G45" s="290" t="s">
        <v>205</v>
      </c>
      <c r="H45" s="632" t="s">
        <v>226</v>
      </c>
      <c r="I45" s="627" t="s">
        <v>227</v>
      </c>
    </row>
    <row r="46" spans="1:9" ht="13" x14ac:dyDescent="0.3">
      <c r="A46" s="644" t="s">
        <v>182</v>
      </c>
      <c r="B46" s="642" t="s">
        <v>375</v>
      </c>
      <c r="C46" s="794">
        <v>35000000</v>
      </c>
      <c r="D46" s="794">
        <v>22200000</v>
      </c>
      <c r="E46" s="399">
        <v>21000000</v>
      </c>
      <c r="F46" s="647" t="s">
        <v>381</v>
      </c>
      <c r="G46" s="790">
        <v>185000000</v>
      </c>
      <c r="H46" s="790">
        <v>53450000</v>
      </c>
      <c r="I46" s="790">
        <v>21915000</v>
      </c>
    </row>
    <row r="47" spans="1:9" ht="13" x14ac:dyDescent="0.3">
      <c r="A47" s="634" t="s">
        <v>183</v>
      </c>
      <c r="B47" s="115" t="s">
        <v>376</v>
      </c>
      <c r="C47" s="218"/>
      <c r="D47" s="218">
        <v>0</v>
      </c>
      <c r="E47" s="105">
        <v>0</v>
      </c>
      <c r="F47" s="600" t="s">
        <v>382</v>
      </c>
      <c r="G47" s="100">
        <v>246911540</v>
      </c>
      <c r="H47" s="100">
        <v>13883948</v>
      </c>
      <c r="I47" s="100">
        <v>15189032</v>
      </c>
    </row>
    <row r="48" spans="1:9" ht="13" x14ac:dyDescent="0.3">
      <c r="A48" s="634" t="s">
        <v>184</v>
      </c>
      <c r="B48" s="115" t="s">
        <v>377</v>
      </c>
      <c r="C48" s="218">
        <v>0</v>
      </c>
      <c r="D48" s="218">
        <v>0</v>
      </c>
      <c r="E48" s="105">
        <v>0</v>
      </c>
      <c r="F48" s="600" t="s">
        <v>383</v>
      </c>
      <c r="G48" s="100"/>
      <c r="H48" s="100"/>
      <c r="I48" s="100"/>
    </row>
    <row r="49" spans="1:9" ht="26" x14ac:dyDescent="0.3">
      <c r="A49" s="634" t="s">
        <v>185</v>
      </c>
      <c r="B49" s="638" t="s">
        <v>378</v>
      </c>
      <c r="C49" s="178">
        <f>C46+C47+C48</f>
        <v>35000000</v>
      </c>
      <c r="D49" s="178">
        <f>D46+D47+D48</f>
        <v>22200000</v>
      </c>
      <c r="E49" s="109">
        <f>E46+E47+E48</f>
        <v>21000000</v>
      </c>
      <c r="F49" s="649" t="s">
        <v>384</v>
      </c>
      <c r="G49" s="102">
        <f>G46+G47+G48</f>
        <v>431911540</v>
      </c>
      <c r="H49" s="102">
        <f>H46+H47+H48</f>
        <v>67333948</v>
      </c>
      <c r="I49" s="102"/>
    </row>
    <row r="50" spans="1:9" ht="13" x14ac:dyDescent="0.3">
      <c r="A50" s="634" t="s">
        <v>186</v>
      </c>
      <c r="B50" s="115"/>
      <c r="C50" s="218"/>
      <c r="D50" s="218"/>
      <c r="E50" s="105"/>
      <c r="F50" s="600"/>
      <c r="G50" s="100"/>
      <c r="H50" s="100"/>
      <c r="I50" s="100"/>
    </row>
    <row r="51" spans="1:9" ht="13" x14ac:dyDescent="0.3">
      <c r="A51" s="634" t="s">
        <v>187</v>
      </c>
      <c r="B51" s="115" t="s">
        <v>342</v>
      </c>
      <c r="C51" s="218"/>
      <c r="D51" s="218"/>
      <c r="E51" s="105"/>
      <c r="F51" s="600" t="s">
        <v>362</v>
      </c>
      <c r="G51" s="100"/>
      <c r="H51" s="100"/>
      <c r="I51" s="100"/>
    </row>
    <row r="52" spans="1:9" ht="13" x14ac:dyDescent="0.3">
      <c r="A52" s="634" t="s">
        <v>188</v>
      </c>
      <c r="B52" s="115" t="s">
        <v>343</v>
      </c>
      <c r="C52" s="218"/>
      <c r="D52" s="218"/>
      <c r="E52" s="105"/>
      <c r="F52" s="600" t="s">
        <v>363</v>
      </c>
      <c r="G52" s="100"/>
      <c r="H52" s="100"/>
      <c r="I52" s="100"/>
    </row>
    <row r="53" spans="1:9" ht="13" x14ac:dyDescent="0.3">
      <c r="A53" s="634" t="s">
        <v>189</v>
      </c>
      <c r="B53" s="115" t="s">
        <v>344</v>
      </c>
      <c r="C53" s="218">
        <v>439853289</v>
      </c>
      <c r="D53" s="218"/>
      <c r="E53" s="105"/>
      <c r="F53" s="600" t="s">
        <v>364</v>
      </c>
      <c r="G53" s="100"/>
      <c r="H53" s="100"/>
      <c r="I53" s="100"/>
    </row>
    <row r="54" spans="1:9" ht="13" x14ac:dyDescent="0.3">
      <c r="A54" s="634" t="s">
        <v>190</v>
      </c>
      <c r="B54" s="115" t="s">
        <v>345</v>
      </c>
      <c r="C54" s="218"/>
      <c r="D54" s="218"/>
      <c r="E54" s="105"/>
      <c r="F54" s="600" t="s">
        <v>365</v>
      </c>
      <c r="G54" s="100"/>
      <c r="H54" s="100"/>
      <c r="I54" s="100"/>
    </row>
    <row r="55" spans="1:9" ht="13" x14ac:dyDescent="0.3">
      <c r="A55" s="634" t="s">
        <v>191</v>
      </c>
      <c r="B55" s="115" t="s">
        <v>346</v>
      </c>
      <c r="C55" s="218"/>
      <c r="D55" s="218"/>
      <c r="E55" s="105"/>
      <c r="F55" s="600" t="s">
        <v>366</v>
      </c>
      <c r="G55" s="218"/>
      <c r="H55" s="218"/>
      <c r="I55" s="105"/>
    </row>
    <row r="56" spans="1:9" ht="13" x14ac:dyDescent="0.3">
      <c r="A56" s="634" t="s">
        <v>192</v>
      </c>
      <c r="B56" s="115" t="s">
        <v>347</v>
      </c>
      <c r="C56" s="218"/>
      <c r="D56" s="218"/>
      <c r="E56" s="105"/>
      <c r="F56" s="600" t="s">
        <v>367</v>
      </c>
      <c r="G56" s="100"/>
      <c r="H56" s="100"/>
      <c r="I56" s="100"/>
    </row>
    <row r="57" spans="1:9" ht="13" x14ac:dyDescent="0.3">
      <c r="A57" s="634" t="s">
        <v>193</v>
      </c>
      <c r="B57" s="115" t="s">
        <v>348</v>
      </c>
      <c r="C57" s="218"/>
      <c r="D57" s="218"/>
      <c r="E57" s="105"/>
      <c r="F57" s="600" t="s">
        <v>368</v>
      </c>
      <c r="G57" s="100"/>
      <c r="H57" s="100"/>
      <c r="I57" s="100"/>
    </row>
    <row r="58" spans="1:9" ht="13" x14ac:dyDescent="0.3">
      <c r="A58" s="634" t="s">
        <v>194</v>
      </c>
      <c r="B58" s="115" t="s">
        <v>349</v>
      </c>
      <c r="C58" s="218"/>
      <c r="D58" s="218"/>
      <c r="E58" s="105"/>
      <c r="F58" s="600" t="s">
        <v>369</v>
      </c>
      <c r="G58" s="100"/>
      <c r="H58" s="100"/>
      <c r="I58" s="100"/>
    </row>
    <row r="59" spans="1:9" ht="26" x14ac:dyDescent="0.3">
      <c r="A59" s="634" t="s">
        <v>195</v>
      </c>
      <c r="B59" s="371" t="s">
        <v>350</v>
      </c>
      <c r="C59" s="218"/>
      <c r="D59" s="218"/>
      <c r="E59" s="105"/>
      <c r="F59" s="650" t="s">
        <v>370</v>
      </c>
      <c r="G59" s="100"/>
      <c r="H59" s="100"/>
      <c r="I59" s="100"/>
    </row>
    <row r="60" spans="1:9" ht="13" x14ac:dyDescent="0.3">
      <c r="A60" s="634" t="s">
        <v>196</v>
      </c>
      <c r="B60" s="639" t="s">
        <v>351</v>
      </c>
      <c r="C60" s="178">
        <f>C51+C52+C53+C54+C55+C56+C57+C58+C59</f>
        <v>439853289</v>
      </c>
      <c r="D60" s="178">
        <f>D51+D52+D53+D54+D55+D56+D57+D58+D59</f>
        <v>0</v>
      </c>
      <c r="E60" s="109">
        <f>E51+E52+E53+E54+E55+E56+E57+E58+E59</f>
        <v>0</v>
      </c>
      <c r="F60" s="641" t="s">
        <v>371</v>
      </c>
      <c r="G60" s="102">
        <f>G51+G52+G53+G54+G55+G56+G57+G58+G59</f>
        <v>0</v>
      </c>
      <c r="H60" s="102">
        <f>H51+H52+H53+H54+H55+H56+H57+H58+H59</f>
        <v>0</v>
      </c>
      <c r="I60" s="102">
        <f>I51+I52+I53+I54+I55+I56+I57+I58+I59</f>
        <v>0</v>
      </c>
    </row>
    <row r="61" spans="1:9" ht="13" x14ac:dyDescent="0.3">
      <c r="A61" s="634" t="s">
        <v>197</v>
      </c>
      <c r="B61" s="115"/>
      <c r="C61" s="218"/>
      <c r="D61" s="218"/>
      <c r="E61" s="105"/>
      <c r="F61" s="600"/>
      <c r="G61" s="100"/>
      <c r="H61" s="100"/>
      <c r="I61" s="100"/>
    </row>
    <row r="62" spans="1:9" ht="13" x14ac:dyDescent="0.3">
      <c r="A62" s="634" t="s">
        <v>198</v>
      </c>
      <c r="B62" s="648" t="s">
        <v>379</v>
      </c>
      <c r="C62" s="178">
        <f>C49+C60</f>
        <v>474853289</v>
      </c>
      <c r="D62" s="178">
        <f>D49+D60</f>
        <v>22200000</v>
      </c>
      <c r="E62" s="109">
        <f>E49+E60</f>
        <v>21000000</v>
      </c>
      <c r="F62" s="651" t="s">
        <v>385</v>
      </c>
      <c r="G62" s="102">
        <f>G49+G60</f>
        <v>431911540</v>
      </c>
      <c r="H62" s="102">
        <f>H49+H60</f>
        <v>67333948</v>
      </c>
      <c r="I62" s="102">
        <v>37104032</v>
      </c>
    </row>
    <row r="63" spans="1:9" ht="13.5" thickBot="1" x14ac:dyDescent="0.35">
      <c r="A63" s="645" t="s">
        <v>199</v>
      </c>
      <c r="B63" s="215"/>
      <c r="C63" s="219"/>
      <c r="D63" s="219"/>
      <c r="E63" s="110"/>
      <c r="F63" s="601"/>
      <c r="G63" s="797"/>
      <c r="H63" s="797"/>
      <c r="I63" s="797"/>
    </row>
    <row r="64" spans="1:9" ht="21.75" customHeight="1" thickBot="1" x14ac:dyDescent="0.35">
      <c r="A64" s="646" t="s">
        <v>200</v>
      </c>
      <c r="B64" s="95" t="s">
        <v>380</v>
      </c>
      <c r="C64" s="181">
        <f>C62+C30</f>
        <v>628053289</v>
      </c>
      <c r="D64" s="181">
        <f>D62+D30</f>
        <v>209364200</v>
      </c>
      <c r="E64" s="112">
        <f>E62+E30</f>
        <v>211089062.19999999</v>
      </c>
      <c r="F64" s="416" t="s">
        <v>386</v>
      </c>
      <c r="G64" s="172">
        <f>G62+G30</f>
        <v>628053289</v>
      </c>
      <c r="H64" s="172">
        <f>H62+H30</f>
        <v>209364200</v>
      </c>
      <c r="I64" s="172">
        <v>211089062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4"/>
  <sheetViews>
    <sheetView workbookViewId="0">
      <selection activeCell="H18" sqref="H18"/>
    </sheetView>
  </sheetViews>
  <sheetFormatPr defaultRowHeight="12.5" x14ac:dyDescent="0.25"/>
  <cols>
    <col min="1" max="1" width="4.54296875" customWidth="1"/>
    <col min="2" max="2" width="41.54296875" customWidth="1"/>
    <col min="3" max="3" width="13.81640625" customWidth="1"/>
    <col min="4" max="4" width="15.453125" customWidth="1"/>
    <col min="5" max="7" width="16.1796875" customWidth="1"/>
    <col min="8" max="9" width="19" customWidth="1"/>
    <col min="10" max="10" width="13.54296875" customWidth="1"/>
  </cols>
  <sheetData>
    <row r="1" spans="1:12" ht="13" x14ac:dyDescent="0.3">
      <c r="B1" s="1582" t="s">
        <v>952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3" spans="1:12" ht="13" x14ac:dyDescent="0.3">
      <c r="B3" s="1706" t="s">
        <v>953</v>
      </c>
      <c r="C3" s="1706"/>
      <c r="D3" s="1706"/>
      <c r="E3" s="1706"/>
      <c r="F3" s="1706"/>
      <c r="G3" s="1706"/>
      <c r="H3" s="1706"/>
      <c r="I3" s="1706"/>
      <c r="J3" s="1706"/>
    </row>
    <row r="4" spans="1:12" ht="13" x14ac:dyDescent="0.3">
      <c r="B4" s="1391"/>
      <c r="C4" s="1391"/>
      <c r="D4" s="1391"/>
      <c r="E4" s="1391"/>
      <c r="F4" s="1391"/>
      <c r="G4" s="1391"/>
      <c r="H4" s="1391"/>
      <c r="I4" s="1391"/>
      <c r="J4" s="1391"/>
    </row>
    <row r="5" spans="1:12" ht="13" thickBot="1" x14ac:dyDescent="0.3">
      <c r="B5" s="1392"/>
      <c r="C5" s="1392"/>
      <c r="D5" s="1392"/>
      <c r="E5" s="1392"/>
      <c r="F5" s="1392"/>
      <c r="G5" s="1392"/>
      <c r="H5" s="1392"/>
      <c r="I5" s="1392"/>
      <c r="J5" s="1393" t="s">
        <v>665</v>
      </c>
    </row>
    <row r="6" spans="1:12" ht="56.25" customHeight="1" thickBot="1" x14ac:dyDescent="0.35">
      <c r="A6" s="1396" t="s">
        <v>155</v>
      </c>
      <c r="B6" s="274" t="s">
        <v>666</v>
      </c>
      <c r="C6" s="1531" t="s">
        <v>758</v>
      </c>
      <c r="D6" s="1532" t="s">
        <v>759</v>
      </c>
      <c r="E6" s="1589" t="s">
        <v>1004</v>
      </c>
      <c r="F6" s="1570" t="s">
        <v>760</v>
      </c>
      <c r="G6" s="1570" t="s">
        <v>827</v>
      </c>
      <c r="H6" s="1579" t="s">
        <v>761</v>
      </c>
      <c r="I6" s="1570" t="s">
        <v>833</v>
      </c>
      <c r="J6" s="1581" t="s">
        <v>762</v>
      </c>
    </row>
    <row r="7" spans="1:12" s="12" customFormat="1" ht="18" customHeight="1" x14ac:dyDescent="0.3">
      <c r="A7" s="431" t="s">
        <v>156</v>
      </c>
      <c r="B7" s="1527" t="s">
        <v>157</v>
      </c>
      <c r="C7" s="1528" t="s">
        <v>158</v>
      </c>
      <c r="D7" s="1529" t="s">
        <v>159</v>
      </c>
      <c r="E7" s="1566" t="s">
        <v>179</v>
      </c>
      <c r="F7" s="1571"/>
      <c r="G7" s="1572" t="s">
        <v>204</v>
      </c>
      <c r="H7" s="1568" t="s">
        <v>205</v>
      </c>
      <c r="I7" s="1580"/>
      <c r="J7" s="1530" t="s">
        <v>226</v>
      </c>
    </row>
    <row r="8" spans="1:12" ht="42.75" customHeight="1" x14ac:dyDescent="0.3">
      <c r="A8" s="421" t="s">
        <v>160</v>
      </c>
      <c r="B8" s="625" t="s">
        <v>763</v>
      </c>
      <c r="C8" s="1526">
        <v>22631639</v>
      </c>
      <c r="D8" s="1060">
        <v>0</v>
      </c>
      <c r="E8" s="495">
        <v>22631639</v>
      </c>
      <c r="F8" s="1504"/>
      <c r="G8" s="1504">
        <v>239805135</v>
      </c>
      <c r="H8" s="1523">
        <v>22631639</v>
      </c>
      <c r="I8" s="1576">
        <v>0</v>
      </c>
      <c r="J8" s="1510">
        <v>0</v>
      </c>
    </row>
    <row r="9" spans="1:12" ht="27" customHeight="1" x14ac:dyDescent="0.3">
      <c r="A9" s="421" t="s">
        <v>161</v>
      </c>
      <c r="B9" s="625" t="s">
        <v>1006</v>
      </c>
      <c r="C9" s="1526">
        <v>29182384</v>
      </c>
      <c r="D9" s="1060">
        <v>-725366</v>
      </c>
      <c r="E9" s="495">
        <v>28604318</v>
      </c>
      <c r="F9" s="1504">
        <v>147300</v>
      </c>
      <c r="G9" s="1504">
        <v>28457018</v>
      </c>
      <c r="H9" s="1523">
        <v>28457018</v>
      </c>
      <c r="I9" s="1576">
        <v>0</v>
      </c>
      <c r="J9" s="1510">
        <v>0</v>
      </c>
    </row>
    <row r="10" spans="1:12" ht="37.5" customHeight="1" x14ac:dyDescent="0.3">
      <c r="A10" s="421" t="s">
        <v>162</v>
      </c>
      <c r="B10" s="625" t="s">
        <v>1005</v>
      </c>
      <c r="C10" s="1526"/>
      <c r="D10" s="1060">
        <v>0</v>
      </c>
      <c r="E10" s="495"/>
      <c r="F10" s="1504"/>
      <c r="G10" s="1504"/>
      <c r="H10" s="1523"/>
      <c r="I10" s="1576"/>
      <c r="J10" s="1510"/>
    </row>
    <row r="11" spans="1:12" ht="37.5" customHeight="1" x14ac:dyDescent="0.3">
      <c r="A11" s="635">
        <v>4</v>
      </c>
      <c r="B11" s="1578" t="s">
        <v>1007</v>
      </c>
      <c r="C11" s="1523">
        <v>1217920</v>
      </c>
      <c r="D11" s="1576">
        <v>-221440</v>
      </c>
      <c r="E11" s="495">
        <v>996480</v>
      </c>
      <c r="F11" s="1504"/>
      <c r="G11" s="1504">
        <v>4039705</v>
      </c>
      <c r="H11" s="1523">
        <v>996480</v>
      </c>
      <c r="I11" s="1523">
        <v>0</v>
      </c>
      <c r="J11" s="1504">
        <v>0</v>
      </c>
    </row>
    <row r="12" spans="1:12" ht="37.5" customHeight="1" x14ac:dyDescent="0.3">
      <c r="A12" s="635" t="s">
        <v>164</v>
      </c>
      <c r="B12" s="1578" t="s">
        <v>1008</v>
      </c>
      <c r="C12" s="1523">
        <v>14095629</v>
      </c>
      <c r="D12" s="1576">
        <v>-985666</v>
      </c>
      <c r="E12" s="495">
        <v>12938963</v>
      </c>
      <c r="F12" s="1504">
        <v>-171000</v>
      </c>
      <c r="G12" s="1504">
        <v>14357758</v>
      </c>
      <c r="H12" s="1523">
        <v>12938963</v>
      </c>
      <c r="I12" s="1523">
        <v>0</v>
      </c>
      <c r="J12" s="1504">
        <v>171000</v>
      </c>
    </row>
    <row r="13" spans="1:12" ht="37.5" customHeight="1" x14ac:dyDescent="0.3">
      <c r="A13" s="635" t="s">
        <v>165</v>
      </c>
      <c r="B13" s="1578" t="s">
        <v>1009</v>
      </c>
      <c r="C13" s="1523">
        <v>4873500</v>
      </c>
      <c r="D13" s="1576">
        <v>-1194720</v>
      </c>
      <c r="E13" s="495">
        <v>3503790</v>
      </c>
      <c r="F13" s="1504">
        <v>-174990</v>
      </c>
      <c r="G13" s="1504">
        <v>2686175</v>
      </c>
      <c r="H13" s="1523">
        <v>2686175</v>
      </c>
      <c r="I13" s="1523">
        <v>0</v>
      </c>
      <c r="J13" s="1504">
        <v>992605</v>
      </c>
    </row>
    <row r="14" spans="1:12" s="15" customFormat="1" ht="29.25" customHeight="1" thickBot="1" x14ac:dyDescent="0.35">
      <c r="A14" s="1552" t="s">
        <v>164</v>
      </c>
      <c r="B14" s="1577" t="s">
        <v>13</v>
      </c>
      <c r="C14" s="1553">
        <v>72001072</v>
      </c>
      <c r="D14" s="1553">
        <v>-3127192</v>
      </c>
      <c r="E14" s="1567">
        <v>68675190</v>
      </c>
      <c r="F14" s="1573">
        <v>-198690</v>
      </c>
      <c r="G14" s="1573">
        <v>289345791</v>
      </c>
      <c r="H14" s="1569">
        <v>67710275</v>
      </c>
      <c r="I14" s="1569"/>
      <c r="J14" s="1553">
        <v>1163605</v>
      </c>
    </row>
    <row r="15" spans="1:12" ht="29.25" customHeight="1" x14ac:dyDescent="0.3">
      <c r="A15" s="1"/>
      <c r="B15" s="1525"/>
      <c r="C15" s="844"/>
      <c r="D15" s="1524"/>
      <c r="E15" s="1524"/>
      <c r="F15" s="1524"/>
      <c r="G15" s="1524"/>
      <c r="H15" s="1524"/>
      <c r="I15" s="1524"/>
      <c r="J15" s="1524"/>
    </row>
    <row r="16" spans="1:12" ht="13" x14ac:dyDescent="0.3">
      <c r="A16" s="1"/>
      <c r="B16" s="1525"/>
      <c r="C16" s="1525"/>
      <c r="D16" s="1525"/>
      <c r="E16" s="1525"/>
      <c r="F16" s="1525"/>
      <c r="G16" s="1525"/>
      <c r="H16" s="1525"/>
      <c r="I16" s="1525"/>
      <c r="J16" s="1525"/>
    </row>
    <row r="17" spans="1:10" ht="13" x14ac:dyDescent="0.3">
      <c r="A17" s="1"/>
      <c r="B17" s="1525"/>
      <c r="C17" s="1525"/>
      <c r="D17" s="1525"/>
      <c r="E17" s="1525"/>
      <c r="F17" s="1525"/>
      <c r="G17" s="1525"/>
      <c r="H17" s="1525"/>
      <c r="I17" s="1525"/>
      <c r="J17" s="1525"/>
    </row>
    <row r="18" spans="1:10" ht="13" x14ac:dyDescent="0.3">
      <c r="A18" s="1"/>
      <c r="B18" s="1525"/>
      <c r="C18" s="1525"/>
      <c r="D18" s="1525"/>
      <c r="E18" s="1525"/>
      <c r="F18" s="1525"/>
      <c r="G18" s="1525"/>
      <c r="H18" s="1525"/>
      <c r="I18" s="1525"/>
      <c r="J18" s="1525"/>
    </row>
    <row r="19" spans="1:10" ht="13" x14ac:dyDescent="0.3">
      <c r="A19" s="1"/>
      <c r="B19" s="1525"/>
      <c r="C19" s="1525"/>
      <c r="D19" s="1525"/>
      <c r="E19" s="1525"/>
      <c r="F19" s="1525"/>
      <c r="G19" s="1525"/>
      <c r="H19" s="1525"/>
      <c r="I19" s="1525"/>
      <c r="J19" s="1525"/>
    </row>
    <row r="20" spans="1:10" ht="13" x14ac:dyDescent="0.3">
      <c r="A20" s="1"/>
      <c r="B20" s="1525"/>
      <c r="C20" s="1525"/>
      <c r="D20" s="1525"/>
      <c r="E20" s="1525"/>
      <c r="F20" s="1525"/>
      <c r="G20" s="1525"/>
      <c r="H20" s="1525"/>
      <c r="I20" s="1525"/>
      <c r="J20" s="1525"/>
    </row>
    <row r="21" spans="1:10" ht="13" x14ac:dyDescent="0.3">
      <c r="A21" s="1"/>
      <c r="B21" s="1525"/>
      <c r="C21" s="1525"/>
      <c r="D21" s="1525"/>
      <c r="E21" s="1525"/>
      <c r="F21" s="1525"/>
      <c r="G21" s="1525"/>
      <c r="H21" s="1525"/>
      <c r="I21" s="1525"/>
      <c r="J21" s="1525"/>
    </row>
    <row r="22" spans="1:10" ht="13" x14ac:dyDescent="0.3">
      <c r="A22" s="1"/>
      <c r="B22" s="552"/>
      <c r="C22" s="1525"/>
      <c r="D22" s="1525"/>
      <c r="E22" s="1525"/>
      <c r="F22" s="1525"/>
      <c r="G22" s="1525"/>
      <c r="H22" s="1525"/>
      <c r="I22" s="1525"/>
      <c r="J22" s="1525"/>
    </row>
    <row r="23" spans="1:10" x14ac:dyDescent="0.25">
      <c r="B23" s="552"/>
      <c r="C23" s="552"/>
      <c r="D23" s="552"/>
      <c r="E23" s="552"/>
      <c r="F23" s="552"/>
      <c r="G23" s="552"/>
      <c r="H23" s="552"/>
      <c r="I23" s="552"/>
      <c r="J23" s="552"/>
    </row>
    <row r="24" spans="1:10" ht="33.75" customHeight="1" x14ac:dyDescent="0.25">
      <c r="B24" s="552"/>
      <c r="C24" s="552"/>
      <c r="D24" s="552"/>
      <c r="E24" s="552"/>
      <c r="F24" s="552"/>
      <c r="G24" s="552"/>
      <c r="H24" s="552"/>
      <c r="I24" s="552"/>
      <c r="J24" s="552"/>
    </row>
    <row r="25" spans="1:10" ht="25.5" customHeight="1" x14ac:dyDescent="0.25">
      <c r="B25" s="552"/>
      <c r="C25" s="552"/>
      <c r="D25" s="552"/>
      <c r="E25" s="552"/>
      <c r="F25" s="552"/>
      <c r="G25" s="552"/>
      <c r="H25" s="552"/>
      <c r="I25" s="552"/>
      <c r="J25" s="552"/>
    </row>
    <row r="26" spans="1:10" ht="21" customHeight="1" x14ac:dyDescent="0.25">
      <c r="C26" s="552"/>
      <c r="D26" s="552"/>
      <c r="E26" s="552"/>
      <c r="F26" s="552"/>
      <c r="G26" s="552"/>
      <c r="H26" s="552"/>
      <c r="I26" s="552"/>
      <c r="J26" s="552"/>
    </row>
    <row r="27" spans="1:10" ht="22.5" customHeight="1" x14ac:dyDescent="0.25"/>
    <row r="28" spans="1:10" ht="25.5" customHeight="1" x14ac:dyDescent="0.25"/>
    <row r="29" spans="1:10" ht="25.5" customHeight="1" x14ac:dyDescent="0.25"/>
    <row r="30" spans="1:10" ht="33.75" customHeight="1" x14ac:dyDescent="0.25"/>
    <row r="31" spans="1:10" ht="30" customHeight="1" x14ac:dyDescent="0.25"/>
    <row r="32" spans="1:10" ht="30" customHeight="1" x14ac:dyDescent="0.25"/>
    <row r="33" ht="24" customHeight="1" x14ac:dyDescent="0.25"/>
    <row r="34" ht="31.5" customHeight="1" x14ac:dyDescent="0.25"/>
  </sheetData>
  <mergeCells count="1">
    <mergeCell ref="B3:J3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8"/>
  <sheetViews>
    <sheetView topLeftCell="A7" zoomScale="130" zoomScaleNormal="130" workbookViewId="0">
      <selection activeCell="G27" sqref="G27"/>
    </sheetView>
  </sheetViews>
  <sheetFormatPr defaultRowHeight="12.5" x14ac:dyDescent="0.25"/>
  <cols>
    <col min="1" max="1" width="5" customWidth="1"/>
    <col min="2" max="2" width="46.81640625" customWidth="1"/>
    <col min="3" max="3" width="15.453125" customWidth="1"/>
    <col min="4" max="4" width="13.1796875" customWidth="1"/>
    <col min="5" max="5" width="11.453125" customWidth="1"/>
  </cols>
  <sheetData>
    <row r="1" spans="1:5" ht="13" x14ac:dyDescent="0.3">
      <c r="B1" s="1707" t="s">
        <v>954</v>
      </c>
      <c r="C1" s="1625"/>
      <c r="D1" s="1625"/>
      <c r="E1" s="1625"/>
    </row>
    <row r="2" spans="1:5" ht="13" x14ac:dyDescent="0.3">
      <c r="B2" s="1"/>
      <c r="C2" s="1"/>
      <c r="D2" s="1"/>
      <c r="E2" s="1"/>
    </row>
    <row r="3" spans="1:5" ht="13" x14ac:dyDescent="0.3">
      <c r="B3" s="1706" t="s">
        <v>955</v>
      </c>
      <c r="C3" s="1706"/>
      <c r="D3" s="1706"/>
      <c r="E3" s="1706"/>
    </row>
    <row r="4" spans="1:5" ht="13" x14ac:dyDescent="0.3">
      <c r="B4" s="1706" t="s">
        <v>675</v>
      </c>
      <c r="C4" s="1706"/>
      <c r="D4" s="1706"/>
      <c r="E4" s="1706"/>
    </row>
    <row r="5" spans="1:5" ht="13" x14ac:dyDescent="0.3">
      <c r="B5" s="62"/>
      <c r="C5" s="62"/>
      <c r="D5" s="62"/>
      <c r="E5" s="62" t="s">
        <v>865</v>
      </c>
    </row>
    <row r="6" spans="1:5" ht="13.5" thickBot="1" x14ac:dyDescent="0.35">
      <c r="B6" s="62"/>
      <c r="C6" s="1706"/>
      <c r="D6" s="1706"/>
      <c r="E6" s="1706"/>
    </row>
    <row r="7" spans="1:5" ht="26" x14ac:dyDescent="0.3">
      <c r="A7" s="125" t="s">
        <v>701</v>
      </c>
      <c r="B7" s="1506" t="s">
        <v>3</v>
      </c>
      <c r="C7" s="1507" t="s">
        <v>913</v>
      </c>
      <c r="D7" s="1507" t="s">
        <v>700</v>
      </c>
      <c r="E7" s="1508" t="s">
        <v>13</v>
      </c>
    </row>
    <row r="8" spans="1:5" ht="13" x14ac:dyDescent="0.3">
      <c r="A8" s="1519" t="s">
        <v>156</v>
      </c>
      <c r="B8" s="1518" t="s">
        <v>157</v>
      </c>
      <c r="C8" s="1428" t="s">
        <v>204</v>
      </c>
      <c r="D8" s="1428" t="s">
        <v>205</v>
      </c>
      <c r="E8" s="1509" t="s">
        <v>226</v>
      </c>
    </row>
    <row r="9" spans="1:5" ht="13" x14ac:dyDescent="0.3">
      <c r="A9" s="1520" t="s">
        <v>160</v>
      </c>
      <c r="B9" s="1487" t="s">
        <v>743</v>
      </c>
      <c r="C9" s="1504">
        <v>35</v>
      </c>
      <c r="D9" s="1504">
        <v>557560910</v>
      </c>
      <c r="E9" s="1510">
        <f t="shared" ref="E9:E23" si="0">SUM(C9:D9)</f>
        <v>557560945</v>
      </c>
    </row>
    <row r="10" spans="1:5" ht="13" x14ac:dyDescent="0.3">
      <c r="A10" s="1520" t="s">
        <v>161</v>
      </c>
      <c r="B10" s="1488" t="s">
        <v>744</v>
      </c>
      <c r="C10" s="1489">
        <v>30669057</v>
      </c>
      <c r="D10" s="1489">
        <v>228358402</v>
      </c>
      <c r="E10" s="1511">
        <f t="shared" si="0"/>
        <v>259027459</v>
      </c>
    </row>
    <row r="11" spans="1:5" s="15" customFormat="1" ht="13" x14ac:dyDescent="0.3">
      <c r="A11" s="1521" t="s">
        <v>162</v>
      </c>
      <c r="B11" s="1490" t="s">
        <v>750</v>
      </c>
      <c r="C11" s="1491">
        <f>C9-C10</f>
        <v>-30669022</v>
      </c>
      <c r="D11" s="1491">
        <v>329202508</v>
      </c>
      <c r="E11" s="1511">
        <f t="shared" si="0"/>
        <v>298533486</v>
      </c>
    </row>
    <row r="12" spans="1:5" ht="12.75" customHeight="1" x14ac:dyDescent="0.3">
      <c r="A12" s="1520" t="s">
        <v>163</v>
      </c>
      <c r="B12" s="1492" t="s">
        <v>745</v>
      </c>
      <c r="C12" s="1493">
        <v>30707486</v>
      </c>
      <c r="D12" s="1489">
        <v>241319701</v>
      </c>
      <c r="E12" s="1511">
        <f t="shared" si="0"/>
        <v>272027187</v>
      </c>
    </row>
    <row r="13" spans="1:5" ht="13" x14ac:dyDescent="0.3">
      <c r="A13" s="1520" t="s">
        <v>164</v>
      </c>
      <c r="B13" s="1492" t="s">
        <v>746</v>
      </c>
      <c r="C13" s="1493"/>
      <c r="D13" s="1493">
        <v>127674115</v>
      </c>
      <c r="E13" s="1510">
        <f t="shared" si="0"/>
        <v>127674115</v>
      </c>
    </row>
    <row r="14" spans="1:5" s="15" customFormat="1" ht="13" x14ac:dyDescent="0.3">
      <c r="A14" s="1521" t="s">
        <v>165</v>
      </c>
      <c r="B14" s="1495" t="s">
        <v>747</v>
      </c>
      <c r="C14" s="1496">
        <f>C12-C13</f>
        <v>30707486</v>
      </c>
      <c r="D14" s="1496">
        <f>D12-D13</f>
        <v>113645586</v>
      </c>
      <c r="E14" s="1511">
        <f t="shared" si="0"/>
        <v>144353072</v>
      </c>
    </row>
    <row r="15" spans="1:5" s="15" customFormat="1" ht="13" x14ac:dyDescent="0.3">
      <c r="A15" s="1521" t="s">
        <v>166</v>
      </c>
      <c r="B15" s="1497" t="s">
        <v>755</v>
      </c>
      <c r="C15" s="1494">
        <f>C11+C14</f>
        <v>38464</v>
      </c>
      <c r="D15" s="1494">
        <f>D11+D14</f>
        <v>442848094</v>
      </c>
      <c r="E15" s="1511">
        <f t="shared" si="0"/>
        <v>442886558</v>
      </c>
    </row>
    <row r="16" spans="1:5" ht="13" x14ac:dyDescent="0.3">
      <c r="A16" s="1521" t="s">
        <v>167</v>
      </c>
      <c r="B16" s="1487" t="s">
        <v>748</v>
      </c>
      <c r="C16" s="1493"/>
      <c r="D16" s="1489"/>
      <c r="E16" s="1511">
        <f t="shared" si="0"/>
        <v>0</v>
      </c>
    </row>
    <row r="17" spans="1:5" ht="13" x14ac:dyDescent="0.3">
      <c r="A17" s="1521" t="s">
        <v>168</v>
      </c>
      <c r="B17" s="1488" t="s">
        <v>749</v>
      </c>
      <c r="C17" s="1493"/>
      <c r="D17" s="1489"/>
      <c r="E17" s="1511">
        <f t="shared" si="0"/>
        <v>0</v>
      </c>
    </row>
    <row r="18" spans="1:5" ht="13" x14ac:dyDescent="0.3">
      <c r="A18" s="1521" t="s">
        <v>169</v>
      </c>
      <c r="B18" s="1490" t="s">
        <v>751</v>
      </c>
      <c r="C18" s="1494">
        <f>C16-C17</f>
        <v>0</v>
      </c>
      <c r="D18" s="1494">
        <f>D16-D17</f>
        <v>0</v>
      </c>
      <c r="E18" s="1511">
        <f t="shared" si="0"/>
        <v>0</v>
      </c>
    </row>
    <row r="19" spans="1:5" ht="13" x14ac:dyDescent="0.3">
      <c r="A19" s="1521" t="s">
        <v>170</v>
      </c>
      <c r="B19" s="1492" t="s">
        <v>752</v>
      </c>
      <c r="C19" s="1493"/>
      <c r="D19" s="1489"/>
      <c r="E19" s="1511">
        <f t="shared" si="0"/>
        <v>0</v>
      </c>
    </row>
    <row r="20" spans="1:5" ht="13" x14ac:dyDescent="0.3">
      <c r="A20" s="1521" t="s">
        <v>171</v>
      </c>
      <c r="B20" s="1492" t="s">
        <v>753</v>
      </c>
      <c r="C20" s="1493"/>
      <c r="D20" s="1489"/>
      <c r="E20" s="1511">
        <f t="shared" si="0"/>
        <v>0</v>
      </c>
    </row>
    <row r="21" spans="1:5" ht="13" x14ac:dyDescent="0.3">
      <c r="A21" s="1521" t="s">
        <v>172</v>
      </c>
      <c r="B21" s="1495" t="s">
        <v>754</v>
      </c>
      <c r="C21" s="1493">
        <f>C19-C20</f>
        <v>0</v>
      </c>
      <c r="D21" s="1493">
        <f>D19-D20</f>
        <v>0</v>
      </c>
      <c r="E21" s="1511">
        <f t="shared" si="0"/>
        <v>0</v>
      </c>
    </row>
    <row r="22" spans="1:5" ht="13" x14ac:dyDescent="0.3">
      <c r="A22" s="1521" t="s">
        <v>173</v>
      </c>
      <c r="B22" s="1498" t="s">
        <v>756</v>
      </c>
      <c r="C22" s="1499">
        <f>C18+C21</f>
        <v>0</v>
      </c>
      <c r="D22" s="1499">
        <f>D18+D21</f>
        <v>0</v>
      </c>
      <c r="E22" s="1511">
        <f t="shared" si="0"/>
        <v>0</v>
      </c>
    </row>
    <row r="23" spans="1:5" s="15" customFormat="1" ht="13" x14ac:dyDescent="0.3">
      <c r="A23" s="1521" t="s">
        <v>174</v>
      </c>
      <c r="B23" s="1484" t="s">
        <v>757</v>
      </c>
      <c r="C23" s="1483">
        <f>C15+C22</f>
        <v>38464</v>
      </c>
      <c r="D23" s="1483">
        <f>D15+D22</f>
        <v>442848094</v>
      </c>
      <c r="E23" s="1511">
        <f t="shared" si="0"/>
        <v>442886558</v>
      </c>
    </row>
    <row r="24" spans="1:5" ht="9" customHeight="1" x14ac:dyDescent="0.3">
      <c r="A24" s="1521"/>
      <c r="B24" s="1482"/>
      <c r="C24" s="1500"/>
      <c r="D24" s="1500"/>
      <c r="E24" s="1512"/>
    </row>
    <row r="25" spans="1:5" ht="13" x14ac:dyDescent="0.3">
      <c r="A25" s="1521" t="s">
        <v>175</v>
      </c>
      <c r="B25" s="1501" t="s">
        <v>667</v>
      </c>
      <c r="C25" s="1493"/>
      <c r="D25" s="1493"/>
      <c r="E25" s="1513"/>
    </row>
    <row r="26" spans="1:5" ht="13" x14ac:dyDescent="0.3">
      <c r="A26" s="1521" t="s">
        <v>176</v>
      </c>
      <c r="B26" s="1502" t="s">
        <v>668</v>
      </c>
      <c r="C26" s="1493"/>
      <c r="D26" s="1489"/>
      <c r="E26" s="1514">
        <f t="shared" ref="E26:E34" si="1">SUM(C26:D26)</f>
        <v>0</v>
      </c>
    </row>
    <row r="27" spans="1:5" ht="13" x14ac:dyDescent="0.3">
      <c r="A27" s="1521" t="s">
        <v>177</v>
      </c>
      <c r="B27" s="1502" t="s">
        <v>669</v>
      </c>
      <c r="C27" s="1493"/>
      <c r="D27" s="1489"/>
      <c r="E27" s="1514">
        <f t="shared" si="1"/>
        <v>0</v>
      </c>
    </row>
    <row r="28" spans="1:5" ht="13" x14ac:dyDescent="0.3">
      <c r="A28" s="1521" t="s">
        <v>178</v>
      </c>
      <c r="B28" s="1502" t="s">
        <v>670</v>
      </c>
      <c r="C28" s="1493"/>
      <c r="D28" s="1489">
        <v>7848094</v>
      </c>
      <c r="E28" s="1514">
        <f t="shared" si="1"/>
        <v>7848094</v>
      </c>
    </row>
    <row r="29" spans="1:5" ht="13" x14ac:dyDescent="0.3">
      <c r="A29" s="1521" t="s">
        <v>180</v>
      </c>
      <c r="B29" s="1502" t="s">
        <v>671</v>
      </c>
      <c r="C29" s="1493"/>
      <c r="D29" s="1489"/>
      <c r="E29" s="1514">
        <f t="shared" si="1"/>
        <v>0</v>
      </c>
    </row>
    <row r="30" spans="1:5" ht="13" x14ac:dyDescent="0.3">
      <c r="A30" s="1521" t="s">
        <v>181</v>
      </c>
      <c r="B30" s="1503" t="s">
        <v>672</v>
      </c>
      <c r="C30" s="1494">
        <f>SUM(C26:C29)</f>
        <v>0</v>
      </c>
      <c r="D30" s="1494">
        <f>SUM(D26:D29)</f>
        <v>7848094</v>
      </c>
      <c r="E30" s="1514">
        <f t="shared" si="1"/>
        <v>7848094</v>
      </c>
    </row>
    <row r="31" spans="1:5" ht="13" x14ac:dyDescent="0.3">
      <c r="A31" s="1521" t="s">
        <v>182</v>
      </c>
      <c r="B31" s="1502" t="s">
        <v>42</v>
      </c>
      <c r="C31" s="1493"/>
      <c r="D31" s="1489">
        <v>215000000</v>
      </c>
      <c r="E31" s="1514">
        <f t="shared" si="1"/>
        <v>215000000</v>
      </c>
    </row>
    <row r="32" spans="1:5" ht="13" x14ac:dyDescent="0.3">
      <c r="A32" s="1521" t="s">
        <v>183</v>
      </c>
      <c r="B32" s="1502" t="s">
        <v>41</v>
      </c>
      <c r="C32" s="1493"/>
      <c r="D32" s="1489">
        <v>220000000</v>
      </c>
      <c r="E32" s="1514">
        <f t="shared" si="1"/>
        <v>220000000</v>
      </c>
    </row>
    <row r="33" spans="1:5" ht="13" x14ac:dyDescent="0.3">
      <c r="A33" s="1521" t="s">
        <v>184</v>
      </c>
      <c r="B33" s="1503" t="s">
        <v>673</v>
      </c>
      <c r="C33" s="1494">
        <f>SUM(C31:C32)</f>
        <v>0</v>
      </c>
      <c r="D33" s="1494">
        <f>SUM(D31:D32)</f>
        <v>435000000</v>
      </c>
      <c r="E33" s="1514">
        <f t="shared" si="1"/>
        <v>435000000</v>
      </c>
    </row>
    <row r="34" spans="1:5" ht="13.5" thickBot="1" x14ac:dyDescent="0.35">
      <c r="A34" s="1522" t="s">
        <v>185</v>
      </c>
      <c r="B34" s="1515" t="s">
        <v>674</v>
      </c>
      <c r="C34" s="1516">
        <f>C33+C30</f>
        <v>0</v>
      </c>
      <c r="D34" s="1516">
        <f>D33+D30</f>
        <v>442848094</v>
      </c>
      <c r="E34" s="1517">
        <f t="shared" si="1"/>
        <v>442848094</v>
      </c>
    </row>
    <row r="35" spans="1:5" x14ac:dyDescent="0.25">
      <c r="B35" s="552"/>
      <c r="C35" s="1505"/>
      <c r="D35" s="1505"/>
      <c r="E35" s="1505"/>
    </row>
    <row r="36" spans="1:5" x14ac:dyDescent="0.25">
      <c r="B36" s="552"/>
      <c r="C36" s="1505"/>
      <c r="D36" s="1505"/>
      <c r="E36" s="1505"/>
    </row>
    <row r="37" spans="1:5" x14ac:dyDescent="0.25">
      <c r="B37" s="552"/>
      <c r="C37" s="1505"/>
      <c r="D37" s="1505"/>
      <c r="E37" s="1505"/>
    </row>
    <row r="38" spans="1:5" x14ac:dyDescent="0.25">
      <c r="B38" s="552"/>
      <c r="C38" s="1505"/>
      <c r="D38" s="1505"/>
      <c r="E38" s="1505"/>
    </row>
  </sheetData>
  <mergeCells count="4">
    <mergeCell ref="B3:E3"/>
    <mergeCell ref="B4:E4"/>
    <mergeCell ref="C6:E6"/>
    <mergeCell ref="B1:E1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6"/>
  <sheetViews>
    <sheetView topLeftCell="A23" workbookViewId="0">
      <selection activeCell="I28" sqref="I28"/>
    </sheetView>
  </sheetViews>
  <sheetFormatPr defaultRowHeight="12.5" x14ac:dyDescent="0.25"/>
  <cols>
    <col min="1" max="1" width="4" customWidth="1"/>
    <col min="2" max="2" width="38.453125" customWidth="1"/>
    <col min="3" max="3" width="12.1796875" customWidth="1"/>
    <col min="4" max="4" width="13.26953125" customWidth="1"/>
    <col min="5" max="5" width="12.453125" customWidth="1"/>
    <col min="6" max="6" width="10.81640625" customWidth="1"/>
  </cols>
  <sheetData>
    <row r="1" spans="1:6" ht="15.75" customHeight="1" x14ac:dyDescent="0.25">
      <c r="A1" s="1605"/>
      <c r="B1" s="1605"/>
      <c r="C1" s="1605"/>
      <c r="D1" s="1605"/>
      <c r="E1" s="1605"/>
      <c r="F1" s="1605"/>
    </row>
    <row r="2" spans="1:6" ht="13.5" customHeight="1" x14ac:dyDescent="0.25"/>
    <row r="3" spans="1:6" ht="12" customHeight="1" x14ac:dyDescent="0.3">
      <c r="A3" s="1592" t="s">
        <v>842</v>
      </c>
      <c r="B3" s="1592"/>
      <c r="C3" s="1592"/>
      <c r="D3" s="1592"/>
      <c r="E3" s="1592"/>
    </row>
    <row r="4" spans="1:6" ht="13" x14ac:dyDescent="0.3">
      <c r="A4" s="245"/>
      <c r="B4" s="245"/>
      <c r="C4" s="245"/>
      <c r="D4" s="245"/>
      <c r="E4" s="245"/>
    </row>
    <row r="5" spans="1:6" ht="15" x14ac:dyDescent="0.3">
      <c r="B5" s="1604" t="s">
        <v>843</v>
      </c>
      <c r="C5" s="1604"/>
      <c r="D5" s="1604"/>
      <c r="E5" s="1604"/>
    </row>
    <row r="6" spans="1:6" ht="15" x14ac:dyDescent="0.3">
      <c r="B6" s="19"/>
      <c r="C6" s="19"/>
      <c r="D6" s="19"/>
      <c r="E6" s="19"/>
    </row>
    <row r="7" spans="1:6" ht="13.5" thickBot="1" x14ac:dyDescent="0.35">
      <c r="B7" s="1"/>
      <c r="C7" s="1"/>
      <c r="D7" s="1"/>
      <c r="E7" s="20" t="s">
        <v>844</v>
      </c>
    </row>
    <row r="8" spans="1:6" ht="13.5" thickBot="1" x14ac:dyDescent="0.35">
      <c r="A8" s="1612" t="s">
        <v>155</v>
      </c>
      <c r="B8" s="1614" t="s">
        <v>8</v>
      </c>
      <c r="C8" s="1616" t="s">
        <v>913</v>
      </c>
      <c r="D8" s="1617"/>
      <c r="E8" s="1617"/>
      <c r="F8" s="1618"/>
    </row>
    <row r="9" spans="1:6" ht="26.5" thickBot="1" x14ac:dyDescent="0.35">
      <c r="A9" s="1613"/>
      <c r="B9" s="1615"/>
      <c r="C9" s="825" t="s">
        <v>129</v>
      </c>
      <c r="D9" s="826" t="s">
        <v>130</v>
      </c>
      <c r="E9" s="825" t="s">
        <v>634</v>
      </c>
      <c r="F9" s="823" t="s">
        <v>132</v>
      </c>
    </row>
    <row r="10" spans="1:6" x14ac:dyDescent="0.25">
      <c r="A10" s="377" t="s">
        <v>156</v>
      </c>
      <c r="B10" s="378" t="s">
        <v>157</v>
      </c>
      <c r="C10" s="387" t="s">
        <v>158</v>
      </c>
      <c r="D10" s="388" t="s">
        <v>159</v>
      </c>
      <c r="E10" s="481" t="s">
        <v>179</v>
      </c>
      <c r="F10" s="482" t="s">
        <v>204</v>
      </c>
    </row>
    <row r="11" spans="1:6" ht="13" x14ac:dyDescent="0.3">
      <c r="A11" s="235" t="s">
        <v>160</v>
      </c>
      <c r="B11" s="240" t="s">
        <v>133</v>
      </c>
      <c r="C11" s="218"/>
      <c r="D11" s="105"/>
      <c r="E11" s="218"/>
      <c r="F11" s="941"/>
    </row>
    <row r="12" spans="1:6" ht="13" x14ac:dyDescent="0.3">
      <c r="A12" s="234" t="s">
        <v>161</v>
      </c>
      <c r="B12" s="137" t="s">
        <v>390</v>
      </c>
      <c r="C12" s="218">
        <v>22393000</v>
      </c>
      <c r="D12" s="105">
        <v>23014884</v>
      </c>
      <c r="E12" s="218">
        <v>22757412</v>
      </c>
      <c r="F12" s="941">
        <f>E12/D12</f>
        <v>0.98881280479189038</v>
      </c>
    </row>
    <row r="13" spans="1:6" ht="13" x14ac:dyDescent="0.3">
      <c r="A13" s="234" t="s">
        <v>162</v>
      </c>
      <c r="B13" s="151" t="s">
        <v>392</v>
      </c>
      <c r="C13" s="218">
        <v>4781000</v>
      </c>
      <c r="D13" s="105">
        <v>4869345</v>
      </c>
      <c r="E13" s="218">
        <v>4569056</v>
      </c>
      <c r="F13" s="941">
        <f>E13/D13</f>
        <v>0.93833072004550921</v>
      </c>
    </row>
    <row r="14" spans="1:6" ht="13" x14ac:dyDescent="0.3">
      <c r="A14" s="234" t="s">
        <v>163</v>
      </c>
      <c r="B14" s="151" t="s">
        <v>391</v>
      </c>
      <c r="C14" s="218">
        <v>2263000</v>
      </c>
      <c r="D14" s="105">
        <v>4543183</v>
      </c>
      <c r="E14" s="218">
        <v>3342589</v>
      </c>
      <c r="F14" s="941">
        <f>E14/D14</f>
        <v>0.73573725733698159</v>
      </c>
    </row>
    <row r="15" spans="1:6" ht="13" x14ac:dyDescent="0.3">
      <c r="A15" s="234" t="s">
        <v>164</v>
      </c>
      <c r="B15" s="151" t="s">
        <v>393</v>
      </c>
      <c r="C15" s="218"/>
      <c r="D15" s="105"/>
      <c r="E15" s="218"/>
      <c r="F15" s="941"/>
    </row>
    <row r="16" spans="1:6" ht="13" x14ac:dyDescent="0.3">
      <c r="A16" s="234" t="s">
        <v>165</v>
      </c>
      <c r="B16" s="151" t="s">
        <v>394</v>
      </c>
      <c r="C16" s="218"/>
      <c r="D16" s="105"/>
      <c r="E16" s="218"/>
      <c r="F16" s="941"/>
    </row>
    <row r="17" spans="1:6" ht="13" x14ac:dyDescent="0.3">
      <c r="A17" s="234" t="s">
        <v>166</v>
      </c>
      <c r="B17" s="151" t="s">
        <v>395</v>
      </c>
      <c r="C17" s="218">
        <f>C18+C19+C20+C21+C22+C23+C24</f>
        <v>0</v>
      </c>
      <c r="D17" s="218">
        <f>D18+D19+D20+D21+D22+D23+D24</f>
        <v>0</v>
      </c>
      <c r="E17" s="218">
        <f>E18+E19+E20+E21+E22+E23+E24</f>
        <v>0</v>
      </c>
      <c r="F17" s="941">
        <v>0</v>
      </c>
    </row>
    <row r="18" spans="1:6" ht="13" x14ac:dyDescent="0.3">
      <c r="A18" s="234" t="s">
        <v>167</v>
      </c>
      <c r="B18" s="151" t="s">
        <v>399</v>
      </c>
      <c r="C18" s="218">
        <v>0</v>
      </c>
      <c r="D18" s="105">
        <v>0</v>
      </c>
      <c r="E18" s="218">
        <v>0</v>
      </c>
      <c r="F18" s="941">
        <v>0</v>
      </c>
    </row>
    <row r="19" spans="1:6" ht="13" x14ac:dyDescent="0.3">
      <c r="A19" s="234" t="s">
        <v>168</v>
      </c>
      <c r="B19" s="151" t="s">
        <v>400</v>
      </c>
      <c r="C19" s="218"/>
      <c r="D19" s="105"/>
      <c r="E19" s="218"/>
      <c r="F19" s="941"/>
    </row>
    <row r="20" spans="1:6" ht="13" x14ac:dyDescent="0.3">
      <c r="A20" s="234" t="s">
        <v>169</v>
      </c>
      <c r="B20" s="151" t="s">
        <v>401</v>
      </c>
      <c r="C20" s="218"/>
      <c r="D20" s="105"/>
      <c r="E20" s="218"/>
      <c r="F20" s="941"/>
    </row>
    <row r="21" spans="1:6" ht="13" x14ac:dyDescent="0.3">
      <c r="A21" s="234" t="s">
        <v>170</v>
      </c>
      <c r="B21" s="241" t="s">
        <v>397</v>
      </c>
      <c r="C21" s="178"/>
      <c r="D21" s="109"/>
      <c r="E21" s="218"/>
      <c r="F21" s="941"/>
    </row>
    <row r="22" spans="1:6" ht="13" x14ac:dyDescent="0.3">
      <c r="A22" s="234" t="s">
        <v>171</v>
      </c>
      <c r="B22" s="508" t="s">
        <v>398</v>
      </c>
      <c r="C22" s="221"/>
      <c r="D22" s="106"/>
      <c r="E22" s="218"/>
      <c r="F22" s="941"/>
    </row>
    <row r="23" spans="1:6" ht="13" x14ac:dyDescent="0.3">
      <c r="A23" s="234" t="s">
        <v>172</v>
      </c>
      <c r="B23" s="509" t="s">
        <v>396</v>
      </c>
      <c r="C23" s="221"/>
      <c r="D23" s="106"/>
      <c r="E23" s="218"/>
      <c r="F23" s="941"/>
    </row>
    <row r="24" spans="1:6" ht="13" x14ac:dyDescent="0.3">
      <c r="A24" s="234" t="s">
        <v>173</v>
      </c>
      <c r="B24" s="91" t="s">
        <v>628</v>
      </c>
      <c r="C24" s="221"/>
      <c r="D24" s="106"/>
      <c r="E24" s="218"/>
      <c r="F24" s="941"/>
    </row>
    <row r="25" spans="1:6" ht="13.5" thickBot="1" x14ac:dyDescent="0.35">
      <c r="A25" s="234" t="s">
        <v>174</v>
      </c>
      <c r="B25" s="153" t="s">
        <v>403</v>
      </c>
      <c r="C25" s="219"/>
      <c r="D25" s="110"/>
      <c r="E25" s="218"/>
      <c r="F25" s="1163"/>
    </row>
    <row r="26" spans="1:6" ht="13.5" thickBot="1" x14ac:dyDescent="0.35">
      <c r="A26" s="381" t="s">
        <v>175</v>
      </c>
      <c r="B26" s="382" t="s">
        <v>5</v>
      </c>
      <c r="C26" s="389">
        <f>C12+C13+C14+C15+C17+C25</f>
        <v>29437000</v>
      </c>
      <c r="D26" s="389">
        <f>D12+D13+D14+D15+D17+D25</f>
        <v>32427412</v>
      </c>
      <c r="E26" s="389">
        <f>E12+E13+E14+E15+E17+E25</f>
        <v>30669057</v>
      </c>
      <c r="F26" s="1286">
        <f>E26/D26</f>
        <v>0.94577566041964745</v>
      </c>
    </row>
    <row r="27" spans="1:6" ht="13.5" thickTop="1" x14ac:dyDescent="0.3">
      <c r="A27" s="372"/>
      <c r="B27" s="240"/>
      <c r="C27" s="177"/>
      <c r="D27" s="177"/>
      <c r="E27" s="177"/>
      <c r="F27" s="1116"/>
    </row>
    <row r="28" spans="1:6" ht="13" x14ac:dyDescent="0.3">
      <c r="A28" s="235" t="s">
        <v>176</v>
      </c>
      <c r="B28" s="242" t="s">
        <v>134</v>
      </c>
      <c r="C28" s="220"/>
      <c r="D28" s="108"/>
      <c r="E28" s="220"/>
      <c r="F28" s="940"/>
    </row>
    <row r="29" spans="1:6" ht="13" x14ac:dyDescent="0.3">
      <c r="A29" s="234" t="s">
        <v>177</v>
      </c>
      <c r="B29" s="151" t="s">
        <v>404</v>
      </c>
      <c r="C29" s="218">
        <v>0</v>
      </c>
      <c r="D29" s="218">
        <v>540150</v>
      </c>
      <c r="E29" s="218"/>
      <c r="F29" s="941">
        <f>E29/D29</f>
        <v>0</v>
      </c>
    </row>
    <row r="30" spans="1:6" ht="13" x14ac:dyDescent="0.3">
      <c r="A30" s="234" t="s">
        <v>178</v>
      </c>
      <c r="B30" s="151" t="s">
        <v>405</v>
      </c>
      <c r="C30" s="218">
        <v>2120000</v>
      </c>
      <c r="D30" s="105"/>
      <c r="E30" s="218"/>
      <c r="F30" s="941"/>
    </row>
    <row r="31" spans="1:6" ht="13" x14ac:dyDescent="0.3">
      <c r="A31" s="234" t="s">
        <v>180</v>
      </c>
      <c r="B31" s="151" t="s">
        <v>406</v>
      </c>
      <c r="C31" s="178">
        <f>C32+C33+C34</f>
        <v>0</v>
      </c>
      <c r="D31" s="178">
        <f>D32+D33+D34</f>
        <v>0</v>
      </c>
      <c r="E31" s="178">
        <f>E32+E33+E34</f>
        <v>0</v>
      </c>
      <c r="F31" s="1152">
        <v>0</v>
      </c>
    </row>
    <row r="32" spans="1:6" ht="13" x14ac:dyDescent="0.3">
      <c r="A32" s="234" t="s">
        <v>181</v>
      </c>
      <c r="B32" s="241" t="s">
        <v>407</v>
      </c>
      <c r="C32" s="218"/>
      <c r="D32" s="105"/>
      <c r="E32" s="218"/>
      <c r="F32" s="941"/>
    </row>
    <row r="33" spans="1:6" ht="13" x14ac:dyDescent="0.3">
      <c r="A33" s="234" t="s">
        <v>182</v>
      </c>
      <c r="B33" s="241" t="s">
        <v>408</v>
      </c>
      <c r="C33" s="218"/>
      <c r="D33" s="105"/>
      <c r="E33" s="218"/>
      <c r="F33" s="941"/>
    </row>
    <row r="34" spans="1:6" ht="13" x14ac:dyDescent="0.3">
      <c r="A34" s="234" t="s">
        <v>183</v>
      </c>
      <c r="B34" s="241" t="s">
        <v>409</v>
      </c>
      <c r="C34" s="218"/>
      <c r="D34" s="105"/>
      <c r="E34" s="218"/>
      <c r="F34" s="1152"/>
    </row>
    <row r="35" spans="1:6" ht="13" x14ac:dyDescent="0.3">
      <c r="A35" s="234" t="s">
        <v>184</v>
      </c>
      <c r="B35" s="241" t="s">
        <v>410</v>
      </c>
      <c r="C35" s="218"/>
      <c r="D35" s="105"/>
      <c r="E35" s="218"/>
      <c r="F35" s="1152"/>
    </row>
    <row r="36" spans="1:6" ht="13" x14ac:dyDescent="0.3">
      <c r="A36" s="234" t="s">
        <v>185</v>
      </c>
      <c r="B36" s="508" t="s">
        <v>411</v>
      </c>
      <c r="C36" s="218"/>
      <c r="D36" s="105"/>
      <c r="E36" s="218"/>
      <c r="F36" s="1152"/>
    </row>
    <row r="37" spans="1:6" ht="13" x14ac:dyDescent="0.3">
      <c r="A37" s="234" t="s">
        <v>186</v>
      </c>
      <c r="B37" s="212" t="s">
        <v>412</v>
      </c>
      <c r="C37" s="218"/>
      <c r="D37" s="105"/>
      <c r="E37" s="218"/>
      <c r="F37" s="1152"/>
    </row>
    <row r="38" spans="1:6" ht="13" x14ac:dyDescent="0.3">
      <c r="A38" s="234" t="s">
        <v>187</v>
      </c>
      <c r="B38" s="653" t="s">
        <v>413</v>
      </c>
      <c r="C38" s="218"/>
      <c r="D38" s="105"/>
      <c r="E38" s="218"/>
      <c r="F38" s="1152"/>
    </row>
    <row r="39" spans="1:6" ht="13" x14ac:dyDescent="0.3">
      <c r="A39" s="234" t="s">
        <v>188</v>
      </c>
      <c r="B39" s="151"/>
      <c r="C39" s="218"/>
      <c r="D39" s="105"/>
      <c r="E39" s="218"/>
      <c r="F39" s="941"/>
    </row>
    <row r="40" spans="1:6" ht="13.5" thickBot="1" x14ac:dyDescent="0.35">
      <c r="A40" s="234" t="s">
        <v>189</v>
      </c>
      <c r="B40" s="153"/>
      <c r="C40" s="221"/>
      <c r="D40" s="221"/>
      <c r="E40" s="221"/>
      <c r="F40" s="1244"/>
    </row>
    <row r="41" spans="1:6" ht="13.5" thickBot="1" x14ac:dyDescent="0.35">
      <c r="A41" s="381" t="s">
        <v>629</v>
      </c>
      <c r="B41" s="382" t="s">
        <v>6</v>
      </c>
      <c r="C41" s="389">
        <f>C29+C30+C31+C39+C40</f>
        <v>2120000</v>
      </c>
      <c r="D41" s="389">
        <f>D29+D30+D31+D39+D40</f>
        <v>540150</v>
      </c>
      <c r="E41" s="389">
        <f>E29+E30+E31+E39+E40</f>
        <v>0</v>
      </c>
      <c r="F41" s="1281">
        <f>E41/D41</f>
        <v>0</v>
      </c>
    </row>
    <row r="42" spans="1:6" ht="27" thickTop="1" thickBot="1" x14ac:dyDescent="0.35">
      <c r="A42" s="381" t="s">
        <v>191</v>
      </c>
      <c r="B42" s="386" t="s">
        <v>293</v>
      </c>
      <c r="C42" s="391">
        <f>C26+C41</f>
        <v>31557000</v>
      </c>
      <c r="D42" s="391">
        <f>D26+D41</f>
        <v>32967562</v>
      </c>
      <c r="E42" s="391">
        <f>E26+E41</f>
        <v>30669057</v>
      </c>
      <c r="F42" s="1281">
        <f>E42/D42</f>
        <v>0.93027980048994829</v>
      </c>
    </row>
    <row r="43" spans="1:6" ht="13.5" thickTop="1" x14ac:dyDescent="0.3">
      <c r="A43" s="372"/>
      <c r="B43" s="520"/>
      <c r="C43" s="187"/>
      <c r="D43" s="187"/>
      <c r="E43" s="187"/>
      <c r="F43" s="1158"/>
    </row>
    <row r="44" spans="1:6" ht="13" x14ac:dyDescent="0.3">
      <c r="A44" s="235" t="s">
        <v>192</v>
      </c>
      <c r="B44" s="299" t="s">
        <v>294</v>
      </c>
      <c r="C44" s="390"/>
      <c r="D44" s="108"/>
      <c r="E44" s="220"/>
      <c r="F44" s="940"/>
    </row>
    <row r="45" spans="1:6" ht="17.25" customHeight="1" x14ac:dyDescent="0.3">
      <c r="A45" s="234" t="s">
        <v>193</v>
      </c>
      <c r="B45" s="152" t="s">
        <v>420</v>
      </c>
      <c r="C45" s="223"/>
      <c r="D45" s="105"/>
      <c r="E45" s="218"/>
      <c r="F45" s="941"/>
    </row>
    <row r="46" spans="1:6" ht="13" x14ac:dyDescent="0.3">
      <c r="A46" s="234" t="s">
        <v>194</v>
      </c>
      <c r="B46" s="441" t="s">
        <v>418</v>
      </c>
      <c r="C46" s="515"/>
      <c r="D46" s="110"/>
      <c r="E46" s="219"/>
      <c r="F46" s="1155"/>
    </row>
    <row r="47" spans="1:6" ht="13" x14ac:dyDescent="0.3">
      <c r="A47" s="234" t="s">
        <v>195</v>
      </c>
      <c r="B47" s="441" t="s">
        <v>417</v>
      </c>
      <c r="C47" s="515"/>
      <c r="D47" s="110"/>
      <c r="E47" s="219"/>
      <c r="F47" s="1155"/>
    </row>
    <row r="48" spans="1:6" ht="13" x14ac:dyDescent="0.3">
      <c r="A48" s="234" t="s">
        <v>196</v>
      </c>
      <c r="B48" s="441" t="s">
        <v>419</v>
      </c>
      <c r="C48" s="515"/>
      <c r="D48" s="110"/>
      <c r="E48" s="219"/>
      <c r="F48" s="1155"/>
    </row>
    <row r="49" spans="1:6" ht="16.5" customHeight="1" x14ac:dyDescent="0.3">
      <c r="A49" s="234" t="s">
        <v>197</v>
      </c>
      <c r="B49" s="510" t="s">
        <v>421</v>
      </c>
      <c r="C49" s="515"/>
      <c r="D49" s="110"/>
      <c r="E49" s="219"/>
      <c r="F49" s="1155"/>
    </row>
    <row r="50" spans="1:6" ht="15.75" customHeight="1" x14ac:dyDescent="0.3">
      <c r="A50" s="234" t="s">
        <v>198</v>
      </c>
      <c r="B50" s="511" t="s">
        <v>424</v>
      </c>
      <c r="C50" s="515"/>
      <c r="D50" s="110"/>
      <c r="E50" s="219"/>
      <c r="F50" s="1155"/>
    </row>
    <row r="51" spans="1:6" ht="13" x14ac:dyDescent="0.3">
      <c r="A51" s="234" t="s">
        <v>199</v>
      </c>
      <c r="B51" s="512" t="s">
        <v>423</v>
      </c>
      <c r="C51" s="515"/>
      <c r="D51" s="110"/>
      <c r="E51" s="219"/>
      <c r="F51" s="1155"/>
    </row>
    <row r="52" spans="1:6" ht="13.5" thickBot="1" x14ac:dyDescent="0.35">
      <c r="A52" s="234" t="s">
        <v>200</v>
      </c>
      <c r="B52" s="243" t="s">
        <v>422</v>
      </c>
      <c r="C52" s="515"/>
      <c r="D52" s="110"/>
      <c r="E52" s="219"/>
      <c r="F52" s="1155"/>
    </row>
    <row r="53" spans="1:6" ht="13.5" thickBot="1" x14ac:dyDescent="0.35">
      <c r="A53" s="252" t="s">
        <v>201</v>
      </c>
      <c r="B53" s="213" t="s">
        <v>425</v>
      </c>
      <c r="C53" s="516"/>
      <c r="D53" s="185"/>
      <c r="E53" s="107"/>
      <c r="F53" s="981"/>
    </row>
    <row r="54" spans="1:6" ht="13" x14ac:dyDescent="0.3">
      <c r="A54" s="372"/>
      <c r="B54" s="41"/>
      <c r="C54" s="525"/>
      <c r="D54" s="527"/>
      <c r="E54" s="498"/>
      <c r="F54" s="1337"/>
    </row>
    <row r="55" spans="1:6" ht="13.5" thickBot="1" x14ac:dyDescent="0.35">
      <c r="A55" s="394" t="s">
        <v>202</v>
      </c>
      <c r="B55" s="518" t="s">
        <v>296</v>
      </c>
      <c r="C55" s="524">
        <f>C42+C53</f>
        <v>31557000</v>
      </c>
      <c r="D55" s="526">
        <f>D42+D53</f>
        <v>32967562</v>
      </c>
      <c r="E55" s="524">
        <f>E42+E53</f>
        <v>30669057</v>
      </c>
      <c r="F55" s="1285">
        <f>E55/D55</f>
        <v>0.93027980048994829</v>
      </c>
    </row>
    <row r="56" spans="1:6" ht="13" thickTop="1" x14ac:dyDescent="0.25"/>
  </sheetData>
  <mergeCells count="6">
    <mergeCell ref="A3:E3"/>
    <mergeCell ref="B5:E5"/>
    <mergeCell ref="A1:F1"/>
    <mergeCell ref="A8:A9"/>
    <mergeCell ref="B8:B9"/>
    <mergeCell ref="C8:F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86"/>
  <sheetViews>
    <sheetView tabSelected="1" topLeftCell="A55" workbookViewId="0">
      <selection activeCell="F182" sqref="F182"/>
    </sheetView>
  </sheetViews>
  <sheetFormatPr defaultRowHeight="12.5" x14ac:dyDescent="0.25"/>
  <cols>
    <col min="1" max="1" width="4.54296875" customWidth="1"/>
    <col min="2" max="2" width="5.54296875" customWidth="1"/>
    <col min="3" max="3" width="41.54296875" customWidth="1"/>
    <col min="4" max="4" width="14.81640625" customWidth="1"/>
    <col min="5" max="5" width="14.7265625" customWidth="1"/>
  </cols>
  <sheetData>
    <row r="1" spans="1:5" ht="13" x14ac:dyDescent="0.3">
      <c r="A1" s="1708" t="s">
        <v>956</v>
      </c>
      <c r="B1" s="1708"/>
      <c r="C1" s="1708"/>
      <c r="D1" s="1708"/>
      <c r="E1" s="1708"/>
    </row>
    <row r="2" spans="1:5" ht="13" x14ac:dyDescent="0.3">
      <c r="A2" s="124"/>
      <c r="B2" s="124"/>
      <c r="C2" s="124"/>
      <c r="D2" s="124"/>
      <c r="E2" s="124"/>
    </row>
    <row r="3" spans="1:5" ht="15" x14ac:dyDescent="0.3">
      <c r="A3" s="1711" t="s">
        <v>957</v>
      </c>
      <c r="B3" s="1711"/>
      <c r="C3" s="1711"/>
      <c r="D3" s="1711"/>
      <c r="E3" s="1711"/>
    </row>
    <row r="4" spans="1:5" ht="13" x14ac:dyDescent="0.3">
      <c r="A4" s="1397"/>
      <c r="B4" s="713"/>
      <c r="C4" s="713"/>
      <c r="D4" s="713"/>
      <c r="E4" s="713"/>
    </row>
    <row r="5" spans="1:5" ht="13" x14ac:dyDescent="0.3">
      <c r="A5" s="1716" t="s">
        <v>676</v>
      </c>
      <c r="B5" s="1716"/>
      <c r="C5" s="1716"/>
      <c r="D5" s="1716"/>
      <c r="E5" s="1716"/>
    </row>
    <row r="6" spans="1:5" ht="13.5" thickBot="1" x14ac:dyDescent="0.35">
      <c r="A6" s="1"/>
      <c r="B6" s="1"/>
      <c r="C6" s="1"/>
      <c r="D6" s="1"/>
      <c r="E6" s="38" t="s">
        <v>665</v>
      </c>
    </row>
    <row r="7" spans="1:5" ht="13.5" thickBot="1" x14ac:dyDescent="0.35">
      <c r="A7" s="1713" t="s">
        <v>677</v>
      </c>
      <c r="B7" s="1713"/>
      <c r="C7" s="1713"/>
      <c r="D7" s="269" t="s">
        <v>678</v>
      </c>
      <c r="E7" s="1398" t="s">
        <v>679</v>
      </c>
    </row>
    <row r="8" spans="1:5" ht="16" thickBot="1" x14ac:dyDescent="0.4">
      <c r="A8" s="1399" t="s">
        <v>229</v>
      </c>
      <c r="B8" s="1720" t="s">
        <v>705</v>
      </c>
      <c r="C8" s="1720"/>
      <c r="D8" s="1400">
        <v>1831114249</v>
      </c>
      <c r="E8" s="1400">
        <v>1807463453</v>
      </c>
    </row>
    <row r="9" spans="1:5" ht="13" x14ac:dyDescent="0.3">
      <c r="A9" s="642"/>
      <c r="B9" s="1166" t="s">
        <v>680</v>
      </c>
      <c r="C9" s="1436" t="s">
        <v>681</v>
      </c>
      <c r="D9" s="192">
        <f>D10+D18+D26</f>
        <v>1212525</v>
      </c>
      <c r="E9" s="1125"/>
    </row>
    <row r="10" spans="1:5" ht="13" x14ac:dyDescent="0.3">
      <c r="A10" s="115"/>
      <c r="B10" s="91"/>
      <c r="C10" s="1437" t="s">
        <v>706</v>
      </c>
      <c r="D10" s="109"/>
      <c r="E10" s="102"/>
    </row>
    <row r="11" spans="1:5" ht="13" x14ac:dyDescent="0.3">
      <c r="A11" s="85"/>
      <c r="B11" s="1447"/>
      <c r="C11" s="1438" t="s">
        <v>682</v>
      </c>
      <c r="D11" s="189"/>
      <c r="E11" s="174"/>
    </row>
    <row r="12" spans="1:5" ht="13" x14ac:dyDescent="0.3">
      <c r="A12" s="93"/>
      <c r="B12" s="1448"/>
      <c r="C12" s="1439" t="s">
        <v>683</v>
      </c>
      <c r="D12" s="131">
        <f>D14+D15+D16</f>
        <v>0</v>
      </c>
      <c r="E12" s="131">
        <f>E14+E15+E16</f>
        <v>0</v>
      </c>
    </row>
    <row r="13" spans="1:5" ht="13" x14ac:dyDescent="0.3">
      <c r="A13" s="93"/>
      <c r="B13" s="1448"/>
      <c r="C13" s="1439" t="s">
        <v>684</v>
      </c>
      <c r="D13" s="131"/>
      <c r="E13" s="176"/>
    </row>
    <row r="14" spans="1:5" ht="13" x14ac:dyDescent="0.3">
      <c r="A14" s="93"/>
      <c r="B14" s="1448"/>
      <c r="C14" s="1440" t="s">
        <v>685</v>
      </c>
      <c r="D14" s="131"/>
      <c r="E14" s="176"/>
    </row>
    <row r="15" spans="1:5" ht="23.5" x14ac:dyDescent="0.3">
      <c r="A15" s="93"/>
      <c r="B15" s="1448"/>
      <c r="C15" s="1441" t="s">
        <v>702</v>
      </c>
      <c r="D15" s="131"/>
      <c r="E15" s="176"/>
    </row>
    <row r="16" spans="1:5" ht="13" x14ac:dyDescent="0.3">
      <c r="A16" s="193"/>
      <c r="B16" s="1449"/>
      <c r="C16" s="1442" t="s">
        <v>703</v>
      </c>
      <c r="D16" s="190"/>
      <c r="E16" s="184"/>
    </row>
    <row r="17" spans="1:5" ht="13" x14ac:dyDescent="0.3">
      <c r="A17" s="115"/>
      <c r="B17" s="91"/>
      <c r="C17" s="1443" t="s">
        <v>704</v>
      </c>
      <c r="D17" s="105">
        <v>0</v>
      </c>
      <c r="E17" s="105">
        <v>0</v>
      </c>
    </row>
    <row r="18" spans="1:5" ht="13" x14ac:dyDescent="0.3">
      <c r="A18" s="115"/>
      <c r="B18" s="91"/>
      <c r="C18" s="1437" t="s">
        <v>707</v>
      </c>
      <c r="D18" s="105">
        <v>1212525</v>
      </c>
      <c r="E18" s="100">
        <v>658005</v>
      </c>
    </row>
    <row r="19" spans="1:5" ht="13" x14ac:dyDescent="0.3">
      <c r="A19" s="115"/>
      <c r="B19" s="91"/>
      <c r="C19" s="1444" t="s">
        <v>682</v>
      </c>
      <c r="D19" s="105"/>
      <c r="E19" s="100"/>
    </row>
    <row r="20" spans="1:5" ht="13" x14ac:dyDescent="0.3">
      <c r="A20" s="115"/>
      <c r="B20" s="91"/>
      <c r="C20" s="1444" t="s">
        <v>683</v>
      </c>
      <c r="D20" s="105"/>
      <c r="E20" s="100"/>
    </row>
    <row r="21" spans="1:5" ht="13" x14ac:dyDescent="0.3">
      <c r="A21" s="115"/>
      <c r="B21" s="91"/>
      <c r="C21" s="1444" t="s">
        <v>684</v>
      </c>
      <c r="D21" s="105"/>
      <c r="E21" s="100"/>
    </row>
    <row r="22" spans="1:5" ht="13" x14ac:dyDescent="0.3">
      <c r="A22" s="115"/>
      <c r="B22" s="91"/>
      <c r="C22" s="1443" t="s">
        <v>685</v>
      </c>
      <c r="D22" s="105"/>
      <c r="E22" s="100"/>
    </row>
    <row r="23" spans="1:5" ht="23.5" x14ac:dyDescent="0.3">
      <c r="A23" s="115"/>
      <c r="B23" s="91"/>
      <c r="C23" s="1445" t="s">
        <v>702</v>
      </c>
      <c r="D23" s="105"/>
      <c r="E23" s="100"/>
    </row>
    <row r="24" spans="1:5" ht="13" x14ac:dyDescent="0.3">
      <c r="A24" s="115"/>
      <c r="B24" s="91"/>
      <c r="C24" s="1443" t="s">
        <v>703</v>
      </c>
      <c r="D24" s="105"/>
      <c r="E24" s="100"/>
    </row>
    <row r="25" spans="1:5" ht="13" x14ac:dyDescent="0.3">
      <c r="A25" s="115"/>
      <c r="B25" s="91"/>
      <c r="C25" s="1443" t="s">
        <v>704</v>
      </c>
      <c r="D25" s="105">
        <v>1201194</v>
      </c>
      <c r="E25" s="100"/>
    </row>
    <row r="26" spans="1:5" ht="13" x14ac:dyDescent="0.3">
      <c r="A26" s="115"/>
      <c r="B26" s="91"/>
      <c r="C26" s="1437" t="s">
        <v>708</v>
      </c>
      <c r="D26" s="105">
        <v>0</v>
      </c>
      <c r="E26" s="100"/>
    </row>
    <row r="27" spans="1:5" ht="13" x14ac:dyDescent="0.3">
      <c r="A27" s="115"/>
      <c r="B27" s="91"/>
      <c r="C27" s="1444" t="s">
        <v>682</v>
      </c>
      <c r="D27" s="105"/>
      <c r="E27" s="100"/>
    </row>
    <row r="28" spans="1:5" ht="13" x14ac:dyDescent="0.3">
      <c r="A28" s="115"/>
      <c r="B28" s="91"/>
      <c r="C28" s="1444" t="s">
        <v>683</v>
      </c>
      <c r="D28" s="105"/>
      <c r="E28" s="100"/>
    </row>
    <row r="29" spans="1:5" ht="13" x14ac:dyDescent="0.3">
      <c r="A29" s="115"/>
      <c r="B29" s="91"/>
      <c r="C29" s="1444" t="s">
        <v>684</v>
      </c>
      <c r="D29" s="105"/>
      <c r="E29" s="100"/>
    </row>
    <row r="30" spans="1:5" ht="13" x14ac:dyDescent="0.3">
      <c r="A30" s="115"/>
      <c r="B30" s="91"/>
      <c r="C30" s="1443" t="s">
        <v>685</v>
      </c>
      <c r="D30" s="105"/>
      <c r="E30" s="100"/>
    </row>
    <row r="31" spans="1:5" ht="23.5" x14ac:dyDescent="0.3">
      <c r="A31" s="115"/>
      <c r="B31" s="91"/>
      <c r="C31" s="1445" t="s">
        <v>702</v>
      </c>
      <c r="D31" s="105"/>
      <c r="E31" s="100"/>
    </row>
    <row r="32" spans="1:5" ht="13" x14ac:dyDescent="0.3">
      <c r="A32" s="115"/>
      <c r="B32" s="91"/>
      <c r="C32" s="1443" t="s">
        <v>703</v>
      </c>
      <c r="D32" s="105"/>
      <c r="E32" s="100"/>
    </row>
    <row r="33" spans="1:6" ht="13.5" thickBot="1" x14ac:dyDescent="0.35">
      <c r="A33" s="215"/>
      <c r="B33" s="1389"/>
      <c r="C33" s="1446" t="s">
        <v>704</v>
      </c>
      <c r="D33" s="217"/>
      <c r="E33" s="1278"/>
    </row>
    <row r="34" spans="1:6" ht="13.5" thickBot="1" x14ac:dyDescent="0.35">
      <c r="A34" s="1388"/>
      <c r="B34" s="1433" t="s">
        <v>686</v>
      </c>
      <c r="C34" s="1434" t="s">
        <v>687</v>
      </c>
      <c r="D34" s="112">
        <v>1816504263</v>
      </c>
      <c r="E34" s="1127">
        <v>1793104656</v>
      </c>
      <c r="F34" s="56"/>
    </row>
    <row r="35" spans="1:6" ht="13" x14ac:dyDescent="0.3">
      <c r="A35" s="32"/>
      <c r="B35" s="21"/>
      <c r="C35" s="1431" t="s">
        <v>688</v>
      </c>
      <c r="D35" s="1432">
        <v>1797922622</v>
      </c>
      <c r="E35" s="1409">
        <v>1767341176</v>
      </c>
      <c r="F35" s="56"/>
    </row>
    <row r="36" spans="1:6" ht="13" x14ac:dyDescent="0.3">
      <c r="A36" s="5"/>
      <c r="B36" s="23"/>
      <c r="C36" s="1405" t="s">
        <v>682</v>
      </c>
      <c r="D36" s="131"/>
      <c r="E36" s="1410"/>
      <c r="F36" s="56"/>
    </row>
    <row r="37" spans="1:6" ht="13" x14ac:dyDescent="0.3">
      <c r="A37" s="5"/>
      <c r="B37" s="23"/>
      <c r="C37" s="1406" t="s">
        <v>683</v>
      </c>
      <c r="D37" s="131">
        <f>D39+D41</f>
        <v>1579118538</v>
      </c>
      <c r="E37" s="1410">
        <v>1537297315</v>
      </c>
      <c r="F37" s="56"/>
    </row>
    <row r="38" spans="1:6" ht="13" x14ac:dyDescent="0.3">
      <c r="A38" s="5"/>
      <c r="B38" s="23"/>
      <c r="C38" s="1406" t="s">
        <v>684</v>
      </c>
      <c r="D38" s="131"/>
      <c r="E38" s="1410"/>
      <c r="F38" s="56"/>
    </row>
    <row r="39" spans="1:6" ht="13" x14ac:dyDescent="0.3">
      <c r="A39" s="5"/>
      <c r="B39" s="23"/>
      <c r="C39" s="1407" t="s">
        <v>685</v>
      </c>
      <c r="D39" s="1316">
        <v>879455400</v>
      </c>
      <c r="E39" s="1410">
        <v>852405390</v>
      </c>
      <c r="F39" s="56"/>
    </row>
    <row r="40" spans="1:6" ht="23.5" x14ac:dyDescent="0.3">
      <c r="A40" s="5"/>
      <c r="B40" s="23"/>
      <c r="C40" s="1429" t="s">
        <v>702</v>
      </c>
      <c r="D40" s="1316"/>
      <c r="E40" s="1410"/>
      <c r="F40" s="56"/>
    </row>
    <row r="41" spans="1:6" ht="13" x14ac:dyDescent="0.3">
      <c r="A41" s="5"/>
      <c r="B41" s="23"/>
      <c r="C41" s="1407" t="s">
        <v>703</v>
      </c>
      <c r="D41" s="1316">
        <v>699663138</v>
      </c>
      <c r="E41" s="1410">
        <v>684891925</v>
      </c>
      <c r="F41" s="56"/>
    </row>
    <row r="42" spans="1:6" ht="13.5" thickBot="1" x14ac:dyDescent="0.35">
      <c r="A42" s="9"/>
      <c r="B42" s="123"/>
      <c r="C42" s="1408" t="s">
        <v>704</v>
      </c>
      <c r="D42" s="1128"/>
      <c r="E42" s="1411"/>
      <c r="F42" s="56"/>
    </row>
    <row r="43" spans="1:6" ht="13.5" thickBot="1" x14ac:dyDescent="0.35">
      <c r="A43" s="1401"/>
      <c r="B43" s="154"/>
      <c r="C43" s="1402" t="s">
        <v>709</v>
      </c>
      <c r="D43" s="1167">
        <v>9220613</v>
      </c>
      <c r="E43" s="1404">
        <v>19005106</v>
      </c>
      <c r="F43" s="56"/>
    </row>
    <row r="44" spans="1:6" ht="13" x14ac:dyDescent="0.3">
      <c r="A44" s="32"/>
      <c r="B44" s="21"/>
      <c r="C44" s="1405" t="s">
        <v>682</v>
      </c>
      <c r="D44" s="1412"/>
      <c r="E44" s="1413"/>
      <c r="F44" s="56"/>
    </row>
    <row r="45" spans="1:6" ht="13" x14ac:dyDescent="0.3">
      <c r="A45" s="5"/>
      <c r="B45" s="23"/>
      <c r="C45" s="1406" t="s">
        <v>683</v>
      </c>
      <c r="D45" s="131"/>
      <c r="E45" s="24">
        <f>E47+E49</f>
        <v>18071735</v>
      </c>
      <c r="F45" s="56"/>
    </row>
    <row r="46" spans="1:6" ht="13" x14ac:dyDescent="0.3">
      <c r="A46" s="5"/>
      <c r="B46" s="23"/>
      <c r="C46" s="1406" t="s">
        <v>684</v>
      </c>
      <c r="D46" s="131"/>
      <c r="E46" s="24"/>
      <c r="F46" s="56"/>
    </row>
    <row r="47" spans="1:6" ht="13" x14ac:dyDescent="0.3">
      <c r="A47" s="5"/>
      <c r="B47" s="23"/>
      <c r="C47" s="1407" t="s">
        <v>685</v>
      </c>
      <c r="D47" s="131">
        <v>0</v>
      </c>
      <c r="E47" s="24">
        <v>0</v>
      </c>
      <c r="F47" s="56"/>
    </row>
    <row r="48" spans="1:6" ht="23.5" x14ac:dyDescent="0.3">
      <c r="A48" s="5"/>
      <c r="B48" s="23"/>
      <c r="C48" s="1429" t="s">
        <v>702</v>
      </c>
      <c r="D48" s="131"/>
      <c r="E48" s="24"/>
      <c r="F48" s="56"/>
    </row>
    <row r="49" spans="1:6" ht="13" x14ac:dyDescent="0.3">
      <c r="A49" s="5"/>
      <c r="B49" s="23"/>
      <c r="C49" s="1407" t="s">
        <v>703</v>
      </c>
      <c r="D49" s="131">
        <v>8830675</v>
      </c>
      <c r="E49" s="24">
        <v>18071735</v>
      </c>
      <c r="F49" s="56"/>
    </row>
    <row r="50" spans="1:6" ht="13" x14ac:dyDescent="0.3">
      <c r="A50" s="1451"/>
      <c r="B50" s="1452"/>
      <c r="C50" s="1453" t="s">
        <v>704</v>
      </c>
      <c r="D50" s="132"/>
      <c r="E50" s="662"/>
      <c r="F50" s="56"/>
    </row>
    <row r="51" spans="1:6" ht="13" x14ac:dyDescent="0.3">
      <c r="A51" s="34"/>
      <c r="B51" s="34"/>
      <c r="C51" s="1450"/>
      <c r="D51" s="28"/>
      <c r="E51" s="28"/>
      <c r="F51" s="56"/>
    </row>
    <row r="52" spans="1:6" ht="13" x14ac:dyDescent="0.3">
      <c r="A52" s="34"/>
      <c r="B52" s="34"/>
      <c r="C52" s="1450"/>
      <c r="D52" s="28"/>
      <c r="E52" s="28"/>
      <c r="F52" s="56"/>
    </row>
    <row r="53" spans="1:6" ht="13" x14ac:dyDescent="0.3">
      <c r="A53" s="34"/>
      <c r="B53" s="34"/>
      <c r="C53" s="1450"/>
      <c r="D53" s="28"/>
      <c r="E53" s="28"/>
      <c r="F53" s="56"/>
    </row>
    <row r="54" spans="1:6" ht="13" x14ac:dyDescent="0.3">
      <c r="A54" s="34"/>
      <c r="B54" s="34"/>
      <c r="C54" s="1450"/>
      <c r="D54" s="28"/>
      <c r="E54" s="28"/>
      <c r="F54" s="56"/>
    </row>
    <row r="55" spans="1:6" ht="13" x14ac:dyDescent="0.3">
      <c r="A55" s="34"/>
      <c r="B55" s="34"/>
      <c r="C55" s="1450"/>
      <c r="D55" s="28"/>
      <c r="E55" s="28"/>
      <c r="F55" s="56"/>
    </row>
    <row r="56" spans="1:6" ht="13" x14ac:dyDescent="0.3">
      <c r="A56" s="1717">
        <v>2</v>
      </c>
      <c r="B56" s="1605"/>
      <c r="C56" s="1605"/>
      <c r="D56" s="1605"/>
      <c r="E56" s="1605"/>
      <c r="F56" s="56"/>
    </row>
    <row r="57" spans="1:6" ht="13" x14ac:dyDescent="0.3">
      <c r="A57" s="1708" t="s">
        <v>958</v>
      </c>
      <c r="B57" s="1708"/>
      <c r="C57" s="1708"/>
      <c r="D57" s="1708"/>
      <c r="E57" s="1708"/>
      <c r="F57" s="56"/>
    </row>
    <row r="58" spans="1:6" ht="13" x14ac:dyDescent="0.3">
      <c r="A58" s="124"/>
      <c r="B58" s="124"/>
      <c r="C58" s="124"/>
      <c r="D58" s="124"/>
      <c r="E58" s="124"/>
      <c r="F58" s="56"/>
    </row>
    <row r="59" spans="1:6" ht="15" x14ac:dyDescent="0.3">
      <c r="A59" s="1711" t="s">
        <v>959</v>
      </c>
      <c r="B59" s="1711"/>
      <c r="C59" s="1711"/>
      <c r="D59" s="1711"/>
      <c r="E59" s="1711"/>
      <c r="F59" s="56"/>
    </row>
    <row r="60" spans="1:6" ht="13" x14ac:dyDescent="0.3">
      <c r="A60" s="1397"/>
      <c r="B60" s="713"/>
      <c r="C60" s="713"/>
      <c r="D60" s="713"/>
      <c r="E60" s="713"/>
      <c r="F60" s="56"/>
    </row>
    <row r="61" spans="1:6" ht="13" x14ac:dyDescent="0.3">
      <c r="A61" s="1716" t="s">
        <v>676</v>
      </c>
      <c r="B61" s="1716"/>
      <c r="C61" s="1716"/>
      <c r="D61" s="1716"/>
      <c r="E61" s="1716"/>
      <c r="F61" s="56"/>
    </row>
    <row r="62" spans="1:6" ht="13.5" thickBot="1" x14ac:dyDescent="0.35">
      <c r="A62" s="1"/>
      <c r="B62" s="1"/>
      <c r="C62" s="1"/>
      <c r="D62" s="1"/>
      <c r="E62" s="38" t="s">
        <v>665</v>
      </c>
      <c r="F62" s="56"/>
    </row>
    <row r="63" spans="1:6" ht="13.5" thickBot="1" x14ac:dyDescent="0.35">
      <c r="A63" s="1713" t="s">
        <v>677</v>
      </c>
      <c r="B63" s="1713"/>
      <c r="C63" s="1713"/>
      <c r="D63" s="269" t="s">
        <v>678</v>
      </c>
      <c r="E63" s="1398" t="s">
        <v>679</v>
      </c>
      <c r="F63" s="56"/>
    </row>
    <row r="64" spans="1:6" ht="13.5" thickBot="1" x14ac:dyDescent="0.35">
      <c r="A64" s="1401"/>
      <c r="B64" s="154"/>
      <c r="C64" s="1402" t="s">
        <v>710</v>
      </c>
      <c r="D64" s="1167">
        <f>D66+D71</f>
        <v>0</v>
      </c>
      <c r="E64" s="1404">
        <f>E66+E71</f>
        <v>0</v>
      </c>
      <c r="F64" s="56"/>
    </row>
    <row r="65" spans="1:6" ht="13" x14ac:dyDescent="0.3">
      <c r="A65" s="32"/>
      <c r="B65" s="21"/>
      <c r="C65" s="1405" t="s">
        <v>682</v>
      </c>
      <c r="D65" s="1412"/>
      <c r="E65" s="661"/>
      <c r="F65" s="56"/>
    </row>
    <row r="66" spans="1:6" ht="13" x14ac:dyDescent="0.3">
      <c r="A66" s="5"/>
      <c r="B66" s="23"/>
      <c r="C66" s="1406" t="s">
        <v>683</v>
      </c>
      <c r="D66" s="131">
        <f>D68+D70</f>
        <v>0</v>
      </c>
      <c r="E66" s="24">
        <f>E68+E70</f>
        <v>0</v>
      </c>
      <c r="F66" s="56"/>
    </row>
    <row r="67" spans="1:6" ht="13" x14ac:dyDescent="0.3">
      <c r="A67" s="5"/>
      <c r="B67" s="23"/>
      <c r="C67" s="1406" t="s">
        <v>684</v>
      </c>
      <c r="D67" s="131"/>
      <c r="E67" s="24"/>
      <c r="F67" s="56"/>
    </row>
    <row r="68" spans="1:6" ht="13" x14ac:dyDescent="0.3">
      <c r="A68" s="5"/>
      <c r="B68" s="23"/>
      <c r="C68" s="1407" t="s">
        <v>685</v>
      </c>
      <c r="D68" s="131">
        <v>0</v>
      </c>
      <c r="E68" s="24">
        <v>0</v>
      </c>
      <c r="F68" s="56"/>
    </row>
    <row r="69" spans="1:6" ht="23.5" x14ac:dyDescent="0.3">
      <c r="A69" s="5"/>
      <c r="B69" s="23"/>
      <c r="C69" s="1429" t="s">
        <v>702</v>
      </c>
      <c r="D69" s="131"/>
      <c r="E69" s="24"/>
      <c r="F69" s="56"/>
    </row>
    <row r="70" spans="1:6" ht="13" x14ac:dyDescent="0.3">
      <c r="A70" s="5"/>
      <c r="B70" s="23"/>
      <c r="C70" s="1407" t="s">
        <v>703</v>
      </c>
      <c r="D70" s="131"/>
      <c r="E70" s="24">
        <v>0</v>
      </c>
      <c r="F70" s="56"/>
    </row>
    <row r="71" spans="1:6" ht="13.5" thickBot="1" x14ac:dyDescent="0.35">
      <c r="A71" s="9"/>
      <c r="B71" s="123"/>
      <c r="C71" s="1408" t="s">
        <v>704</v>
      </c>
      <c r="D71" s="190"/>
      <c r="E71" s="30"/>
      <c r="F71" s="56"/>
    </row>
    <row r="72" spans="1:6" ht="13.5" thickBot="1" x14ac:dyDescent="0.35">
      <c r="A72" s="1401"/>
      <c r="B72" s="154"/>
      <c r="C72" s="1402" t="s">
        <v>711</v>
      </c>
      <c r="D72" s="1167">
        <v>9750966</v>
      </c>
      <c r="E72" s="1404">
        <v>6758374</v>
      </c>
      <c r="F72" s="56"/>
    </row>
    <row r="73" spans="1:6" ht="13" x14ac:dyDescent="0.3">
      <c r="A73" s="32"/>
      <c r="B73" s="21"/>
      <c r="C73" s="1405" t="s">
        <v>682</v>
      </c>
      <c r="D73" s="189"/>
      <c r="E73" s="661"/>
      <c r="F73" s="56"/>
    </row>
    <row r="74" spans="1:6" ht="13" x14ac:dyDescent="0.3">
      <c r="A74" s="5"/>
      <c r="B74" s="23"/>
      <c r="C74" s="1406" t="s">
        <v>683</v>
      </c>
      <c r="D74" s="131">
        <v>0</v>
      </c>
      <c r="E74" s="24">
        <v>0</v>
      </c>
      <c r="F74" s="56"/>
    </row>
    <row r="75" spans="1:6" ht="13" x14ac:dyDescent="0.3">
      <c r="A75" s="5"/>
      <c r="B75" s="23"/>
      <c r="C75" s="1406" t="s">
        <v>684</v>
      </c>
      <c r="D75" s="131"/>
      <c r="E75" s="24"/>
      <c r="F75" s="56"/>
    </row>
    <row r="76" spans="1:6" ht="13" x14ac:dyDescent="0.3">
      <c r="A76" s="5"/>
      <c r="B76" s="23"/>
      <c r="C76" s="1407" t="s">
        <v>685</v>
      </c>
      <c r="D76" s="131">
        <v>0</v>
      </c>
      <c r="E76" s="24">
        <v>0</v>
      </c>
      <c r="F76" s="56"/>
    </row>
    <row r="77" spans="1:6" ht="23.5" x14ac:dyDescent="0.3">
      <c r="A77" s="5"/>
      <c r="B77" s="23"/>
      <c r="C77" s="1429" t="s">
        <v>702</v>
      </c>
      <c r="D77" s="131"/>
      <c r="E77" s="24"/>
      <c r="F77" s="56"/>
    </row>
    <row r="78" spans="1:6" ht="13" x14ac:dyDescent="0.3">
      <c r="A78" s="5"/>
      <c r="B78" s="23"/>
      <c r="C78" s="1407" t="s">
        <v>703</v>
      </c>
      <c r="D78" s="131">
        <v>9750966</v>
      </c>
      <c r="E78" s="24">
        <v>6758374</v>
      </c>
      <c r="F78" s="56"/>
    </row>
    <row r="79" spans="1:6" ht="13.5" thickBot="1" x14ac:dyDescent="0.35">
      <c r="A79" s="5"/>
      <c r="B79" s="23"/>
      <c r="C79" s="1408" t="s">
        <v>704</v>
      </c>
      <c r="D79" s="131">
        <v>0</v>
      </c>
      <c r="E79" s="24">
        <v>0</v>
      </c>
      <c r="F79" s="56"/>
    </row>
    <row r="80" spans="1:6" ht="13.5" thickBot="1" x14ac:dyDescent="0.35">
      <c r="A80" s="1401"/>
      <c r="B80" s="154"/>
      <c r="C80" s="1402" t="s">
        <v>712</v>
      </c>
      <c r="D80" s="1167">
        <f>D82+D87</f>
        <v>0</v>
      </c>
      <c r="E80" s="1404">
        <f>E82+E87</f>
        <v>0</v>
      </c>
      <c r="F80" s="56"/>
    </row>
    <row r="81" spans="1:6" ht="13" x14ac:dyDescent="0.3">
      <c r="A81" s="32"/>
      <c r="B81" s="21"/>
      <c r="C81" s="1405" t="s">
        <v>682</v>
      </c>
      <c r="D81" s="189"/>
      <c r="E81" s="661"/>
      <c r="F81" s="56"/>
    </row>
    <row r="82" spans="1:6" ht="13" x14ac:dyDescent="0.3">
      <c r="A82" s="5"/>
      <c r="B82" s="23"/>
      <c r="C82" s="1406" t="s">
        <v>683</v>
      </c>
      <c r="D82" s="131">
        <v>0</v>
      </c>
      <c r="E82" s="24">
        <v>0</v>
      </c>
      <c r="F82" s="56"/>
    </row>
    <row r="83" spans="1:6" ht="13" x14ac:dyDescent="0.3">
      <c r="A83" s="5"/>
      <c r="B83" s="23"/>
      <c r="C83" s="1406" t="s">
        <v>684</v>
      </c>
      <c r="D83" s="131"/>
      <c r="E83" s="24"/>
      <c r="F83" s="56"/>
    </row>
    <row r="84" spans="1:6" ht="13" x14ac:dyDescent="0.3">
      <c r="A84" s="5"/>
      <c r="B84" s="23"/>
      <c r="C84" s="1407" t="s">
        <v>685</v>
      </c>
      <c r="D84" s="131">
        <v>0</v>
      </c>
      <c r="E84" s="24">
        <v>0</v>
      </c>
      <c r="F84" s="56"/>
    </row>
    <row r="85" spans="1:6" ht="23.5" x14ac:dyDescent="0.3">
      <c r="A85" s="5"/>
      <c r="B85" s="23"/>
      <c r="C85" s="1429" t="s">
        <v>702</v>
      </c>
      <c r="D85" s="131"/>
      <c r="E85" s="24"/>
      <c r="F85" s="56"/>
    </row>
    <row r="86" spans="1:6" ht="13" x14ac:dyDescent="0.3">
      <c r="A86" s="5"/>
      <c r="B86" s="23"/>
      <c r="C86" s="1407" t="s">
        <v>703</v>
      </c>
      <c r="D86" s="131">
        <v>0</v>
      </c>
      <c r="E86" s="24">
        <v>0</v>
      </c>
      <c r="F86" s="56"/>
    </row>
    <row r="87" spans="1:6" ht="13.5" thickBot="1" x14ac:dyDescent="0.35">
      <c r="A87" s="5"/>
      <c r="B87" s="23"/>
      <c r="C87" s="1408" t="s">
        <v>704</v>
      </c>
      <c r="D87" s="131">
        <v>0</v>
      </c>
      <c r="E87" s="24">
        <v>0</v>
      </c>
      <c r="F87" s="56"/>
    </row>
    <row r="88" spans="1:6" ht="13.5" thickBot="1" x14ac:dyDescent="0.35">
      <c r="A88" s="1401"/>
      <c r="B88" s="154" t="s">
        <v>689</v>
      </c>
      <c r="C88" s="1402" t="s">
        <v>690</v>
      </c>
      <c r="D88" s="1167"/>
      <c r="E88" s="1167"/>
    </row>
    <row r="89" spans="1:6" ht="13.5" thickBot="1" x14ac:dyDescent="0.35">
      <c r="A89" s="1401"/>
      <c r="B89" s="154"/>
      <c r="C89" s="1402" t="s">
        <v>713</v>
      </c>
      <c r="D89" s="191">
        <v>13408792</v>
      </c>
      <c r="E89" s="1404">
        <v>13700792</v>
      </c>
    </row>
    <row r="90" spans="1:6" ht="13" x14ac:dyDescent="0.3">
      <c r="A90" s="32"/>
      <c r="B90" s="21"/>
      <c r="C90" s="1405" t="s">
        <v>682</v>
      </c>
      <c r="D90" s="1412"/>
      <c r="E90" s="1413"/>
    </row>
    <row r="91" spans="1:6" ht="13" x14ac:dyDescent="0.3">
      <c r="A91" s="5"/>
      <c r="B91" s="23"/>
      <c r="C91" s="1406" t="s">
        <v>683</v>
      </c>
      <c r="D91" s="131"/>
      <c r="E91" s="24"/>
    </row>
    <row r="92" spans="1:6" ht="13" x14ac:dyDescent="0.3">
      <c r="A92" s="5"/>
      <c r="B92" s="23"/>
      <c r="C92" s="1406" t="s">
        <v>684</v>
      </c>
      <c r="D92" s="131"/>
      <c r="E92" s="24"/>
    </row>
    <row r="93" spans="1:6" ht="13" x14ac:dyDescent="0.3">
      <c r="A93" s="5"/>
      <c r="B93" s="23"/>
      <c r="C93" s="1407" t="s">
        <v>685</v>
      </c>
      <c r="D93" s="131"/>
      <c r="E93" s="24"/>
    </row>
    <row r="94" spans="1:6" ht="23.5" x14ac:dyDescent="0.3">
      <c r="A94" s="5"/>
      <c r="B94" s="23"/>
      <c r="C94" s="1429" t="s">
        <v>702</v>
      </c>
      <c r="D94" s="131"/>
      <c r="E94" s="24"/>
    </row>
    <row r="95" spans="1:6" ht="13" x14ac:dyDescent="0.3">
      <c r="A95" s="5"/>
      <c r="B95" s="23"/>
      <c r="C95" s="1407" t="s">
        <v>703</v>
      </c>
      <c r="D95" s="131">
        <v>13408792</v>
      </c>
      <c r="E95" s="24">
        <v>13700792</v>
      </c>
    </row>
    <row r="96" spans="1:6" ht="13.5" thickBot="1" x14ac:dyDescent="0.35">
      <c r="A96" s="1415"/>
      <c r="B96" s="1416"/>
      <c r="C96" s="1408" t="s">
        <v>704</v>
      </c>
      <c r="D96" s="455"/>
      <c r="E96" s="1417"/>
    </row>
    <row r="97" spans="1:5" ht="13.5" thickBot="1" x14ac:dyDescent="0.35">
      <c r="A97" s="1418"/>
      <c r="B97" s="154"/>
      <c r="C97" s="1402" t="s">
        <v>691</v>
      </c>
      <c r="D97" s="1403">
        <f>D99+D104</f>
        <v>0</v>
      </c>
      <c r="E97" s="1404">
        <f>E99+E104</f>
        <v>0</v>
      </c>
    </row>
    <row r="98" spans="1:5" ht="13" x14ac:dyDescent="0.3">
      <c r="A98" s="5"/>
      <c r="B98" s="21"/>
      <c r="C98" s="1405" t="s">
        <v>682</v>
      </c>
      <c r="D98" s="1419"/>
      <c r="E98" s="661"/>
    </row>
    <row r="99" spans="1:5" ht="13" x14ac:dyDescent="0.3">
      <c r="A99" s="5"/>
      <c r="B99" s="23"/>
      <c r="C99" s="1406" t="s">
        <v>683</v>
      </c>
      <c r="D99" s="7">
        <f>D101+D103</f>
        <v>0</v>
      </c>
      <c r="E99" s="7">
        <f>E101+E103</f>
        <v>0</v>
      </c>
    </row>
    <row r="100" spans="1:5" ht="13" x14ac:dyDescent="0.3">
      <c r="A100" s="5"/>
      <c r="B100" s="23"/>
      <c r="C100" s="1406" t="s">
        <v>684</v>
      </c>
      <c r="D100" s="7"/>
      <c r="E100" s="24"/>
    </row>
    <row r="101" spans="1:5" ht="13" x14ac:dyDescent="0.3">
      <c r="A101" s="5"/>
      <c r="B101" s="23"/>
      <c r="C101" s="1407" t="s">
        <v>685</v>
      </c>
      <c r="D101" s="7">
        <v>0</v>
      </c>
      <c r="E101" s="24">
        <v>0</v>
      </c>
    </row>
    <row r="102" spans="1:5" ht="23.5" x14ac:dyDescent="0.3">
      <c r="A102" s="5"/>
      <c r="B102" s="23"/>
      <c r="C102" s="1429" t="s">
        <v>702</v>
      </c>
      <c r="D102" s="7"/>
      <c r="E102" s="24"/>
    </row>
    <row r="103" spans="1:5" ht="13" x14ac:dyDescent="0.3">
      <c r="A103" s="5"/>
      <c r="B103" s="23"/>
      <c r="C103" s="1407" t="s">
        <v>703</v>
      </c>
      <c r="D103" s="7">
        <v>0</v>
      </c>
      <c r="E103" s="24">
        <v>0</v>
      </c>
    </row>
    <row r="104" spans="1:5" ht="13" x14ac:dyDescent="0.3">
      <c r="A104" s="1451"/>
      <c r="B104" s="1452"/>
      <c r="C104" s="1453" t="s">
        <v>704</v>
      </c>
      <c r="D104" s="81"/>
      <c r="E104" s="662"/>
    </row>
    <row r="105" spans="1:5" ht="13" x14ac:dyDescent="0.3">
      <c r="A105" s="34"/>
      <c r="B105" s="34"/>
      <c r="C105" s="1450"/>
      <c r="D105" s="28"/>
      <c r="E105" s="28"/>
    </row>
    <row r="106" spans="1:5" ht="13" x14ac:dyDescent="0.3">
      <c r="A106" s="34"/>
      <c r="B106" s="34"/>
      <c r="C106" s="1450"/>
      <c r="D106" s="28"/>
      <c r="E106" s="28"/>
    </row>
    <row r="107" spans="1:5" ht="13" x14ac:dyDescent="0.3">
      <c r="A107" s="34"/>
      <c r="B107" s="34"/>
      <c r="C107" s="1450"/>
      <c r="D107" s="28"/>
      <c r="E107" s="28"/>
    </row>
    <row r="108" spans="1:5" ht="13" x14ac:dyDescent="0.3">
      <c r="A108" s="34"/>
      <c r="B108" s="34"/>
      <c r="C108" s="1450"/>
      <c r="D108" s="28"/>
      <c r="E108" s="28"/>
    </row>
    <row r="109" spans="1:5" ht="13" x14ac:dyDescent="0.3">
      <c r="A109" s="1717">
        <v>3</v>
      </c>
      <c r="B109" s="1605"/>
      <c r="C109" s="1605"/>
      <c r="D109" s="1605"/>
      <c r="E109" s="1605"/>
    </row>
    <row r="110" spans="1:5" ht="13" x14ac:dyDescent="0.3">
      <c r="A110" s="1708" t="s">
        <v>960</v>
      </c>
      <c r="B110" s="1708"/>
      <c r="C110" s="1708"/>
      <c r="D110" s="1708"/>
      <c r="E110" s="1708"/>
    </row>
    <row r="111" spans="1:5" ht="13" x14ac:dyDescent="0.3">
      <c r="A111" s="124"/>
      <c r="B111" s="124"/>
      <c r="C111" s="124"/>
      <c r="D111" s="124"/>
      <c r="E111" s="124"/>
    </row>
    <row r="112" spans="1:5" ht="15" x14ac:dyDescent="0.3">
      <c r="A112" s="1711" t="s">
        <v>959</v>
      </c>
      <c r="B112" s="1711"/>
      <c r="C112" s="1711"/>
      <c r="D112" s="1711"/>
      <c r="E112" s="1711"/>
    </row>
    <row r="113" spans="1:5" ht="13" x14ac:dyDescent="0.3">
      <c r="A113" s="1397"/>
      <c r="B113" s="713"/>
      <c r="C113" s="713"/>
      <c r="D113" s="713"/>
      <c r="E113" s="713"/>
    </row>
    <row r="114" spans="1:5" ht="13" x14ac:dyDescent="0.3">
      <c r="A114" s="1716" t="s">
        <v>676</v>
      </c>
      <c r="B114" s="1716"/>
      <c r="C114" s="1716"/>
      <c r="D114" s="1716"/>
      <c r="E114" s="1716"/>
    </row>
    <row r="115" spans="1:5" ht="13.5" thickBot="1" x14ac:dyDescent="0.35">
      <c r="A115" s="1"/>
      <c r="B115" s="1"/>
      <c r="C115" s="1"/>
      <c r="D115" s="1"/>
      <c r="E115" s="38" t="s">
        <v>665</v>
      </c>
    </row>
    <row r="116" spans="1:5" ht="13.5" thickBot="1" x14ac:dyDescent="0.35">
      <c r="A116" s="1718" t="s">
        <v>677</v>
      </c>
      <c r="B116" s="1719"/>
      <c r="C116" s="1719"/>
      <c r="D116" s="1474" t="s">
        <v>678</v>
      </c>
      <c r="E116" s="1079" t="s">
        <v>679</v>
      </c>
    </row>
    <row r="117" spans="1:5" ht="13.5" thickBot="1" x14ac:dyDescent="0.35">
      <c r="A117" s="93"/>
      <c r="B117" s="154"/>
      <c r="C117" s="1402" t="s">
        <v>714</v>
      </c>
      <c r="D117" s="1403">
        <f>D119+D124</f>
        <v>0</v>
      </c>
      <c r="E117" s="1475">
        <f>E119+E124</f>
        <v>0</v>
      </c>
    </row>
    <row r="118" spans="1:5" ht="13" x14ac:dyDescent="0.3">
      <c r="A118" s="93"/>
      <c r="B118" s="21"/>
      <c r="C118" s="1405" t="s">
        <v>682</v>
      </c>
      <c r="D118" s="432"/>
      <c r="E118" s="174"/>
    </row>
    <row r="119" spans="1:5" ht="13" x14ac:dyDescent="0.3">
      <c r="A119" s="93"/>
      <c r="B119" s="23"/>
      <c r="C119" s="1406" t="s">
        <v>683</v>
      </c>
      <c r="D119" s="131">
        <f>D121+D123</f>
        <v>0</v>
      </c>
      <c r="E119" s="176">
        <f>E121+E123</f>
        <v>0</v>
      </c>
    </row>
    <row r="120" spans="1:5" ht="13" x14ac:dyDescent="0.3">
      <c r="A120" s="93"/>
      <c r="B120" s="23"/>
      <c r="C120" s="1406" t="s">
        <v>684</v>
      </c>
      <c r="D120" s="131"/>
      <c r="E120" s="176"/>
    </row>
    <row r="121" spans="1:5" ht="13" x14ac:dyDescent="0.3">
      <c r="A121" s="93"/>
      <c r="B121" s="23"/>
      <c r="C121" s="1407" t="s">
        <v>685</v>
      </c>
      <c r="D121" s="131">
        <v>0</v>
      </c>
      <c r="E121" s="176">
        <v>0</v>
      </c>
    </row>
    <row r="122" spans="1:5" ht="23.5" x14ac:dyDescent="0.3">
      <c r="A122" s="93"/>
      <c r="B122" s="23"/>
      <c r="C122" s="1429" t="s">
        <v>702</v>
      </c>
      <c r="D122" s="131"/>
      <c r="E122" s="176"/>
    </row>
    <row r="123" spans="1:5" ht="13" x14ac:dyDescent="0.3">
      <c r="A123" s="93"/>
      <c r="B123" s="23"/>
      <c r="C123" s="1407" t="s">
        <v>703</v>
      </c>
      <c r="D123" s="131">
        <v>0</v>
      </c>
      <c r="E123" s="176">
        <v>0</v>
      </c>
    </row>
    <row r="124" spans="1:5" ht="13" x14ac:dyDescent="0.3">
      <c r="A124" s="1253"/>
      <c r="B124" s="1452"/>
      <c r="C124" s="1453" t="s">
        <v>704</v>
      </c>
      <c r="D124" s="132"/>
      <c r="E124" s="273"/>
    </row>
    <row r="125" spans="1:5" ht="13.5" thickBot="1" x14ac:dyDescent="0.35">
      <c r="A125" s="94"/>
      <c r="B125" s="25"/>
      <c r="C125" s="1454"/>
      <c r="D125" s="113"/>
      <c r="E125" s="104"/>
    </row>
    <row r="126" spans="1:5" ht="26.5" thickBot="1" x14ac:dyDescent="0.35">
      <c r="A126" s="1476"/>
      <c r="B126" s="1420" t="s">
        <v>692</v>
      </c>
      <c r="C126" s="1421" t="s">
        <v>715</v>
      </c>
      <c r="D126" s="1422">
        <f>D128+D132</f>
        <v>0</v>
      </c>
      <c r="E126" s="1477">
        <f>E128+E132</f>
        <v>0</v>
      </c>
    </row>
    <row r="127" spans="1:5" ht="13" x14ac:dyDescent="0.3">
      <c r="A127" s="85"/>
      <c r="B127" s="21"/>
      <c r="C127" s="1405" t="s">
        <v>682</v>
      </c>
      <c r="D127" s="1412"/>
      <c r="E127" s="1313"/>
    </row>
    <row r="128" spans="1:5" ht="13" x14ac:dyDescent="0.3">
      <c r="A128" s="93"/>
      <c r="B128" s="23"/>
      <c r="C128" s="1406" t="s">
        <v>683</v>
      </c>
      <c r="D128" s="131"/>
      <c r="E128" s="1126"/>
    </row>
    <row r="129" spans="1:6" ht="13" x14ac:dyDescent="0.3">
      <c r="A129" s="93"/>
      <c r="B129" s="23"/>
      <c r="C129" s="1406" t="s">
        <v>684</v>
      </c>
      <c r="D129" s="1316"/>
      <c r="E129" s="1126"/>
    </row>
    <row r="130" spans="1:6" ht="13" x14ac:dyDescent="0.3">
      <c r="A130" s="93"/>
      <c r="B130" s="23"/>
      <c r="C130" s="1407" t="s">
        <v>685</v>
      </c>
      <c r="D130" s="1316"/>
      <c r="E130" s="1126"/>
    </row>
    <row r="131" spans="1:6" ht="23.5" x14ac:dyDescent="0.3">
      <c r="A131" s="93"/>
      <c r="B131" s="23"/>
      <c r="C131" s="1429" t="s">
        <v>702</v>
      </c>
      <c r="D131" s="1316"/>
      <c r="E131" s="1126"/>
    </row>
    <row r="132" spans="1:6" ht="13" x14ac:dyDescent="0.3">
      <c r="A132" s="93"/>
      <c r="B132" s="23"/>
      <c r="C132" s="1407" t="s">
        <v>703</v>
      </c>
      <c r="D132" s="1316"/>
      <c r="E132" s="1126"/>
    </row>
    <row r="133" spans="1:6" ht="13.5" thickBot="1" x14ac:dyDescent="0.35">
      <c r="A133" s="193"/>
      <c r="B133" s="123"/>
      <c r="C133" s="1408" t="s">
        <v>704</v>
      </c>
      <c r="D133" s="1423"/>
      <c r="E133" s="623"/>
    </row>
    <row r="134" spans="1:6" ht="17.25" customHeight="1" thickBot="1" x14ac:dyDescent="0.4">
      <c r="A134" s="1478" t="s">
        <v>157</v>
      </c>
      <c r="B134" s="154"/>
      <c r="C134" s="1455" t="s">
        <v>716</v>
      </c>
      <c r="D134" s="1424"/>
      <c r="E134" s="1475"/>
      <c r="F134" s="56"/>
    </row>
    <row r="135" spans="1:6" ht="13" x14ac:dyDescent="0.3">
      <c r="A135" s="85"/>
      <c r="B135" s="1425" t="s">
        <v>680</v>
      </c>
      <c r="C135" s="1418" t="s">
        <v>693</v>
      </c>
      <c r="D135" s="189"/>
      <c r="E135" s="174"/>
      <c r="F135" s="56"/>
    </row>
    <row r="136" spans="1:6" ht="13.5" thickBot="1" x14ac:dyDescent="0.35">
      <c r="A136" s="193"/>
      <c r="B136" s="123" t="s">
        <v>694</v>
      </c>
      <c r="C136" s="9" t="s">
        <v>1010</v>
      </c>
      <c r="D136" s="190"/>
      <c r="E136" s="184"/>
      <c r="F136" s="56"/>
    </row>
    <row r="137" spans="1:6" ht="16" thickBot="1" x14ac:dyDescent="0.4">
      <c r="A137" s="95" t="s">
        <v>158</v>
      </c>
      <c r="B137" s="1433"/>
      <c r="C137" s="1458" t="s">
        <v>695</v>
      </c>
      <c r="D137" s="112">
        <v>140019322</v>
      </c>
      <c r="E137" s="172">
        <v>439863483</v>
      </c>
      <c r="F137" s="56"/>
    </row>
    <row r="138" spans="1:6" ht="13" x14ac:dyDescent="0.3">
      <c r="A138" s="1395"/>
      <c r="B138" s="1457" t="s">
        <v>680</v>
      </c>
      <c r="C138" s="1457" t="s">
        <v>717</v>
      </c>
      <c r="D138" s="476"/>
      <c r="E138" s="458"/>
      <c r="F138" s="56"/>
    </row>
    <row r="139" spans="1:6" ht="13" x14ac:dyDescent="0.3">
      <c r="A139" s="1322"/>
      <c r="B139" s="1394" t="s">
        <v>686</v>
      </c>
      <c r="C139" s="1456" t="s">
        <v>718</v>
      </c>
      <c r="D139" s="475"/>
      <c r="E139" s="470"/>
      <c r="F139" s="56"/>
    </row>
    <row r="140" spans="1:6" ht="13" x14ac:dyDescent="0.3">
      <c r="A140" s="1322"/>
      <c r="B140" s="1394" t="s">
        <v>689</v>
      </c>
      <c r="C140" s="1456" t="s">
        <v>719</v>
      </c>
      <c r="D140" s="475">
        <v>140019322</v>
      </c>
      <c r="E140" s="470">
        <v>439863483</v>
      </c>
      <c r="F140" s="56"/>
    </row>
    <row r="141" spans="1:6" ht="13" x14ac:dyDescent="0.3">
      <c r="A141" s="1322"/>
      <c r="B141" s="1394" t="s">
        <v>692</v>
      </c>
      <c r="C141" s="1456" t="s">
        <v>720</v>
      </c>
      <c r="D141" s="475"/>
      <c r="E141" s="470"/>
      <c r="F141" s="56"/>
    </row>
    <row r="142" spans="1:6" s="15" customFormat="1" ht="15.5" x14ac:dyDescent="0.35">
      <c r="A142" s="1479" t="s">
        <v>159</v>
      </c>
      <c r="B142" s="1459"/>
      <c r="C142" s="1462" t="s">
        <v>721</v>
      </c>
      <c r="D142" s="1460">
        <v>16187292</v>
      </c>
      <c r="E142" s="1480">
        <v>3812053</v>
      </c>
      <c r="F142" s="1461"/>
    </row>
    <row r="143" spans="1:6" ht="13" x14ac:dyDescent="0.3">
      <c r="A143" s="1322"/>
      <c r="B143" s="1394" t="s">
        <v>680</v>
      </c>
      <c r="C143" s="1394" t="s">
        <v>722</v>
      </c>
      <c r="D143" s="475">
        <v>16187292</v>
      </c>
      <c r="E143" s="470">
        <v>2816111</v>
      </c>
      <c r="F143" s="56"/>
    </row>
    <row r="144" spans="1:6" ht="13" x14ac:dyDescent="0.3">
      <c r="A144" s="1322"/>
      <c r="B144" s="1394" t="s">
        <v>694</v>
      </c>
      <c r="C144" s="1394" t="s">
        <v>723</v>
      </c>
      <c r="D144" s="475"/>
      <c r="E144" s="470"/>
      <c r="F144" s="56"/>
    </row>
    <row r="145" spans="1:6" ht="13" x14ac:dyDescent="0.3">
      <c r="A145" s="1322"/>
      <c r="B145" s="1394" t="s">
        <v>689</v>
      </c>
      <c r="C145" s="1394" t="s">
        <v>724</v>
      </c>
      <c r="D145" s="475"/>
      <c r="E145" s="470">
        <v>102000</v>
      </c>
      <c r="F145" s="56"/>
    </row>
    <row r="146" spans="1:6" ht="15.5" x14ac:dyDescent="0.35">
      <c r="A146" s="1479" t="s">
        <v>179</v>
      </c>
      <c r="B146" s="1394"/>
      <c r="C146" s="1462" t="s">
        <v>725</v>
      </c>
      <c r="D146" s="1460">
        <v>2073891</v>
      </c>
      <c r="E146" s="470">
        <v>893942</v>
      </c>
      <c r="F146" s="56"/>
    </row>
    <row r="147" spans="1:6" ht="13" x14ac:dyDescent="0.3">
      <c r="A147" s="1322"/>
      <c r="B147" s="1394" t="s">
        <v>680</v>
      </c>
      <c r="C147" s="1394" t="s">
        <v>726</v>
      </c>
      <c r="D147" s="475"/>
      <c r="E147" s="470">
        <v>0</v>
      </c>
      <c r="F147" s="56"/>
    </row>
    <row r="148" spans="1:6" ht="27.75" customHeight="1" x14ac:dyDescent="0.3">
      <c r="A148" s="1322"/>
      <c r="B148" s="1394" t="s">
        <v>694</v>
      </c>
      <c r="C148" s="1463" t="s">
        <v>727</v>
      </c>
      <c r="D148" s="475"/>
      <c r="E148" s="470"/>
      <c r="F148" s="56"/>
    </row>
    <row r="149" spans="1:6" ht="15.5" x14ac:dyDescent="0.35">
      <c r="A149" s="1479" t="s">
        <v>204</v>
      </c>
      <c r="B149" s="1459"/>
      <c r="C149" s="1462" t="s">
        <v>728</v>
      </c>
      <c r="D149" s="475"/>
      <c r="E149" s="470"/>
      <c r="F149" s="56"/>
    </row>
    <row r="150" spans="1:6" ht="13.5" thickBot="1" x14ac:dyDescent="0.35">
      <c r="A150" s="94"/>
      <c r="B150" s="25"/>
      <c r="C150" s="572"/>
      <c r="D150" s="113"/>
      <c r="E150" s="104"/>
      <c r="F150" s="56"/>
    </row>
    <row r="151" spans="1:6" ht="27.75" customHeight="1" thickBot="1" x14ac:dyDescent="0.35">
      <c r="A151" s="1709" t="s">
        <v>696</v>
      </c>
      <c r="B151" s="1710"/>
      <c r="C151" s="1710"/>
      <c r="D151" s="1485">
        <v>1989796023</v>
      </c>
      <c r="E151" s="1486">
        <v>2251138989</v>
      </c>
      <c r="F151" s="56"/>
    </row>
    <row r="152" spans="1:6" ht="13" x14ac:dyDescent="0.3">
      <c r="A152" s="34"/>
      <c r="B152" s="34"/>
      <c r="C152" s="34"/>
      <c r="D152" s="34"/>
      <c r="E152" s="34"/>
      <c r="F152" s="56"/>
    </row>
    <row r="153" spans="1:6" ht="13" x14ac:dyDescent="0.3">
      <c r="A153" s="34"/>
      <c r="B153" s="34"/>
      <c r="C153" s="34"/>
      <c r="D153" s="34"/>
      <c r="E153" s="34"/>
      <c r="F153" s="56"/>
    </row>
    <row r="154" spans="1:6" ht="13" x14ac:dyDescent="0.3">
      <c r="A154" s="34"/>
      <c r="B154" s="34"/>
      <c r="C154" s="34"/>
      <c r="D154" s="34"/>
      <c r="E154" s="34"/>
      <c r="F154" s="56"/>
    </row>
    <row r="155" spans="1:6" ht="13" x14ac:dyDescent="0.3">
      <c r="A155" s="34"/>
      <c r="B155" s="34"/>
      <c r="C155" s="34"/>
      <c r="D155" s="34"/>
      <c r="E155" s="34"/>
      <c r="F155" s="56"/>
    </row>
    <row r="156" spans="1:6" ht="13" x14ac:dyDescent="0.3">
      <c r="A156" s="34"/>
      <c r="B156" s="34"/>
      <c r="C156" s="34"/>
      <c r="D156" s="34"/>
      <c r="E156" s="34"/>
      <c r="F156" s="56"/>
    </row>
    <row r="157" spans="1:6" ht="13" x14ac:dyDescent="0.3">
      <c r="A157" s="34"/>
      <c r="B157" s="34"/>
      <c r="C157" s="34"/>
      <c r="D157" s="34"/>
      <c r="E157" s="34"/>
      <c r="F157" s="56"/>
    </row>
    <row r="158" spans="1:6" ht="13" x14ac:dyDescent="0.3">
      <c r="A158" s="34"/>
      <c r="B158" s="34"/>
      <c r="C158" s="34"/>
      <c r="D158" s="34"/>
      <c r="E158" s="34"/>
      <c r="F158" s="56"/>
    </row>
    <row r="159" spans="1:6" ht="13" x14ac:dyDescent="0.3">
      <c r="A159" s="34"/>
      <c r="B159" s="34"/>
      <c r="C159" s="34"/>
      <c r="D159" s="34"/>
      <c r="E159" s="34"/>
      <c r="F159" s="56"/>
    </row>
    <row r="160" spans="1:6" ht="13" x14ac:dyDescent="0.3">
      <c r="A160" s="34"/>
      <c r="B160" s="34"/>
      <c r="C160" s="34"/>
      <c r="D160" s="34"/>
      <c r="E160" s="34"/>
      <c r="F160" s="56"/>
    </row>
    <row r="161" spans="1:6" ht="13" x14ac:dyDescent="0.3">
      <c r="A161" s="34"/>
      <c r="B161" s="34"/>
      <c r="C161" s="1450"/>
      <c r="D161" s="28"/>
      <c r="E161" s="28"/>
      <c r="F161" s="56"/>
    </row>
    <row r="162" spans="1:6" ht="13" x14ac:dyDescent="0.3">
      <c r="A162" s="1717">
        <v>4</v>
      </c>
      <c r="B162" s="1605"/>
      <c r="C162" s="1605"/>
      <c r="D162" s="1605"/>
      <c r="E162" s="1605"/>
      <c r="F162" s="56"/>
    </row>
    <row r="163" spans="1:6" ht="13" x14ac:dyDescent="0.3">
      <c r="A163" s="1708" t="s">
        <v>961</v>
      </c>
      <c r="B163" s="1708"/>
      <c r="C163" s="1708"/>
      <c r="D163" s="1708"/>
      <c r="E163" s="1708"/>
      <c r="F163" s="56"/>
    </row>
    <row r="164" spans="1:6" ht="13" x14ac:dyDescent="0.3">
      <c r="A164" s="124"/>
      <c r="B164" s="124"/>
      <c r="C164" s="124"/>
      <c r="D164" s="124"/>
      <c r="E164" s="124"/>
      <c r="F164" s="56"/>
    </row>
    <row r="165" spans="1:6" ht="15" x14ac:dyDescent="0.3">
      <c r="A165" s="1711" t="s">
        <v>959</v>
      </c>
      <c r="B165" s="1711"/>
      <c r="C165" s="1711"/>
      <c r="D165" s="1711"/>
      <c r="E165" s="1711"/>
    </row>
    <row r="166" spans="1:6" ht="13" x14ac:dyDescent="0.3">
      <c r="A166" s="1397"/>
      <c r="B166" s="713"/>
      <c r="C166" s="713"/>
      <c r="D166" s="713"/>
      <c r="E166" s="713"/>
    </row>
    <row r="167" spans="1:6" ht="13" x14ac:dyDescent="0.3">
      <c r="A167" s="1716" t="s">
        <v>676</v>
      </c>
      <c r="B167" s="1716"/>
      <c r="C167" s="1716"/>
      <c r="D167" s="1716"/>
      <c r="E167" s="1716"/>
    </row>
    <row r="168" spans="1:6" ht="13.5" thickBot="1" x14ac:dyDescent="0.35">
      <c r="A168" s="1"/>
      <c r="B168" s="1"/>
      <c r="C168" s="1"/>
      <c r="D168" s="1"/>
      <c r="E168" s="38" t="s">
        <v>665</v>
      </c>
    </row>
    <row r="169" spans="1:6" ht="13.5" thickBot="1" x14ac:dyDescent="0.35">
      <c r="A169" s="1712" t="s">
        <v>697</v>
      </c>
      <c r="B169" s="1713"/>
      <c r="C169" s="1713"/>
      <c r="D169" s="269" t="s">
        <v>678</v>
      </c>
      <c r="E169" s="429" t="s">
        <v>698</v>
      </c>
    </row>
    <row r="170" spans="1:6" ht="16" thickBot="1" x14ac:dyDescent="0.4">
      <c r="A170" s="1481" t="s">
        <v>205</v>
      </c>
      <c r="B170" s="1426"/>
      <c r="C170" s="1455" t="s">
        <v>737</v>
      </c>
      <c r="D170" s="1400">
        <v>1971591941</v>
      </c>
      <c r="E170" s="1400">
        <f>E171+E172+E173+E174+E175+E176</f>
        <v>2240667777</v>
      </c>
    </row>
    <row r="171" spans="1:6" ht="13.5" thickBot="1" x14ac:dyDescent="0.35">
      <c r="A171" s="93"/>
      <c r="B171" s="23" t="s">
        <v>680</v>
      </c>
      <c r="C171" s="1414" t="s">
        <v>729</v>
      </c>
      <c r="D171" s="498">
        <v>2704245263</v>
      </c>
      <c r="E171" s="184">
        <v>2704245263</v>
      </c>
    </row>
    <row r="172" spans="1:6" ht="13.5" thickBot="1" x14ac:dyDescent="0.35">
      <c r="A172" s="193"/>
      <c r="B172" s="123" t="s">
        <v>694</v>
      </c>
      <c r="C172" s="1464" t="s">
        <v>730</v>
      </c>
      <c r="D172" s="498"/>
      <c r="E172" s="1357"/>
    </row>
    <row r="173" spans="1:6" ht="13" x14ac:dyDescent="0.3">
      <c r="A173" s="1322"/>
      <c r="B173" s="1394" t="s">
        <v>689</v>
      </c>
      <c r="C173" s="1469" t="s">
        <v>731</v>
      </c>
      <c r="D173" s="498"/>
      <c r="E173" s="100"/>
    </row>
    <row r="174" spans="1:6" ht="13" x14ac:dyDescent="0.3">
      <c r="A174" s="1322"/>
      <c r="B174" s="1394" t="s">
        <v>692</v>
      </c>
      <c r="C174" s="1469" t="s">
        <v>732</v>
      </c>
      <c r="D174" s="105">
        <v>-857658590</v>
      </c>
      <c r="E174" s="100">
        <v>-759100994</v>
      </c>
    </row>
    <row r="175" spans="1:6" s="14" customFormat="1" ht="13" x14ac:dyDescent="0.3">
      <c r="A175" s="1322"/>
      <c r="B175" s="1394" t="s">
        <v>733</v>
      </c>
      <c r="C175" s="1469" t="s">
        <v>1011</v>
      </c>
      <c r="D175" s="1472">
        <v>26447672</v>
      </c>
      <c r="E175" s="1471">
        <v>26447672</v>
      </c>
    </row>
    <row r="176" spans="1:6" s="14" customFormat="1" ht="13.5" thickBot="1" x14ac:dyDescent="0.35">
      <c r="A176" s="1435"/>
      <c r="B176" s="1430" t="s">
        <v>734</v>
      </c>
      <c r="C176" s="1470" t="s">
        <v>735</v>
      </c>
      <c r="D176" s="110">
        <v>98557596</v>
      </c>
      <c r="E176" s="1278">
        <v>269075836</v>
      </c>
    </row>
    <row r="177" spans="1:5" s="14" customFormat="1" ht="16" thickBot="1" x14ac:dyDescent="0.4">
      <c r="A177" s="95" t="s">
        <v>226</v>
      </c>
      <c r="B177" s="1433"/>
      <c r="C177" s="1465" t="s">
        <v>736</v>
      </c>
      <c r="D177" s="107">
        <v>9604160</v>
      </c>
      <c r="E177" s="107">
        <f>E178+E179+E180</f>
        <v>3617456</v>
      </c>
    </row>
    <row r="178" spans="1:5" ht="13" x14ac:dyDescent="0.3">
      <c r="A178" s="94"/>
      <c r="B178" s="21" t="s">
        <v>680</v>
      </c>
      <c r="C178" s="1405" t="s">
        <v>738</v>
      </c>
      <c r="D178" s="113">
        <v>6486737</v>
      </c>
      <c r="E178" s="104">
        <v>369307</v>
      </c>
    </row>
    <row r="179" spans="1:5" ht="13" x14ac:dyDescent="0.3">
      <c r="A179" s="193"/>
      <c r="B179" s="23" t="s">
        <v>694</v>
      </c>
      <c r="C179" s="1427" t="s">
        <v>739</v>
      </c>
      <c r="D179" s="190">
        <v>3117423</v>
      </c>
      <c r="E179" s="190">
        <v>3239749</v>
      </c>
    </row>
    <row r="180" spans="1:5" ht="13.5" thickBot="1" x14ac:dyDescent="0.35">
      <c r="A180" s="230"/>
      <c r="B180" s="802" t="s">
        <v>689</v>
      </c>
      <c r="C180" s="1555" t="s">
        <v>740</v>
      </c>
      <c r="D180" s="1556"/>
      <c r="E180" s="217">
        <v>8400</v>
      </c>
    </row>
    <row r="181" spans="1:5" ht="13.5" thickBot="1" x14ac:dyDescent="0.35">
      <c r="A181" s="98" t="s">
        <v>227</v>
      </c>
      <c r="B181" s="25"/>
      <c r="C181" s="1554" t="s">
        <v>785</v>
      </c>
      <c r="D181" s="113"/>
      <c r="E181" s="298"/>
    </row>
    <row r="182" spans="1:5" ht="31.5" thickBot="1" x14ac:dyDescent="0.4">
      <c r="A182" s="95" t="s">
        <v>228</v>
      </c>
      <c r="B182" s="1433"/>
      <c r="C182" s="1466" t="s">
        <v>741</v>
      </c>
      <c r="D182" s="107"/>
      <c r="E182" s="654"/>
    </row>
    <row r="183" spans="1:5" ht="16" thickBot="1" x14ac:dyDescent="0.4">
      <c r="A183" s="95" t="s">
        <v>231</v>
      </c>
      <c r="B183" s="1467"/>
      <c r="C183" s="1468" t="s">
        <v>742</v>
      </c>
      <c r="D183" s="112">
        <v>8599922</v>
      </c>
      <c r="E183" s="172">
        <v>6853756</v>
      </c>
    </row>
    <row r="184" spans="1:5" ht="13.5" thickBot="1" x14ac:dyDescent="0.35">
      <c r="A184" s="1714" t="s">
        <v>699</v>
      </c>
      <c r="B184" s="1715"/>
      <c r="C184" s="1715"/>
      <c r="D184" s="1473">
        <f>D170+D177+D182+D181+D183</f>
        <v>1989796023</v>
      </c>
      <c r="E184" s="1473">
        <f>E170+E177+E182+E181+E183</f>
        <v>2251138989</v>
      </c>
    </row>
    <row r="185" spans="1:5" ht="13" x14ac:dyDescent="0.3">
      <c r="A185" s="1"/>
      <c r="B185" s="34"/>
      <c r="C185" s="747"/>
      <c r="D185" s="34"/>
      <c r="E185" s="1"/>
    </row>
    <row r="186" spans="1:5" ht="23.25" customHeight="1" x14ac:dyDescent="0.3">
      <c r="A186" s="1"/>
      <c r="B186" s="34"/>
      <c r="C186" s="466"/>
      <c r="D186" s="34"/>
      <c r="E186" s="1"/>
    </row>
  </sheetData>
  <mergeCells count="22">
    <mergeCell ref="A1:E1"/>
    <mergeCell ref="A3:E3"/>
    <mergeCell ref="A5:E5"/>
    <mergeCell ref="A7:C7"/>
    <mergeCell ref="B8:C8"/>
    <mergeCell ref="A116:C116"/>
    <mergeCell ref="A57:E57"/>
    <mergeCell ref="A59:E59"/>
    <mergeCell ref="A61:E61"/>
    <mergeCell ref="A63:C63"/>
    <mergeCell ref="A56:E56"/>
    <mergeCell ref="A109:E109"/>
    <mergeCell ref="A110:E110"/>
    <mergeCell ref="A112:E112"/>
    <mergeCell ref="A114:E114"/>
    <mergeCell ref="A163:E163"/>
    <mergeCell ref="A151:C151"/>
    <mergeCell ref="A165:E165"/>
    <mergeCell ref="A169:C169"/>
    <mergeCell ref="A184:C184"/>
    <mergeCell ref="A167:E167"/>
    <mergeCell ref="A162:E16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K34" sqref="K34"/>
    </sheetView>
  </sheetViews>
  <sheetFormatPr defaultRowHeight="12.5" x14ac:dyDescent="0.25"/>
  <sheetData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5"/>
  <sheetViews>
    <sheetView topLeftCell="A851" workbookViewId="0">
      <selection activeCell="L868" sqref="L868"/>
    </sheetView>
  </sheetViews>
  <sheetFormatPr defaultRowHeight="12.5" x14ac:dyDescent="0.25"/>
  <cols>
    <col min="1" max="1" width="4.453125" customWidth="1"/>
    <col min="2" max="2" width="39" customWidth="1"/>
    <col min="3" max="3" width="13" customWidth="1"/>
    <col min="4" max="4" width="13.7265625" customWidth="1"/>
    <col min="5" max="5" width="13.54296875" customWidth="1"/>
    <col min="6" max="6" width="11.26953125" customWidth="1"/>
    <col min="7" max="7" width="10.7265625" customWidth="1"/>
  </cols>
  <sheetData>
    <row r="1" spans="1:7" ht="14" x14ac:dyDescent="0.3">
      <c r="A1" s="1592" t="s">
        <v>845</v>
      </c>
      <c r="B1" s="1592"/>
      <c r="C1" s="1592"/>
      <c r="D1" s="1592"/>
      <c r="E1" s="1592"/>
      <c r="F1" s="17"/>
      <c r="G1" s="17"/>
    </row>
    <row r="2" spans="1:7" ht="14" x14ac:dyDescent="0.3">
      <c r="A2" s="245"/>
      <c r="B2" s="245"/>
      <c r="C2" s="245"/>
      <c r="D2" s="245"/>
      <c r="E2" s="245"/>
      <c r="F2" s="17"/>
      <c r="G2" s="17"/>
    </row>
    <row r="3" spans="1:7" ht="15" x14ac:dyDescent="0.3">
      <c r="B3" s="1604" t="s">
        <v>846</v>
      </c>
      <c r="C3" s="1604"/>
      <c r="D3" s="1604"/>
      <c r="E3" s="1604"/>
      <c r="F3" s="35"/>
      <c r="G3" s="12"/>
    </row>
    <row r="4" spans="1:7" ht="15" x14ac:dyDescent="0.3">
      <c r="B4" s="19"/>
      <c r="C4" s="19"/>
      <c r="D4" s="19"/>
      <c r="E4" s="19"/>
      <c r="F4" s="35"/>
      <c r="G4" s="12"/>
    </row>
    <row r="5" spans="1:7" ht="13.5" thickBot="1" x14ac:dyDescent="0.35">
      <c r="B5" s="1"/>
      <c r="C5" s="1"/>
      <c r="D5" s="1"/>
      <c r="E5" s="20" t="s">
        <v>847</v>
      </c>
    </row>
    <row r="6" spans="1:7" ht="13.5" thickBot="1" x14ac:dyDescent="0.35">
      <c r="A6" s="1612" t="s">
        <v>155</v>
      </c>
      <c r="B6" s="1614" t="s">
        <v>8</v>
      </c>
      <c r="C6" s="1616" t="s">
        <v>636</v>
      </c>
      <c r="D6" s="1617"/>
      <c r="E6" s="1617"/>
      <c r="F6" s="1618"/>
    </row>
    <row r="7" spans="1:7" ht="26.5" thickBot="1" x14ac:dyDescent="0.35">
      <c r="A7" s="1613"/>
      <c r="B7" s="1615"/>
      <c r="C7" s="825" t="s">
        <v>129</v>
      </c>
      <c r="D7" s="826" t="s">
        <v>130</v>
      </c>
      <c r="E7" s="825" t="s">
        <v>634</v>
      </c>
      <c r="F7" s="823" t="s">
        <v>132</v>
      </c>
    </row>
    <row r="8" spans="1:7" ht="13" thickBot="1" x14ac:dyDescent="0.3">
      <c r="A8" s="831" t="s">
        <v>156</v>
      </c>
      <c r="B8" s="832" t="s">
        <v>157</v>
      </c>
      <c r="C8" s="833" t="s">
        <v>158</v>
      </c>
      <c r="D8" s="834" t="s">
        <v>159</v>
      </c>
      <c r="E8" s="833" t="s">
        <v>179</v>
      </c>
      <c r="F8" s="835" t="s">
        <v>204</v>
      </c>
    </row>
    <row r="9" spans="1:7" ht="13" x14ac:dyDescent="0.3">
      <c r="A9" s="235" t="s">
        <v>160</v>
      </c>
      <c r="B9" s="240" t="s">
        <v>133</v>
      </c>
      <c r="C9" s="220"/>
      <c r="D9" s="108"/>
      <c r="E9" s="220"/>
      <c r="F9" s="940"/>
    </row>
    <row r="10" spans="1:7" ht="13" x14ac:dyDescent="0.3">
      <c r="A10" s="234" t="s">
        <v>161</v>
      </c>
      <c r="B10" s="137" t="s">
        <v>390</v>
      </c>
      <c r="C10" s="495"/>
      <c r="D10" s="105"/>
      <c r="E10" s="218">
        <v>17783298</v>
      </c>
      <c r="F10" s="941" t="e">
        <f>E10/D10</f>
        <v>#DIV/0!</v>
      </c>
    </row>
    <row r="11" spans="1:7" ht="13" x14ac:dyDescent="0.3">
      <c r="A11" s="234" t="s">
        <v>162</v>
      </c>
      <c r="B11" s="151" t="s">
        <v>392</v>
      </c>
      <c r="C11" s="495"/>
      <c r="D11" s="105"/>
      <c r="E11" s="218">
        <v>3342959</v>
      </c>
      <c r="F11" s="941" t="e">
        <f>E11/D11</f>
        <v>#DIV/0!</v>
      </c>
    </row>
    <row r="12" spans="1:7" ht="13" x14ac:dyDescent="0.3">
      <c r="A12" s="234" t="s">
        <v>163</v>
      </c>
      <c r="B12" s="151" t="s">
        <v>391</v>
      </c>
      <c r="C12" s="218"/>
      <c r="D12" s="105"/>
      <c r="E12" s="218">
        <v>10523702</v>
      </c>
      <c r="F12" s="941" t="e">
        <f>E12/D12</f>
        <v>#DIV/0!</v>
      </c>
    </row>
    <row r="13" spans="1:7" ht="13" x14ac:dyDescent="0.3">
      <c r="A13" s="234" t="s">
        <v>164</v>
      </c>
      <c r="B13" s="151" t="s">
        <v>393</v>
      </c>
      <c r="C13" s="218"/>
      <c r="D13" s="105"/>
      <c r="E13" s="218"/>
      <c r="F13" s="941"/>
    </row>
    <row r="14" spans="1:7" ht="13" x14ac:dyDescent="0.3">
      <c r="A14" s="234" t="s">
        <v>165</v>
      </c>
      <c r="B14" s="151" t="s">
        <v>394</v>
      </c>
      <c r="C14" s="218"/>
      <c r="D14" s="105"/>
      <c r="E14" s="218"/>
      <c r="F14" s="941"/>
    </row>
    <row r="15" spans="1:7" ht="13" x14ac:dyDescent="0.3">
      <c r="A15" s="234" t="s">
        <v>166</v>
      </c>
      <c r="B15" s="151" t="s">
        <v>395</v>
      </c>
      <c r="C15" s="218"/>
      <c r="D15" s="218"/>
      <c r="E15" s="218"/>
      <c r="F15" s="941" t="e">
        <f>E15/D15</f>
        <v>#DIV/0!</v>
      </c>
    </row>
    <row r="16" spans="1:7" ht="13" x14ac:dyDescent="0.3">
      <c r="A16" s="234" t="s">
        <v>167</v>
      </c>
      <c r="B16" s="151" t="s">
        <v>399</v>
      </c>
      <c r="C16" s="105"/>
      <c r="D16" s="105"/>
      <c r="E16" s="105"/>
      <c r="F16" s="941"/>
    </row>
    <row r="17" spans="1:6" s="15" customFormat="1" ht="13" x14ac:dyDescent="0.3">
      <c r="A17" s="234" t="s">
        <v>168</v>
      </c>
      <c r="B17" s="151" t="s">
        <v>400</v>
      </c>
      <c r="C17" s="218"/>
      <c r="D17" s="105"/>
      <c r="E17" s="495"/>
      <c r="F17" s="941">
        <v>0</v>
      </c>
    </row>
    <row r="18" spans="1:6" ht="13" x14ac:dyDescent="0.3">
      <c r="A18" s="234" t="s">
        <v>169</v>
      </c>
      <c r="B18" s="151" t="s">
        <v>401</v>
      </c>
      <c r="C18" s="218"/>
      <c r="D18" s="105"/>
      <c r="E18" s="218"/>
      <c r="F18" s="941"/>
    </row>
    <row r="19" spans="1:6" ht="11.25" customHeight="1" x14ac:dyDescent="0.3">
      <c r="A19" s="234" t="s">
        <v>170</v>
      </c>
      <c r="B19" s="241" t="s">
        <v>397</v>
      </c>
      <c r="C19" s="178"/>
      <c r="D19" s="109"/>
      <c r="E19" s="218"/>
      <c r="F19" s="941"/>
    </row>
    <row r="20" spans="1:6" ht="11.25" customHeight="1" x14ac:dyDescent="0.3">
      <c r="A20" s="234" t="s">
        <v>171</v>
      </c>
      <c r="B20" s="508" t="s">
        <v>398</v>
      </c>
      <c r="C20" s="221"/>
      <c r="D20" s="106"/>
      <c r="E20" s="218"/>
      <c r="F20" s="941"/>
    </row>
    <row r="21" spans="1:6" ht="11.25" customHeight="1" x14ac:dyDescent="0.3">
      <c r="A21" s="234" t="s">
        <v>172</v>
      </c>
      <c r="B21" s="509" t="s">
        <v>788</v>
      </c>
      <c r="C21" s="221"/>
      <c r="D21" s="106"/>
      <c r="E21" s="218"/>
      <c r="F21" s="941">
        <v>0</v>
      </c>
    </row>
    <row r="22" spans="1:6" ht="11.25" customHeight="1" x14ac:dyDescent="0.3">
      <c r="A22" s="234" t="s">
        <v>173</v>
      </c>
      <c r="B22" s="91" t="s">
        <v>628</v>
      </c>
      <c r="C22" s="221"/>
      <c r="D22" s="106"/>
      <c r="E22" s="218"/>
      <c r="F22" s="941"/>
    </row>
    <row r="23" spans="1:6" ht="13.5" thickBot="1" x14ac:dyDescent="0.35">
      <c r="A23" s="234" t="s">
        <v>174</v>
      </c>
      <c r="B23" s="153" t="s">
        <v>403</v>
      </c>
      <c r="C23" s="219"/>
      <c r="D23" s="110"/>
      <c r="E23" s="218"/>
      <c r="F23" s="941"/>
    </row>
    <row r="24" spans="1:6" ht="13.5" thickBot="1" x14ac:dyDescent="0.35">
      <c r="A24" s="381" t="s">
        <v>175</v>
      </c>
      <c r="B24" s="382" t="s">
        <v>5</v>
      </c>
      <c r="C24" s="392">
        <f>C10+C11+C12+C13+C15+C23</f>
        <v>0</v>
      </c>
      <c r="D24" s="392">
        <f>D10+D11+D12+D13+D15+D23</f>
        <v>0</v>
      </c>
      <c r="E24" s="392">
        <f>E10+E11+E12+E13+E15+E23</f>
        <v>31649959</v>
      </c>
      <c r="F24" s="1281" t="e">
        <f>E24/D24</f>
        <v>#DIV/0!</v>
      </c>
    </row>
    <row r="25" spans="1:6" ht="13.5" thickTop="1" x14ac:dyDescent="0.3">
      <c r="A25" s="372"/>
      <c r="B25" s="240"/>
      <c r="C25" s="177"/>
      <c r="D25" s="177"/>
      <c r="E25" s="827"/>
      <c r="F25" s="1116"/>
    </row>
    <row r="26" spans="1:6" ht="13" x14ac:dyDescent="0.3">
      <c r="A26" s="235" t="s">
        <v>176</v>
      </c>
      <c r="B26" s="242" t="s">
        <v>134</v>
      </c>
      <c r="C26" s="220"/>
      <c r="D26" s="220"/>
      <c r="E26" s="220"/>
      <c r="F26" s="940"/>
    </row>
    <row r="27" spans="1:6" ht="13" x14ac:dyDescent="0.3">
      <c r="A27" s="234" t="s">
        <v>177</v>
      </c>
      <c r="B27" s="151" t="s">
        <v>404</v>
      </c>
      <c r="C27" s="218"/>
      <c r="D27" s="218"/>
      <c r="E27" s="218">
        <v>3112971</v>
      </c>
      <c r="F27" s="941" t="e">
        <f>E27/D27</f>
        <v>#DIV/0!</v>
      </c>
    </row>
    <row r="28" spans="1:6" ht="13" x14ac:dyDescent="0.3">
      <c r="A28" s="234" t="s">
        <v>178</v>
      </c>
      <c r="B28" s="151" t="s">
        <v>405</v>
      </c>
      <c r="C28" s="218"/>
      <c r="D28" s="105"/>
      <c r="E28" s="218">
        <v>500000</v>
      </c>
      <c r="F28" s="941">
        <v>0</v>
      </c>
    </row>
    <row r="29" spans="1:6" ht="13" x14ac:dyDescent="0.3">
      <c r="A29" s="234" t="s">
        <v>180</v>
      </c>
      <c r="B29" s="151" t="s">
        <v>406</v>
      </c>
      <c r="C29" s="178">
        <f>C30+C31+C32+C33+C34+C35+C36</f>
        <v>0</v>
      </c>
      <c r="D29" s="178">
        <f>D30+D31+D32+D33+D34+D35+D36</f>
        <v>0</v>
      </c>
      <c r="E29" s="178">
        <f>E30+E31+E32+E33+E34+E35+E36</f>
        <v>0</v>
      </c>
      <c r="F29" s="941"/>
    </row>
    <row r="30" spans="1:6" ht="13" x14ac:dyDescent="0.3">
      <c r="A30" s="234" t="s">
        <v>181</v>
      </c>
      <c r="B30" s="241" t="s">
        <v>407</v>
      </c>
      <c r="C30" s="218"/>
      <c r="D30" s="105"/>
      <c r="E30" s="218"/>
      <c r="F30" s="941"/>
    </row>
    <row r="31" spans="1:6" ht="13" x14ac:dyDescent="0.3">
      <c r="A31" s="234" t="s">
        <v>182</v>
      </c>
      <c r="B31" s="241" t="s">
        <v>408</v>
      </c>
      <c r="C31" s="218"/>
      <c r="D31" s="105"/>
      <c r="E31" s="218"/>
      <c r="F31" s="941"/>
    </row>
    <row r="32" spans="1:6" ht="13" x14ac:dyDescent="0.3">
      <c r="A32" s="234" t="s">
        <v>183</v>
      </c>
      <c r="B32" s="241" t="s">
        <v>409</v>
      </c>
      <c r="C32" s="218"/>
      <c r="D32" s="105"/>
      <c r="E32" s="218"/>
      <c r="F32" s="941"/>
    </row>
    <row r="33" spans="1:6" ht="13" x14ac:dyDescent="0.3">
      <c r="A33" s="234" t="s">
        <v>184</v>
      </c>
      <c r="B33" s="241" t="s">
        <v>410</v>
      </c>
      <c r="C33" s="218"/>
      <c r="D33" s="105"/>
      <c r="E33" s="218"/>
      <c r="F33" s="941"/>
    </row>
    <row r="34" spans="1:6" ht="13" x14ac:dyDescent="0.3">
      <c r="A34" s="234" t="s">
        <v>185</v>
      </c>
      <c r="B34" s="508" t="s">
        <v>411</v>
      </c>
      <c r="C34" s="218"/>
      <c r="D34" s="105"/>
      <c r="E34" s="218"/>
      <c r="F34" s="941"/>
    </row>
    <row r="35" spans="1:6" ht="13" x14ac:dyDescent="0.3">
      <c r="A35" s="234" t="s">
        <v>186</v>
      </c>
      <c r="B35" s="212" t="s">
        <v>412</v>
      </c>
      <c r="C35" s="218"/>
      <c r="D35" s="105"/>
      <c r="E35" s="218"/>
      <c r="F35" s="941"/>
    </row>
    <row r="36" spans="1:6" ht="13" x14ac:dyDescent="0.3">
      <c r="A36" s="234" t="s">
        <v>187</v>
      </c>
      <c r="B36" s="653" t="s">
        <v>413</v>
      </c>
      <c r="C36" s="218">
        <f>-C13</f>
        <v>0</v>
      </c>
      <c r="D36" s="218">
        <f>-D13</f>
        <v>0</v>
      </c>
      <c r="E36" s="218">
        <f>-E13</f>
        <v>0</v>
      </c>
      <c r="F36" s="941"/>
    </row>
    <row r="37" spans="1:6" ht="13" x14ac:dyDescent="0.3">
      <c r="A37" s="234" t="s">
        <v>188</v>
      </c>
      <c r="B37" s="151"/>
      <c r="C37" s="218"/>
      <c r="D37" s="105"/>
      <c r="E37" s="218"/>
      <c r="F37" s="941"/>
    </row>
    <row r="38" spans="1:6" ht="13.5" customHeight="1" thickBot="1" x14ac:dyDescent="0.35">
      <c r="A38" s="234" t="s">
        <v>189</v>
      </c>
      <c r="B38" s="153"/>
      <c r="C38" s="221"/>
      <c r="D38" s="221"/>
      <c r="E38" s="221"/>
      <c r="F38" s="941"/>
    </row>
    <row r="39" spans="1:6" ht="13.5" thickBot="1" x14ac:dyDescent="0.35">
      <c r="A39" s="381" t="s">
        <v>629</v>
      </c>
      <c r="B39" s="382" t="s">
        <v>6</v>
      </c>
      <c r="C39" s="533">
        <f>C27+C28+C29+C37+C38</f>
        <v>0</v>
      </c>
      <c r="D39" s="533">
        <f>D27+D28+D29+D37+D38</f>
        <v>0</v>
      </c>
      <c r="E39" s="828">
        <f>E27+E28+E29+E37+E38</f>
        <v>3612971</v>
      </c>
      <c r="F39" s="1281" t="e">
        <f>E39/D39</f>
        <v>#DIV/0!</v>
      </c>
    </row>
    <row r="40" spans="1:6" ht="27" thickTop="1" thickBot="1" x14ac:dyDescent="0.35">
      <c r="A40" s="381" t="s">
        <v>191</v>
      </c>
      <c r="B40" s="386" t="s">
        <v>293</v>
      </c>
      <c r="C40" s="532">
        <f>C24+C39</f>
        <v>0</v>
      </c>
      <c r="D40" s="532">
        <f>D24+D39</f>
        <v>0</v>
      </c>
      <c r="E40" s="829">
        <f>E24+E39</f>
        <v>35262930</v>
      </c>
      <c r="F40" s="1289" t="e">
        <f>E40/D40</f>
        <v>#DIV/0!</v>
      </c>
    </row>
    <row r="41" spans="1:6" ht="13.5" thickTop="1" x14ac:dyDescent="0.3">
      <c r="A41" s="372"/>
      <c r="B41" s="520"/>
      <c r="C41" s="113"/>
      <c r="D41" s="28"/>
      <c r="E41" s="177"/>
      <c r="F41" s="1116"/>
    </row>
    <row r="42" spans="1:6" ht="13" x14ac:dyDescent="0.3">
      <c r="A42" s="235" t="s">
        <v>192</v>
      </c>
      <c r="B42" s="299" t="s">
        <v>294</v>
      </c>
      <c r="C42" s="108"/>
      <c r="D42" s="114"/>
      <c r="E42" s="220"/>
      <c r="F42" s="940"/>
    </row>
    <row r="43" spans="1:6" ht="13" x14ac:dyDescent="0.3">
      <c r="A43" s="234" t="s">
        <v>193</v>
      </c>
      <c r="B43" s="152" t="s">
        <v>420</v>
      </c>
      <c r="C43" s="105"/>
      <c r="D43" s="83"/>
      <c r="E43" s="218"/>
      <c r="F43" s="941"/>
    </row>
    <row r="44" spans="1:6" ht="13" x14ac:dyDescent="0.3">
      <c r="A44" s="234" t="s">
        <v>194</v>
      </c>
      <c r="B44" s="441" t="s">
        <v>418</v>
      </c>
      <c r="C44" s="105"/>
      <c r="D44" s="83"/>
      <c r="E44" s="218"/>
      <c r="F44" s="941"/>
    </row>
    <row r="45" spans="1:6" ht="13" x14ac:dyDescent="0.3">
      <c r="A45" s="234" t="s">
        <v>195</v>
      </c>
      <c r="B45" s="441" t="s">
        <v>417</v>
      </c>
      <c r="C45" s="105"/>
      <c r="D45" s="83"/>
      <c r="E45" s="218"/>
      <c r="F45" s="941"/>
    </row>
    <row r="46" spans="1:6" ht="13" x14ac:dyDescent="0.3">
      <c r="A46" s="234" t="s">
        <v>196</v>
      </c>
      <c r="B46" s="441" t="s">
        <v>419</v>
      </c>
      <c r="C46" s="105"/>
      <c r="D46" s="83"/>
      <c r="E46" s="218"/>
      <c r="F46" s="941"/>
    </row>
    <row r="47" spans="1:6" ht="13" x14ac:dyDescent="0.3">
      <c r="A47" s="234" t="s">
        <v>197</v>
      </c>
      <c r="B47" s="510" t="s">
        <v>421</v>
      </c>
      <c r="C47" s="105"/>
      <c r="D47" s="83"/>
      <c r="E47" s="218"/>
      <c r="F47" s="941"/>
    </row>
    <row r="48" spans="1:6" ht="13" x14ac:dyDescent="0.3">
      <c r="A48" s="234" t="s">
        <v>198</v>
      </c>
      <c r="B48" s="511" t="s">
        <v>424</v>
      </c>
      <c r="C48" s="105"/>
      <c r="D48" s="83"/>
      <c r="E48" s="218"/>
      <c r="F48" s="941"/>
    </row>
    <row r="49" spans="1:6" ht="13" x14ac:dyDescent="0.3">
      <c r="A49" s="234" t="s">
        <v>199</v>
      </c>
      <c r="B49" s="512" t="s">
        <v>423</v>
      </c>
      <c r="C49" s="105"/>
      <c r="D49" s="83"/>
      <c r="E49" s="218"/>
      <c r="F49" s="941"/>
    </row>
    <row r="50" spans="1:6" ht="13.5" thickBot="1" x14ac:dyDescent="0.35">
      <c r="A50" s="234" t="s">
        <v>200</v>
      </c>
      <c r="B50" s="243" t="s">
        <v>422</v>
      </c>
      <c r="C50" s="110"/>
      <c r="D50" s="84"/>
      <c r="E50" s="219"/>
      <c r="F50" s="941"/>
    </row>
    <row r="51" spans="1:6" ht="13.5" thickBot="1" x14ac:dyDescent="0.35">
      <c r="A51" s="252" t="s">
        <v>201</v>
      </c>
      <c r="B51" s="213" t="s">
        <v>425</v>
      </c>
      <c r="C51" s="112">
        <f>C43+C44+C45+C46+C47+C48+C49+C50</f>
        <v>0</v>
      </c>
      <c r="D51" s="112">
        <f>D43+D44+D45+D46+D47+D48+D49+D50</f>
        <v>0</v>
      </c>
      <c r="E51" s="181">
        <f>E43+E44+E45+E46+E47+E48+E49+E50</f>
        <v>0</v>
      </c>
      <c r="F51" s="974">
        <v>0</v>
      </c>
    </row>
    <row r="52" spans="1:6" ht="13" x14ac:dyDescent="0.3">
      <c r="A52" s="372"/>
      <c r="B52" s="41"/>
      <c r="C52" s="113"/>
      <c r="D52" s="28"/>
      <c r="E52" s="177"/>
      <c r="F52" s="1158"/>
    </row>
    <row r="53" spans="1:6" ht="13.5" thickBot="1" x14ac:dyDescent="0.35">
      <c r="A53" s="284" t="s">
        <v>202</v>
      </c>
      <c r="B53" s="801" t="s">
        <v>296</v>
      </c>
      <c r="C53" s="224">
        <f>C40+C51</f>
        <v>0</v>
      </c>
      <c r="D53" s="224">
        <f>D40+D51</f>
        <v>0</v>
      </c>
      <c r="E53" s="793">
        <f>E40+E51</f>
        <v>35262930</v>
      </c>
      <c r="F53" s="1160" t="e">
        <f>E53/D53</f>
        <v>#DIV/0!</v>
      </c>
    </row>
    <row r="54" spans="1:6" ht="13" x14ac:dyDescent="0.3">
      <c r="A54" s="251"/>
      <c r="B54" s="41"/>
      <c r="C54" s="28"/>
      <c r="D54" s="28"/>
      <c r="E54" s="28"/>
    </row>
    <row r="55" spans="1:6" ht="13" x14ac:dyDescent="0.3">
      <c r="A55" s="251"/>
      <c r="B55" s="41"/>
      <c r="C55" s="28"/>
      <c r="D55" s="28"/>
      <c r="E55" s="28"/>
    </row>
    <row r="56" spans="1:6" ht="13" x14ac:dyDescent="0.3">
      <c r="A56" s="251"/>
      <c r="B56" s="41"/>
      <c r="C56" s="28"/>
      <c r="D56" s="28"/>
      <c r="E56" s="28"/>
    </row>
    <row r="57" spans="1:6" ht="13" x14ac:dyDescent="0.3">
      <c r="A57" s="251"/>
      <c r="B57" s="41"/>
      <c r="C57" s="28"/>
      <c r="D57" s="28"/>
      <c r="E57" s="28"/>
    </row>
    <row r="58" spans="1:6" ht="13" x14ac:dyDescent="0.3">
      <c r="A58" s="251"/>
      <c r="B58" s="41"/>
      <c r="C58" s="28"/>
      <c r="D58" s="28"/>
      <c r="E58" s="28"/>
    </row>
    <row r="59" spans="1:6" ht="13" x14ac:dyDescent="0.3">
      <c r="A59" s="251"/>
      <c r="B59" s="41"/>
      <c r="C59" s="28"/>
      <c r="D59" s="28"/>
      <c r="E59" s="28"/>
    </row>
    <row r="60" spans="1:6" ht="13" x14ac:dyDescent="0.3">
      <c r="A60" s="251"/>
      <c r="B60" s="41"/>
      <c r="C60" s="1558">
        <v>1</v>
      </c>
      <c r="D60" s="28"/>
      <c r="E60" s="28"/>
    </row>
    <row r="61" spans="1:6" ht="14.25" customHeight="1" x14ac:dyDescent="0.25">
      <c r="A61" s="1619"/>
      <c r="B61" s="1605"/>
      <c r="C61" s="1605"/>
      <c r="D61" s="1605"/>
      <c r="E61" s="1605"/>
    </row>
    <row r="62" spans="1:6" ht="14" x14ac:dyDescent="0.3">
      <c r="A62" s="1592" t="s">
        <v>848</v>
      </c>
      <c r="B62" s="1592"/>
      <c r="C62" s="1592"/>
      <c r="D62" s="1592"/>
      <c r="E62" s="1592"/>
      <c r="F62" s="17"/>
    </row>
    <row r="63" spans="1:6" ht="14" x14ac:dyDescent="0.3">
      <c r="A63" s="245"/>
      <c r="B63" s="245"/>
      <c r="C63" s="245"/>
      <c r="D63" s="245"/>
      <c r="E63" s="245"/>
      <c r="F63" s="17"/>
    </row>
    <row r="64" spans="1:6" ht="15" x14ac:dyDescent="0.3">
      <c r="B64" s="1604" t="s">
        <v>846</v>
      </c>
      <c r="C64" s="1604"/>
      <c r="D64" s="1604"/>
      <c r="E64" s="1604"/>
      <c r="F64" s="35"/>
    </row>
    <row r="65" spans="1:6" ht="15" x14ac:dyDescent="0.3">
      <c r="B65" s="19"/>
      <c r="C65" s="19"/>
      <c r="D65" s="19"/>
      <c r="E65" s="19"/>
      <c r="F65" s="35"/>
    </row>
    <row r="66" spans="1:6" ht="13.5" thickBot="1" x14ac:dyDescent="0.35">
      <c r="B66" s="1"/>
      <c r="C66" s="1"/>
      <c r="D66" s="1"/>
      <c r="E66" s="20" t="s">
        <v>844</v>
      </c>
    </row>
    <row r="67" spans="1:6" ht="13.5" thickBot="1" x14ac:dyDescent="0.35">
      <c r="A67" s="1612" t="s">
        <v>155</v>
      </c>
      <c r="B67" s="1614" t="s">
        <v>8</v>
      </c>
      <c r="C67" s="1616" t="s">
        <v>650</v>
      </c>
      <c r="D67" s="1617"/>
      <c r="E67" s="1617"/>
      <c r="F67" s="1618"/>
    </row>
    <row r="68" spans="1:6" ht="12.75" customHeight="1" thickBot="1" x14ac:dyDescent="0.35">
      <c r="A68" s="1613"/>
      <c r="B68" s="1615"/>
      <c r="C68" s="825" t="s">
        <v>129</v>
      </c>
      <c r="D68" s="826" t="s">
        <v>130</v>
      </c>
      <c r="E68" s="825" t="s">
        <v>634</v>
      </c>
      <c r="F68" s="823" t="s">
        <v>132</v>
      </c>
    </row>
    <row r="69" spans="1:6" ht="11.25" customHeight="1" thickBot="1" x14ac:dyDescent="0.3">
      <c r="A69" s="831" t="s">
        <v>156</v>
      </c>
      <c r="B69" s="832" t="s">
        <v>157</v>
      </c>
      <c r="C69" s="833" t="s">
        <v>158</v>
      </c>
      <c r="D69" s="834" t="s">
        <v>159</v>
      </c>
      <c r="E69" s="833" t="s">
        <v>179</v>
      </c>
      <c r="F69" s="835" t="s">
        <v>204</v>
      </c>
    </row>
    <row r="70" spans="1:6" ht="13" x14ac:dyDescent="0.3">
      <c r="A70" s="235" t="s">
        <v>160</v>
      </c>
      <c r="B70" s="240" t="s">
        <v>133</v>
      </c>
      <c r="C70" s="220"/>
      <c r="D70" s="108"/>
      <c r="E70" s="220"/>
      <c r="F70" s="940"/>
    </row>
    <row r="71" spans="1:6" ht="13" x14ac:dyDescent="0.3">
      <c r="A71" s="234" t="s">
        <v>161</v>
      </c>
      <c r="B71" s="137" t="s">
        <v>390</v>
      </c>
      <c r="C71" s="495"/>
      <c r="D71" s="105"/>
      <c r="E71" s="218"/>
      <c r="F71" s="941"/>
    </row>
    <row r="72" spans="1:6" ht="13" x14ac:dyDescent="0.3">
      <c r="A72" s="234" t="s">
        <v>162</v>
      </c>
      <c r="B72" s="151" t="s">
        <v>392</v>
      </c>
      <c r="C72" s="495"/>
      <c r="D72" s="105"/>
      <c r="E72" s="218"/>
      <c r="F72" s="941"/>
    </row>
    <row r="73" spans="1:6" ht="13" x14ac:dyDescent="0.3">
      <c r="A73" s="234" t="s">
        <v>163</v>
      </c>
      <c r="B73" s="151" t="s">
        <v>391</v>
      </c>
      <c r="C73" s="218"/>
      <c r="D73" s="105"/>
      <c r="E73" s="218">
        <v>243410</v>
      </c>
      <c r="F73" s="941"/>
    </row>
    <row r="74" spans="1:6" ht="13" x14ac:dyDescent="0.3">
      <c r="A74" s="234" t="s">
        <v>164</v>
      </c>
      <c r="B74" s="151" t="s">
        <v>393</v>
      </c>
      <c r="C74" s="218"/>
      <c r="D74" s="105"/>
      <c r="E74" s="218"/>
      <c r="F74" s="941"/>
    </row>
    <row r="75" spans="1:6" ht="13" x14ac:dyDescent="0.3">
      <c r="A75" s="234" t="s">
        <v>165</v>
      </c>
      <c r="B75" s="151" t="s">
        <v>394</v>
      </c>
      <c r="C75" s="218"/>
      <c r="D75" s="105"/>
      <c r="E75" s="218"/>
      <c r="F75" s="941"/>
    </row>
    <row r="76" spans="1:6" ht="13" x14ac:dyDescent="0.3">
      <c r="A76" s="234" t="s">
        <v>166</v>
      </c>
      <c r="B76" s="151" t="s">
        <v>395</v>
      </c>
      <c r="C76" s="218">
        <f>C77+C78+C79+C80+C81+C82+C83</f>
        <v>0</v>
      </c>
      <c r="D76" s="218">
        <f>D77+D78+D79+D80+D81+D82+D83</f>
        <v>0</v>
      </c>
      <c r="E76" s="218">
        <f>E77+E78+E79+E80+E81+E82+E83</f>
        <v>0</v>
      </c>
      <c r="F76" s="941"/>
    </row>
    <row r="77" spans="1:6" ht="13" x14ac:dyDescent="0.3">
      <c r="A77" s="234" t="s">
        <v>167</v>
      </c>
      <c r="B77" s="151" t="s">
        <v>399</v>
      </c>
      <c r="C77" s="218"/>
      <c r="D77" s="105"/>
      <c r="E77" s="218"/>
      <c r="F77" s="941"/>
    </row>
    <row r="78" spans="1:6" ht="13" x14ac:dyDescent="0.3">
      <c r="A78" s="234" t="s">
        <v>168</v>
      </c>
      <c r="B78" s="151" t="s">
        <v>400</v>
      </c>
      <c r="C78" s="218"/>
      <c r="D78" s="105"/>
      <c r="E78" s="495"/>
      <c r="F78" s="941"/>
    </row>
    <row r="79" spans="1:6" ht="13.5" customHeight="1" x14ac:dyDescent="0.3">
      <c r="A79" s="234" t="s">
        <v>169</v>
      </c>
      <c r="B79" s="151" t="s">
        <v>401</v>
      </c>
      <c r="C79" s="218"/>
      <c r="D79" s="105"/>
      <c r="E79" s="218"/>
      <c r="F79" s="941"/>
    </row>
    <row r="80" spans="1:6" ht="13.5" customHeight="1" x14ac:dyDescent="0.3">
      <c r="A80" s="234" t="s">
        <v>170</v>
      </c>
      <c r="B80" s="241" t="s">
        <v>397</v>
      </c>
      <c r="C80" s="178"/>
      <c r="D80" s="109"/>
      <c r="E80" s="218"/>
      <c r="F80" s="941"/>
    </row>
    <row r="81" spans="1:6" ht="13.5" customHeight="1" x14ac:dyDescent="0.3">
      <c r="A81" s="234" t="s">
        <v>171</v>
      </c>
      <c r="B81" s="508" t="s">
        <v>398</v>
      </c>
      <c r="C81" s="221"/>
      <c r="D81" s="106"/>
      <c r="E81" s="218"/>
      <c r="F81" s="941"/>
    </row>
    <row r="82" spans="1:6" ht="13.5" customHeight="1" x14ac:dyDescent="0.3">
      <c r="A82" s="234" t="s">
        <v>172</v>
      </c>
      <c r="B82" s="509" t="s">
        <v>396</v>
      </c>
      <c r="C82" s="221"/>
      <c r="D82" s="106"/>
      <c r="E82" s="218"/>
      <c r="F82" s="941"/>
    </row>
    <row r="83" spans="1:6" s="15" customFormat="1" ht="13" x14ac:dyDescent="0.3">
      <c r="A83" s="234" t="s">
        <v>173</v>
      </c>
      <c r="B83" s="91" t="s">
        <v>628</v>
      </c>
      <c r="C83" s="221"/>
      <c r="D83" s="106"/>
      <c r="E83" s="218"/>
      <c r="F83" s="941"/>
    </row>
    <row r="84" spans="1:6" ht="15" customHeight="1" thickBot="1" x14ac:dyDescent="0.35">
      <c r="A84" s="234" t="s">
        <v>174</v>
      </c>
      <c r="B84" s="153" t="s">
        <v>403</v>
      </c>
      <c r="C84" s="219"/>
      <c r="D84" s="110"/>
      <c r="E84" s="218"/>
      <c r="F84" s="941"/>
    </row>
    <row r="85" spans="1:6" ht="17.25" customHeight="1" thickBot="1" x14ac:dyDescent="0.35">
      <c r="A85" s="381" t="s">
        <v>175</v>
      </c>
      <c r="B85" s="382" t="s">
        <v>5</v>
      </c>
      <c r="C85" s="392">
        <f>C71+C72+C73+C74+C76+C84</f>
        <v>0</v>
      </c>
      <c r="D85" s="392">
        <f>D71+D72+D73+D74+D76+D84</f>
        <v>0</v>
      </c>
      <c r="E85" s="392">
        <f>E71+E72+E73+E74+E76+E84</f>
        <v>243410</v>
      </c>
      <c r="F85" s="1281"/>
    </row>
    <row r="86" spans="1:6" ht="13.5" customHeight="1" thickTop="1" x14ac:dyDescent="0.3">
      <c r="A86" s="372"/>
      <c r="B86" s="240"/>
      <c r="C86" s="177"/>
      <c r="D86" s="177"/>
      <c r="E86" s="827"/>
      <c r="F86" s="1116"/>
    </row>
    <row r="87" spans="1:6" ht="13" x14ac:dyDescent="0.3">
      <c r="A87" s="235" t="s">
        <v>176</v>
      </c>
      <c r="B87" s="242" t="s">
        <v>134</v>
      </c>
      <c r="C87" s="220"/>
      <c r="D87" s="220"/>
      <c r="E87" s="220"/>
      <c r="F87" s="940"/>
    </row>
    <row r="88" spans="1:6" ht="13" x14ac:dyDescent="0.3">
      <c r="A88" s="234" t="s">
        <v>177</v>
      </c>
      <c r="B88" s="151" t="s">
        <v>404</v>
      </c>
      <c r="C88" s="218"/>
      <c r="D88" s="218">
        <v>0</v>
      </c>
      <c r="E88" s="218">
        <v>0</v>
      </c>
      <c r="F88" s="941"/>
    </row>
    <row r="89" spans="1:6" ht="13" x14ac:dyDescent="0.3">
      <c r="A89" s="234" t="s">
        <v>178</v>
      </c>
      <c r="B89" s="151" t="s">
        <v>405</v>
      </c>
      <c r="C89" s="218"/>
      <c r="D89" s="105"/>
      <c r="E89" s="218"/>
      <c r="F89" s="941"/>
    </row>
    <row r="90" spans="1:6" ht="13" x14ac:dyDescent="0.3">
      <c r="A90" s="234" t="s">
        <v>180</v>
      </c>
      <c r="B90" s="151" t="s">
        <v>406</v>
      </c>
      <c r="C90" s="178">
        <f>C91+C92+C93+C94+C95+C96+C97</f>
        <v>0</v>
      </c>
      <c r="D90" s="178">
        <f>D91+D92+D93+D94+D95+D96+D97</f>
        <v>0</v>
      </c>
      <c r="E90" s="178">
        <f>E91+E92+E93+E94+E95+E96+E97</f>
        <v>0</v>
      </c>
      <c r="F90" s="941"/>
    </row>
    <row r="91" spans="1:6" ht="13" x14ac:dyDescent="0.3">
      <c r="A91" s="234" t="s">
        <v>181</v>
      </c>
      <c r="B91" s="241" t="s">
        <v>407</v>
      </c>
      <c r="C91" s="218"/>
      <c r="D91" s="105"/>
      <c r="E91" s="218"/>
      <c r="F91" s="941"/>
    </row>
    <row r="92" spans="1:6" s="15" customFormat="1" ht="13" x14ac:dyDescent="0.3">
      <c r="A92" s="234" t="s">
        <v>182</v>
      </c>
      <c r="B92" s="241" t="s">
        <v>408</v>
      </c>
      <c r="C92" s="218"/>
      <c r="D92" s="105"/>
      <c r="E92" s="218"/>
      <c r="F92" s="941"/>
    </row>
    <row r="93" spans="1:6" s="15" customFormat="1" ht="13" x14ac:dyDescent="0.3">
      <c r="A93" s="234" t="s">
        <v>183</v>
      </c>
      <c r="B93" s="241" t="s">
        <v>409</v>
      </c>
      <c r="C93" s="218"/>
      <c r="D93" s="105"/>
      <c r="E93" s="218"/>
      <c r="F93" s="941"/>
    </row>
    <row r="94" spans="1:6" s="15" customFormat="1" ht="13" x14ac:dyDescent="0.3">
      <c r="A94" s="234" t="s">
        <v>184</v>
      </c>
      <c r="B94" s="241" t="s">
        <v>410</v>
      </c>
      <c r="C94" s="218"/>
      <c r="D94" s="105"/>
      <c r="E94" s="218"/>
      <c r="F94" s="941"/>
    </row>
    <row r="95" spans="1:6" s="15" customFormat="1" ht="13" x14ac:dyDescent="0.3">
      <c r="A95" s="234" t="s">
        <v>185</v>
      </c>
      <c r="B95" s="508" t="s">
        <v>411</v>
      </c>
      <c r="C95" s="218"/>
      <c r="D95" s="105"/>
      <c r="E95" s="218"/>
      <c r="F95" s="941"/>
    </row>
    <row r="96" spans="1:6" s="15" customFormat="1" ht="13" x14ac:dyDescent="0.3">
      <c r="A96" s="234" t="s">
        <v>186</v>
      </c>
      <c r="B96" s="212" t="s">
        <v>412</v>
      </c>
      <c r="C96" s="218"/>
      <c r="D96" s="105"/>
      <c r="E96" s="218"/>
      <c r="F96" s="941"/>
    </row>
    <row r="97" spans="1:6" ht="13" x14ac:dyDescent="0.3">
      <c r="A97" s="234" t="s">
        <v>187</v>
      </c>
      <c r="B97" s="653" t="s">
        <v>413</v>
      </c>
      <c r="C97" s="218">
        <f>-C74</f>
        <v>0</v>
      </c>
      <c r="D97" s="218">
        <f>-D74</f>
        <v>0</v>
      </c>
      <c r="E97" s="218">
        <f>-E74</f>
        <v>0</v>
      </c>
      <c r="F97" s="941"/>
    </row>
    <row r="98" spans="1:6" ht="13" x14ac:dyDescent="0.3">
      <c r="A98" s="234" t="s">
        <v>188</v>
      </c>
      <c r="B98" s="151"/>
      <c r="C98" s="218"/>
      <c r="D98" s="105"/>
      <c r="E98" s="218"/>
      <c r="F98" s="941"/>
    </row>
    <row r="99" spans="1:6" ht="12.75" customHeight="1" thickBot="1" x14ac:dyDescent="0.35">
      <c r="A99" s="234" t="s">
        <v>189</v>
      </c>
      <c r="B99" s="153"/>
      <c r="C99" s="221"/>
      <c r="D99" s="221"/>
      <c r="E99" s="221"/>
      <c r="F99" s="941"/>
    </row>
    <row r="100" spans="1:6" ht="13.5" thickBot="1" x14ac:dyDescent="0.35">
      <c r="A100" s="381" t="s">
        <v>629</v>
      </c>
      <c r="B100" s="382" t="s">
        <v>6</v>
      </c>
      <c r="C100" s="533">
        <f>C88+C89+C90+C98+C99</f>
        <v>0</v>
      </c>
      <c r="D100" s="533">
        <f>D88+D89+D90+D98+D99</f>
        <v>0</v>
      </c>
      <c r="E100" s="828">
        <f>E88+E89+E90+E98+E99</f>
        <v>0</v>
      </c>
      <c r="F100" s="1281">
        <v>0</v>
      </c>
    </row>
    <row r="101" spans="1:6" ht="27" thickTop="1" thickBot="1" x14ac:dyDescent="0.35">
      <c r="A101" s="381" t="s">
        <v>191</v>
      </c>
      <c r="B101" s="386" t="s">
        <v>293</v>
      </c>
      <c r="C101" s="532">
        <f>C85+C100</f>
        <v>0</v>
      </c>
      <c r="D101" s="532">
        <f>D85+D100</f>
        <v>0</v>
      </c>
      <c r="E101" s="829">
        <f>E85+E100</f>
        <v>243410</v>
      </c>
      <c r="F101" s="1289"/>
    </row>
    <row r="102" spans="1:6" ht="13.5" thickTop="1" x14ac:dyDescent="0.3">
      <c r="A102" s="372"/>
      <c r="B102" s="520"/>
      <c r="C102" s="113"/>
      <c r="D102" s="28"/>
      <c r="E102" s="177"/>
      <c r="F102" s="1116"/>
    </row>
    <row r="103" spans="1:6" ht="13" x14ac:dyDescent="0.3">
      <c r="A103" s="235" t="s">
        <v>192</v>
      </c>
      <c r="B103" s="299" t="s">
        <v>294</v>
      </c>
      <c r="C103" s="108"/>
      <c r="D103" s="114"/>
      <c r="E103" s="220"/>
      <c r="F103" s="940"/>
    </row>
    <row r="104" spans="1:6" ht="13" x14ac:dyDescent="0.3">
      <c r="A104" s="234" t="s">
        <v>193</v>
      </c>
      <c r="B104" s="152" t="s">
        <v>420</v>
      </c>
      <c r="C104" s="105"/>
      <c r="D104" s="83"/>
      <c r="E104" s="218"/>
      <c r="F104" s="941"/>
    </row>
    <row r="105" spans="1:6" ht="13" x14ac:dyDescent="0.3">
      <c r="A105" s="234" t="s">
        <v>194</v>
      </c>
      <c r="B105" s="441" t="s">
        <v>418</v>
      </c>
      <c r="C105" s="105"/>
      <c r="D105" s="83"/>
      <c r="E105" s="218"/>
      <c r="F105" s="941"/>
    </row>
    <row r="106" spans="1:6" ht="13" x14ac:dyDescent="0.3">
      <c r="A106" s="234" t="s">
        <v>195</v>
      </c>
      <c r="B106" s="441" t="s">
        <v>417</v>
      </c>
      <c r="C106" s="105"/>
      <c r="D106" s="83"/>
      <c r="E106" s="218"/>
      <c r="F106" s="941"/>
    </row>
    <row r="107" spans="1:6" ht="13" x14ac:dyDescent="0.3">
      <c r="A107" s="234" t="s">
        <v>196</v>
      </c>
      <c r="B107" s="441" t="s">
        <v>419</v>
      </c>
      <c r="C107" s="105"/>
      <c r="D107" s="83"/>
      <c r="E107" s="218"/>
      <c r="F107" s="941"/>
    </row>
    <row r="108" spans="1:6" ht="13" x14ac:dyDescent="0.3">
      <c r="A108" s="234" t="s">
        <v>197</v>
      </c>
      <c r="B108" s="510" t="s">
        <v>421</v>
      </c>
      <c r="C108" s="105"/>
      <c r="D108" s="83"/>
      <c r="E108" s="218"/>
      <c r="F108" s="941"/>
    </row>
    <row r="109" spans="1:6" ht="13" x14ac:dyDescent="0.3">
      <c r="A109" s="234" t="s">
        <v>198</v>
      </c>
      <c r="B109" s="511" t="s">
        <v>424</v>
      </c>
      <c r="C109" s="105"/>
      <c r="D109" s="83"/>
      <c r="E109" s="218"/>
      <c r="F109" s="941"/>
    </row>
    <row r="110" spans="1:6" ht="13" x14ac:dyDescent="0.3">
      <c r="A110" s="234" t="s">
        <v>199</v>
      </c>
      <c r="B110" s="512" t="s">
        <v>423</v>
      </c>
      <c r="C110" s="105"/>
      <c r="D110" s="105"/>
      <c r="E110" s="105"/>
      <c r="F110" s="941"/>
    </row>
    <row r="111" spans="1:6" ht="13.5" thickBot="1" x14ac:dyDescent="0.35">
      <c r="A111" s="234" t="s">
        <v>200</v>
      </c>
      <c r="B111" s="243" t="s">
        <v>422</v>
      </c>
      <c r="C111" s="110"/>
      <c r="D111" s="110"/>
      <c r="E111" s="219"/>
      <c r="F111" s="1155"/>
    </row>
    <row r="112" spans="1:6" ht="13.5" thickBot="1" x14ac:dyDescent="0.35">
      <c r="A112" s="252" t="s">
        <v>201</v>
      </c>
      <c r="B112" s="213" t="s">
        <v>425</v>
      </c>
      <c r="C112" s="112">
        <f>C104+C105+C106+C107+C108+C109+C110+C111</f>
        <v>0</v>
      </c>
      <c r="D112" s="112">
        <f>D104+D105+D106+D107+D108+D109+D110+D111</f>
        <v>0</v>
      </c>
      <c r="E112" s="181">
        <f>E104+E105+E106+E107+E108+E109+E110+E111</f>
        <v>0</v>
      </c>
      <c r="F112" s="981">
        <v>0</v>
      </c>
    </row>
    <row r="113" spans="1:6" ht="13" x14ac:dyDescent="0.3">
      <c r="A113" s="372"/>
      <c r="B113" s="41"/>
      <c r="C113" s="113"/>
      <c r="D113" s="28"/>
      <c r="E113" s="177"/>
      <c r="F113" s="1116"/>
    </row>
    <row r="114" spans="1:6" ht="13.5" thickBot="1" x14ac:dyDescent="0.35">
      <c r="A114" s="284" t="s">
        <v>202</v>
      </c>
      <c r="B114" s="801" t="s">
        <v>296</v>
      </c>
      <c r="C114" s="224">
        <f>C101+C112</f>
        <v>0</v>
      </c>
      <c r="D114" s="224">
        <f>D101+D112</f>
        <v>0</v>
      </c>
      <c r="E114" s="793">
        <f>E101+E112</f>
        <v>243410</v>
      </c>
      <c r="F114" s="1288" t="e">
        <f>E114/D114</f>
        <v>#DIV/0!</v>
      </c>
    </row>
    <row r="115" spans="1:6" ht="13" x14ac:dyDescent="0.3">
      <c r="A115" s="251"/>
      <c r="B115" s="41"/>
      <c r="C115" s="28"/>
      <c r="D115" s="28"/>
      <c r="E115" s="28"/>
    </row>
    <row r="116" spans="1:6" ht="13" x14ac:dyDescent="0.3">
      <c r="A116" s="251"/>
      <c r="B116" s="41"/>
      <c r="C116" s="28"/>
      <c r="D116" s="28"/>
      <c r="E116" s="28"/>
    </row>
    <row r="117" spans="1:6" ht="13" x14ac:dyDescent="0.3">
      <c r="A117" s="251"/>
      <c r="B117" s="41"/>
      <c r="C117" s="28"/>
      <c r="D117" s="28"/>
      <c r="E117" s="28"/>
    </row>
    <row r="118" spans="1:6" ht="13" x14ac:dyDescent="0.3">
      <c r="A118" s="251"/>
      <c r="B118" s="41"/>
      <c r="C118" s="28"/>
      <c r="D118" s="28"/>
      <c r="E118" s="28"/>
    </row>
    <row r="119" spans="1:6" ht="13" x14ac:dyDescent="0.3">
      <c r="A119" s="251"/>
      <c r="B119" s="41"/>
      <c r="C119" s="28"/>
      <c r="D119" s="28"/>
      <c r="E119" s="28"/>
    </row>
    <row r="120" spans="1:6" ht="13" x14ac:dyDescent="0.3">
      <c r="A120" s="251"/>
      <c r="B120" s="41"/>
      <c r="C120" s="1558">
        <v>2</v>
      </c>
      <c r="D120" s="28"/>
      <c r="E120" s="28"/>
    </row>
    <row r="121" spans="1:6" x14ac:dyDescent="0.25">
      <c r="A121" s="1619"/>
      <c r="B121" s="1605"/>
      <c r="C121" s="1605"/>
      <c r="D121" s="1605"/>
      <c r="E121" s="1605"/>
    </row>
    <row r="122" spans="1:6" ht="13.5" customHeight="1" x14ac:dyDescent="0.3">
      <c r="A122" s="1592" t="s">
        <v>849</v>
      </c>
      <c r="B122" s="1592"/>
      <c r="C122" s="1592"/>
      <c r="D122" s="1592"/>
      <c r="E122" s="1592"/>
      <c r="F122" s="17"/>
    </row>
    <row r="123" spans="1:6" ht="13.5" customHeight="1" x14ac:dyDescent="0.3">
      <c r="A123" s="245"/>
      <c r="B123" s="245"/>
      <c r="C123" s="245"/>
      <c r="D123" s="245"/>
      <c r="E123" s="245"/>
      <c r="F123" s="17"/>
    </row>
    <row r="124" spans="1:6" ht="15" x14ac:dyDescent="0.3">
      <c r="B124" s="1604" t="s">
        <v>846</v>
      </c>
      <c r="C124" s="1604"/>
      <c r="D124" s="1604"/>
      <c r="E124" s="1604"/>
      <c r="F124" s="35"/>
    </row>
    <row r="125" spans="1:6" ht="15" x14ac:dyDescent="0.3">
      <c r="B125" s="19"/>
      <c r="C125" s="19"/>
      <c r="D125" s="19"/>
      <c r="E125" s="19"/>
      <c r="F125" s="35"/>
    </row>
    <row r="126" spans="1:6" ht="13.5" thickBot="1" x14ac:dyDescent="0.35">
      <c r="B126" s="1"/>
      <c r="C126" s="1"/>
      <c r="D126" s="1"/>
      <c r="E126" s="20" t="s">
        <v>844</v>
      </c>
    </row>
    <row r="127" spans="1:6" ht="18" customHeight="1" thickBot="1" x14ac:dyDescent="0.35">
      <c r="A127" s="1612" t="s">
        <v>155</v>
      </c>
      <c r="B127" s="1614" t="s">
        <v>8</v>
      </c>
      <c r="C127" s="1616" t="s">
        <v>764</v>
      </c>
      <c r="D127" s="1617"/>
      <c r="E127" s="1617"/>
      <c r="F127" s="1618"/>
    </row>
    <row r="128" spans="1:6" ht="26.5" thickBot="1" x14ac:dyDescent="0.35">
      <c r="A128" s="1613"/>
      <c r="B128" s="1615"/>
      <c r="C128" s="825" t="s">
        <v>129</v>
      </c>
      <c r="D128" s="826" t="s">
        <v>130</v>
      </c>
      <c r="E128" s="825" t="s">
        <v>634</v>
      </c>
      <c r="F128" s="823" t="s">
        <v>132</v>
      </c>
    </row>
    <row r="129" spans="1:6" ht="13" thickBot="1" x14ac:dyDescent="0.3">
      <c r="A129" s="831" t="s">
        <v>156</v>
      </c>
      <c r="B129" s="832" t="s">
        <v>157</v>
      </c>
      <c r="C129" s="833" t="s">
        <v>158</v>
      </c>
      <c r="D129" s="834" t="s">
        <v>159</v>
      </c>
      <c r="E129" s="833" t="s">
        <v>179</v>
      </c>
      <c r="F129" s="835" t="s">
        <v>204</v>
      </c>
    </row>
    <row r="130" spans="1:6" ht="12" customHeight="1" x14ac:dyDescent="0.3">
      <c r="A130" s="235" t="s">
        <v>160</v>
      </c>
      <c r="B130" s="240" t="s">
        <v>133</v>
      </c>
      <c r="C130" s="220"/>
      <c r="D130" s="108"/>
      <c r="E130" s="220"/>
      <c r="F130" s="940"/>
    </row>
    <row r="131" spans="1:6" ht="13" x14ac:dyDescent="0.3">
      <c r="A131" s="234" t="s">
        <v>161</v>
      </c>
      <c r="B131" s="137" t="s">
        <v>390</v>
      </c>
      <c r="C131" s="495"/>
      <c r="D131" s="105"/>
      <c r="E131" s="218"/>
      <c r="F131" s="941"/>
    </row>
    <row r="132" spans="1:6" ht="13" x14ac:dyDescent="0.3">
      <c r="A132" s="234" t="s">
        <v>162</v>
      </c>
      <c r="B132" s="151" t="s">
        <v>392</v>
      </c>
      <c r="C132" s="495"/>
      <c r="D132" s="105"/>
      <c r="E132" s="218"/>
      <c r="F132" s="941"/>
    </row>
    <row r="133" spans="1:6" ht="13" x14ac:dyDescent="0.3">
      <c r="A133" s="234" t="s">
        <v>163</v>
      </c>
      <c r="B133" s="151" t="s">
        <v>391</v>
      </c>
      <c r="C133" s="218"/>
      <c r="D133" s="105"/>
      <c r="E133" s="218"/>
      <c r="F133" s="941"/>
    </row>
    <row r="134" spans="1:6" ht="13" x14ac:dyDescent="0.3">
      <c r="A134" s="234" t="s">
        <v>164</v>
      </c>
      <c r="B134" s="151" t="s">
        <v>393</v>
      </c>
      <c r="C134" s="218"/>
      <c r="D134" s="105"/>
      <c r="E134" s="218"/>
      <c r="F134" s="941"/>
    </row>
    <row r="135" spans="1:6" ht="13" x14ac:dyDescent="0.3">
      <c r="A135" s="234" t="s">
        <v>165</v>
      </c>
      <c r="B135" s="151" t="s">
        <v>394</v>
      </c>
      <c r="C135" s="218"/>
      <c r="D135" s="105"/>
      <c r="E135" s="218"/>
      <c r="F135" s="941"/>
    </row>
    <row r="136" spans="1:6" ht="13" x14ac:dyDescent="0.3">
      <c r="A136" s="234" t="s">
        <v>166</v>
      </c>
      <c r="B136" s="151" t="s">
        <v>395</v>
      </c>
      <c r="C136" s="218">
        <f>C137+C138+C139+C140+C141+C142+C143</f>
        <v>0</v>
      </c>
      <c r="D136" s="218"/>
      <c r="E136" s="218"/>
      <c r="F136" s="941" t="e">
        <f>E136/D136</f>
        <v>#DIV/0!</v>
      </c>
    </row>
    <row r="137" spans="1:6" ht="12" customHeight="1" x14ac:dyDescent="0.3">
      <c r="A137" s="234" t="s">
        <v>167</v>
      </c>
      <c r="B137" s="151" t="s">
        <v>399</v>
      </c>
      <c r="C137" s="218"/>
      <c r="D137" s="105"/>
      <c r="E137" s="218"/>
      <c r="F137" s="941"/>
    </row>
    <row r="138" spans="1:6" ht="13" x14ac:dyDescent="0.3">
      <c r="A138" s="234" t="s">
        <v>168</v>
      </c>
      <c r="B138" s="151" t="s">
        <v>400</v>
      </c>
      <c r="C138" s="218"/>
      <c r="D138" s="105"/>
      <c r="E138" s="495"/>
      <c r="F138" s="941"/>
    </row>
    <row r="139" spans="1:6" ht="14.25" customHeight="1" x14ac:dyDescent="0.3">
      <c r="A139" s="234" t="s">
        <v>169</v>
      </c>
      <c r="B139" s="151" t="s">
        <v>401</v>
      </c>
      <c r="C139" s="218"/>
      <c r="D139" s="105"/>
      <c r="E139" s="218"/>
      <c r="F139" s="941"/>
    </row>
    <row r="140" spans="1:6" ht="14.25" customHeight="1" x14ac:dyDescent="0.3">
      <c r="A140" s="234" t="s">
        <v>170</v>
      </c>
      <c r="B140" s="241" t="s">
        <v>397</v>
      </c>
      <c r="C140" s="218">
        <v>0</v>
      </c>
      <c r="D140" s="218">
        <v>0</v>
      </c>
      <c r="E140" s="218"/>
      <c r="F140" s="941"/>
    </row>
    <row r="141" spans="1:6" ht="14.25" customHeight="1" x14ac:dyDescent="0.3">
      <c r="A141" s="234" t="s">
        <v>171</v>
      </c>
      <c r="B141" s="508" t="s">
        <v>398</v>
      </c>
      <c r="C141" s="221"/>
      <c r="D141" s="106"/>
      <c r="E141" s="218"/>
      <c r="F141" s="941"/>
    </row>
    <row r="142" spans="1:6" ht="14.25" customHeight="1" x14ac:dyDescent="0.3">
      <c r="A142" s="234" t="s">
        <v>172</v>
      </c>
      <c r="B142" s="509" t="s">
        <v>396</v>
      </c>
      <c r="C142" s="221"/>
      <c r="D142" s="106"/>
      <c r="E142" s="218"/>
      <c r="F142" s="941"/>
    </row>
    <row r="143" spans="1:6" ht="13.5" customHeight="1" x14ac:dyDescent="0.3">
      <c r="A143" s="234" t="s">
        <v>173</v>
      </c>
      <c r="B143" s="91" t="s">
        <v>628</v>
      </c>
      <c r="C143" s="221"/>
      <c r="D143" s="106"/>
      <c r="E143" s="218"/>
      <c r="F143" s="941">
        <v>0</v>
      </c>
    </row>
    <row r="144" spans="1:6" s="15" customFormat="1" ht="13.5" thickBot="1" x14ac:dyDescent="0.35">
      <c r="A144" s="234" t="s">
        <v>174</v>
      </c>
      <c r="B144" s="153" t="s">
        <v>792</v>
      </c>
      <c r="C144" s="219"/>
      <c r="D144" s="110"/>
      <c r="E144" s="218"/>
      <c r="F144" s="941" t="s">
        <v>964</v>
      </c>
    </row>
    <row r="145" spans="1:6" s="15" customFormat="1" ht="13.5" thickBot="1" x14ac:dyDescent="0.35">
      <c r="A145" s="381" t="s">
        <v>175</v>
      </c>
      <c r="B145" s="382" t="s">
        <v>5</v>
      </c>
      <c r="C145" s="392">
        <f>C131+C132+C133+C134+C136+C144</f>
        <v>0</v>
      </c>
      <c r="D145" s="392">
        <v>0</v>
      </c>
      <c r="E145" s="392">
        <v>0</v>
      </c>
      <c r="F145" s="1281">
        <v>0</v>
      </c>
    </row>
    <row r="146" spans="1:6" ht="14.25" customHeight="1" thickTop="1" x14ac:dyDescent="0.3">
      <c r="A146" s="372"/>
      <c r="B146" s="240"/>
      <c r="C146" s="177"/>
      <c r="D146" s="177"/>
      <c r="E146" s="827"/>
      <c r="F146" s="1116"/>
    </row>
    <row r="147" spans="1:6" ht="13" x14ac:dyDescent="0.3">
      <c r="A147" s="235" t="s">
        <v>176</v>
      </c>
      <c r="B147" s="242" t="s">
        <v>134</v>
      </c>
      <c r="C147" s="220"/>
      <c r="D147" s="220"/>
      <c r="E147" s="220"/>
      <c r="F147" s="940"/>
    </row>
    <row r="148" spans="1:6" ht="14.25" customHeight="1" x14ac:dyDescent="0.3">
      <c r="A148" s="234" t="s">
        <v>177</v>
      </c>
      <c r="B148" s="151" t="s">
        <v>404</v>
      </c>
      <c r="C148" s="218"/>
      <c r="D148" s="218">
        <v>0</v>
      </c>
      <c r="E148" s="218">
        <v>0</v>
      </c>
      <c r="F148" s="941"/>
    </row>
    <row r="149" spans="1:6" s="15" customFormat="1" ht="14.25" customHeight="1" x14ac:dyDescent="0.3">
      <c r="A149" s="234" t="s">
        <v>178</v>
      </c>
      <c r="B149" s="151" t="s">
        <v>405</v>
      </c>
      <c r="C149" s="218"/>
      <c r="D149" s="105"/>
      <c r="E149" s="218"/>
      <c r="F149" s="941"/>
    </row>
    <row r="150" spans="1:6" ht="13" x14ac:dyDescent="0.3">
      <c r="A150" s="234" t="s">
        <v>180</v>
      </c>
      <c r="B150" s="151" t="s">
        <v>406</v>
      </c>
      <c r="C150" s="178">
        <f>C151+C152+C153+C154+C155+C156+C157</f>
        <v>0</v>
      </c>
      <c r="D150" s="178">
        <f>D151+D152+D153+D154+D155+D156+D157</f>
        <v>0</v>
      </c>
      <c r="E150" s="178">
        <f>E151+E152+E153+E154+E155+E156+E157</f>
        <v>0</v>
      </c>
      <c r="F150" s="941"/>
    </row>
    <row r="151" spans="1:6" ht="13" x14ac:dyDescent="0.3">
      <c r="A151" s="234" t="s">
        <v>181</v>
      </c>
      <c r="B151" s="241" t="s">
        <v>407</v>
      </c>
      <c r="C151" s="218"/>
      <c r="D151" s="105"/>
      <c r="E151" s="218"/>
      <c r="F151" s="941"/>
    </row>
    <row r="152" spans="1:6" ht="12.75" customHeight="1" x14ac:dyDescent="0.3">
      <c r="A152" s="234" t="s">
        <v>182</v>
      </c>
      <c r="B152" s="241" t="s">
        <v>408</v>
      </c>
      <c r="C152" s="218"/>
      <c r="D152" s="105"/>
      <c r="E152" s="218"/>
      <c r="F152" s="941"/>
    </row>
    <row r="153" spans="1:6" ht="12.75" customHeight="1" x14ac:dyDescent="0.3">
      <c r="A153" s="234" t="s">
        <v>183</v>
      </c>
      <c r="B153" s="241" t="s">
        <v>409</v>
      </c>
      <c r="C153" s="218"/>
      <c r="D153" s="105"/>
      <c r="E153" s="218"/>
      <c r="F153" s="941"/>
    </row>
    <row r="154" spans="1:6" ht="12.75" customHeight="1" x14ac:dyDescent="0.3">
      <c r="A154" s="234" t="s">
        <v>184</v>
      </c>
      <c r="B154" s="241" t="s">
        <v>410</v>
      </c>
      <c r="C154" s="218"/>
      <c r="D154" s="105"/>
      <c r="E154" s="218"/>
      <c r="F154" s="941"/>
    </row>
    <row r="155" spans="1:6" ht="12.75" customHeight="1" x14ac:dyDescent="0.3">
      <c r="A155" s="234" t="s">
        <v>185</v>
      </c>
      <c r="B155" s="508" t="s">
        <v>411</v>
      </c>
      <c r="C155" s="218"/>
      <c r="D155" s="105"/>
      <c r="E155" s="218"/>
      <c r="F155" s="941"/>
    </row>
    <row r="156" spans="1:6" ht="12.75" customHeight="1" x14ac:dyDescent="0.3">
      <c r="A156" s="234" t="s">
        <v>186</v>
      </c>
      <c r="B156" s="212" t="s">
        <v>412</v>
      </c>
      <c r="C156" s="218"/>
      <c r="D156" s="105"/>
      <c r="E156" s="218"/>
      <c r="F156" s="941"/>
    </row>
    <row r="157" spans="1:6" ht="13" x14ac:dyDescent="0.3">
      <c r="A157" s="234" t="s">
        <v>187</v>
      </c>
      <c r="B157" s="653" t="s">
        <v>413</v>
      </c>
      <c r="C157" s="218">
        <f>-C134</f>
        <v>0</v>
      </c>
      <c r="D157" s="218">
        <f>-D134</f>
        <v>0</v>
      </c>
      <c r="E157" s="218">
        <f>-E134</f>
        <v>0</v>
      </c>
      <c r="F157" s="941"/>
    </row>
    <row r="158" spans="1:6" ht="13" x14ac:dyDescent="0.3">
      <c r="A158" s="234" t="s">
        <v>188</v>
      </c>
      <c r="B158" s="151"/>
      <c r="C158" s="218"/>
      <c r="D158" s="105"/>
      <c r="E158" s="218"/>
      <c r="F158" s="941"/>
    </row>
    <row r="159" spans="1:6" ht="13.5" thickBot="1" x14ac:dyDescent="0.35">
      <c r="A159" s="234" t="s">
        <v>189</v>
      </c>
      <c r="B159" s="153"/>
      <c r="C159" s="221"/>
      <c r="D159" s="221"/>
      <c r="E159" s="221"/>
      <c r="F159" s="1155"/>
    </row>
    <row r="160" spans="1:6" ht="13.5" thickBot="1" x14ac:dyDescent="0.35">
      <c r="A160" s="381" t="s">
        <v>629</v>
      </c>
      <c r="B160" s="382" t="s">
        <v>6</v>
      </c>
      <c r="C160" s="533">
        <f>C148+C149+C150+C158+C159</f>
        <v>0</v>
      </c>
      <c r="D160" s="533">
        <f>D148+D149+D150+D158+D159</f>
        <v>0</v>
      </c>
      <c r="E160" s="828">
        <f>E148+E149+E150+E158+E159</f>
        <v>0</v>
      </c>
      <c r="F160" s="1281">
        <v>0</v>
      </c>
    </row>
    <row r="161" spans="1:6" ht="27" thickTop="1" thickBot="1" x14ac:dyDescent="0.35">
      <c r="A161" s="381" t="s">
        <v>191</v>
      </c>
      <c r="B161" s="386" t="s">
        <v>293</v>
      </c>
      <c r="C161" s="532">
        <f>C145+C160</f>
        <v>0</v>
      </c>
      <c r="D161" s="532">
        <v>0</v>
      </c>
      <c r="E161" s="829">
        <v>0</v>
      </c>
      <c r="F161" s="1289">
        <v>0</v>
      </c>
    </row>
    <row r="162" spans="1:6" ht="13.5" thickTop="1" x14ac:dyDescent="0.3">
      <c r="A162" s="372"/>
      <c r="B162" s="520"/>
      <c r="C162" s="113"/>
      <c r="D162" s="28"/>
      <c r="E162" s="177"/>
      <c r="F162" s="1116"/>
    </row>
    <row r="163" spans="1:6" ht="13" x14ac:dyDescent="0.3">
      <c r="A163" s="235" t="s">
        <v>192</v>
      </c>
      <c r="B163" s="299" t="s">
        <v>294</v>
      </c>
      <c r="C163" s="108"/>
      <c r="D163" s="114"/>
      <c r="E163" s="220"/>
      <c r="F163" s="940"/>
    </row>
    <row r="164" spans="1:6" ht="13" x14ac:dyDescent="0.3">
      <c r="A164" s="234" t="s">
        <v>193</v>
      </c>
      <c r="B164" s="152" t="s">
        <v>420</v>
      </c>
      <c r="C164" s="105"/>
      <c r="D164" s="83"/>
      <c r="E164" s="218"/>
      <c r="F164" s="941"/>
    </row>
    <row r="165" spans="1:6" ht="13" x14ac:dyDescent="0.3">
      <c r="A165" s="234" t="s">
        <v>194</v>
      </c>
      <c r="B165" s="441" t="s">
        <v>793</v>
      </c>
      <c r="C165" s="105"/>
      <c r="D165" s="83">
        <v>3117423</v>
      </c>
      <c r="E165" s="218">
        <v>3117423</v>
      </c>
      <c r="F165" s="941">
        <v>1</v>
      </c>
    </row>
    <row r="166" spans="1:6" ht="13" x14ac:dyDescent="0.3">
      <c r="A166" s="234" t="s">
        <v>195</v>
      </c>
      <c r="B166" s="441" t="s">
        <v>417</v>
      </c>
      <c r="C166" s="105"/>
      <c r="D166" s="83"/>
      <c r="E166" s="218"/>
      <c r="F166" s="941"/>
    </row>
    <row r="167" spans="1:6" ht="13" x14ac:dyDescent="0.3">
      <c r="A167" s="234" t="s">
        <v>196</v>
      </c>
      <c r="B167" s="441" t="s">
        <v>419</v>
      </c>
      <c r="C167" s="105"/>
      <c r="D167" s="83"/>
      <c r="E167" s="218"/>
      <c r="F167" s="941"/>
    </row>
    <row r="168" spans="1:6" ht="13" x14ac:dyDescent="0.3">
      <c r="A168" s="234" t="s">
        <v>197</v>
      </c>
      <c r="B168" s="510" t="s">
        <v>421</v>
      </c>
      <c r="C168" s="105"/>
      <c r="D168" s="83"/>
      <c r="E168" s="218"/>
      <c r="F168" s="941"/>
    </row>
    <row r="169" spans="1:6" ht="13" x14ac:dyDescent="0.3">
      <c r="A169" s="234" t="s">
        <v>198</v>
      </c>
      <c r="B169" s="511" t="s">
        <v>424</v>
      </c>
      <c r="C169" s="105"/>
      <c r="D169" s="83"/>
      <c r="E169" s="218"/>
      <c r="F169" s="941"/>
    </row>
    <row r="170" spans="1:6" ht="13" x14ac:dyDescent="0.3">
      <c r="A170" s="234" t="s">
        <v>199</v>
      </c>
      <c r="B170" s="512" t="s">
        <v>423</v>
      </c>
      <c r="C170" s="105"/>
      <c r="D170" s="83"/>
      <c r="E170" s="218"/>
      <c r="F170" s="941"/>
    </row>
    <row r="171" spans="1:6" ht="13.5" thickBot="1" x14ac:dyDescent="0.35">
      <c r="A171" s="234" t="s">
        <v>200</v>
      </c>
      <c r="B171" s="243" t="s">
        <v>422</v>
      </c>
      <c r="C171" s="110"/>
      <c r="D171" s="84"/>
      <c r="E171" s="219"/>
      <c r="F171" s="941"/>
    </row>
    <row r="172" spans="1:6" ht="13.5" thickBot="1" x14ac:dyDescent="0.35">
      <c r="A172" s="252" t="s">
        <v>201</v>
      </c>
      <c r="B172" s="213" t="s">
        <v>425</v>
      </c>
      <c r="C172" s="112">
        <f>C164+C165+C166+C167+C168+C169+C170+C171</f>
        <v>0</v>
      </c>
      <c r="D172" s="112">
        <f>D164+D165+D166+D167+D168+D169+D170+D171</f>
        <v>3117423</v>
      </c>
      <c r="E172" s="181">
        <f>E164+E165+E166+E167+E168+E169+E170+E171</f>
        <v>3117423</v>
      </c>
      <c r="F172" s="974"/>
    </row>
    <row r="173" spans="1:6" ht="13" x14ac:dyDescent="0.3">
      <c r="A173" s="372"/>
      <c r="B173" s="41"/>
      <c r="C173" s="113"/>
      <c r="D173" s="28"/>
      <c r="E173" s="177"/>
      <c r="F173" s="1116"/>
    </row>
    <row r="174" spans="1:6" ht="13.5" thickBot="1" x14ac:dyDescent="0.35">
      <c r="A174" s="284" t="s">
        <v>202</v>
      </c>
      <c r="B174" s="801" t="s">
        <v>296</v>
      </c>
      <c r="C174" s="224">
        <f>C161+C172</f>
        <v>0</v>
      </c>
      <c r="D174" s="224">
        <f>D161+D172</f>
        <v>3117423</v>
      </c>
      <c r="E174" s="793">
        <f>E161+E172</f>
        <v>3117423</v>
      </c>
      <c r="F174" s="1160">
        <f>E174/D174</f>
        <v>1</v>
      </c>
    </row>
    <row r="175" spans="1:6" ht="13" x14ac:dyDescent="0.3">
      <c r="A175" s="251"/>
      <c r="B175" s="505"/>
      <c r="C175" s="206"/>
      <c r="D175" s="28"/>
      <c r="E175" s="28"/>
    </row>
    <row r="176" spans="1:6" ht="13" x14ac:dyDescent="0.3">
      <c r="A176" s="251"/>
      <c r="B176" s="505"/>
      <c r="C176" s="206"/>
      <c r="D176" s="28"/>
      <c r="E176" s="28"/>
    </row>
    <row r="177" spans="1:6" ht="13" x14ac:dyDescent="0.3">
      <c r="A177" s="251"/>
      <c r="B177" s="505"/>
      <c r="C177" s="206"/>
      <c r="D177" s="28"/>
      <c r="E177" s="28"/>
    </row>
    <row r="178" spans="1:6" ht="13" x14ac:dyDescent="0.3">
      <c r="A178" s="251"/>
      <c r="B178" s="505"/>
      <c r="C178" s="1560">
        <v>3</v>
      </c>
      <c r="D178" s="28"/>
      <c r="E178" s="28"/>
    </row>
    <row r="180" spans="1:6" x14ac:dyDescent="0.25">
      <c r="A180" s="1619"/>
      <c r="B180" s="1605"/>
      <c r="C180" s="1605"/>
      <c r="D180" s="1605"/>
      <c r="E180" s="1605"/>
    </row>
    <row r="181" spans="1:6" ht="14" x14ac:dyDescent="0.3">
      <c r="A181" s="1592" t="s">
        <v>850</v>
      </c>
      <c r="B181" s="1592"/>
      <c r="C181" s="1592"/>
      <c r="D181" s="1592"/>
      <c r="E181" s="1592"/>
      <c r="F181" s="17"/>
    </row>
    <row r="182" spans="1:6" ht="14" x14ac:dyDescent="0.3">
      <c r="A182" s="245"/>
      <c r="B182" s="245"/>
      <c r="C182" s="245"/>
      <c r="D182" s="245"/>
      <c r="E182" s="245"/>
      <c r="F182" s="17"/>
    </row>
    <row r="183" spans="1:6" ht="15" x14ac:dyDescent="0.3">
      <c r="B183" s="1604" t="s">
        <v>846</v>
      </c>
      <c r="C183" s="1604"/>
      <c r="D183" s="1604"/>
      <c r="E183" s="1604"/>
      <c r="F183" s="35"/>
    </row>
    <row r="184" spans="1:6" ht="15" x14ac:dyDescent="0.3">
      <c r="B184" s="19"/>
      <c r="C184" s="19"/>
      <c r="D184" s="19"/>
      <c r="E184" s="19"/>
      <c r="F184" s="35"/>
    </row>
    <row r="185" spans="1:6" ht="13.5" thickBot="1" x14ac:dyDescent="0.35">
      <c r="B185" s="1"/>
      <c r="C185" s="1"/>
      <c r="D185" s="1"/>
      <c r="E185" s="20" t="s">
        <v>847</v>
      </c>
    </row>
    <row r="186" spans="1:6" ht="16.5" customHeight="1" thickBot="1" x14ac:dyDescent="0.35">
      <c r="A186" s="1612" t="s">
        <v>155</v>
      </c>
      <c r="B186" s="1614" t="s">
        <v>8</v>
      </c>
      <c r="C186" s="1616" t="s">
        <v>765</v>
      </c>
      <c r="D186" s="1617"/>
      <c r="E186" s="1617"/>
      <c r="F186" s="1618"/>
    </row>
    <row r="187" spans="1:6" ht="26.5" thickBot="1" x14ac:dyDescent="0.35">
      <c r="A187" s="1613"/>
      <c r="B187" s="1615"/>
      <c r="C187" s="825" t="s">
        <v>129</v>
      </c>
      <c r="D187" s="826" t="s">
        <v>130</v>
      </c>
      <c r="E187" s="825" t="s">
        <v>634</v>
      </c>
      <c r="F187" s="823" t="s">
        <v>132</v>
      </c>
    </row>
    <row r="188" spans="1:6" ht="13" thickBot="1" x14ac:dyDescent="0.3">
      <c r="A188" s="831" t="s">
        <v>156</v>
      </c>
      <c r="B188" s="832" t="s">
        <v>157</v>
      </c>
      <c r="C188" s="833" t="s">
        <v>158</v>
      </c>
      <c r="D188" s="834" t="s">
        <v>159</v>
      </c>
      <c r="E188" s="833" t="s">
        <v>179</v>
      </c>
      <c r="F188" s="835" t="s">
        <v>204</v>
      </c>
    </row>
    <row r="189" spans="1:6" ht="13" x14ac:dyDescent="0.3">
      <c r="A189" s="235" t="s">
        <v>160</v>
      </c>
      <c r="B189" s="240" t="s">
        <v>133</v>
      </c>
      <c r="C189" s="220"/>
      <c r="D189" s="108"/>
      <c r="E189" s="220"/>
      <c r="F189" s="940"/>
    </row>
    <row r="190" spans="1:6" ht="13" x14ac:dyDescent="0.3">
      <c r="A190" s="234" t="s">
        <v>161</v>
      </c>
      <c r="B190" s="137" t="s">
        <v>390</v>
      </c>
      <c r="C190" s="495"/>
      <c r="D190" s="105"/>
      <c r="E190" s="218"/>
      <c r="F190" s="941"/>
    </row>
    <row r="191" spans="1:6" ht="13" x14ac:dyDescent="0.3">
      <c r="A191" s="234" t="s">
        <v>162</v>
      </c>
      <c r="B191" s="151" t="s">
        <v>392</v>
      </c>
      <c r="C191" s="495"/>
      <c r="D191" s="105"/>
      <c r="E191" s="218"/>
      <c r="F191" s="941"/>
    </row>
    <row r="192" spans="1:6" ht="13" x14ac:dyDescent="0.3">
      <c r="A192" s="234" t="s">
        <v>163</v>
      </c>
      <c r="B192" s="151" t="s">
        <v>391</v>
      </c>
      <c r="C192" s="218"/>
      <c r="D192" s="105"/>
      <c r="E192" s="218">
        <v>153180</v>
      </c>
      <c r="F192" s="941"/>
    </row>
    <row r="193" spans="1:6" ht="13" x14ac:dyDescent="0.3">
      <c r="A193" s="234" t="s">
        <v>164</v>
      </c>
      <c r="B193" s="151" t="s">
        <v>393</v>
      </c>
      <c r="C193" s="218"/>
      <c r="D193" s="105"/>
      <c r="E193" s="218"/>
      <c r="F193" s="941"/>
    </row>
    <row r="194" spans="1:6" ht="13" x14ac:dyDescent="0.3">
      <c r="A194" s="234" t="s">
        <v>165</v>
      </c>
      <c r="B194" s="151" t="s">
        <v>394</v>
      </c>
      <c r="C194" s="218"/>
      <c r="D194" s="105"/>
      <c r="E194" s="218">
        <v>153180</v>
      </c>
      <c r="F194" s="941"/>
    </row>
    <row r="195" spans="1:6" ht="13" x14ac:dyDescent="0.3">
      <c r="A195" s="234" t="s">
        <v>166</v>
      </c>
      <c r="B195" s="151" t="s">
        <v>395</v>
      </c>
      <c r="C195" s="218">
        <f>C196+C197+C198+C199+C200+C201+C202</f>
        <v>2932000</v>
      </c>
      <c r="D195" s="218">
        <f>D196+D197+D198+D199+D200+D201+D202</f>
        <v>3156818</v>
      </c>
      <c r="E195" s="218">
        <v>3156818</v>
      </c>
      <c r="F195" s="941">
        <v>1</v>
      </c>
    </row>
    <row r="196" spans="1:6" ht="13" x14ac:dyDescent="0.3">
      <c r="A196" s="234" t="s">
        <v>167</v>
      </c>
      <c r="B196" s="151" t="s">
        <v>399</v>
      </c>
      <c r="C196" s="218">
        <v>2932000</v>
      </c>
      <c r="D196" s="218">
        <v>3156818</v>
      </c>
      <c r="E196" s="218">
        <v>3156818</v>
      </c>
      <c r="F196" s="941">
        <v>1</v>
      </c>
    </row>
    <row r="197" spans="1:6" ht="13" x14ac:dyDescent="0.3">
      <c r="A197" s="234" t="s">
        <v>168</v>
      </c>
      <c r="B197" s="151" t="s">
        <v>400</v>
      </c>
      <c r="C197" s="218"/>
      <c r="D197" s="105"/>
      <c r="E197" s="495"/>
      <c r="F197" s="941"/>
    </row>
    <row r="198" spans="1:6" ht="13" x14ac:dyDescent="0.3">
      <c r="A198" s="234" t="s">
        <v>169</v>
      </c>
      <c r="B198" s="151" t="s">
        <v>401</v>
      </c>
      <c r="C198" s="218"/>
      <c r="D198" s="105"/>
      <c r="E198" s="218"/>
      <c r="F198" s="941"/>
    </row>
    <row r="199" spans="1:6" ht="13" x14ac:dyDescent="0.3">
      <c r="A199" s="234" t="s">
        <v>170</v>
      </c>
      <c r="B199" s="241" t="s">
        <v>397</v>
      </c>
      <c r="C199" s="178"/>
      <c r="D199" s="109"/>
      <c r="E199" s="218"/>
      <c r="F199" s="941"/>
    </row>
    <row r="200" spans="1:6" ht="13" x14ac:dyDescent="0.3">
      <c r="A200" s="234" t="s">
        <v>171</v>
      </c>
      <c r="B200" s="508" t="s">
        <v>398</v>
      </c>
      <c r="C200" s="221"/>
      <c r="D200" s="106"/>
      <c r="E200" s="218"/>
      <c r="F200" s="941"/>
    </row>
    <row r="201" spans="1:6" ht="13" x14ac:dyDescent="0.3">
      <c r="A201" s="234" t="s">
        <v>172</v>
      </c>
      <c r="B201" s="509" t="s">
        <v>396</v>
      </c>
      <c r="C201" s="221"/>
      <c r="D201" s="106"/>
      <c r="E201" s="218"/>
      <c r="F201" s="941"/>
    </row>
    <row r="202" spans="1:6" ht="13" x14ac:dyDescent="0.3">
      <c r="A202" s="234" t="s">
        <v>173</v>
      </c>
      <c r="B202" s="91" t="s">
        <v>628</v>
      </c>
      <c r="C202" s="221"/>
      <c r="D202" s="106"/>
      <c r="E202" s="218"/>
      <c r="F202" s="941"/>
    </row>
    <row r="203" spans="1:6" ht="18.75" customHeight="1" thickBot="1" x14ac:dyDescent="0.35">
      <c r="A203" s="234" t="s">
        <v>174</v>
      </c>
      <c r="B203" s="153" t="s">
        <v>403</v>
      </c>
      <c r="C203" s="219"/>
      <c r="D203" s="110"/>
      <c r="E203" s="218"/>
      <c r="F203" s="941"/>
    </row>
    <row r="204" spans="1:6" ht="13.5" thickBot="1" x14ac:dyDescent="0.35">
      <c r="A204" s="381" t="s">
        <v>175</v>
      </c>
      <c r="B204" s="382" t="s">
        <v>5</v>
      </c>
      <c r="C204" s="392">
        <f>C190+C191+C192+C193+C195+C203</f>
        <v>2932000</v>
      </c>
      <c r="D204" s="392">
        <f>D190+D191+D192+D193+D195+D203</f>
        <v>3156818</v>
      </c>
      <c r="E204" s="392">
        <f>E190+E191+E192+E193+E195+E203</f>
        <v>3309998</v>
      </c>
      <c r="F204" s="1281">
        <v>0</v>
      </c>
    </row>
    <row r="205" spans="1:6" ht="13.5" thickTop="1" x14ac:dyDescent="0.3">
      <c r="A205" s="372"/>
      <c r="B205" s="240"/>
      <c r="C205" s="177"/>
      <c r="D205" s="177"/>
      <c r="E205" s="827"/>
      <c r="F205" s="1116"/>
    </row>
    <row r="206" spans="1:6" ht="13" x14ac:dyDescent="0.3">
      <c r="A206" s="235" t="s">
        <v>176</v>
      </c>
      <c r="B206" s="242" t="s">
        <v>134</v>
      </c>
      <c r="C206" s="220"/>
      <c r="D206" s="220"/>
      <c r="E206" s="220"/>
      <c r="F206" s="940"/>
    </row>
    <row r="207" spans="1:6" ht="13" x14ac:dyDescent="0.3">
      <c r="A207" s="234" t="s">
        <v>177</v>
      </c>
      <c r="B207" s="151" t="s">
        <v>404</v>
      </c>
      <c r="C207" s="218"/>
      <c r="D207" s="218"/>
      <c r="E207" s="218"/>
      <c r="F207" s="941"/>
    </row>
    <row r="208" spans="1:6" ht="13" x14ac:dyDescent="0.3">
      <c r="A208" s="234" t="s">
        <v>178</v>
      </c>
      <c r="B208" s="151" t="s">
        <v>405</v>
      </c>
      <c r="C208" s="218"/>
      <c r="D208" s="105"/>
      <c r="E208" s="218"/>
      <c r="F208" s="941"/>
    </row>
    <row r="209" spans="1:6" ht="13" x14ac:dyDescent="0.3">
      <c r="A209" s="234" t="s">
        <v>180</v>
      </c>
      <c r="B209" s="151" t="s">
        <v>406</v>
      </c>
      <c r="C209" s="218">
        <f>C210+C211+C212+C213+C214+C215+C216</f>
        <v>0</v>
      </c>
      <c r="D209" s="218">
        <f>D210+D211+D212+D213+D214+D215+D216</f>
        <v>0</v>
      </c>
      <c r="E209" s="218">
        <f>E210+E211+E212+E213+E214+E215+E216</f>
        <v>0</v>
      </c>
      <c r="F209" s="941">
        <v>0</v>
      </c>
    </row>
    <row r="210" spans="1:6" ht="13" x14ac:dyDescent="0.3">
      <c r="A210" s="234" t="s">
        <v>181</v>
      </c>
      <c r="B210" s="241" t="s">
        <v>407</v>
      </c>
      <c r="C210" s="218"/>
      <c r="D210" s="105"/>
      <c r="E210" s="218"/>
      <c r="F210" s="941"/>
    </row>
    <row r="211" spans="1:6" ht="13" x14ac:dyDescent="0.3">
      <c r="A211" s="234" t="s">
        <v>182</v>
      </c>
      <c r="B211" s="241" t="s">
        <v>408</v>
      </c>
      <c r="C211" s="218"/>
      <c r="D211" s="105"/>
      <c r="E211" s="218"/>
      <c r="F211" s="941"/>
    </row>
    <row r="212" spans="1:6" ht="13" x14ac:dyDescent="0.3">
      <c r="A212" s="234" t="s">
        <v>183</v>
      </c>
      <c r="B212" s="241" t="s">
        <v>409</v>
      </c>
      <c r="C212" s="218"/>
      <c r="D212" s="105"/>
      <c r="E212" s="218"/>
      <c r="F212" s="941"/>
    </row>
    <row r="213" spans="1:6" ht="13" x14ac:dyDescent="0.3">
      <c r="A213" s="234" t="s">
        <v>184</v>
      </c>
      <c r="B213" s="241" t="s">
        <v>410</v>
      </c>
      <c r="C213" s="218"/>
      <c r="D213" s="218"/>
      <c r="E213" s="218"/>
      <c r="F213" s="941"/>
    </row>
    <row r="214" spans="1:6" ht="13" x14ac:dyDescent="0.3">
      <c r="A214" s="234" t="s">
        <v>185</v>
      </c>
      <c r="B214" s="508" t="s">
        <v>411</v>
      </c>
      <c r="C214" s="218"/>
      <c r="D214" s="105"/>
      <c r="E214" s="218"/>
      <c r="F214" s="941"/>
    </row>
    <row r="215" spans="1:6" ht="13" x14ac:dyDescent="0.3">
      <c r="A215" s="234" t="s">
        <v>186</v>
      </c>
      <c r="B215" s="212" t="s">
        <v>412</v>
      </c>
      <c r="C215" s="218"/>
      <c r="D215" s="105"/>
      <c r="E215" s="218"/>
      <c r="F215" s="941"/>
    </row>
    <row r="216" spans="1:6" ht="13" x14ac:dyDescent="0.3">
      <c r="A216" s="234"/>
      <c r="B216" s="653" t="s">
        <v>413</v>
      </c>
      <c r="C216" s="218"/>
      <c r="D216" s="218"/>
      <c r="E216" s="218"/>
      <c r="F216" s="941"/>
    </row>
    <row r="217" spans="1:6" ht="13" x14ac:dyDescent="0.3">
      <c r="A217" s="234" t="s">
        <v>188</v>
      </c>
      <c r="B217" s="151"/>
      <c r="C217" s="218"/>
      <c r="D217" s="105"/>
      <c r="E217" s="218"/>
      <c r="F217" s="941"/>
    </row>
    <row r="218" spans="1:6" ht="13.5" thickBot="1" x14ac:dyDescent="0.35">
      <c r="A218" s="234" t="s">
        <v>189</v>
      </c>
      <c r="B218" s="153"/>
      <c r="C218" s="221"/>
      <c r="D218" s="221"/>
      <c r="E218" s="221"/>
      <c r="F218" s="1155"/>
    </row>
    <row r="219" spans="1:6" ht="13.5" thickBot="1" x14ac:dyDescent="0.35">
      <c r="A219" s="381" t="s">
        <v>629</v>
      </c>
      <c r="B219" s="382" t="s">
        <v>6</v>
      </c>
      <c r="C219" s="533">
        <f>C207+C208+C209+C217+C218</f>
        <v>0</v>
      </c>
      <c r="D219" s="533">
        <f>D207+D208+D209+D217+D218</f>
        <v>0</v>
      </c>
      <c r="E219" s="828">
        <f>E207+E208+E209+E217+E218</f>
        <v>0</v>
      </c>
      <c r="F219" s="1281">
        <v>0</v>
      </c>
    </row>
    <row r="220" spans="1:6" ht="27" thickTop="1" thickBot="1" x14ac:dyDescent="0.35">
      <c r="A220" s="381" t="s">
        <v>191</v>
      </c>
      <c r="B220" s="386" t="s">
        <v>293</v>
      </c>
      <c r="C220" s="532">
        <f>C204+C219</f>
        <v>2932000</v>
      </c>
      <c r="D220" s="532">
        <f>D204+D219</f>
        <v>3156818</v>
      </c>
      <c r="E220" s="829">
        <f>E204+E219</f>
        <v>3309998</v>
      </c>
      <c r="F220" s="1289">
        <v>0</v>
      </c>
    </row>
    <row r="221" spans="1:6" ht="13.5" thickTop="1" x14ac:dyDescent="0.3">
      <c r="A221" s="372"/>
      <c r="B221" s="520"/>
      <c r="C221" s="113"/>
      <c r="D221" s="28"/>
      <c r="E221" s="177"/>
      <c r="F221" s="1116"/>
    </row>
    <row r="222" spans="1:6" ht="13" x14ac:dyDescent="0.3">
      <c r="A222" s="235" t="s">
        <v>192</v>
      </c>
      <c r="B222" s="299" t="s">
        <v>294</v>
      </c>
      <c r="C222" s="108"/>
      <c r="D222" s="114"/>
      <c r="E222" s="220"/>
      <c r="F222" s="940"/>
    </row>
    <row r="223" spans="1:6" ht="13" x14ac:dyDescent="0.3">
      <c r="A223" s="234" t="s">
        <v>193</v>
      </c>
      <c r="B223" s="152" t="s">
        <v>420</v>
      </c>
      <c r="C223" s="105"/>
      <c r="D223" s="83"/>
      <c r="E223" s="218"/>
      <c r="F223" s="941"/>
    </row>
    <row r="224" spans="1:6" ht="13" x14ac:dyDescent="0.3">
      <c r="A224" s="234" t="s">
        <v>194</v>
      </c>
      <c r="B224" s="441" t="s">
        <v>418</v>
      </c>
      <c r="C224" s="105"/>
      <c r="D224" s="83"/>
      <c r="E224" s="218"/>
      <c r="F224" s="941"/>
    </row>
    <row r="225" spans="1:6" ht="13" x14ac:dyDescent="0.3">
      <c r="A225" s="234" t="s">
        <v>195</v>
      </c>
      <c r="B225" s="441" t="s">
        <v>417</v>
      </c>
      <c r="C225" s="105">
        <v>31557000</v>
      </c>
      <c r="D225" s="83">
        <v>32903719</v>
      </c>
      <c r="E225" s="218">
        <v>30643643</v>
      </c>
      <c r="F225" s="941">
        <f>E225/D225</f>
        <v>0.93131244525884749</v>
      </c>
    </row>
    <row r="226" spans="1:6" ht="13" x14ac:dyDescent="0.3">
      <c r="A226" s="234" t="s">
        <v>196</v>
      </c>
      <c r="B226" s="441" t="s">
        <v>419</v>
      </c>
      <c r="C226" s="105"/>
      <c r="D226" s="83"/>
      <c r="E226" s="218"/>
      <c r="F226" s="941"/>
    </row>
    <row r="227" spans="1:6" ht="13" x14ac:dyDescent="0.3">
      <c r="A227" s="234" t="s">
        <v>197</v>
      </c>
      <c r="B227" s="510" t="s">
        <v>421</v>
      </c>
      <c r="C227" s="105"/>
      <c r="D227" s="83"/>
      <c r="E227" s="218"/>
      <c r="F227" s="941"/>
    </row>
    <row r="228" spans="1:6" ht="13" x14ac:dyDescent="0.3">
      <c r="A228" s="234" t="s">
        <v>198</v>
      </c>
      <c r="B228" s="511" t="s">
        <v>424</v>
      </c>
      <c r="C228" s="105"/>
      <c r="D228" s="83">
        <v>93913049</v>
      </c>
      <c r="E228" s="218">
        <v>93913049</v>
      </c>
      <c r="F228" s="941">
        <v>1</v>
      </c>
    </row>
    <row r="229" spans="1:6" ht="13" x14ac:dyDescent="0.3">
      <c r="A229" s="234" t="s">
        <v>199</v>
      </c>
      <c r="B229" s="512" t="s">
        <v>423</v>
      </c>
      <c r="C229" s="105"/>
      <c r="D229" s="83"/>
      <c r="E229" s="218"/>
      <c r="F229" s="941"/>
    </row>
    <row r="230" spans="1:6" ht="13.5" thickBot="1" x14ac:dyDescent="0.35">
      <c r="A230" s="234" t="s">
        <v>200</v>
      </c>
      <c r="B230" s="243" t="s">
        <v>422</v>
      </c>
      <c r="C230" s="110"/>
      <c r="D230" s="84"/>
      <c r="E230" s="219"/>
      <c r="F230" s="941"/>
    </row>
    <row r="231" spans="1:6" ht="13.5" thickBot="1" x14ac:dyDescent="0.35">
      <c r="A231" s="252" t="s">
        <v>201</v>
      </c>
      <c r="B231" s="213" t="s">
        <v>425</v>
      </c>
      <c r="C231" s="112">
        <f>C223+C224+C225+C226+C227+C228+C229+C230</f>
        <v>31557000</v>
      </c>
      <c r="D231" s="112">
        <f>D223+D224+D225+D226+D227+D228+D229+D230</f>
        <v>126816768</v>
      </c>
      <c r="E231" s="181">
        <f>E223+E224+E225+E226+E227+E228+E229+E230</f>
        <v>124556692</v>
      </c>
      <c r="F231" s="974">
        <v>0</v>
      </c>
    </row>
    <row r="232" spans="1:6" ht="13" x14ac:dyDescent="0.3">
      <c r="A232" s="372"/>
      <c r="B232" s="41"/>
      <c r="C232" s="113"/>
      <c r="D232" s="28"/>
      <c r="E232" s="177"/>
      <c r="F232" s="1158"/>
    </row>
    <row r="233" spans="1:6" ht="13.5" thickBot="1" x14ac:dyDescent="0.35">
      <c r="A233" s="284" t="s">
        <v>202</v>
      </c>
      <c r="B233" s="801" t="s">
        <v>296</v>
      </c>
      <c r="C233" s="224">
        <f>C220+C231</f>
        <v>34489000</v>
      </c>
      <c r="D233" s="224">
        <f>D220+D231</f>
        <v>129973586</v>
      </c>
      <c r="E233" s="793">
        <f>E220+E231</f>
        <v>127866690</v>
      </c>
      <c r="F233" s="1160">
        <f>E233/D233</f>
        <v>0.98378981403190646</v>
      </c>
    </row>
    <row r="234" spans="1:6" ht="13" x14ac:dyDescent="0.3">
      <c r="A234" s="251"/>
      <c r="B234" s="505"/>
      <c r="C234" s="28"/>
      <c r="D234" s="28"/>
      <c r="E234" s="28"/>
      <c r="F234" s="1"/>
    </row>
    <row r="235" spans="1:6" ht="13" x14ac:dyDescent="0.3">
      <c r="A235" s="251"/>
      <c r="B235" s="505"/>
      <c r="C235" s="28"/>
      <c r="D235" s="28"/>
      <c r="E235" s="28"/>
    </row>
    <row r="236" spans="1:6" ht="13" x14ac:dyDescent="0.3">
      <c r="A236" s="251"/>
      <c r="B236" s="505"/>
      <c r="C236" s="28"/>
      <c r="D236" s="28"/>
      <c r="E236" s="28"/>
    </row>
    <row r="237" spans="1:6" ht="12.75" customHeight="1" x14ac:dyDescent="0.25">
      <c r="C237" s="12">
        <v>4</v>
      </c>
    </row>
    <row r="238" spans="1:6" x14ac:dyDescent="0.25">
      <c r="A238" s="1619"/>
      <c r="B238" s="1605"/>
      <c r="C238" s="1605"/>
      <c r="D238" s="1605"/>
      <c r="E238" s="1605"/>
    </row>
    <row r="239" spans="1:6" ht="14" x14ac:dyDescent="0.3">
      <c r="A239" s="1592" t="s">
        <v>851</v>
      </c>
      <c r="B239" s="1592"/>
      <c r="C239" s="1592"/>
      <c r="D239" s="1592"/>
      <c r="E239" s="1592"/>
      <c r="F239" s="17"/>
    </row>
    <row r="240" spans="1:6" ht="14" x14ac:dyDescent="0.3">
      <c r="A240" s="245"/>
      <c r="B240" s="245"/>
      <c r="C240" s="245"/>
      <c r="D240" s="245"/>
      <c r="E240" s="245"/>
      <c r="F240" s="17"/>
    </row>
    <row r="241" spans="1:6" ht="15" x14ac:dyDescent="0.3">
      <c r="B241" s="1604" t="s">
        <v>846</v>
      </c>
      <c r="C241" s="1604"/>
      <c r="D241" s="1604"/>
      <c r="E241" s="1604"/>
      <c r="F241" s="35"/>
    </row>
    <row r="242" spans="1:6" ht="15" x14ac:dyDescent="0.3">
      <c r="B242" s="19"/>
      <c r="C242" s="19"/>
      <c r="D242" s="19"/>
      <c r="E242" s="19"/>
      <c r="F242" s="35"/>
    </row>
    <row r="243" spans="1:6" ht="13.5" thickBot="1" x14ac:dyDescent="0.35">
      <c r="B243" s="1"/>
      <c r="C243" s="1"/>
      <c r="D243" s="1"/>
      <c r="E243" s="20" t="s">
        <v>844</v>
      </c>
    </row>
    <row r="244" spans="1:6" ht="15.75" customHeight="1" thickBot="1" x14ac:dyDescent="0.35">
      <c r="A244" s="1612" t="s">
        <v>155</v>
      </c>
      <c r="B244" s="1614" t="s">
        <v>8</v>
      </c>
      <c r="C244" s="1616" t="s">
        <v>309</v>
      </c>
      <c r="D244" s="1617"/>
      <c r="E244" s="1617"/>
      <c r="F244" s="1618"/>
    </row>
    <row r="245" spans="1:6" ht="26.5" thickBot="1" x14ac:dyDescent="0.35">
      <c r="A245" s="1613"/>
      <c r="B245" s="1615"/>
      <c r="C245" s="825" t="s">
        <v>129</v>
      </c>
      <c r="D245" s="826" t="s">
        <v>130</v>
      </c>
      <c r="E245" s="825" t="s">
        <v>634</v>
      </c>
      <c r="F245" s="823" t="s">
        <v>132</v>
      </c>
    </row>
    <row r="246" spans="1:6" ht="13" thickBot="1" x14ac:dyDescent="0.3">
      <c r="A246" s="831" t="s">
        <v>156</v>
      </c>
      <c r="B246" s="832" t="s">
        <v>157</v>
      </c>
      <c r="C246" s="833" t="s">
        <v>158</v>
      </c>
      <c r="D246" s="834" t="s">
        <v>159</v>
      </c>
      <c r="E246" s="833" t="s">
        <v>179</v>
      </c>
      <c r="F246" s="835" t="s">
        <v>204</v>
      </c>
    </row>
    <row r="247" spans="1:6" ht="13" x14ac:dyDescent="0.3">
      <c r="A247" s="235" t="s">
        <v>160</v>
      </c>
      <c r="B247" s="240" t="s">
        <v>133</v>
      </c>
      <c r="C247" s="220"/>
      <c r="D247" s="108"/>
      <c r="E247" s="220"/>
      <c r="F247" s="940"/>
    </row>
    <row r="248" spans="1:6" ht="13" x14ac:dyDescent="0.3">
      <c r="A248" s="234" t="s">
        <v>161</v>
      </c>
      <c r="B248" s="137" t="s">
        <v>390</v>
      </c>
      <c r="C248" s="495"/>
      <c r="D248" s="105"/>
      <c r="E248" s="218">
        <v>28773733</v>
      </c>
      <c r="F248" s="941" t="e">
        <f>E248/D248</f>
        <v>#DIV/0!</v>
      </c>
    </row>
    <row r="249" spans="1:6" ht="13" x14ac:dyDescent="0.3">
      <c r="A249" s="234" t="s">
        <v>162</v>
      </c>
      <c r="B249" s="151" t="s">
        <v>392</v>
      </c>
      <c r="C249" s="495"/>
      <c r="D249" s="105"/>
      <c r="E249" s="218">
        <v>2991317</v>
      </c>
      <c r="F249" s="941" t="e">
        <f>E249/D249</f>
        <v>#DIV/0!</v>
      </c>
    </row>
    <row r="250" spans="1:6" ht="13" x14ac:dyDescent="0.3">
      <c r="A250" s="234" t="s">
        <v>163</v>
      </c>
      <c r="B250" s="151" t="s">
        <v>391</v>
      </c>
      <c r="C250" s="218"/>
      <c r="D250" s="105"/>
      <c r="E250" s="218">
        <v>6697743</v>
      </c>
      <c r="F250" s="941" t="e">
        <f>E250/D250</f>
        <v>#DIV/0!</v>
      </c>
    </row>
    <row r="251" spans="1:6" ht="13" x14ac:dyDescent="0.3">
      <c r="A251" s="234" t="s">
        <v>164</v>
      </c>
      <c r="B251" s="151" t="s">
        <v>393</v>
      </c>
      <c r="C251" s="218"/>
      <c r="D251" s="105"/>
      <c r="E251" s="218"/>
      <c r="F251" s="941"/>
    </row>
    <row r="252" spans="1:6" ht="13" x14ac:dyDescent="0.3">
      <c r="A252" s="234" t="s">
        <v>165</v>
      </c>
      <c r="B252" s="151" t="s">
        <v>394</v>
      </c>
      <c r="C252" s="218"/>
      <c r="D252" s="105"/>
      <c r="E252" s="218"/>
      <c r="F252" s="941"/>
    </row>
    <row r="253" spans="1:6" ht="13" x14ac:dyDescent="0.3">
      <c r="A253" s="234" t="s">
        <v>166</v>
      </c>
      <c r="B253" s="151" t="s">
        <v>395</v>
      </c>
      <c r="C253" s="218">
        <f>C254+C255+C256+C257+C258+C259+C260</f>
        <v>0</v>
      </c>
      <c r="D253" s="218">
        <f>D254+D255+D256+D257+D258+D259+D260</f>
        <v>240714</v>
      </c>
      <c r="E253" s="218">
        <f>E254+E255+E256+E257+E258+E259+E260</f>
        <v>240714</v>
      </c>
      <c r="F253" s="941">
        <v>1</v>
      </c>
    </row>
    <row r="254" spans="1:6" ht="13" x14ac:dyDescent="0.3">
      <c r="A254" s="234" t="s">
        <v>167</v>
      </c>
      <c r="B254" s="151" t="s">
        <v>399</v>
      </c>
      <c r="C254" s="218"/>
      <c r="D254" s="105">
        <v>240714</v>
      </c>
      <c r="E254" s="218">
        <v>240714</v>
      </c>
      <c r="F254" s="941">
        <v>1</v>
      </c>
    </row>
    <row r="255" spans="1:6" ht="13" x14ac:dyDescent="0.3">
      <c r="A255" s="234" t="s">
        <v>168</v>
      </c>
      <c r="B255" s="151" t="s">
        <v>400</v>
      </c>
      <c r="C255" s="218"/>
      <c r="D255" s="105"/>
      <c r="E255" s="495"/>
      <c r="F255" s="941"/>
    </row>
    <row r="256" spans="1:6" ht="13" x14ac:dyDescent="0.3">
      <c r="A256" s="234" t="s">
        <v>169</v>
      </c>
      <c r="B256" s="151" t="s">
        <v>401</v>
      </c>
      <c r="C256" s="218"/>
      <c r="D256" s="105"/>
      <c r="E256" s="218"/>
      <c r="F256" s="941"/>
    </row>
    <row r="257" spans="1:9" ht="13" x14ac:dyDescent="0.3">
      <c r="A257" s="234" t="s">
        <v>170</v>
      </c>
      <c r="B257" s="241" t="s">
        <v>397</v>
      </c>
      <c r="C257" s="178"/>
      <c r="D257" s="109"/>
      <c r="E257" s="218"/>
      <c r="F257" s="941"/>
    </row>
    <row r="258" spans="1:9" ht="13" x14ac:dyDescent="0.3">
      <c r="A258" s="234" t="s">
        <v>171</v>
      </c>
      <c r="B258" s="508" t="s">
        <v>398</v>
      </c>
      <c r="C258" s="221"/>
      <c r="D258" s="106"/>
      <c r="E258" s="218"/>
      <c r="F258" s="941"/>
    </row>
    <row r="259" spans="1:9" ht="13" x14ac:dyDescent="0.3">
      <c r="A259" s="234" t="s">
        <v>172</v>
      </c>
      <c r="B259" s="509" t="s">
        <v>396</v>
      </c>
      <c r="C259" s="221"/>
      <c r="D259" s="106"/>
      <c r="E259" s="218"/>
      <c r="F259" s="941"/>
    </row>
    <row r="260" spans="1:9" ht="13" x14ac:dyDescent="0.3">
      <c r="A260" s="234" t="s">
        <v>173</v>
      </c>
      <c r="B260" s="91" t="s">
        <v>628</v>
      </c>
      <c r="C260" s="221"/>
      <c r="D260" s="106"/>
      <c r="E260" s="218"/>
      <c r="F260" s="941"/>
      <c r="I260" s="13"/>
    </row>
    <row r="261" spans="1:9" ht="13.5" customHeight="1" thickBot="1" x14ac:dyDescent="0.35">
      <c r="A261" s="234" t="s">
        <v>174</v>
      </c>
      <c r="B261" s="153" t="s">
        <v>403</v>
      </c>
      <c r="C261" s="219"/>
      <c r="D261" s="110"/>
      <c r="E261" s="218"/>
      <c r="F261" s="1163"/>
      <c r="I261" s="13"/>
    </row>
    <row r="262" spans="1:9" ht="13.5" thickBot="1" x14ac:dyDescent="0.35">
      <c r="A262" s="252" t="s">
        <v>175</v>
      </c>
      <c r="B262" s="1561" t="s">
        <v>5</v>
      </c>
      <c r="C262" s="181">
        <f>C248+C249+C250+C251+C253+C261</f>
        <v>0</v>
      </c>
      <c r="D262" s="181">
        <f>D248+D249+D250+D251+D253+D261</f>
        <v>240714</v>
      </c>
      <c r="E262" s="112">
        <f>E248+E249+E250+E251+E253+E261</f>
        <v>38703507</v>
      </c>
      <c r="F262" s="1116">
        <f>E262/D262</f>
        <v>160.78627333682294</v>
      </c>
    </row>
    <row r="263" spans="1:9" ht="13" x14ac:dyDescent="0.3">
      <c r="A263" s="372"/>
      <c r="B263" s="240"/>
      <c r="C263" s="177"/>
      <c r="D263" s="177"/>
      <c r="E263" s="177"/>
      <c r="F263" s="1337"/>
    </row>
    <row r="264" spans="1:9" ht="13" x14ac:dyDescent="0.3">
      <c r="A264" s="235" t="s">
        <v>176</v>
      </c>
      <c r="B264" s="242" t="s">
        <v>134</v>
      </c>
      <c r="C264" s="220"/>
      <c r="D264" s="220"/>
      <c r="E264" s="220"/>
      <c r="F264" s="940"/>
    </row>
    <row r="265" spans="1:9" ht="13" x14ac:dyDescent="0.3">
      <c r="A265" s="234" t="s">
        <v>177</v>
      </c>
      <c r="B265" s="151" t="s">
        <v>404</v>
      </c>
      <c r="C265" s="218"/>
      <c r="D265" s="218">
        <v>0</v>
      </c>
      <c r="E265" s="218">
        <v>460480</v>
      </c>
      <c r="F265" s="941"/>
    </row>
    <row r="266" spans="1:9" ht="13" x14ac:dyDescent="0.3">
      <c r="A266" s="234" t="s">
        <v>178</v>
      </c>
      <c r="B266" s="151" t="s">
        <v>405</v>
      </c>
      <c r="C266" s="218"/>
      <c r="D266" s="105"/>
      <c r="E266" s="218">
        <v>563710</v>
      </c>
      <c r="F266" s="941"/>
    </row>
    <row r="267" spans="1:9" ht="13" x14ac:dyDescent="0.3">
      <c r="A267" s="234" t="s">
        <v>180</v>
      </c>
      <c r="B267" s="151" t="s">
        <v>406</v>
      </c>
      <c r="C267" s="218">
        <f>C268+C269+C270+C271+C272+C273+C274</f>
        <v>0</v>
      </c>
      <c r="D267" s="218">
        <f>D268+D269+D270+D271+D272+D273+D274</f>
        <v>0</v>
      </c>
      <c r="E267" s="218"/>
      <c r="F267" s="941"/>
    </row>
    <row r="268" spans="1:9" ht="13" x14ac:dyDescent="0.3">
      <c r="A268" s="234" t="s">
        <v>181</v>
      </c>
      <c r="B268" s="241" t="s">
        <v>407</v>
      </c>
      <c r="C268" s="218"/>
      <c r="D268" s="105"/>
      <c r="E268" s="218"/>
      <c r="F268" s="941"/>
    </row>
    <row r="269" spans="1:9" ht="13" x14ac:dyDescent="0.3">
      <c r="A269" s="234" t="s">
        <v>182</v>
      </c>
      <c r="B269" s="241" t="s">
        <v>408</v>
      </c>
      <c r="C269" s="218"/>
      <c r="D269" s="105"/>
      <c r="E269" s="218"/>
      <c r="F269" s="941"/>
    </row>
    <row r="270" spans="1:9" ht="13" x14ac:dyDescent="0.3">
      <c r="A270" s="234" t="s">
        <v>183</v>
      </c>
      <c r="B270" s="241" t="s">
        <v>409</v>
      </c>
      <c r="C270" s="218"/>
      <c r="D270" s="105"/>
      <c r="E270" s="218"/>
      <c r="F270" s="941"/>
    </row>
    <row r="271" spans="1:9" ht="13" x14ac:dyDescent="0.3">
      <c r="A271" s="234" t="s">
        <v>184</v>
      </c>
      <c r="B271" s="241" t="s">
        <v>410</v>
      </c>
      <c r="C271" s="218"/>
      <c r="D271" s="105"/>
      <c r="E271" s="218"/>
      <c r="F271" s="941"/>
    </row>
    <row r="272" spans="1:9" ht="13" x14ac:dyDescent="0.3">
      <c r="A272" s="234" t="s">
        <v>185</v>
      </c>
      <c r="B272" s="508" t="s">
        <v>411</v>
      </c>
      <c r="C272" s="218"/>
      <c r="D272" s="218"/>
      <c r="E272" s="218"/>
      <c r="F272" s="941"/>
    </row>
    <row r="273" spans="1:6" ht="13" x14ac:dyDescent="0.3">
      <c r="A273" s="234" t="s">
        <v>186</v>
      </c>
      <c r="B273" s="212" t="s">
        <v>412</v>
      </c>
      <c r="C273" s="218"/>
      <c r="D273" s="218"/>
      <c r="E273" s="218"/>
      <c r="F273" s="941"/>
    </row>
    <row r="274" spans="1:6" ht="13" x14ac:dyDescent="0.3">
      <c r="A274" s="234" t="s">
        <v>187</v>
      </c>
      <c r="B274" s="653" t="s">
        <v>413</v>
      </c>
      <c r="C274" s="218"/>
      <c r="D274" s="218"/>
      <c r="E274" s="218"/>
      <c r="F274" s="941"/>
    </row>
    <row r="275" spans="1:6" ht="13" x14ac:dyDescent="0.3">
      <c r="A275" s="234" t="s">
        <v>188</v>
      </c>
      <c r="B275" s="151"/>
      <c r="C275" s="218"/>
      <c r="D275" s="105"/>
      <c r="E275" s="218"/>
      <c r="F275" s="941"/>
    </row>
    <row r="276" spans="1:6" ht="13.5" thickBot="1" x14ac:dyDescent="0.35">
      <c r="A276" s="234" t="s">
        <v>189</v>
      </c>
      <c r="B276" s="153"/>
      <c r="C276" s="221"/>
      <c r="D276" s="221"/>
      <c r="E276" s="221"/>
      <c r="F276" s="1155"/>
    </row>
    <row r="277" spans="1:6" ht="13.5" thickBot="1" x14ac:dyDescent="0.35">
      <c r="A277" s="381" t="s">
        <v>629</v>
      </c>
      <c r="B277" s="382" t="s">
        <v>6</v>
      </c>
      <c r="C277" s="533">
        <f>C265+C266+C267+C275+C276</f>
        <v>0</v>
      </c>
      <c r="D277" s="533">
        <f>D265+D266+D267+D275+D276</f>
        <v>0</v>
      </c>
      <c r="E277" s="828">
        <f>E265+E266+E267+E275+E276</f>
        <v>1024190</v>
      </c>
      <c r="F277" s="1281">
        <v>0</v>
      </c>
    </row>
    <row r="278" spans="1:6" ht="27" thickTop="1" thickBot="1" x14ac:dyDescent="0.35">
      <c r="A278" s="381" t="s">
        <v>191</v>
      </c>
      <c r="B278" s="386" t="s">
        <v>293</v>
      </c>
      <c r="C278" s="532">
        <f>C262+C277</f>
        <v>0</v>
      </c>
      <c r="D278" s="532">
        <f>D262+D277</f>
        <v>240714</v>
      </c>
      <c r="E278" s="829">
        <f>E262+E277</f>
        <v>39727697</v>
      </c>
      <c r="F278" s="1289">
        <f>E278/D278</f>
        <v>165.04107363925655</v>
      </c>
    </row>
    <row r="279" spans="1:6" ht="13.5" thickTop="1" x14ac:dyDescent="0.3">
      <c r="A279" s="372"/>
      <c r="B279" s="520"/>
      <c r="C279" s="113"/>
      <c r="D279" s="28"/>
      <c r="E279" s="177"/>
      <c r="F279" s="1116"/>
    </row>
    <row r="280" spans="1:6" ht="13" x14ac:dyDescent="0.3">
      <c r="A280" s="235" t="s">
        <v>192</v>
      </c>
      <c r="B280" s="299" t="s">
        <v>294</v>
      </c>
      <c r="C280" s="108"/>
      <c r="D280" s="114"/>
      <c r="E280" s="220"/>
      <c r="F280" s="940"/>
    </row>
    <row r="281" spans="1:6" ht="13" x14ac:dyDescent="0.3">
      <c r="A281" s="234" t="s">
        <v>193</v>
      </c>
      <c r="B281" s="152" t="s">
        <v>420</v>
      </c>
      <c r="C281" s="105"/>
      <c r="D281" s="83"/>
      <c r="E281" s="218"/>
      <c r="F281" s="941"/>
    </row>
    <row r="282" spans="1:6" ht="13" x14ac:dyDescent="0.3">
      <c r="A282" s="234" t="s">
        <v>194</v>
      </c>
      <c r="B282" s="441" t="s">
        <v>418</v>
      </c>
      <c r="C282" s="105"/>
      <c r="D282" s="83"/>
      <c r="E282" s="218"/>
      <c r="F282" s="941"/>
    </row>
    <row r="283" spans="1:6" ht="13" x14ac:dyDescent="0.3">
      <c r="A283" s="234" t="s">
        <v>195</v>
      </c>
      <c r="B283" s="441" t="s">
        <v>417</v>
      </c>
      <c r="C283" s="105"/>
      <c r="D283" s="83"/>
      <c r="E283" s="218"/>
      <c r="F283" s="941"/>
    </row>
    <row r="284" spans="1:6" ht="13" x14ac:dyDescent="0.3">
      <c r="A284" s="234" t="s">
        <v>196</v>
      </c>
      <c r="B284" s="441" t="s">
        <v>419</v>
      </c>
      <c r="C284" s="105"/>
      <c r="D284" s="83"/>
      <c r="E284" s="218"/>
      <c r="F284" s="941"/>
    </row>
    <row r="285" spans="1:6" ht="13" x14ac:dyDescent="0.3">
      <c r="A285" s="234" t="s">
        <v>197</v>
      </c>
      <c r="B285" s="510" t="s">
        <v>421</v>
      </c>
      <c r="C285" s="105"/>
      <c r="D285" s="83"/>
      <c r="E285" s="218"/>
      <c r="F285" s="941"/>
    </row>
    <row r="286" spans="1:6" ht="13" x14ac:dyDescent="0.3">
      <c r="A286" s="234" t="s">
        <v>198</v>
      </c>
      <c r="B286" s="511" t="s">
        <v>424</v>
      </c>
      <c r="C286" s="105"/>
      <c r="D286" s="83"/>
      <c r="E286" s="218"/>
      <c r="F286" s="941"/>
    </row>
    <row r="287" spans="1:6" ht="13" x14ac:dyDescent="0.3">
      <c r="A287" s="234" t="s">
        <v>199</v>
      </c>
      <c r="B287" s="512" t="s">
        <v>423</v>
      </c>
      <c r="C287" s="105"/>
      <c r="D287" s="83"/>
      <c r="E287" s="218"/>
      <c r="F287" s="941"/>
    </row>
    <row r="288" spans="1:6" ht="13.5" thickBot="1" x14ac:dyDescent="0.35">
      <c r="A288" s="234" t="s">
        <v>200</v>
      </c>
      <c r="B288" s="243" t="s">
        <v>422</v>
      </c>
      <c r="C288" s="110"/>
      <c r="D288" s="84"/>
      <c r="E288" s="219"/>
      <c r="F288" s="941"/>
    </row>
    <row r="289" spans="1:6" ht="13.5" thickBot="1" x14ac:dyDescent="0.35">
      <c r="A289" s="252" t="s">
        <v>201</v>
      </c>
      <c r="B289" s="213" t="s">
        <v>425</v>
      </c>
      <c r="C289" s="112">
        <f>C281+C282+C283+C284+C285+C286+C287+C288</f>
        <v>0</v>
      </c>
      <c r="D289" s="112">
        <f>D281+D282+D283+D284+D285+D286+D287+D288</f>
        <v>0</v>
      </c>
      <c r="E289" s="181">
        <f>E281+E282+E283+E284+E285+E286+E287+E288</f>
        <v>0</v>
      </c>
      <c r="F289" s="981">
        <v>0</v>
      </c>
    </row>
    <row r="290" spans="1:6" ht="13" x14ac:dyDescent="0.3">
      <c r="A290" s="372"/>
      <c r="B290" s="41"/>
      <c r="C290" s="113"/>
      <c r="D290" s="28"/>
      <c r="E290" s="177"/>
      <c r="F290" s="1116"/>
    </row>
    <row r="291" spans="1:6" ht="13.5" thickBot="1" x14ac:dyDescent="0.35">
      <c r="A291" s="284" t="s">
        <v>202</v>
      </c>
      <c r="B291" s="801" t="s">
        <v>296</v>
      </c>
      <c r="C291" s="224">
        <f>C278+C289</f>
        <v>0</v>
      </c>
      <c r="D291" s="224">
        <f>D278+D289</f>
        <v>240714</v>
      </c>
      <c r="E291" s="793">
        <f>E278+E289</f>
        <v>39727697</v>
      </c>
      <c r="F291" s="1160">
        <f>E291/D291</f>
        <v>165.04107363925655</v>
      </c>
    </row>
    <row r="292" spans="1:6" ht="13" x14ac:dyDescent="0.3">
      <c r="A292" s="251"/>
      <c r="B292" s="505"/>
      <c r="C292" s="506"/>
      <c r="D292" s="506"/>
      <c r="E292" s="506"/>
    </row>
    <row r="293" spans="1:6" ht="13" x14ac:dyDescent="0.3">
      <c r="A293" s="251"/>
      <c r="B293" s="505"/>
      <c r="C293" s="506"/>
      <c r="D293" s="506"/>
      <c r="E293" s="506"/>
    </row>
    <row r="294" spans="1:6" ht="13" x14ac:dyDescent="0.3">
      <c r="A294" s="251"/>
      <c r="B294" s="505"/>
      <c r="C294" s="506"/>
      <c r="D294" s="506"/>
      <c r="E294" s="506"/>
    </row>
    <row r="295" spans="1:6" ht="13" x14ac:dyDescent="0.3">
      <c r="A295" s="251"/>
      <c r="B295" s="505"/>
      <c r="C295" s="506"/>
      <c r="D295" s="506"/>
      <c r="E295" s="506"/>
    </row>
    <row r="296" spans="1:6" ht="13" x14ac:dyDescent="0.3">
      <c r="A296" s="251"/>
      <c r="B296" s="466"/>
      <c r="C296" s="1558">
        <v>5</v>
      </c>
      <c r="D296" s="28"/>
      <c r="E296" s="28"/>
    </row>
    <row r="297" spans="1:6" x14ac:dyDescent="0.25">
      <c r="A297" s="1619"/>
      <c r="B297" s="1605"/>
      <c r="C297" s="1605"/>
      <c r="D297" s="1605"/>
      <c r="E297" s="1605"/>
    </row>
    <row r="298" spans="1:6" x14ac:dyDescent="0.25">
      <c r="A298" s="507"/>
      <c r="B298" s="12"/>
      <c r="C298" s="12"/>
      <c r="D298" s="12"/>
      <c r="E298" s="12"/>
    </row>
    <row r="299" spans="1:6" ht="14" x14ac:dyDescent="0.3">
      <c r="A299" s="1592" t="s">
        <v>852</v>
      </c>
      <c r="B299" s="1592"/>
      <c r="C299" s="1592"/>
      <c r="D299" s="1592"/>
      <c r="E299" s="1592"/>
      <c r="F299" s="17"/>
    </row>
    <row r="300" spans="1:6" ht="14" x14ac:dyDescent="0.3">
      <c r="A300" s="245"/>
      <c r="B300" s="245"/>
      <c r="C300" s="245"/>
      <c r="D300" s="245"/>
      <c r="E300" s="245"/>
      <c r="F300" s="17"/>
    </row>
    <row r="301" spans="1:6" ht="15" x14ac:dyDescent="0.3">
      <c r="B301" s="1604" t="s">
        <v>846</v>
      </c>
      <c r="C301" s="1604"/>
      <c r="D301" s="1604"/>
      <c r="E301" s="1604"/>
      <c r="F301" s="35"/>
    </row>
    <row r="302" spans="1:6" ht="15" x14ac:dyDescent="0.3">
      <c r="B302" s="19"/>
      <c r="C302" s="19"/>
      <c r="D302" s="19"/>
      <c r="E302" s="19"/>
      <c r="F302" s="35"/>
    </row>
    <row r="303" spans="1:6" ht="13.5" thickBot="1" x14ac:dyDescent="0.35">
      <c r="B303" s="1"/>
      <c r="C303" s="1"/>
      <c r="D303" s="1"/>
      <c r="E303" s="20" t="s">
        <v>844</v>
      </c>
    </row>
    <row r="304" spans="1:6" ht="13.5" thickBot="1" x14ac:dyDescent="0.35">
      <c r="A304" s="1612" t="s">
        <v>155</v>
      </c>
      <c r="B304" s="1614" t="s">
        <v>8</v>
      </c>
      <c r="C304" s="1616" t="s">
        <v>766</v>
      </c>
      <c r="D304" s="1617"/>
      <c r="E304" s="1617"/>
      <c r="F304" s="1618"/>
    </row>
    <row r="305" spans="1:6" ht="26.5" thickBot="1" x14ac:dyDescent="0.35">
      <c r="A305" s="1613"/>
      <c r="B305" s="1615"/>
      <c r="C305" s="825" t="s">
        <v>129</v>
      </c>
      <c r="D305" s="826" t="s">
        <v>130</v>
      </c>
      <c r="E305" s="825" t="s">
        <v>634</v>
      </c>
      <c r="F305" s="823" t="s">
        <v>132</v>
      </c>
    </row>
    <row r="306" spans="1:6" ht="13" thickBot="1" x14ac:dyDescent="0.3">
      <c r="A306" s="831" t="s">
        <v>156</v>
      </c>
      <c r="B306" s="832" t="s">
        <v>157</v>
      </c>
      <c r="C306" s="833" t="s">
        <v>158</v>
      </c>
      <c r="D306" s="834" t="s">
        <v>159</v>
      </c>
      <c r="E306" s="833" t="s">
        <v>179</v>
      </c>
      <c r="F306" s="835" t="s">
        <v>204</v>
      </c>
    </row>
    <row r="307" spans="1:6" ht="13" x14ac:dyDescent="0.3">
      <c r="A307" s="235" t="s">
        <v>160</v>
      </c>
      <c r="B307" s="240" t="s">
        <v>133</v>
      </c>
      <c r="C307" s="220"/>
      <c r="D307" s="108"/>
      <c r="E307" s="220"/>
      <c r="F307" s="940"/>
    </row>
    <row r="308" spans="1:6" ht="13" x14ac:dyDescent="0.3">
      <c r="A308" s="234" t="s">
        <v>161</v>
      </c>
      <c r="B308" s="137" t="s">
        <v>390</v>
      </c>
      <c r="C308" s="495"/>
      <c r="D308" s="105"/>
      <c r="E308" s="218">
        <v>1530000</v>
      </c>
      <c r="F308" s="941"/>
    </row>
    <row r="309" spans="1:6" ht="13" x14ac:dyDescent="0.3">
      <c r="A309" s="234" t="s">
        <v>162</v>
      </c>
      <c r="B309" s="151" t="s">
        <v>392</v>
      </c>
      <c r="C309" s="495"/>
      <c r="D309" s="105"/>
      <c r="E309" s="218">
        <v>268515</v>
      </c>
      <c r="F309" s="941"/>
    </row>
    <row r="310" spans="1:6" ht="13" x14ac:dyDescent="0.3">
      <c r="A310" s="234" t="s">
        <v>163</v>
      </c>
      <c r="B310" s="151" t="s">
        <v>391</v>
      </c>
      <c r="C310" s="218"/>
      <c r="D310" s="105"/>
      <c r="E310" s="218">
        <v>635000</v>
      </c>
      <c r="F310" s="941"/>
    </row>
    <row r="311" spans="1:6" ht="13" x14ac:dyDescent="0.3">
      <c r="A311" s="234" t="s">
        <v>164</v>
      </c>
      <c r="B311" s="151" t="s">
        <v>393</v>
      </c>
      <c r="C311" s="218"/>
      <c r="D311" s="105"/>
      <c r="E311" s="218"/>
      <c r="F311" s="941"/>
    </row>
    <row r="312" spans="1:6" ht="13" x14ac:dyDescent="0.3">
      <c r="A312" s="234" t="s">
        <v>165</v>
      </c>
      <c r="B312" s="151" t="s">
        <v>394</v>
      </c>
      <c r="C312" s="218"/>
      <c r="D312" s="105"/>
      <c r="E312" s="218"/>
      <c r="F312" s="941"/>
    </row>
    <row r="313" spans="1:6" ht="13" x14ac:dyDescent="0.3">
      <c r="A313" s="234" t="s">
        <v>166</v>
      </c>
      <c r="B313" s="151" t="s">
        <v>395</v>
      </c>
      <c r="C313" s="218">
        <f>C314+C315+C316+C317+C318+C319+C320</f>
        <v>0</v>
      </c>
      <c r="D313" s="218">
        <f>D314+D315+D316+D317+D318+D319+D320</f>
        <v>0</v>
      </c>
      <c r="E313" s="218">
        <f>E314+E315+E316+E317+E318+E319+E320</f>
        <v>0</v>
      </c>
      <c r="F313" s="941">
        <v>0</v>
      </c>
    </row>
    <row r="314" spans="1:6" ht="13" x14ac:dyDescent="0.3">
      <c r="A314" s="234" t="s">
        <v>167</v>
      </c>
      <c r="B314" s="151" t="s">
        <v>399</v>
      </c>
      <c r="C314" s="218"/>
      <c r="D314" s="105"/>
      <c r="E314" s="218"/>
      <c r="F314" s="941"/>
    </row>
    <row r="315" spans="1:6" ht="13" x14ac:dyDescent="0.3">
      <c r="A315" s="234" t="s">
        <v>168</v>
      </c>
      <c r="B315" s="151" t="s">
        <v>400</v>
      </c>
      <c r="C315" s="218"/>
      <c r="D315" s="105"/>
      <c r="E315" s="495"/>
      <c r="F315" s="941"/>
    </row>
    <row r="316" spans="1:6" ht="13" x14ac:dyDescent="0.3">
      <c r="A316" s="234" t="s">
        <v>169</v>
      </c>
      <c r="B316" s="151" t="s">
        <v>401</v>
      </c>
      <c r="C316" s="218"/>
      <c r="D316" s="105"/>
      <c r="E316" s="218"/>
      <c r="F316" s="941"/>
    </row>
    <row r="317" spans="1:6" ht="13" x14ac:dyDescent="0.3">
      <c r="A317" s="234" t="s">
        <v>170</v>
      </c>
      <c r="B317" s="241" t="s">
        <v>397</v>
      </c>
      <c r="C317" s="218"/>
      <c r="D317" s="218"/>
      <c r="E317" s="218"/>
      <c r="F317" s="941"/>
    </row>
    <row r="318" spans="1:6" ht="13" x14ac:dyDescent="0.3">
      <c r="A318" s="234" t="s">
        <v>171</v>
      </c>
      <c r="B318" s="508" t="s">
        <v>398</v>
      </c>
      <c r="C318" s="221"/>
      <c r="D318" s="106"/>
      <c r="E318" s="218"/>
      <c r="F318" s="941"/>
    </row>
    <row r="319" spans="1:6" ht="13" x14ac:dyDescent="0.3">
      <c r="A319" s="234" t="s">
        <v>172</v>
      </c>
      <c r="B319" s="509" t="s">
        <v>396</v>
      </c>
      <c r="C319" s="221"/>
      <c r="D319" s="106"/>
      <c r="E319" s="218"/>
      <c r="F319" s="941"/>
    </row>
    <row r="320" spans="1:6" ht="13" x14ac:dyDescent="0.3">
      <c r="A320" s="234" t="s">
        <v>173</v>
      </c>
      <c r="B320" s="91" t="s">
        <v>628</v>
      </c>
      <c r="C320" s="221"/>
      <c r="D320" s="106"/>
      <c r="E320" s="218"/>
      <c r="F320" s="941"/>
    </row>
    <row r="321" spans="1:6" ht="13.5" thickBot="1" x14ac:dyDescent="0.35">
      <c r="A321" s="234" t="s">
        <v>174</v>
      </c>
      <c r="B321" s="153" t="s">
        <v>403</v>
      </c>
      <c r="C321" s="219"/>
      <c r="D321" s="110"/>
      <c r="E321" s="218"/>
      <c r="F321" s="941"/>
    </row>
    <row r="322" spans="1:6" ht="13.5" thickBot="1" x14ac:dyDescent="0.35">
      <c r="A322" s="381" t="s">
        <v>175</v>
      </c>
      <c r="B322" s="382" t="s">
        <v>5</v>
      </c>
      <c r="C322" s="392">
        <f>C308+C309+C310+C311+C313+C321</f>
        <v>0</v>
      </c>
      <c r="D322" s="392">
        <f>D308+D309+D310+D311+D313+D321</f>
        <v>0</v>
      </c>
      <c r="E322" s="392">
        <f>E308+E309+E310+E311+E313+E321</f>
        <v>2433515</v>
      </c>
      <c r="F322" s="1281" t="e">
        <f>E322/D322</f>
        <v>#DIV/0!</v>
      </c>
    </row>
    <row r="323" spans="1:6" ht="13.5" thickTop="1" x14ac:dyDescent="0.3">
      <c r="A323" s="372"/>
      <c r="B323" s="240"/>
      <c r="C323" s="177"/>
      <c r="D323" s="177"/>
      <c r="E323" s="827"/>
      <c r="F323" s="1116"/>
    </row>
    <row r="324" spans="1:6" ht="13" x14ac:dyDescent="0.3">
      <c r="A324" s="235" t="s">
        <v>176</v>
      </c>
      <c r="B324" s="242" t="s">
        <v>134</v>
      </c>
      <c r="C324" s="220"/>
      <c r="D324" s="220"/>
      <c r="E324" s="220"/>
      <c r="F324" s="940"/>
    </row>
    <row r="325" spans="1:6" ht="13" x14ac:dyDescent="0.3">
      <c r="A325" s="234" t="s">
        <v>177</v>
      </c>
      <c r="B325" s="151" t="s">
        <v>404</v>
      </c>
      <c r="C325" s="218"/>
      <c r="D325" s="218">
        <v>0</v>
      </c>
      <c r="E325" s="218">
        <v>0</v>
      </c>
      <c r="F325" s="941"/>
    </row>
    <row r="326" spans="1:6" ht="13" x14ac:dyDescent="0.3">
      <c r="A326" s="234" t="s">
        <v>178</v>
      </c>
      <c r="B326" s="151" t="s">
        <v>405</v>
      </c>
      <c r="C326" s="218"/>
      <c r="D326" s="105"/>
      <c r="E326" s="218">
        <v>1600962</v>
      </c>
      <c r="F326" s="941">
        <v>0</v>
      </c>
    </row>
    <row r="327" spans="1:6" ht="13" x14ac:dyDescent="0.3">
      <c r="A327" s="234" t="s">
        <v>180</v>
      </c>
      <c r="B327" s="151" t="s">
        <v>406</v>
      </c>
      <c r="C327" s="178">
        <f>C328+C329+C330+C331+C332+C333+C334</f>
        <v>0</v>
      </c>
      <c r="D327" s="178">
        <f>D328+D329+D330+D331+D332+D333+D334</f>
        <v>0</v>
      </c>
      <c r="E327" s="178">
        <f>E328+E329+E330+E331+E332+E333+E334</f>
        <v>0</v>
      </c>
      <c r="F327" s="941"/>
    </row>
    <row r="328" spans="1:6" ht="13" x14ac:dyDescent="0.3">
      <c r="A328" s="234" t="s">
        <v>181</v>
      </c>
      <c r="B328" s="241" t="s">
        <v>407</v>
      </c>
      <c r="C328" s="218"/>
      <c r="D328" s="105"/>
      <c r="E328" s="218"/>
      <c r="F328" s="941"/>
    </row>
    <row r="329" spans="1:6" ht="13" x14ac:dyDescent="0.3">
      <c r="A329" s="234" t="s">
        <v>182</v>
      </c>
      <c r="B329" s="241" t="s">
        <v>408</v>
      </c>
      <c r="C329" s="218"/>
      <c r="D329" s="105"/>
      <c r="E329" s="218"/>
      <c r="F329" s="941"/>
    </row>
    <row r="330" spans="1:6" ht="13" x14ac:dyDescent="0.3">
      <c r="A330" s="234" t="s">
        <v>183</v>
      </c>
      <c r="B330" s="241" t="s">
        <v>409</v>
      </c>
      <c r="C330" s="218"/>
      <c r="D330" s="105"/>
      <c r="E330" s="218"/>
      <c r="F330" s="941"/>
    </row>
    <row r="331" spans="1:6" ht="13" x14ac:dyDescent="0.3">
      <c r="A331" s="234" t="s">
        <v>184</v>
      </c>
      <c r="B331" s="241" t="s">
        <v>410</v>
      </c>
      <c r="C331" s="218"/>
      <c r="D331" s="105"/>
      <c r="E331" s="218"/>
      <c r="F331" s="941"/>
    </row>
    <row r="332" spans="1:6" ht="13" x14ac:dyDescent="0.3">
      <c r="A332" s="234" t="s">
        <v>185</v>
      </c>
      <c r="B332" s="508" t="s">
        <v>411</v>
      </c>
      <c r="C332" s="218"/>
      <c r="D332" s="105"/>
      <c r="E332" s="218"/>
      <c r="F332" s="941"/>
    </row>
    <row r="333" spans="1:6" ht="13" x14ac:dyDescent="0.3">
      <c r="A333" s="234" t="s">
        <v>186</v>
      </c>
      <c r="B333" s="212" t="s">
        <v>412</v>
      </c>
      <c r="C333" s="218"/>
      <c r="D333" s="105"/>
      <c r="E333" s="218"/>
      <c r="F333" s="941"/>
    </row>
    <row r="334" spans="1:6" ht="13" x14ac:dyDescent="0.3">
      <c r="A334" s="234" t="s">
        <v>187</v>
      </c>
      <c r="B334" s="653" t="s">
        <v>413</v>
      </c>
      <c r="C334" s="218">
        <f>-C311</f>
        <v>0</v>
      </c>
      <c r="D334" s="218">
        <f>-D311</f>
        <v>0</v>
      </c>
      <c r="E334" s="218">
        <f>-E311</f>
        <v>0</v>
      </c>
      <c r="F334" s="941"/>
    </row>
    <row r="335" spans="1:6" ht="13" x14ac:dyDescent="0.3">
      <c r="A335" s="234" t="s">
        <v>188</v>
      </c>
      <c r="B335" s="151"/>
      <c r="C335" s="218"/>
      <c r="D335" s="105"/>
      <c r="E335" s="218"/>
      <c r="F335" s="941"/>
    </row>
    <row r="336" spans="1:6" ht="13.5" thickBot="1" x14ac:dyDescent="0.35">
      <c r="A336" s="234" t="s">
        <v>189</v>
      </c>
      <c r="B336" s="153"/>
      <c r="C336" s="221"/>
      <c r="D336" s="221"/>
      <c r="E336" s="221"/>
      <c r="F336" s="941"/>
    </row>
    <row r="337" spans="1:6" ht="13.5" thickBot="1" x14ac:dyDescent="0.35">
      <c r="A337" s="381" t="s">
        <v>629</v>
      </c>
      <c r="B337" s="382" t="s">
        <v>6</v>
      </c>
      <c r="C337" s="533">
        <f>C325+C326+C327+C335+C336</f>
        <v>0</v>
      </c>
      <c r="D337" s="533">
        <f>D325+D326+D327+D335+D336</f>
        <v>0</v>
      </c>
      <c r="E337" s="828">
        <f>E325+E326+E327+E335+E336</f>
        <v>1600962</v>
      </c>
      <c r="F337" s="1281">
        <v>0</v>
      </c>
    </row>
    <row r="338" spans="1:6" ht="27" thickTop="1" thickBot="1" x14ac:dyDescent="0.35">
      <c r="A338" s="381" t="s">
        <v>191</v>
      </c>
      <c r="B338" s="386" t="s">
        <v>293</v>
      </c>
      <c r="C338" s="532">
        <f>C322+C337</f>
        <v>0</v>
      </c>
      <c r="D338" s="532">
        <f>D322+D337</f>
        <v>0</v>
      </c>
      <c r="E338" s="829">
        <f>E322+E337</f>
        <v>4034477</v>
      </c>
      <c r="F338" s="1289" t="e">
        <f>E338/D338</f>
        <v>#DIV/0!</v>
      </c>
    </row>
    <row r="339" spans="1:6" ht="13.5" thickTop="1" x14ac:dyDescent="0.3">
      <c r="A339" s="372"/>
      <c r="B339" s="520"/>
      <c r="C339" s="113"/>
      <c r="D339" s="28"/>
      <c r="E339" s="177"/>
      <c r="F339" s="1116"/>
    </row>
    <row r="340" spans="1:6" ht="13" x14ac:dyDescent="0.3">
      <c r="A340" s="235" t="s">
        <v>192</v>
      </c>
      <c r="B340" s="299" t="s">
        <v>294</v>
      </c>
      <c r="C340" s="108"/>
      <c r="D340" s="114"/>
      <c r="E340" s="220"/>
      <c r="F340" s="940"/>
    </row>
    <row r="341" spans="1:6" ht="13" x14ac:dyDescent="0.3">
      <c r="A341" s="234" t="s">
        <v>193</v>
      </c>
      <c r="B341" s="152" t="s">
        <v>420</v>
      </c>
      <c r="C341" s="105"/>
      <c r="D341" s="83"/>
      <c r="E341" s="218"/>
      <c r="F341" s="941"/>
    </row>
    <row r="342" spans="1:6" ht="13" x14ac:dyDescent="0.3">
      <c r="A342" s="234" t="s">
        <v>194</v>
      </c>
      <c r="B342" s="441" t="s">
        <v>418</v>
      </c>
      <c r="C342" s="105"/>
      <c r="D342" s="83"/>
      <c r="E342" s="218"/>
      <c r="F342" s="941"/>
    </row>
    <row r="343" spans="1:6" ht="13" x14ac:dyDescent="0.3">
      <c r="A343" s="234" t="s">
        <v>195</v>
      </c>
      <c r="B343" s="441" t="s">
        <v>417</v>
      </c>
      <c r="C343" s="105"/>
      <c r="D343" s="83"/>
      <c r="E343" s="218"/>
      <c r="F343" s="941"/>
    </row>
    <row r="344" spans="1:6" ht="13" x14ac:dyDescent="0.3">
      <c r="A344" s="234" t="s">
        <v>196</v>
      </c>
      <c r="B344" s="441" t="s">
        <v>419</v>
      </c>
      <c r="C344" s="105"/>
      <c r="D344" s="83"/>
      <c r="E344" s="218"/>
      <c r="F344" s="941"/>
    </row>
    <row r="345" spans="1:6" ht="13" x14ac:dyDescent="0.3">
      <c r="A345" s="234" t="s">
        <v>197</v>
      </c>
      <c r="B345" s="510" t="s">
        <v>421</v>
      </c>
      <c r="C345" s="105"/>
      <c r="D345" s="83"/>
      <c r="E345" s="218"/>
      <c r="F345" s="941"/>
    </row>
    <row r="346" spans="1:6" ht="13" x14ac:dyDescent="0.3">
      <c r="A346" s="234" t="s">
        <v>198</v>
      </c>
      <c r="B346" s="511" t="s">
        <v>424</v>
      </c>
      <c r="C346" s="105"/>
      <c r="D346" s="83"/>
      <c r="E346" s="218"/>
      <c r="F346" s="941"/>
    </row>
    <row r="347" spans="1:6" ht="13" x14ac:dyDescent="0.3">
      <c r="A347" s="234" t="s">
        <v>199</v>
      </c>
      <c r="B347" s="512" t="s">
        <v>423</v>
      </c>
      <c r="C347" s="105"/>
      <c r="D347" s="83"/>
      <c r="E347" s="218"/>
      <c r="F347" s="941"/>
    </row>
    <row r="348" spans="1:6" ht="13.5" thickBot="1" x14ac:dyDescent="0.35">
      <c r="A348" s="234" t="s">
        <v>200</v>
      </c>
      <c r="B348" s="243" t="s">
        <v>422</v>
      </c>
      <c r="C348" s="110"/>
      <c r="D348" s="84"/>
      <c r="E348" s="219"/>
      <c r="F348" s="941"/>
    </row>
    <row r="349" spans="1:6" ht="13.5" thickBot="1" x14ac:dyDescent="0.35">
      <c r="A349" s="252" t="s">
        <v>201</v>
      </c>
      <c r="B349" s="213" t="s">
        <v>425</v>
      </c>
      <c r="C349" s="112">
        <f>C341+C342+C343+C344+C345+C346+C347+C348</f>
        <v>0</v>
      </c>
      <c r="D349" s="112">
        <f>D341+D342+D343+D344+D345+D346+D347+D348</f>
        <v>0</v>
      </c>
      <c r="E349" s="181">
        <f>E341+E342+E343+E344+E345+E346+E347+E348</f>
        <v>0</v>
      </c>
      <c r="F349" s="974">
        <v>0</v>
      </c>
    </row>
    <row r="350" spans="1:6" ht="13" x14ac:dyDescent="0.3">
      <c r="A350" s="372"/>
      <c r="B350" s="41"/>
      <c r="C350" s="113"/>
      <c r="D350" s="28"/>
      <c r="E350" s="177"/>
      <c r="F350" s="1158"/>
    </row>
    <row r="351" spans="1:6" ht="13.5" thickBot="1" x14ac:dyDescent="0.35">
      <c r="A351" s="284" t="s">
        <v>202</v>
      </c>
      <c r="B351" s="801" t="s">
        <v>296</v>
      </c>
      <c r="C351" s="224">
        <f>C338+C349</f>
        <v>0</v>
      </c>
      <c r="D351" s="224">
        <f>D338+D349</f>
        <v>0</v>
      </c>
      <c r="E351" s="793">
        <f>E338+E349</f>
        <v>4034477</v>
      </c>
      <c r="F351" s="1160" t="e">
        <f>E351/D351</f>
        <v>#DIV/0!</v>
      </c>
    </row>
    <row r="352" spans="1:6" ht="13" x14ac:dyDescent="0.3">
      <c r="A352" s="251"/>
      <c r="B352" s="505"/>
      <c r="C352" s="28"/>
      <c r="D352" s="28"/>
      <c r="E352" s="28"/>
    </row>
    <row r="353" spans="1:6" ht="13" x14ac:dyDescent="0.3">
      <c r="A353" s="251"/>
      <c r="B353" s="505"/>
      <c r="C353" s="28"/>
      <c r="D353" s="28"/>
      <c r="E353" s="28"/>
    </row>
    <row r="354" spans="1:6" ht="13" x14ac:dyDescent="0.3">
      <c r="A354" s="251"/>
      <c r="B354" s="505"/>
      <c r="C354" s="28"/>
      <c r="D354" s="28"/>
      <c r="E354" s="28"/>
    </row>
    <row r="355" spans="1:6" x14ac:dyDescent="0.25">
      <c r="C355" s="12">
        <v>6</v>
      </c>
    </row>
    <row r="356" spans="1:6" x14ac:dyDescent="0.25">
      <c r="A356" s="1619"/>
      <c r="B356" s="1619"/>
      <c r="C356" s="1619"/>
      <c r="D356" s="1619"/>
      <c r="E356" s="1619"/>
    </row>
    <row r="357" spans="1:6" x14ac:dyDescent="0.25">
      <c r="A357" s="507"/>
      <c r="B357" s="507"/>
      <c r="C357" s="507"/>
      <c r="D357" s="507"/>
      <c r="E357" s="507"/>
    </row>
    <row r="358" spans="1:6" ht="14" x14ac:dyDescent="0.3">
      <c r="A358" s="1592" t="s">
        <v>853</v>
      </c>
      <c r="B358" s="1592"/>
      <c r="C358" s="1592"/>
      <c r="D358" s="1592"/>
      <c r="E358" s="1592"/>
      <c r="F358" s="17"/>
    </row>
    <row r="359" spans="1:6" ht="14" x14ac:dyDescent="0.3">
      <c r="A359" s="245"/>
      <c r="B359" s="245"/>
      <c r="C359" s="245"/>
      <c r="D359" s="245"/>
      <c r="E359" s="245"/>
      <c r="F359" s="17"/>
    </row>
    <row r="360" spans="1:6" ht="15" x14ac:dyDescent="0.3">
      <c r="B360" s="1604" t="s">
        <v>846</v>
      </c>
      <c r="C360" s="1604"/>
      <c r="D360" s="1604"/>
      <c r="E360" s="1604"/>
      <c r="F360" s="35"/>
    </row>
    <row r="361" spans="1:6" ht="15" x14ac:dyDescent="0.3">
      <c r="B361" s="19"/>
      <c r="C361" s="19"/>
      <c r="D361" s="19"/>
      <c r="E361" s="19"/>
      <c r="F361" s="35"/>
    </row>
    <row r="362" spans="1:6" ht="13.5" thickBot="1" x14ac:dyDescent="0.35">
      <c r="B362" s="1"/>
      <c r="C362" s="1"/>
      <c r="D362" s="1"/>
      <c r="E362" s="20" t="s">
        <v>844</v>
      </c>
    </row>
    <row r="363" spans="1:6" ht="13.5" thickBot="1" x14ac:dyDescent="0.35">
      <c r="A363" s="1612" t="s">
        <v>155</v>
      </c>
      <c r="B363" s="1614" t="s">
        <v>8</v>
      </c>
      <c r="C363" s="1616" t="s">
        <v>292</v>
      </c>
      <c r="D363" s="1617"/>
      <c r="E363" s="1617"/>
      <c r="F363" s="1618"/>
    </row>
    <row r="364" spans="1:6" ht="26.5" thickBot="1" x14ac:dyDescent="0.35">
      <c r="A364" s="1613"/>
      <c r="B364" s="1615"/>
      <c r="C364" s="825" t="s">
        <v>129</v>
      </c>
      <c r="D364" s="826" t="s">
        <v>130</v>
      </c>
      <c r="E364" s="825" t="s">
        <v>634</v>
      </c>
      <c r="F364" s="823" t="s">
        <v>132</v>
      </c>
    </row>
    <row r="365" spans="1:6" ht="13" thickBot="1" x14ac:dyDescent="0.3">
      <c r="A365" s="831" t="s">
        <v>156</v>
      </c>
      <c r="B365" s="832" t="s">
        <v>157</v>
      </c>
      <c r="C365" s="833" t="s">
        <v>158</v>
      </c>
      <c r="D365" s="834" t="s">
        <v>159</v>
      </c>
      <c r="E365" s="833" t="s">
        <v>179</v>
      </c>
      <c r="F365" s="835" t="s">
        <v>204</v>
      </c>
    </row>
    <row r="366" spans="1:6" ht="13" x14ac:dyDescent="0.3">
      <c r="A366" s="235" t="s">
        <v>160</v>
      </c>
      <c r="B366" s="240" t="s">
        <v>133</v>
      </c>
      <c r="C366" s="220"/>
      <c r="D366" s="108"/>
      <c r="E366" s="220"/>
      <c r="F366" s="836"/>
    </row>
    <row r="367" spans="1:6" ht="13" x14ac:dyDescent="0.3">
      <c r="A367" s="234" t="s">
        <v>161</v>
      </c>
      <c r="B367" s="137" t="s">
        <v>390</v>
      </c>
      <c r="C367" s="495"/>
      <c r="D367" s="105"/>
      <c r="E367" s="218"/>
      <c r="F367" s="941"/>
    </row>
    <row r="368" spans="1:6" ht="13" x14ac:dyDescent="0.3">
      <c r="A368" s="234" t="s">
        <v>162</v>
      </c>
      <c r="B368" s="151" t="s">
        <v>392</v>
      </c>
      <c r="C368" s="495"/>
      <c r="D368" s="105"/>
      <c r="E368" s="218"/>
      <c r="F368" s="941"/>
    </row>
    <row r="369" spans="1:6" ht="13" x14ac:dyDescent="0.3">
      <c r="A369" s="234" t="s">
        <v>163</v>
      </c>
      <c r="B369" s="151" t="s">
        <v>391</v>
      </c>
      <c r="C369" s="218"/>
      <c r="D369" s="105"/>
      <c r="E369" s="218">
        <v>2664290</v>
      </c>
      <c r="F369" s="941" t="e">
        <f>E369/D369</f>
        <v>#DIV/0!</v>
      </c>
    </row>
    <row r="370" spans="1:6" ht="13" x14ac:dyDescent="0.3">
      <c r="A370" s="234" t="s">
        <v>164</v>
      </c>
      <c r="B370" s="151" t="s">
        <v>393</v>
      </c>
      <c r="C370" s="218"/>
      <c r="D370" s="105"/>
      <c r="E370" s="218"/>
      <c r="F370" s="941"/>
    </row>
    <row r="371" spans="1:6" ht="13" x14ac:dyDescent="0.3">
      <c r="A371" s="234" t="s">
        <v>165</v>
      </c>
      <c r="B371" s="151" t="s">
        <v>394</v>
      </c>
      <c r="C371" s="218"/>
      <c r="D371" s="105"/>
      <c r="E371" s="218"/>
      <c r="F371" s="941"/>
    </row>
    <row r="372" spans="1:6" ht="13" x14ac:dyDescent="0.3">
      <c r="A372" s="234" t="s">
        <v>166</v>
      </c>
      <c r="B372" s="151" t="s">
        <v>395</v>
      </c>
      <c r="C372" s="218"/>
      <c r="D372" s="218"/>
      <c r="E372" s="218"/>
      <c r="F372" s="941"/>
    </row>
    <row r="373" spans="1:6" ht="13" x14ac:dyDescent="0.3">
      <c r="A373" s="234" t="s">
        <v>167</v>
      </c>
      <c r="B373" s="151" t="s">
        <v>399</v>
      </c>
      <c r="C373" s="218"/>
      <c r="D373" s="218"/>
      <c r="E373" s="218"/>
      <c r="F373" s="941"/>
    </row>
    <row r="374" spans="1:6" ht="13" x14ac:dyDescent="0.3">
      <c r="A374" s="234" t="s">
        <v>168</v>
      </c>
      <c r="B374" s="151" t="s">
        <v>400</v>
      </c>
      <c r="C374" s="218"/>
      <c r="D374" s="105"/>
      <c r="E374" s="495"/>
      <c r="F374" s="941"/>
    </row>
    <row r="375" spans="1:6" ht="13" x14ac:dyDescent="0.3">
      <c r="A375" s="234" t="s">
        <v>169</v>
      </c>
      <c r="B375" s="151" t="s">
        <v>401</v>
      </c>
      <c r="C375" s="218"/>
      <c r="D375" s="105"/>
      <c r="E375" s="218"/>
      <c r="F375" s="941"/>
    </row>
    <row r="376" spans="1:6" ht="13" x14ac:dyDescent="0.3">
      <c r="A376" s="234" t="s">
        <v>170</v>
      </c>
      <c r="B376" s="241" t="s">
        <v>397</v>
      </c>
      <c r="C376" s="178"/>
      <c r="D376" s="109"/>
      <c r="E376" s="218"/>
      <c r="F376" s="941"/>
    </row>
    <row r="377" spans="1:6" ht="13" x14ac:dyDescent="0.3">
      <c r="A377" s="234" t="s">
        <v>171</v>
      </c>
      <c r="B377" s="508" t="s">
        <v>398</v>
      </c>
      <c r="C377" s="221"/>
      <c r="D377" s="106"/>
      <c r="E377" s="218"/>
      <c r="F377" s="941"/>
    </row>
    <row r="378" spans="1:6" ht="13" x14ac:dyDescent="0.3">
      <c r="A378" s="234" t="s">
        <v>172</v>
      </c>
      <c r="B378" s="509" t="s">
        <v>396</v>
      </c>
      <c r="C378" s="221"/>
      <c r="D378" s="106"/>
      <c r="E378" s="218"/>
      <c r="F378" s="941"/>
    </row>
    <row r="379" spans="1:6" ht="13" x14ac:dyDescent="0.3">
      <c r="A379" s="234" t="s">
        <v>173</v>
      </c>
      <c r="B379" s="91" t="s">
        <v>628</v>
      </c>
      <c r="C379" s="221"/>
      <c r="D379" s="106"/>
      <c r="E379" s="218">
        <v>0</v>
      </c>
      <c r="F379" s="941"/>
    </row>
    <row r="380" spans="1:6" ht="13.5" thickBot="1" x14ac:dyDescent="0.35">
      <c r="A380" s="234" t="s">
        <v>174</v>
      </c>
      <c r="B380" s="153" t="s">
        <v>403</v>
      </c>
      <c r="C380" s="219"/>
      <c r="D380" s="110"/>
      <c r="E380" s="218"/>
      <c r="F380" s="941"/>
    </row>
    <row r="381" spans="1:6" ht="13.5" thickBot="1" x14ac:dyDescent="0.35">
      <c r="A381" s="381" t="s">
        <v>175</v>
      </c>
      <c r="B381" s="382" t="s">
        <v>5</v>
      </c>
      <c r="C381" s="392">
        <f>C367+C368+C369+C370+C372+C380</f>
        <v>0</v>
      </c>
      <c r="D381" s="392">
        <f>D367+D368+D369+D370+D372+D380</f>
        <v>0</v>
      </c>
      <c r="E381" s="392">
        <f>E367+E368+E369+E370+E372+E380</f>
        <v>2664290</v>
      </c>
      <c r="F381" s="1281" t="e">
        <f>E381/D381</f>
        <v>#DIV/0!</v>
      </c>
    </row>
    <row r="382" spans="1:6" ht="13.5" thickTop="1" x14ac:dyDescent="0.3">
      <c r="A382" s="372"/>
      <c r="B382" s="240"/>
      <c r="C382" s="177"/>
      <c r="D382" s="177"/>
      <c r="E382" s="827"/>
      <c r="F382" s="1116"/>
    </row>
    <row r="383" spans="1:6" ht="13" x14ac:dyDescent="0.3">
      <c r="A383" s="235" t="s">
        <v>176</v>
      </c>
      <c r="B383" s="242" t="s">
        <v>134</v>
      </c>
      <c r="C383" s="220"/>
      <c r="D383" s="220"/>
      <c r="E383" s="220"/>
      <c r="F383" s="940"/>
    </row>
    <row r="384" spans="1:6" ht="13" x14ac:dyDescent="0.3">
      <c r="A384" s="234" t="s">
        <v>177</v>
      </c>
      <c r="B384" s="151" t="s">
        <v>404</v>
      </c>
      <c r="C384" s="218"/>
      <c r="D384" s="218">
        <v>312000</v>
      </c>
      <c r="E384" s="218">
        <v>312000</v>
      </c>
      <c r="F384" s="941">
        <v>1</v>
      </c>
    </row>
    <row r="385" spans="1:6" ht="13" x14ac:dyDescent="0.3">
      <c r="A385" s="234" t="s">
        <v>178</v>
      </c>
      <c r="B385" s="151" t="s">
        <v>405</v>
      </c>
      <c r="C385" s="218"/>
      <c r="D385" s="105"/>
      <c r="E385" s="218"/>
      <c r="F385" s="941"/>
    </row>
    <row r="386" spans="1:6" ht="13" x14ac:dyDescent="0.3">
      <c r="A386" s="234" t="s">
        <v>180</v>
      </c>
      <c r="B386" s="151" t="s">
        <v>406</v>
      </c>
      <c r="C386" s="178">
        <f>C387+C388+C389+C390+C391+C392+C393</f>
        <v>0</v>
      </c>
      <c r="D386" s="178">
        <f>D387+D388+D389+D390+D391+D392+D393</f>
        <v>0</v>
      </c>
      <c r="E386" s="178">
        <f>E387+E388+E389+E390+E391+E392+E393</f>
        <v>0</v>
      </c>
      <c r="F386" s="941">
        <v>0</v>
      </c>
    </row>
    <row r="387" spans="1:6" ht="13" x14ac:dyDescent="0.3">
      <c r="A387" s="234" t="s">
        <v>181</v>
      </c>
      <c r="B387" s="241" t="s">
        <v>407</v>
      </c>
      <c r="C387" s="218"/>
      <c r="D387" s="105"/>
      <c r="E387" s="218"/>
      <c r="F387" s="941"/>
    </row>
    <row r="388" spans="1:6" ht="13" x14ac:dyDescent="0.3">
      <c r="A388" s="234" t="s">
        <v>182</v>
      </c>
      <c r="B388" s="241" t="s">
        <v>408</v>
      </c>
      <c r="C388" s="218"/>
      <c r="D388" s="105"/>
      <c r="E388" s="218"/>
      <c r="F388" s="941"/>
    </row>
    <row r="389" spans="1:6" ht="13" x14ac:dyDescent="0.3">
      <c r="A389" s="234" t="s">
        <v>183</v>
      </c>
      <c r="B389" s="241" t="s">
        <v>409</v>
      </c>
      <c r="C389" s="218"/>
      <c r="D389" s="105"/>
      <c r="E389" s="218"/>
      <c r="F389" s="941"/>
    </row>
    <row r="390" spans="1:6" ht="13" x14ac:dyDescent="0.3">
      <c r="A390" s="234" t="s">
        <v>184</v>
      </c>
      <c r="B390" s="241" t="s">
        <v>410</v>
      </c>
      <c r="C390" s="218"/>
      <c r="D390" s="105"/>
      <c r="E390" s="218"/>
      <c r="F390" s="941"/>
    </row>
    <row r="391" spans="1:6" ht="13" x14ac:dyDescent="0.3">
      <c r="A391" s="234" t="s">
        <v>185</v>
      </c>
      <c r="B391" s="508" t="s">
        <v>411</v>
      </c>
      <c r="C391" s="218"/>
      <c r="D391" s="105"/>
      <c r="E391" s="218"/>
      <c r="F391" s="941"/>
    </row>
    <row r="392" spans="1:6" ht="13" x14ac:dyDescent="0.3">
      <c r="A392" s="234" t="s">
        <v>186</v>
      </c>
      <c r="B392" s="212" t="s">
        <v>412</v>
      </c>
      <c r="C392" s="218"/>
      <c r="D392" s="105"/>
      <c r="E392" s="218"/>
      <c r="F392" s="941"/>
    </row>
    <row r="393" spans="1:6" ht="13" x14ac:dyDescent="0.3">
      <c r="A393" s="234" t="s">
        <v>187</v>
      </c>
      <c r="B393" s="653" t="s">
        <v>413</v>
      </c>
      <c r="C393" s="218"/>
      <c r="D393" s="218"/>
      <c r="E393" s="218"/>
      <c r="F393" s="941"/>
    </row>
    <row r="394" spans="1:6" ht="13" x14ac:dyDescent="0.3">
      <c r="A394" s="234" t="s">
        <v>188</v>
      </c>
      <c r="B394" s="151"/>
      <c r="C394" s="218"/>
      <c r="D394" s="105"/>
      <c r="E394" s="218"/>
      <c r="F394" s="941"/>
    </row>
    <row r="395" spans="1:6" ht="13.5" thickBot="1" x14ac:dyDescent="0.35">
      <c r="A395" s="234" t="s">
        <v>189</v>
      </c>
      <c r="B395" s="153"/>
      <c r="C395" s="221"/>
      <c r="D395" s="221"/>
      <c r="E395" s="221"/>
      <c r="F395" s="1152"/>
    </row>
    <row r="396" spans="1:6" ht="13.5" thickBot="1" x14ac:dyDescent="0.35">
      <c r="A396" s="381" t="s">
        <v>629</v>
      </c>
      <c r="B396" s="382" t="s">
        <v>6</v>
      </c>
      <c r="C396" s="533">
        <f>C384+C385+C386+C394+C395</f>
        <v>0</v>
      </c>
      <c r="D396" s="533">
        <f>D384+D385+D386+D394+D395</f>
        <v>312000</v>
      </c>
      <c r="E396" s="828">
        <f>E384+E385+E386+E394+E395</f>
        <v>312000</v>
      </c>
      <c r="F396" s="1281">
        <v>0</v>
      </c>
    </row>
    <row r="397" spans="1:6" ht="27" thickTop="1" thickBot="1" x14ac:dyDescent="0.35">
      <c r="A397" s="381" t="s">
        <v>191</v>
      </c>
      <c r="B397" s="386" t="s">
        <v>293</v>
      </c>
      <c r="C397" s="532">
        <f>C381+C396</f>
        <v>0</v>
      </c>
      <c r="D397" s="532">
        <f>D381+D396</f>
        <v>312000</v>
      </c>
      <c r="E397" s="829">
        <f>E381+E396</f>
        <v>2976290</v>
      </c>
      <c r="F397" s="1289">
        <f>E397/D397</f>
        <v>9.5393910256410255</v>
      </c>
    </row>
    <row r="398" spans="1:6" ht="13.5" thickTop="1" x14ac:dyDescent="0.3">
      <c r="A398" s="372"/>
      <c r="B398" s="520"/>
      <c r="C398" s="113"/>
      <c r="D398" s="28"/>
      <c r="E398" s="177"/>
      <c r="F398" s="1116"/>
    </row>
    <row r="399" spans="1:6" ht="13" x14ac:dyDescent="0.3">
      <c r="A399" s="235" t="s">
        <v>192</v>
      </c>
      <c r="B399" s="299" t="s">
        <v>294</v>
      </c>
      <c r="C399" s="108"/>
      <c r="D399" s="114"/>
      <c r="E399" s="220"/>
      <c r="F399" s="940"/>
    </row>
    <row r="400" spans="1:6" ht="13" x14ac:dyDescent="0.3">
      <c r="A400" s="234" t="s">
        <v>193</v>
      </c>
      <c r="B400" s="152" t="s">
        <v>420</v>
      </c>
      <c r="C400" s="105"/>
      <c r="D400" s="83"/>
      <c r="E400" s="218"/>
      <c r="F400" s="941"/>
    </row>
    <row r="401" spans="1:6" ht="13" x14ac:dyDescent="0.3">
      <c r="A401" s="234" t="s">
        <v>194</v>
      </c>
      <c r="B401" s="441" t="s">
        <v>418</v>
      </c>
      <c r="C401" s="105"/>
      <c r="D401" s="83"/>
      <c r="E401" s="218"/>
      <c r="F401" s="941"/>
    </row>
    <row r="402" spans="1:6" ht="13" x14ac:dyDescent="0.3">
      <c r="A402" s="234" t="s">
        <v>195</v>
      </c>
      <c r="B402" s="441" t="s">
        <v>417</v>
      </c>
      <c r="C402" s="105"/>
      <c r="D402" s="83"/>
      <c r="E402" s="218"/>
      <c r="F402" s="941"/>
    </row>
    <row r="403" spans="1:6" ht="13" x14ac:dyDescent="0.3">
      <c r="A403" s="234" t="s">
        <v>196</v>
      </c>
      <c r="B403" s="441" t="s">
        <v>419</v>
      </c>
      <c r="C403" s="105"/>
      <c r="D403" s="83"/>
      <c r="E403" s="218"/>
      <c r="F403" s="941"/>
    </row>
    <row r="404" spans="1:6" ht="13" x14ac:dyDescent="0.3">
      <c r="A404" s="234" t="s">
        <v>197</v>
      </c>
      <c r="B404" s="510" t="s">
        <v>421</v>
      </c>
      <c r="C404" s="105"/>
      <c r="D404" s="83"/>
      <c r="E404" s="218"/>
      <c r="F404" s="941"/>
    </row>
    <row r="405" spans="1:6" ht="13" x14ac:dyDescent="0.3">
      <c r="A405" s="234" t="s">
        <v>198</v>
      </c>
      <c r="B405" s="511" t="s">
        <v>424</v>
      </c>
      <c r="C405" s="105"/>
      <c r="D405" s="83"/>
      <c r="E405" s="218"/>
      <c r="F405" s="941"/>
    </row>
    <row r="406" spans="1:6" ht="13" x14ac:dyDescent="0.3">
      <c r="A406" s="234" t="s">
        <v>199</v>
      </c>
      <c r="B406" s="512" t="s">
        <v>423</v>
      </c>
      <c r="C406" s="105"/>
      <c r="D406" s="83"/>
      <c r="E406" s="218"/>
      <c r="F406" s="941"/>
    </row>
    <row r="407" spans="1:6" ht="13.5" thickBot="1" x14ac:dyDescent="0.35">
      <c r="A407" s="234" t="s">
        <v>200</v>
      </c>
      <c r="B407" s="243" t="s">
        <v>422</v>
      </c>
      <c r="C407" s="110"/>
      <c r="D407" s="84"/>
      <c r="E407" s="219"/>
      <c r="F407" s="941"/>
    </row>
    <row r="408" spans="1:6" ht="13.5" thickBot="1" x14ac:dyDescent="0.35">
      <c r="A408" s="252" t="s">
        <v>201</v>
      </c>
      <c r="B408" s="213" t="s">
        <v>425</v>
      </c>
      <c r="C408" s="112">
        <f>C400+C401+C402+C403+C404+C405+C406+C407</f>
        <v>0</v>
      </c>
      <c r="D408" s="112">
        <f>D400+D401+D402+D403+D404+D405+D406+D407</f>
        <v>0</v>
      </c>
      <c r="E408" s="181">
        <f>E400+E401+E402+E403+E404+E405+E406+E407</f>
        <v>0</v>
      </c>
      <c r="F408" s="974">
        <v>0</v>
      </c>
    </row>
    <row r="409" spans="1:6" ht="13" x14ac:dyDescent="0.3">
      <c r="A409" s="372"/>
      <c r="B409" s="41"/>
      <c r="C409" s="113"/>
      <c r="D409" s="28"/>
      <c r="E409" s="177"/>
      <c r="F409" s="1116"/>
    </row>
    <row r="410" spans="1:6" ht="13.5" thickBot="1" x14ac:dyDescent="0.35">
      <c r="A410" s="284" t="s">
        <v>202</v>
      </c>
      <c r="B410" s="801" t="s">
        <v>296</v>
      </c>
      <c r="C410" s="224">
        <f>C397+C408</f>
        <v>0</v>
      </c>
      <c r="D410" s="224">
        <f>D397+D408</f>
        <v>312000</v>
      </c>
      <c r="E410" s="793">
        <f>E397+E408</f>
        <v>2976290</v>
      </c>
      <c r="F410" s="1160">
        <f>E410/D410</f>
        <v>9.5393910256410255</v>
      </c>
    </row>
    <row r="411" spans="1:6" ht="13" x14ac:dyDescent="0.3">
      <c r="A411" s="251"/>
      <c r="B411" s="505"/>
      <c r="C411" s="28"/>
      <c r="D411" s="28"/>
      <c r="E411" s="28"/>
    </row>
    <row r="412" spans="1:6" ht="13" x14ac:dyDescent="0.3">
      <c r="A412" s="251"/>
      <c r="B412" s="505"/>
      <c r="C412" s="28"/>
      <c r="D412" s="28"/>
      <c r="E412" s="28"/>
    </row>
    <row r="413" spans="1:6" ht="13" x14ac:dyDescent="0.3">
      <c r="A413" s="251"/>
      <c r="B413" s="505"/>
      <c r="C413" s="28"/>
      <c r="D413" s="28"/>
      <c r="E413" s="28"/>
    </row>
    <row r="414" spans="1:6" ht="13" x14ac:dyDescent="0.3">
      <c r="A414" s="251"/>
      <c r="B414" s="466"/>
      <c r="C414" s="1558">
        <v>7</v>
      </c>
      <c r="D414" s="28"/>
      <c r="E414" s="28"/>
    </row>
    <row r="415" spans="1:6" x14ac:dyDescent="0.25">
      <c r="A415" s="1619"/>
      <c r="B415" s="1605"/>
      <c r="C415" s="1605"/>
      <c r="D415" s="1605"/>
      <c r="E415" s="1605"/>
    </row>
    <row r="416" spans="1:6" x14ac:dyDescent="0.25">
      <c r="A416" s="507"/>
      <c r="B416" s="12"/>
      <c r="C416" s="12"/>
      <c r="D416" s="12"/>
      <c r="E416" s="12"/>
    </row>
    <row r="417" spans="1:6" ht="14" x14ac:dyDescent="0.3">
      <c r="A417" s="1592" t="s">
        <v>854</v>
      </c>
      <c r="B417" s="1592"/>
      <c r="C417" s="1592"/>
      <c r="D417" s="1592"/>
      <c r="E417" s="1592"/>
      <c r="F417" s="17"/>
    </row>
    <row r="418" spans="1:6" ht="14" x14ac:dyDescent="0.3">
      <c r="A418" s="245"/>
      <c r="B418" s="245"/>
      <c r="C418" s="245"/>
      <c r="D418" s="245"/>
      <c r="E418" s="245"/>
      <c r="F418" s="17"/>
    </row>
    <row r="419" spans="1:6" ht="15" x14ac:dyDescent="0.3">
      <c r="B419" s="1604" t="s">
        <v>846</v>
      </c>
      <c r="C419" s="1604"/>
      <c r="D419" s="1604"/>
      <c r="E419" s="1604"/>
      <c r="F419" s="35"/>
    </row>
    <row r="420" spans="1:6" ht="15" x14ac:dyDescent="0.3">
      <c r="B420" s="19"/>
      <c r="C420" s="19"/>
      <c r="D420" s="19"/>
      <c r="E420" s="19"/>
      <c r="F420" s="35"/>
    </row>
    <row r="421" spans="1:6" ht="27" customHeight="1" thickBot="1" x14ac:dyDescent="0.35">
      <c r="B421" s="1"/>
      <c r="C421" s="1"/>
      <c r="D421" s="1"/>
      <c r="E421" s="20" t="s">
        <v>844</v>
      </c>
    </row>
    <row r="422" spans="1:6" ht="13.5" thickBot="1" x14ac:dyDescent="0.35">
      <c r="A422" s="1612" t="s">
        <v>155</v>
      </c>
      <c r="B422" s="1614" t="s">
        <v>8</v>
      </c>
      <c r="C422" s="1616" t="s">
        <v>767</v>
      </c>
      <c r="D422" s="1617"/>
      <c r="E422" s="1617"/>
      <c r="F422" s="1618"/>
    </row>
    <row r="423" spans="1:6" ht="26.5" thickBot="1" x14ac:dyDescent="0.35">
      <c r="A423" s="1613"/>
      <c r="B423" s="1615"/>
      <c r="C423" s="825" t="s">
        <v>129</v>
      </c>
      <c r="D423" s="826" t="s">
        <v>130</v>
      </c>
      <c r="E423" s="825" t="s">
        <v>634</v>
      </c>
      <c r="F423" s="823" t="s">
        <v>132</v>
      </c>
    </row>
    <row r="424" spans="1:6" ht="13" thickBot="1" x14ac:dyDescent="0.3">
      <c r="A424" s="831" t="s">
        <v>156</v>
      </c>
      <c r="B424" s="832" t="s">
        <v>157</v>
      </c>
      <c r="C424" s="833" t="s">
        <v>158</v>
      </c>
      <c r="D424" s="834" t="s">
        <v>159</v>
      </c>
      <c r="E424" s="833" t="s">
        <v>179</v>
      </c>
      <c r="F424" s="835" t="s">
        <v>204</v>
      </c>
    </row>
    <row r="425" spans="1:6" ht="13" x14ac:dyDescent="0.3">
      <c r="A425" s="235" t="s">
        <v>160</v>
      </c>
      <c r="B425" s="240" t="s">
        <v>133</v>
      </c>
      <c r="C425" s="220"/>
      <c r="D425" s="108"/>
      <c r="E425" s="220"/>
      <c r="F425" s="940"/>
    </row>
    <row r="426" spans="1:6" ht="13" x14ac:dyDescent="0.3">
      <c r="A426" s="234" t="s">
        <v>161</v>
      </c>
      <c r="B426" s="137" t="s">
        <v>390</v>
      </c>
      <c r="C426" s="495"/>
      <c r="D426" s="105"/>
      <c r="E426" s="218">
        <v>7268171</v>
      </c>
      <c r="F426" s="941"/>
    </row>
    <row r="427" spans="1:6" ht="13" x14ac:dyDescent="0.3">
      <c r="A427" s="234" t="s">
        <v>162</v>
      </c>
      <c r="B427" s="151" t="s">
        <v>392</v>
      </c>
      <c r="C427" s="495"/>
      <c r="D427" s="105"/>
      <c r="E427" s="218">
        <v>1516345</v>
      </c>
      <c r="F427" s="941"/>
    </row>
    <row r="428" spans="1:6" ht="13" x14ac:dyDescent="0.3">
      <c r="A428" s="234" t="s">
        <v>163</v>
      </c>
      <c r="B428" s="151" t="s">
        <v>391</v>
      </c>
      <c r="C428" s="218"/>
      <c r="D428" s="105"/>
      <c r="E428" s="218">
        <v>15068441</v>
      </c>
      <c r="F428" s="941" t="e">
        <f>E428/D428</f>
        <v>#DIV/0!</v>
      </c>
    </row>
    <row r="429" spans="1:6" ht="13" x14ac:dyDescent="0.3">
      <c r="A429" s="234" t="s">
        <v>164</v>
      </c>
      <c r="B429" s="151" t="s">
        <v>393</v>
      </c>
      <c r="C429" s="218"/>
      <c r="D429" s="105"/>
      <c r="E429" s="218"/>
      <c r="F429" s="941"/>
    </row>
    <row r="430" spans="1:6" ht="13" x14ac:dyDescent="0.3">
      <c r="A430" s="234" t="s">
        <v>165</v>
      </c>
      <c r="B430" s="151" t="s">
        <v>394</v>
      </c>
      <c r="C430" s="218"/>
      <c r="D430" s="105"/>
      <c r="E430" s="218"/>
      <c r="F430" s="941"/>
    </row>
    <row r="431" spans="1:6" ht="13" x14ac:dyDescent="0.3">
      <c r="A431" s="234" t="s">
        <v>166</v>
      </c>
      <c r="B431" s="151" t="s">
        <v>395</v>
      </c>
      <c r="C431" s="218">
        <f>C432+C433+C434+C435+C436+C437+C438</f>
        <v>0</v>
      </c>
      <c r="D431" s="218">
        <f>D432+D433+D434+D435+D436+D437+D438</f>
        <v>0</v>
      </c>
      <c r="E431" s="218">
        <f>E432+E433+E434+E435+E436+E437+E438</f>
        <v>0</v>
      </c>
      <c r="F431" s="941"/>
    </row>
    <row r="432" spans="1:6" ht="13" x14ac:dyDescent="0.3">
      <c r="A432" s="234" t="s">
        <v>167</v>
      </c>
      <c r="B432" s="151" t="s">
        <v>399</v>
      </c>
      <c r="C432" s="218"/>
      <c r="D432" s="105"/>
      <c r="E432" s="218"/>
      <c r="F432" s="941"/>
    </row>
    <row r="433" spans="1:6" ht="13" x14ac:dyDescent="0.3">
      <c r="A433" s="234" t="s">
        <v>168</v>
      </c>
      <c r="B433" s="151" t="s">
        <v>400</v>
      </c>
      <c r="C433" s="218"/>
      <c r="D433" s="105"/>
      <c r="E433" s="495"/>
      <c r="F433" s="941"/>
    </row>
    <row r="434" spans="1:6" ht="13" x14ac:dyDescent="0.3">
      <c r="A434" s="234" t="s">
        <v>169</v>
      </c>
      <c r="B434" s="151" t="s">
        <v>401</v>
      </c>
      <c r="C434" s="218"/>
      <c r="D434" s="105"/>
      <c r="E434" s="218"/>
      <c r="F434" s="941"/>
    </row>
    <row r="435" spans="1:6" ht="13" x14ac:dyDescent="0.3">
      <c r="A435" s="234" t="s">
        <v>170</v>
      </c>
      <c r="B435" s="241" t="s">
        <v>397</v>
      </c>
      <c r="C435" s="178"/>
      <c r="D435" s="109"/>
      <c r="E435" s="218"/>
      <c r="F435" s="941"/>
    </row>
    <row r="436" spans="1:6" ht="13" x14ac:dyDescent="0.3">
      <c r="A436" s="234" t="s">
        <v>171</v>
      </c>
      <c r="B436" s="508" t="s">
        <v>398</v>
      </c>
      <c r="C436" s="221"/>
      <c r="D436" s="106"/>
      <c r="E436" s="218"/>
      <c r="F436" s="941"/>
    </row>
    <row r="437" spans="1:6" ht="13" x14ac:dyDescent="0.3">
      <c r="A437" s="234" t="s">
        <v>172</v>
      </c>
      <c r="B437" s="509" t="s">
        <v>396</v>
      </c>
      <c r="C437" s="221"/>
      <c r="D437" s="106"/>
      <c r="E437" s="218"/>
      <c r="F437" s="941"/>
    </row>
    <row r="438" spans="1:6" ht="15" customHeight="1" x14ac:dyDescent="0.3">
      <c r="A438" s="234" t="s">
        <v>173</v>
      </c>
      <c r="B438" s="91" t="s">
        <v>628</v>
      </c>
      <c r="C438" s="221"/>
      <c r="D438" s="106"/>
      <c r="E438" s="218"/>
      <c r="F438" s="941"/>
    </row>
    <row r="439" spans="1:6" ht="13.5" thickBot="1" x14ac:dyDescent="0.35">
      <c r="A439" s="234" t="s">
        <v>174</v>
      </c>
      <c r="B439" s="153" t="s">
        <v>403</v>
      </c>
      <c r="C439" s="219"/>
      <c r="D439" s="110"/>
      <c r="E439" s="218"/>
      <c r="F439" s="941"/>
    </row>
    <row r="440" spans="1:6" ht="13.5" thickBot="1" x14ac:dyDescent="0.35">
      <c r="A440" s="381" t="s">
        <v>175</v>
      </c>
      <c r="B440" s="382" t="s">
        <v>5</v>
      </c>
      <c r="C440" s="392">
        <f>C426+C427+C428+C429+C431+C439</f>
        <v>0</v>
      </c>
      <c r="D440" s="392">
        <f>D426+D427+D428+D429+D431+D439</f>
        <v>0</v>
      </c>
      <c r="E440" s="392">
        <f>E426+E427+E428+E429+E431+E439</f>
        <v>23852957</v>
      </c>
      <c r="F440" s="1281" t="e">
        <f>E440/D440</f>
        <v>#DIV/0!</v>
      </c>
    </row>
    <row r="441" spans="1:6" ht="13.5" thickTop="1" x14ac:dyDescent="0.3">
      <c r="A441" s="372"/>
      <c r="B441" s="240"/>
      <c r="C441" s="177"/>
      <c r="D441" s="177"/>
      <c r="E441" s="827"/>
      <c r="F441" s="1116"/>
    </row>
    <row r="442" spans="1:6" ht="13" x14ac:dyDescent="0.3">
      <c r="A442" s="235" t="s">
        <v>176</v>
      </c>
      <c r="B442" s="242" t="s">
        <v>134</v>
      </c>
      <c r="C442" s="220"/>
      <c r="D442" s="220"/>
      <c r="E442" s="220"/>
      <c r="F442" s="940"/>
    </row>
    <row r="443" spans="1:6" ht="13" x14ac:dyDescent="0.3">
      <c r="A443" s="234" t="s">
        <v>177</v>
      </c>
      <c r="B443" s="151" t="s">
        <v>404</v>
      </c>
      <c r="C443" s="218"/>
      <c r="D443" s="218"/>
      <c r="E443" s="218">
        <v>21619981</v>
      </c>
      <c r="F443" s="941"/>
    </row>
    <row r="444" spans="1:6" ht="13" x14ac:dyDescent="0.3">
      <c r="A444" s="234" t="s">
        <v>178</v>
      </c>
      <c r="B444" s="151" t="s">
        <v>405</v>
      </c>
      <c r="C444" s="218"/>
      <c r="D444" s="105"/>
      <c r="E444" s="218">
        <v>25161430</v>
      </c>
      <c r="F444" s="941"/>
    </row>
    <row r="445" spans="1:6" ht="13" x14ac:dyDescent="0.3">
      <c r="A445" s="234" t="s">
        <v>180</v>
      </c>
      <c r="B445" s="151" t="s">
        <v>406</v>
      </c>
      <c r="C445" s="178">
        <f>C446+C447+C448+C449+C450+C451+C452</f>
        <v>0</v>
      </c>
      <c r="D445" s="178">
        <f>D446+D447+D448+D449+D450+D451+D452</f>
        <v>0</v>
      </c>
      <c r="E445" s="178">
        <f>E446+E447+E448+E449+E450+E451+E452</f>
        <v>0</v>
      </c>
      <c r="F445" s="941"/>
    </row>
    <row r="446" spans="1:6" ht="13" x14ac:dyDescent="0.3">
      <c r="A446" s="234" t="s">
        <v>181</v>
      </c>
      <c r="B446" s="241" t="s">
        <v>407</v>
      </c>
      <c r="C446" s="218"/>
      <c r="D446" s="105"/>
      <c r="E446" s="218"/>
      <c r="F446" s="941"/>
    </row>
    <row r="447" spans="1:6" ht="13" x14ac:dyDescent="0.3">
      <c r="A447" s="234" t="s">
        <v>182</v>
      </c>
      <c r="B447" s="241" t="s">
        <v>408</v>
      </c>
      <c r="C447" s="218"/>
      <c r="D447" s="105"/>
      <c r="E447" s="218"/>
      <c r="F447" s="941"/>
    </row>
    <row r="448" spans="1:6" ht="13" x14ac:dyDescent="0.3">
      <c r="A448" s="234" t="s">
        <v>183</v>
      </c>
      <c r="B448" s="241" t="s">
        <v>409</v>
      </c>
      <c r="C448" s="218"/>
      <c r="D448" s="105"/>
      <c r="E448" s="218"/>
      <c r="F448" s="941"/>
    </row>
    <row r="449" spans="1:6" ht="13" x14ac:dyDescent="0.3">
      <c r="A449" s="234" t="s">
        <v>184</v>
      </c>
      <c r="B449" s="241" t="s">
        <v>410</v>
      </c>
      <c r="C449" s="218"/>
      <c r="D449" s="105"/>
      <c r="E449" s="218"/>
      <c r="F449" s="941"/>
    </row>
    <row r="450" spans="1:6" ht="13" x14ac:dyDescent="0.3">
      <c r="A450" s="234" t="s">
        <v>185</v>
      </c>
      <c r="B450" s="508" t="s">
        <v>411</v>
      </c>
      <c r="C450" s="218"/>
      <c r="D450" s="105"/>
      <c r="E450" s="218"/>
      <c r="F450" s="941"/>
    </row>
    <row r="451" spans="1:6" ht="13" x14ac:dyDescent="0.3">
      <c r="A451" s="234" t="s">
        <v>186</v>
      </c>
      <c r="B451" s="212" t="s">
        <v>412</v>
      </c>
      <c r="C451" s="218"/>
      <c r="D451" s="105"/>
      <c r="E451" s="218"/>
      <c r="F451" s="941"/>
    </row>
    <row r="452" spans="1:6" ht="13" x14ac:dyDescent="0.3">
      <c r="A452" s="234" t="s">
        <v>187</v>
      </c>
      <c r="B452" s="653" t="s">
        <v>413</v>
      </c>
      <c r="C452" s="218"/>
      <c r="D452" s="105"/>
      <c r="E452" s="218"/>
      <c r="F452" s="941"/>
    </row>
    <row r="453" spans="1:6" ht="13" x14ac:dyDescent="0.3">
      <c r="A453" s="234" t="s">
        <v>188</v>
      </c>
      <c r="B453" s="151"/>
      <c r="C453" s="218"/>
      <c r="D453" s="105"/>
      <c r="E453" s="218"/>
      <c r="F453" s="941"/>
    </row>
    <row r="454" spans="1:6" ht="13.5" thickBot="1" x14ac:dyDescent="0.35">
      <c r="A454" s="234" t="s">
        <v>189</v>
      </c>
      <c r="B454" s="153"/>
      <c r="C454" s="221">
        <f>-C429</f>
        <v>0</v>
      </c>
      <c r="D454" s="221">
        <f>-D429</f>
        <v>0</v>
      </c>
      <c r="E454" s="221">
        <f>-E429</f>
        <v>0</v>
      </c>
      <c r="F454" s="941"/>
    </row>
    <row r="455" spans="1:6" ht="13.5" thickBot="1" x14ac:dyDescent="0.35">
      <c r="A455" s="381" t="s">
        <v>629</v>
      </c>
      <c r="B455" s="382" t="s">
        <v>6</v>
      </c>
      <c r="C455" s="533">
        <f>C443+C444+C445+C453+C454</f>
        <v>0</v>
      </c>
      <c r="D455" s="533">
        <f>D443+D444+D445+D453+D454</f>
        <v>0</v>
      </c>
      <c r="E455" s="828">
        <f>E443+E444+E445+E453+E454</f>
        <v>46781411</v>
      </c>
      <c r="F455" s="1281">
        <v>0</v>
      </c>
    </row>
    <row r="456" spans="1:6" ht="27" thickTop="1" thickBot="1" x14ac:dyDescent="0.35">
      <c r="A456" s="381" t="s">
        <v>191</v>
      </c>
      <c r="B456" s="386" t="s">
        <v>293</v>
      </c>
      <c r="C456" s="532">
        <f>C440+C455</f>
        <v>0</v>
      </c>
      <c r="D456" s="532">
        <f>D440+D455</f>
        <v>0</v>
      </c>
      <c r="E456" s="829">
        <f>E440+E455</f>
        <v>70634368</v>
      </c>
      <c r="F456" s="1289" t="e">
        <f>E456/D456</f>
        <v>#DIV/0!</v>
      </c>
    </row>
    <row r="457" spans="1:6" ht="13.5" thickTop="1" x14ac:dyDescent="0.3">
      <c r="A457" s="372"/>
      <c r="B457" s="520"/>
      <c r="C457" s="113"/>
      <c r="D457" s="28"/>
      <c r="E457" s="177"/>
      <c r="F457" s="1116"/>
    </row>
    <row r="458" spans="1:6" ht="13" x14ac:dyDescent="0.3">
      <c r="A458" s="235" t="s">
        <v>192</v>
      </c>
      <c r="B458" s="299" t="s">
        <v>294</v>
      </c>
      <c r="C458" s="108"/>
      <c r="D458" s="114"/>
      <c r="E458" s="220"/>
      <c r="F458" s="940"/>
    </row>
    <row r="459" spans="1:6" ht="13" x14ac:dyDescent="0.3">
      <c r="A459" s="234" t="s">
        <v>193</v>
      </c>
      <c r="B459" s="152" t="s">
        <v>420</v>
      </c>
      <c r="C459" s="105"/>
      <c r="D459" s="83"/>
      <c r="E459" s="218"/>
      <c r="F459" s="941"/>
    </row>
    <row r="460" spans="1:6" ht="13" x14ac:dyDescent="0.3">
      <c r="A460" s="234" t="s">
        <v>194</v>
      </c>
      <c r="B460" s="441" t="s">
        <v>418</v>
      </c>
      <c r="C460" s="105"/>
      <c r="D460" s="83"/>
      <c r="E460" s="218"/>
      <c r="F460" s="941"/>
    </row>
    <row r="461" spans="1:6" ht="13" x14ac:dyDescent="0.3">
      <c r="A461" s="234" t="s">
        <v>195</v>
      </c>
      <c r="B461" s="441" t="s">
        <v>417</v>
      </c>
      <c r="C461" s="105"/>
      <c r="D461" s="83"/>
      <c r="E461" s="218"/>
      <c r="F461" s="941"/>
    </row>
    <row r="462" spans="1:6" ht="13" x14ac:dyDescent="0.3">
      <c r="A462" s="234" t="s">
        <v>196</v>
      </c>
      <c r="B462" s="441" t="s">
        <v>419</v>
      </c>
      <c r="C462" s="105"/>
      <c r="D462" s="83"/>
      <c r="E462" s="218"/>
      <c r="F462" s="941"/>
    </row>
    <row r="463" spans="1:6" ht="13" x14ac:dyDescent="0.3">
      <c r="A463" s="234" t="s">
        <v>197</v>
      </c>
      <c r="B463" s="510" t="s">
        <v>421</v>
      </c>
      <c r="C463" s="105"/>
      <c r="D463" s="83"/>
      <c r="E463" s="218"/>
      <c r="F463" s="941"/>
    </row>
    <row r="464" spans="1:6" ht="13" x14ac:dyDescent="0.3">
      <c r="A464" s="234" t="s">
        <v>198</v>
      </c>
      <c r="B464" s="511" t="s">
        <v>424</v>
      </c>
      <c r="C464" s="105"/>
      <c r="D464" s="83"/>
      <c r="E464" s="218"/>
      <c r="F464" s="941"/>
    </row>
    <row r="465" spans="1:6" ht="13" x14ac:dyDescent="0.3">
      <c r="A465" s="234" t="s">
        <v>199</v>
      </c>
      <c r="B465" s="512" t="s">
        <v>423</v>
      </c>
      <c r="C465" s="105"/>
      <c r="D465" s="83"/>
      <c r="E465" s="218"/>
      <c r="F465" s="941"/>
    </row>
    <row r="466" spans="1:6" ht="13.5" thickBot="1" x14ac:dyDescent="0.35">
      <c r="A466" s="234" t="s">
        <v>200</v>
      </c>
      <c r="B466" s="243" t="s">
        <v>422</v>
      </c>
      <c r="C466" s="110"/>
      <c r="D466" s="84"/>
      <c r="E466" s="219"/>
      <c r="F466" s="941"/>
    </row>
    <row r="467" spans="1:6" ht="13.5" thickBot="1" x14ac:dyDescent="0.35">
      <c r="A467" s="252" t="s">
        <v>201</v>
      </c>
      <c r="B467" s="213" t="s">
        <v>425</v>
      </c>
      <c r="C467" s="112">
        <f>C459+C460+C461+C462+C463+C464+C465+C466</f>
        <v>0</v>
      </c>
      <c r="D467" s="112">
        <f>D459+D460+D461+D462+D463+D464+D465+D466</f>
        <v>0</v>
      </c>
      <c r="E467" s="181">
        <f>E459+E460+E461+E462+E463+E464+E465+E466</f>
        <v>0</v>
      </c>
      <c r="F467" s="974">
        <v>0</v>
      </c>
    </row>
    <row r="468" spans="1:6" ht="13" x14ac:dyDescent="0.3">
      <c r="A468" s="372"/>
      <c r="B468" s="41"/>
      <c r="C468" s="113"/>
      <c r="D468" s="28"/>
      <c r="E468" s="177"/>
      <c r="F468" s="1158"/>
    </row>
    <row r="469" spans="1:6" ht="13.5" thickBot="1" x14ac:dyDescent="0.35">
      <c r="A469" s="284" t="s">
        <v>202</v>
      </c>
      <c r="B469" s="801" t="s">
        <v>296</v>
      </c>
      <c r="C469" s="224">
        <f>C456+C467</f>
        <v>0</v>
      </c>
      <c r="D469" s="224">
        <f>D456+D467</f>
        <v>0</v>
      </c>
      <c r="E469" s="793">
        <f>E456+E467</f>
        <v>70634368</v>
      </c>
      <c r="F469" s="1160" t="e">
        <f>E469/D469</f>
        <v>#DIV/0!</v>
      </c>
    </row>
    <row r="470" spans="1:6" ht="13" x14ac:dyDescent="0.3">
      <c r="A470" s="251"/>
      <c r="B470" s="505"/>
      <c r="C470" s="28"/>
      <c r="D470" s="28"/>
      <c r="E470" s="28"/>
    </row>
    <row r="471" spans="1:6" ht="13" x14ac:dyDescent="0.3">
      <c r="A471" s="251"/>
      <c r="B471" s="505"/>
      <c r="C471" s="28"/>
      <c r="D471" s="28"/>
      <c r="E471" s="28"/>
    </row>
    <row r="472" spans="1:6" ht="13" x14ac:dyDescent="0.3">
      <c r="A472" s="251"/>
      <c r="B472" s="505"/>
      <c r="C472" s="1559">
        <v>8</v>
      </c>
      <c r="D472" s="28"/>
      <c r="E472" s="28"/>
    </row>
    <row r="473" spans="1:6" x14ac:dyDescent="0.25">
      <c r="A473" s="1619"/>
      <c r="B473" s="1605"/>
      <c r="C473" s="1605"/>
      <c r="D473" s="1605"/>
      <c r="E473" s="1605"/>
    </row>
    <row r="474" spans="1:6" x14ac:dyDescent="0.25">
      <c r="A474" s="507"/>
      <c r="B474" s="12"/>
      <c r="C474" s="12"/>
      <c r="D474" s="12"/>
      <c r="E474" s="12"/>
    </row>
    <row r="475" spans="1:6" ht="14" x14ac:dyDescent="0.3">
      <c r="A475" s="1592" t="s">
        <v>855</v>
      </c>
      <c r="B475" s="1592"/>
      <c r="C475" s="1592"/>
      <c r="D475" s="1592"/>
      <c r="E475" s="1592"/>
      <c r="F475" s="17"/>
    </row>
    <row r="476" spans="1:6" ht="14" x14ac:dyDescent="0.3">
      <c r="A476" s="245"/>
      <c r="B476" s="245"/>
      <c r="C476" s="245"/>
      <c r="D476" s="245"/>
      <c r="E476" s="245"/>
      <c r="F476" s="17"/>
    </row>
    <row r="477" spans="1:6" ht="15" x14ac:dyDescent="0.3">
      <c r="B477" s="1604" t="s">
        <v>846</v>
      </c>
      <c r="C477" s="1604"/>
      <c r="D477" s="1604"/>
      <c r="E477" s="1604"/>
      <c r="F477" s="35"/>
    </row>
    <row r="478" spans="1:6" ht="15" x14ac:dyDescent="0.3">
      <c r="B478" s="19"/>
      <c r="C478" s="19"/>
      <c r="D478" s="19"/>
      <c r="E478" s="19"/>
      <c r="F478" s="35"/>
    </row>
    <row r="479" spans="1:6" ht="13.5" thickBot="1" x14ac:dyDescent="0.35">
      <c r="B479" s="1"/>
      <c r="C479" s="1"/>
      <c r="D479" s="1"/>
      <c r="E479" s="20" t="s">
        <v>844</v>
      </c>
    </row>
    <row r="480" spans="1:6" ht="13.5" thickBot="1" x14ac:dyDescent="0.35">
      <c r="A480" s="1612" t="s">
        <v>155</v>
      </c>
      <c r="B480" s="1614" t="s">
        <v>8</v>
      </c>
      <c r="C480" s="1616" t="s">
        <v>856</v>
      </c>
      <c r="D480" s="1617"/>
      <c r="E480" s="1617"/>
      <c r="F480" s="1618"/>
    </row>
    <row r="481" spans="1:6" ht="26.5" thickBot="1" x14ac:dyDescent="0.35">
      <c r="A481" s="1613"/>
      <c r="B481" s="1615"/>
      <c r="C481" s="825" t="s">
        <v>129</v>
      </c>
      <c r="D481" s="826" t="s">
        <v>130</v>
      </c>
      <c r="E481" s="825" t="s">
        <v>634</v>
      </c>
      <c r="F481" s="823" t="s">
        <v>132</v>
      </c>
    </row>
    <row r="482" spans="1:6" ht="13" thickBot="1" x14ac:dyDescent="0.3">
      <c r="A482" s="831" t="s">
        <v>156</v>
      </c>
      <c r="B482" s="832" t="s">
        <v>157</v>
      </c>
      <c r="C482" s="833" t="s">
        <v>158</v>
      </c>
      <c r="D482" s="834" t="s">
        <v>159</v>
      </c>
      <c r="E482" s="833" t="s">
        <v>179</v>
      </c>
      <c r="F482" s="835" t="s">
        <v>204</v>
      </c>
    </row>
    <row r="483" spans="1:6" ht="13" x14ac:dyDescent="0.3">
      <c r="A483" s="235" t="s">
        <v>160</v>
      </c>
      <c r="B483" s="240" t="s">
        <v>133</v>
      </c>
      <c r="C483" s="220"/>
      <c r="D483" s="108"/>
      <c r="E483" s="220"/>
      <c r="F483" s="940"/>
    </row>
    <row r="484" spans="1:6" ht="13" x14ac:dyDescent="0.3">
      <c r="A484" s="234" t="s">
        <v>161</v>
      </c>
      <c r="B484" s="137" t="s">
        <v>390</v>
      </c>
      <c r="C484" s="495"/>
      <c r="D484" s="105"/>
      <c r="E484" s="218">
        <v>2735647</v>
      </c>
      <c r="F484" s="941"/>
    </row>
    <row r="485" spans="1:6" ht="13" x14ac:dyDescent="0.3">
      <c r="A485" s="234" t="s">
        <v>162</v>
      </c>
      <c r="B485" s="151" t="s">
        <v>392</v>
      </c>
      <c r="C485" s="495"/>
      <c r="D485" s="105"/>
      <c r="E485" s="218">
        <v>553635</v>
      </c>
      <c r="F485" s="941"/>
    </row>
    <row r="486" spans="1:6" ht="13" x14ac:dyDescent="0.3">
      <c r="A486" s="234" t="s">
        <v>163</v>
      </c>
      <c r="B486" s="151" t="s">
        <v>391</v>
      </c>
      <c r="C486" s="218"/>
      <c r="D486" s="105"/>
      <c r="E486" s="218">
        <v>5552029</v>
      </c>
      <c r="F486" s="941" t="e">
        <f>E486/D486</f>
        <v>#DIV/0!</v>
      </c>
    </row>
    <row r="487" spans="1:6" ht="13" x14ac:dyDescent="0.3">
      <c r="A487" s="234" t="s">
        <v>164</v>
      </c>
      <c r="B487" s="151" t="s">
        <v>393</v>
      </c>
      <c r="C487" s="218"/>
      <c r="D487" s="105"/>
      <c r="E487" s="218"/>
      <c r="F487" s="941"/>
    </row>
    <row r="488" spans="1:6" ht="13" x14ac:dyDescent="0.3">
      <c r="A488" s="234" t="s">
        <v>165</v>
      </c>
      <c r="B488" s="151" t="s">
        <v>394</v>
      </c>
      <c r="C488" s="218"/>
      <c r="D488" s="105"/>
      <c r="E488" s="218"/>
      <c r="F488" s="941"/>
    </row>
    <row r="489" spans="1:6" ht="13" x14ac:dyDescent="0.3">
      <c r="A489" s="234" t="s">
        <v>166</v>
      </c>
      <c r="B489" s="151" t="s">
        <v>395</v>
      </c>
      <c r="C489" s="218">
        <f>C490+C491+C492+C493+C494+C495+C496</f>
        <v>0</v>
      </c>
      <c r="D489" s="218"/>
      <c r="E489" s="218"/>
      <c r="F489" s="941">
        <v>1</v>
      </c>
    </row>
    <row r="490" spans="1:6" ht="13" x14ac:dyDescent="0.3">
      <c r="A490" s="234" t="s">
        <v>167</v>
      </c>
      <c r="B490" s="151" t="s">
        <v>399</v>
      </c>
      <c r="C490" s="218"/>
      <c r="D490" s="105"/>
      <c r="E490" s="218"/>
      <c r="F490" s="941">
        <v>1</v>
      </c>
    </row>
    <row r="491" spans="1:6" ht="13" x14ac:dyDescent="0.3">
      <c r="A491" s="234" t="s">
        <v>168</v>
      </c>
      <c r="B491" s="151" t="s">
        <v>400</v>
      </c>
      <c r="C491" s="218"/>
      <c r="D491" s="105"/>
      <c r="E491" s="495"/>
      <c r="F491" s="941"/>
    </row>
    <row r="492" spans="1:6" ht="13" x14ac:dyDescent="0.3">
      <c r="A492" s="234" t="s">
        <v>169</v>
      </c>
      <c r="B492" s="151" t="s">
        <v>401</v>
      </c>
      <c r="C492" s="218"/>
      <c r="D492" s="105"/>
      <c r="E492" s="218"/>
      <c r="F492" s="941"/>
    </row>
    <row r="493" spans="1:6" ht="13" x14ac:dyDescent="0.3">
      <c r="A493" s="234" t="s">
        <v>170</v>
      </c>
      <c r="B493" s="241" t="s">
        <v>397</v>
      </c>
      <c r="C493" s="178"/>
      <c r="D493" s="109"/>
      <c r="E493" s="218"/>
      <c r="F493" s="941"/>
    </row>
    <row r="494" spans="1:6" ht="13" x14ac:dyDescent="0.3">
      <c r="A494" s="234" t="s">
        <v>171</v>
      </c>
      <c r="B494" s="508" t="s">
        <v>398</v>
      </c>
      <c r="C494" s="221"/>
      <c r="D494" s="106"/>
      <c r="E494" s="218"/>
      <c r="F494" s="941"/>
    </row>
    <row r="495" spans="1:6" ht="13" x14ac:dyDescent="0.3">
      <c r="A495" s="234" t="s">
        <v>172</v>
      </c>
      <c r="B495" s="509" t="s">
        <v>396</v>
      </c>
      <c r="C495" s="221"/>
      <c r="D495" s="106"/>
      <c r="E495" s="218"/>
      <c r="F495" s="941"/>
    </row>
    <row r="496" spans="1:6" ht="13.5" customHeight="1" x14ac:dyDescent="0.3">
      <c r="A496" s="234" t="s">
        <v>173</v>
      </c>
      <c r="B496" s="91" t="s">
        <v>628</v>
      </c>
      <c r="C496" s="221"/>
      <c r="D496" s="106"/>
      <c r="E496" s="218"/>
      <c r="F496" s="941"/>
    </row>
    <row r="497" spans="1:6" ht="13.5" thickBot="1" x14ac:dyDescent="0.35">
      <c r="A497" s="234" t="s">
        <v>174</v>
      </c>
      <c r="B497" s="153" t="s">
        <v>403</v>
      </c>
      <c r="C497" s="219"/>
      <c r="D497" s="110"/>
      <c r="E497" s="218"/>
      <c r="F497" s="941"/>
    </row>
    <row r="498" spans="1:6" ht="13.5" thickBot="1" x14ac:dyDescent="0.35">
      <c r="A498" s="381" t="s">
        <v>175</v>
      </c>
      <c r="B498" s="382" t="s">
        <v>5</v>
      </c>
      <c r="C498" s="392">
        <f>C484+C485+C486+C487+C489+C497</f>
        <v>0</v>
      </c>
      <c r="D498" s="392">
        <f>D484+D485+D486+D487+D489+D497</f>
        <v>0</v>
      </c>
      <c r="E498" s="392">
        <f>E484+E485+E486+E487+E489+E497</f>
        <v>8841311</v>
      </c>
      <c r="F498" s="1286" t="e">
        <f>E498/D498</f>
        <v>#DIV/0!</v>
      </c>
    </row>
    <row r="499" spans="1:6" ht="13.5" thickTop="1" x14ac:dyDescent="0.3">
      <c r="A499" s="372"/>
      <c r="B499" s="240"/>
      <c r="C499" s="177"/>
      <c r="D499" s="177"/>
      <c r="E499" s="827"/>
      <c r="F499" s="1116"/>
    </row>
    <row r="500" spans="1:6" ht="13" x14ac:dyDescent="0.3">
      <c r="A500" s="235" t="s">
        <v>176</v>
      </c>
      <c r="B500" s="242" t="s">
        <v>134</v>
      </c>
      <c r="C500" s="220"/>
      <c r="D500" s="220"/>
      <c r="E500" s="220"/>
      <c r="F500" s="940"/>
    </row>
    <row r="501" spans="1:6" ht="13" x14ac:dyDescent="0.3">
      <c r="A501" s="234" t="s">
        <v>177</v>
      </c>
      <c r="B501" s="151" t="s">
        <v>404</v>
      </c>
      <c r="C501" s="218"/>
      <c r="D501" s="218"/>
      <c r="E501" s="218"/>
      <c r="F501" s="941">
        <v>1</v>
      </c>
    </row>
    <row r="502" spans="1:6" ht="13" x14ac:dyDescent="0.3">
      <c r="A502" s="234" t="s">
        <v>178</v>
      </c>
      <c r="B502" s="151" t="s">
        <v>405</v>
      </c>
      <c r="C502" s="218"/>
      <c r="D502" s="105"/>
      <c r="E502" s="218"/>
      <c r="F502" s="941"/>
    </row>
    <row r="503" spans="1:6" ht="13" x14ac:dyDescent="0.3">
      <c r="A503" s="234" t="s">
        <v>180</v>
      </c>
      <c r="B503" s="151" t="s">
        <v>406</v>
      </c>
      <c r="C503" s="178">
        <f>C504+C505+C506+C507+C508+C509+C510</f>
        <v>0</v>
      </c>
      <c r="D503" s="178">
        <f>D504+D505+D506+D507+D508+D509+D510</f>
        <v>0</v>
      </c>
      <c r="E503" s="178">
        <f>E504+E505+E506+E507+E508+E509+E510</f>
        <v>0</v>
      </c>
      <c r="F503" s="941"/>
    </row>
    <row r="504" spans="1:6" ht="13" x14ac:dyDescent="0.3">
      <c r="A504" s="234" t="s">
        <v>181</v>
      </c>
      <c r="B504" s="241" t="s">
        <v>407</v>
      </c>
      <c r="C504" s="218"/>
      <c r="D504" s="105"/>
      <c r="E504" s="218"/>
      <c r="F504" s="941"/>
    </row>
    <row r="505" spans="1:6" ht="13" x14ac:dyDescent="0.3">
      <c r="A505" s="234" t="s">
        <v>182</v>
      </c>
      <c r="B505" s="241" t="s">
        <v>408</v>
      </c>
      <c r="C505" s="218"/>
      <c r="D505" s="105"/>
      <c r="E505" s="218"/>
      <c r="F505" s="941"/>
    </row>
    <row r="506" spans="1:6" ht="13" x14ac:dyDescent="0.3">
      <c r="A506" s="234" t="s">
        <v>183</v>
      </c>
      <c r="B506" s="241" t="s">
        <v>409</v>
      </c>
      <c r="C506" s="218"/>
      <c r="D506" s="105"/>
      <c r="E506" s="218"/>
      <c r="F506" s="941"/>
    </row>
    <row r="507" spans="1:6" ht="13" x14ac:dyDescent="0.3">
      <c r="A507" s="234" t="s">
        <v>184</v>
      </c>
      <c r="B507" s="241" t="s">
        <v>410</v>
      </c>
      <c r="C507" s="218"/>
      <c r="D507" s="105"/>
      <c r="E507" s="218"/>
      <c r="F507" s="941"/>
    </row>
    <row r="508" spans="1:6" ht="13" x14ac:dyDescent="0.3">
      <c r="A508" s="234" t="s">
        <v>185</v>
      </c>
      <c r="B508" s="508" t="s">
        <v>411</v>
      </c>
      <c r="C508" s="218"/>
      <c r="D508" s="105"/>
      <c r="E508" s="218"/>
      <c r="F508" s="941"/>
    </row>
    <row r="509" spans="1:6" ht="13" x14ac:dyDescent="0.3">
      <c r="A509" s="234" t="s">
        <v>186</v>
      </c>
      <c r="B509" s="212" t="s">
        <v>412</v>
      </c>
      <c r="C509" s="218"/>
      <c r="D509" s="105"/>
      <c r="E509" s="218"/>
      <c r="F509" s="941"/>
    </row>
    <row r="510" spans="1:6" ht="13" x14ac:dyDescent="0.3">
      <c r="A510" s="234" t="s">
        <v>187</v>
      </c>
      <c r="B510" s="653" t="s">
        <v>413</v>
      </c>
      <c r="C510" s="218">
        <f>-C487</f>
        <v>0</v>
      </c>
      <c r="D510" s="218">
        <f>-D487</f>
        <v>0</v>
      </c>
      <c r="E510" s="218">
        <f>-E487</f>
        <v>0</v>
      </c>
      <c r="F510" s="941"/>
    </row>
    <row r="511" spans="1:6" ht="13" x14ac:dyDescent="0.3">
      <c r="A511" s="234" t="s">
        <v>188</v>
      </c>
      <c r="B511" s="151"/>
      <c r="C511" s="218"/>
      <c r="D511" s="105"/>
      <c r="E511" s="218"/>
      <c r="F511" s="941"/>
    </row>
    <row r="512" spans="1:6" ht="13.5" thickBot="1" x14ac:dyDescent="0.35">
      <c r="A512" s="234" t="s">
        <v>189</v>
      </c>
      <c r="B512" s="153"/>
      <c r="C512" s="221"/>
      <c r="D512" s="221"/>
      <c r="E512" s="221"/>
      <c r="F512" s="941"/>
    </row>
    <row r="513" spans="1:6" ht="13.5" thickBot="1" x14ac:dyDescent="0.35">
      <c r="A513" s="381" t="s">
        <v>629</v>
      </c>
      <c r="B513" s="382" t="s">
        <v>6</v>
      </c>
      <c r="C513" s="533">
        <f>C501+C502+C503+C511+C512</f>
        <v>0</v>
      </c>
      <c r="D513" s="533">
        <f>D501+D502+D503+D511+D512</f>
        <v>0</v>
      </c>
      <c r="E513" s="828">
        <f>E501+E502+E503+E511+E512</f>
        <v>0</v>
      </c>
      <c r="F513" s="1286">
        <v>0</v>
      </c>
    </row>
    <row r="514" spans="1:6" ht="27" thickTop="1" thickBot="1" x14ac:dyDescent="0.35">
      <c r="A514" s="381" t="s">
        <v>191</v>
      </c>
      <c r="B514" s="386" t="s">
        <v>293</v>
      </c>
      <c r="C514" s="532">
        <f>C498+C513</f>
        <v>0</v>
      </c>
      <c r="D514" s="532">
        <f>D498+D513</f>
        <v>0</v>
      </c>
      <c r="E514" s="829">
        <f>E498+E513</f>
        <v>8841311</v>
      </c>
      <c r="F514" s="1287" t="e">
        <f>E514/D514</f>
        <v>#DIV/0!</v>
      </c>
    </row>
    <row r="515" spans="1:6" ht="13.5" thickTop="1" x14ac:dyDescent="0.3">
      <c r="A515" s="372"/>
      <c r="B515" s="520"/>
      <c r="C515" s="113"/>
      <c r="D515" s="28"/>
      <c r="E515" s="177"/>
      <c r="F515" s="1116"/>
    </row>
    <row r="516" spans="1:6" ht="13" x14ac:dyDescent="0.3">
      <c r="A516" s="235" t="s">
        <v>192</v>
      </c>
      <c r="B516" s="299" t="s">
        <v>294</v>
      </c>
      <c r="C516" s="108"/>
      <c r="D516" s="114"/>
      <c r="E516" s="220"/>
      <c r="F516" s="940"/>
    </row>
    <row r="517" spans="1:6" ht="13" x14ac:dyDescent="0.3">
      <c r="A517" s="234" t="s">
        <v>193</v>
      </c>
      <c r="B517" s="152" t="s">
        <v>420</v>
      </c>
      <c r="C517" s="105"/>
      <c r="D517" s="83"/>
      <c r="E517" s="218"/>
      <c r="F517" s="941"/>
    </row>
    <row r="518" spans="1:6" ht="13" x14ac:dyDescent="0.3">
      <c r="A518" s="234" t="s">
        <v>194</v>
      </c>
      <c r="B518" s="441" t="s">
        <v>418</v>
      </c>
      <c r="C518" s="105"/>
      <c r="D518" s="83"/>
      <c r="E518" s="218"/>
      <c r="F518" s="941"/>
    </row>
    <row r="519" spans="1:6" ht="13" x14ac:dyDescent="0.3">
      <c r="A519" s="234" t="s">
        <v>195</v>
      </c>
      <c r="B519" s="441" t="s">
        <v>417</v>
      </c>
      <c r="C519" s="105"/>
      <c r="D519" s="83"/>
      <c r="E519" s="218"/>
      <c r="F519" s="941"/>
    </row>
    <row r="520" spans="1:6" ht="13" x14ac:dyDescent="0.3">
      <c r="A520" s="234" t="s">
        <v>196</v>
      </c>
      <c r="B520" s="441" t="s">
        <v>419</v>
      </c>
      <c r="C520" s="105"/>
      <c r="D520" s="83"/>
      <c r="E520" s="218"/>
      <c r="F520" s="941"/>
    </row>
    <row r="521" spans="1:6" ht="13" x14ac:dyDescent="0.3">
      <c r="A521" s="234" t="s">
        <v>197</v>
      </c>
      <c r="B521" s="510" t="s">
        <v>421</v>
      </c>
      <c r="C521" s="105"/>
      <c r="D521" s="83"/>
      <c r="E521" s="218"/>
      <c r="F521" s="941"/>
    </row>
    <row r="522" spans="1:6" ht="13" x14ac:dyDescent="0.3">
      <c r="A522" s="234" t="s">
        <v>198</v>
      </c>
      <c r="B522" s="511" t="s">
        <v>424</v>
      </c>
      <c r="C522" s="105"/>
      <c r="D522" s="83"/>
      <c r="E522" s="218"/>
      <c r="F522" s="941"/>
    </row>
    <row r="523" spans="1:6" ht="13" x14ac:dyDescent="0.3">
      <c r="A523" s="234" t="s">
        <v>199</v>
      </c>
      <c r="B523" s="512" t="s">
        <v>423</v>
      </c>
      <c r="C523" s="105"/>
      <c r="D523" s="83"/>
      <c r="E523" s="218"/>
      <c r="F523" s="941"/>
    </row>
    <row r="524" spans="1:6" ht="13.5" thickBot="1" x14ac:dyDescent="0.35">
      <c r="A524" s="234" t="s">
        <v>200</v>
      </c>
      <c r="B524" s="243" t="s">
        <v>422</v>
      </c>
      <c r="C524" s="110"/>
      <c r="D524" s="84"/>
      <c r="E524" s="219"/>
      <c r="F524" s="941"/>
    </row>
    <row r="525" spans="1:6" ht="13.5" thickBot="1" x14ac:dyDescent="0.35">
      <c r="A525" s="252" t="s">
        <v>201</v>
      </c>
      <c r="B525" s="213" t="s">
        <v>425</v>
      </c>
      <c r="C525" s="112">
        <f>C517+C518+C519+C520+C521+C522+C523+C524</f>
        <v>0</v>
      </c>
      <c r="D525" s="112">
        <f>D517+D518+D519+D520+D521+D522+D523+D524</f>
        <v>0</v>
      </c>
      <c r="E525" s="181">
        <f>E517+E518+E519+E520+E521+E522+E523+E524</f>
        <v>0</v>
      </c>
      <c r="F525" s="981">
        <v>0</v>
      </c>
    </row>
    <row r="526" spans="1:6" ht="13" x14ac:dyDescent="0.3">
      <c r="A526" s="372"/>
      <c r="B526" s="41"/>
      <c r="C526" s="113"/>
      <c r="D526" s="28"/>
      <c r="E526" s="177"/>
      <c r="F526" s="1116"/>
    </row>
    <row r="527" spans="1:6" ht="13.5" thickBot="1" x14ac:dyDescent="0.35">
      <c r="A527" s="284" t="s">
        <v>202</v>
      </c>
      <c r="B527" s="801" t="s">
        <v>296</v>
      </c>
      <c r="C527" s="224">
        <f>C514+C525</f>
        <v>0</v>
      </c>
      <c r="D527" s="224">
        <f>D514+D525</f>
        <v>0</v>
      </c>
      <c r="E527" s="793">
        <f>E514+E525</f>
        <v>8841311</v>
      </c>
      <c r="F527" s="1288" t="e">
        <f>E527/D527</f>
        <v>#DIV/0!</v>
      </c>
    </row>
    <row r="528" spans="1:6" ht="13" x14ac:dyDescent="0.3">
      <c r="A528" s="251"/>
      <c r="B528" s="505"/>
      <c r="C528" s="28"/>
      <c r="D528" s="28"/>
      <c r="E528" s="28"/>
    </row>
    <row r="529" spans="1:6" ht="13" x14ac:dyDescent="0.3">
      <c r="A529" s="251"/>
      <c r="B529" s="505"/>
      <c r="C529" s="28"/>
      <c r="D529" s="28"/>
      <c r="E529" s="28"/>
    </row>
    <row r="530" spans="1:6" ht="13" x14ac:dyDescent="0.3">
      <c r="A530" s="251"/>
      <c r="B530" s="505"/>
      <c r="C530" s="28"/>
      <c r="D530" s="28"/>
      <c r="E530" s="28"/>
    </row>
    <row r="531" spans="1:6" ht="13" x14ac:dyDescent="0.3">
      <c r="A531" s="251"/>
      <c r="B531" s="466"/>
      <c r="C531" s="1559">
        <v>9</v>
      </c>
      <c r="D531" s="28"/>
      <c r="E531" s="28"/>
    </row>
    <row r="532" spans="1:6" x14ac:dyDescent="0.25">
      <c r="A532" s="1619"/>
      <c r="B532" s="1605"/>
      <c r="C532" s="1605"/>
      <c r="D532" s="1605"/>
      <c r="E532" s="1605"/>
    </row>
    <row r="533" spans="1:6" x14ac:dyDescent="0.25">
      <c r="A533" s="507"/>
      <c r="B533" s="12"/>
      <c r="C533" s="12"/>
      <c r="D533" s="12"/>
      <c r="E533" s="12"/>
    </row>
    <row r="534" spans="1:6" ht="14" x14ac:dyDescent="0.3">
      <c r="A534" s="1592" t="s">
        <v>857</v>
      </c>
      <c r="B534" s="1592"/>
      <c r="C534" s="1592"/>
      <c r="D534" s="1592"/>
      <c r="E534" s="1592"/>
      <c r="F534" s="17"/>
    </row>
    <row r="535" spans="1:6" ht="14" x14ac:dyDescent="0.3">
      <c r="A535" s="245"/>
      <c r="B535" s="245"/>
      <c r="C535" s="245"/>
      <c r="D535" s="245"/>
      <c r="E535" s="245"/>
      <c r="F535" s="17"/>
    </row>
    <row r="536" spans="1:6" ht="15" x14ac:dyDescent="0.3">
      <c r="B536" s="1604" t="s">
        <v>846</v>
      </c>
      <c r="C536" s="1604"/>
      <c r="D536" s="1604"/>
      <c r="E536" s="1604"/>
      <c r="F536" s="35"/>
    </row>
    <row r="537" spans="1:6" ht="15" x14ac:dyDescent="0.3">
      <c r="B537" s="19"/>
      <c r="C537" s="19"/>
      <c r="D537" s="19"/>
      <c r="E537" s="19"/>
      <c r="F537" s="35"/>
    </row>
    <row r="538" spans="1:6" ht="13.5" thickBot="1" x14ac:dyDescent="0.35">
      <c r="B538" s="1"/>
      <c r="C538" s="1"/>
      <c r="D538" s="1"/>
      <c r="E538" s="20" t="s">
        <v>844</v>
      </c>
    </row>
    <row r="539" spans="1:6" ht="13.5" thickBot="1" x14ac:dyDescent="0.35">
      <c r="A539" s="1612" t="s">
        <v>155</v>
      </c>
      <c r="B539" s="1614" t="s">
        <v>8</v>
      </c>
      <c r="C539" s="1616" t="s">
        <v>768</v>
      </c>
      <c r="D539" s="1617"/>
      <c r="E539" s="1617"/>
      <c r="F539" s="1618"/>
    </row>
    <row r="540" spans="1:6" ht="26.5" thickBot="1" x14ac:dyDescent="0.35">
      <c r="A540" s="1613"/>
      <c r="B540" s="1615"/>
      <c r="C540" s="825" t="s">
        <v>129</v>
      </c>
      <c r="D540" s="826" t="s">
        <v>130</v>
      </c>
      <c r="E540" s="825" t="s">
        <v>634</v>
      </c>
      <c r="F540" s="823" t="s">
        <v>132</v>
      </c>
    </row>
    <row r="541" spans="1:6" ht="13" thickBot="1" x14ac:dyDescent="0.3">
      <c r="A541" s="831" t="s">
        <v>156</v>
      </c>
      <c r="B541" s="832" t="s">
        <v>157</v>
      </c>
      <c r="C541" s="833" t="s">
        <v>158</v>
      </c>
      <c r="D541" s="834" t="s">
        <v>159</v>
      </c>
      <c r="E541" s="833" t="s">
        <v>179</v>
      </c>
      <c r="F541" s="835" t="s">
        <v>204</v>
      </c>
    </row>
    <row r="542" spans="1:6" ht="13" x14ac:dyDescent="0.3">
      <c r="A542" s="235" t="s">
        <v>160</v>
      </c>
      <c r="B542" s="240" t="s">
        <v>133</v>
      </c>
      <c r="C542" s="220"/>
      <c r="D542" s="108"/>
      <c r="E542" s="220"/>
      <c r="F542" s="836"/>
    </row>
    <row r="543" spans="1:6" ht="13" x14ac:dyDescent="0.3">
      <c r="A543" s="234" t="s">
        <v>161</v>
      </c>
      <c r="B543" s="137" t="s">
        <v>390</v>
      </c>
      <c r="C543" s="495"/>
      <c r="D543" s="105"/>
      <c r="E543" s="218">
        <v>833784</v>
      </c>
      <c r="F543" s="941"/>
    </row>
    <row r="544" spans="1:6" ht="13" x14ac:dyDescent="0.3">
      <c r="A544" s="234" t="s">
        <v>162</v>
      </c>
      <c r="B544" s="151" t="s">
        <v>392</v>
      </c>
      <c r="C544" s="495"/>
      <c r="D544" s="105"/>
      <c r="E544" s="218">
        <v>169409</v>
      </c>
      <c r="F544" s="941"/>
    </row>
    <row r="545" spans="1:6" ht="13" x14ac:dyDescent="0.3">
      <c r="A545" s="234" t="s">
        <v>163</v>
      </c>
      <c r="B545" s="151" t="s">
        <v>391</v>
      </c>
      <c r="C545" s="218"/>
      <c r="D545" s="105"/>
      <c r="E545" s="218">
        <v>2630648</v>
      </c>
      <c r="F545" s="941" t="e">
        <f>E545/D545</f>
        <v>#DIV/0!</v>
      </c>
    </row>
    <row r="546" spans="1:6" ht="13" x14ac:dyDescent="0.3">
      <c r="A546" s="234" t="s">
        <v>164</v>
      </c>
      <c r="B546" s="151" t="s">
        <v>393</v>
      </c>
      <c r="C546" s="218"/>
      <c r="D546" s="105"/>
      <c r="E546" s="218"/>
      <c r="F546" s="941"/>
    </row>
    <row r="547" spans="1:6" ht="13" x14ac:dyDescent="0.3">
      <c r="A547" s="234" t="s">
        <v>165</v>
      </c>
      <c r="B547" s="151" t="s">
        <v>394</v>
      </c>
      <c r="C547" s="218"/>
      <c r="D547" s="105"/>
      <c r="E547" s="218"/>
      <c r="F547" s="941"/>
    </row>
    <row r="548" spans="1:6" ht="13" x14ac:dyDescent="0.3">
      <c r="A548" s="234" t="s">
        <v>166</v>
      </c>
      <c r="B548" s="151" t="s">
        <v>395</v>
      </c>
      <c r="C548" s="218">
        <f>C549+C550+C551+C552+C553+C554+C555</f>
        <v>0</v>
      </c>
      <c r="D548" s="218">
        <f>D549+D550+D551+D552+D553+D554+D555</f>
        <v>0</v>
      </c>
      <c r="E548" s="218">
        <f>E549+E550+E551+E552+E553+E554+E555</f>
        <v>0</v>
      </c>
      <c r="F548" s="941"/>
    </row>
    <row r="549" spans="1:6" ht="13" x14ac:dyDescent="0.3">
      <c r="A549" s="234" t="s">
        <v>167</v>
      </c>
      <c r="B549" s="151" t="s">
        <v>399</v>
      </c>
      <c r="C549" s="218"/>
      <c r="D549" s="105"/>
      <c r="E549" s="218"/>
      <c r="F549" s="941"/>
    </row>
    <row r="550" spans="1:6" ht="13" x14ac:dyDescent="0.3">
      <c r="A550" s="234" t="s">
        <v>168</v>
      </c>
      <c r="B550" s="151" t="s">
        <v>400</v>
      </c>
      <c r="C550" s="218"/>
      <c r="D550" s="105"/>
      <c r="E550" s="495"/>
      <c r="F550" s="941"/>
    </row>
    <row r="551" spans="1:6" ht="13" x14ac:dyDescent="0.3">
      <c r="A551" s="234" t="s">
        <v>169</v>
      </c>
      <c r="B551" s="151" t="s">
        <v>401</v>
      </c>
      <c r="C551" s="218"/>
      <c r="D551" s="105"/>
      <c r="E551" s="218"/>
      <c r="F551" s="941"/>
    </row>
    <row r="552" spans="1:6" ht="13" x14ac:dyDescent="0.3">
      <c r="A552" s="234" t="s">
        <v>170</v>
      </c>
      <c r="B552" s="241" t="s">
        <v>397</v>
      </c>
      <c r="C552" s="218"/>
      <c r="D552" s="218"/>
      <c r="E552" s="218"/>
      <c r="F552" s="941"/>
    </row>
    <row r="553" spans="1:6" ht="13" x14ac:dyDescent="0.3">
      <c r="A553" s="234" t="s">
        <v>171</v>
      </c>
      <c r="B553" s="508" t="s">
        <v>398</v>
      </c>
      <c r="C553" s="221"/>
      <c r="D553" s="106"/>
      <c r="E553" s="218"/>
      <c r="F553" s="941"/>
    </row>
    <row r="554" spans="1:6" ht="13" x14ac:dyDescent="0.3">
      <c r="A554" s="234" t="s">
        <v>172</v>
      </c>
      <c r="B554" s="509" t="s">
        <v>396</v>
      </c>
      <c r="C554" s="221"/>
      <c r="D554" s="106"/>
      <c r="E554" s="218"/>
      <c r="F554" s="941"/>
    </row>
    <row r="555" spans="1:6" ht="15" customHeight="1" x14ac:dyDescent="0.3">
      <c r="A555" s="234" t="s">
        <v>173</v>
      </c>
      <c r="B555" s="91" t="s">
        <v>628</v>
      </c>
      <c r="C555" s="221"/>
      <c r="D555" s="106"/>
      <c r="E555" s="218"/>
      <c r="F555" s="941"/>
    </row>
    <row r="556" spans="1:6" ht="13.5" thickBot="1" x14ac:dyDescent="0.35">
      <c r="A556" s="234" t="s">
        <v>174</v>
      </c>
      <c r="B556" s="153" t="s">
        <v>403</v>
      </c>
      <c r="C556" s="219"/>
      <c r="D556" s="110"/>
      <c r="E556" s="218"/>
      <c r="F556" s="941"/>
    </row>
    <row r="557" spans="1:6" ht="13.5" thickBot="1" x14ac:dyDescent="0.35">
      <c r="A557" s="381" t="s">
        <v>175</v>
      </c>
      <c r="B557" s="382" t="s">
        <v>5</v>
      </c>
      <c r="C557" s="392">
        <f>C543+C544+C545+C546+C548+C556</f>
        <v>0</v>
      </c>
      <c r="D557" s="392">
        <f>D543+D544+D545+D546+D548+D556</f>
        <v>0</v>
      </c>
      <c r="E557" s="392">
        <f>E543+E544+E545+E546+E548+E556</f>
        <v>3633841</v>
      </c>
      <c r="F557" s="1286" t="e">
        <f>E557/D557</f>
        <v>#DIV/0!</v>
      </c>
    </row>
    <row r="558" spans="1:6" ht="13.5" thickTop="1" x14ac:dyDescent="0.3">
      <c r="A558" s="372"/>
      <c r="B558" s="240"/>
      <c r="C558" s="177"/>
      <c r="D558" s="177"/>
      <c r="E558" s="827"/>
      <c r="F558" s="1116"/>
    </row>
    <row r="559" spans="1:6" ht="13" x14ac:dyDescent="0.3">
      <c r="A559" s="235" t="s">
        <v>176</v>
      </c>
      <c r="B559" s="242" t="s">
        <v>134</v>
      </c>
      <c r="C559" s="220"/>
      <c r="D559" s="220"/>
      <c r="E559" s="220"/>
      <c r="F559" s="940"/>
    </row>
    <row r="560" spans="1:6" ht="13" x14ac:dyDescent="0.3">
      <c r="A560" s="234" t="s">
        <v>177</v>
      </c>
      <c r="B560" s="151" t="s">
        <v>404</v>
      </c>
      <c r="C560" s="218"/>
      <c r="D560" s="218"/>
      <c r="E560" s="218"/>
      <c r="F560" s="941" t="e">
        <f>E560/D560</f>
        <v>#DIV/0!</v>
      </c>
    </row>
    <row r="561" spans="1:6" ht="13" x14ac:dyDescent="0.3">
      <c r="A561" s="234" t="s">
        <v>178</v>
      </c>
      <c r="B561" s="151" t="s">
        <v>405</v>
      </c>
      <c r="C561" s="218"/>
      <c r="D561" s="218"/>
      <c r="E561" s="218"/>
      <c r="F561" s="941"/>
    </row>
    <row r="562" spans="1:6" ht="13" x14ac:dyDescent="0.3">
      <c r="A562" s="234" t="s">
        <v>180</v>
      </c>
      <c r="B562" s="151" t="s">
        <v>406</v>
      </c>
      <c r="C562" s="178">
        <f>C563+C564+C565+C566+C567+C568+C569</f>
        <v>0</v>
      </c>
      <c r="D562" s="178">
        <f>D563+D564+D565+D566+D567+D568+D569</f>
        <v>0</v>
      </c>
      <c r="E562" s="178">
        <f>E563+E564+E565+E566+E567+E568+E569</f>
        <v>0</v>
      </c>
      <c r="F562" s="941"/>
    </row>
    <row r="563" spans="1:6" ht="13" x14ac:dyDescent="0.3">
      <c r="A563" s="234" t="s">
        <v>181</v>
      </c>
      <c r="B563" s="241" t="s">
        <v>407</v>
      </c>
      <c r="C563" s="218"/>
      <c r="D563" s="105"/>
      <c r="E563" s="218"/>
      <c r="F563" s="941"/>
    </row>
    <row r="564" spans="1:6" ht="13" x14ac:dyDescent="0.3">
      <c r="A564" s="234" t="s">
        <v>182</v>
      </c>
      <c r="B564" s="241" t="s">
        <v>408</v>
      </c>
      <c r="C564" s="218"/>
      <c r="D564" s="105"/>
      <c r="E564" s="218"/>
      <c r="F564" s="941"/>
    </row>
    <row r="565" spans="1:6" ht="13" x14ac:dyDescent="0.3">
      <c r="A565" s="234" t="s">
        <v>183</v>
      </c>
      <c r="B565" s="241" t="s">
        <v>409</v>
      </c>
      <c r="C565" s="218"/>
      <c r="D565" s="105"/>
      <c r="E565" s="218"/>
      <c r="F565" s="941"/>
    </row>
    <row r="566" spans="1:6" ht="13" x14ac:dyDescent="0.3">
      <c r="A566" s="234" t="s">
        <v>184</v>
      </c>
      <c r="B566" s="241" t="s">
        <v>410</v>
      </c>
      <c r="C566" s="218"/>
      <c r="D566" s="105"/>
      <c r="E566" s="218"/>
      <c r="F566" s="941"/>
    </row>
    <row r="567" spans="1:6" ht="11.25" customHeight="1" x14ac:dyDescent="0.3">
      <c r="A567" s="234" t="s">
        <v>185</v>
      </c>
      <c r="B567" s="508" t="s">
        <v>411</v>
      </c>
      <c r="C567" s="218"/>
      <c r="D567" s="105"/>
      <c r="E567" s="218"/>
      <c r="F567" s="941"/>
    </row>
    <row r="568" spans="1:6" ht="13" x14ac:dyDescent="0.3">
      <c r="A568" s="234" t="s">
        <v>186</v>
      </c>
      <c r="B568" s="212" t="s">
        <v>412</v>
      </c>
      <c r="C568" s="218"/>
      <c r="D568" s="105"/>
      <c r="E568" s="218"/>
      <c r="F568" s="941"/>
    </row>
    <row r="569" spans="1:6" ht="13" x14ac:dyDescent="0.3">
      <c r="A569" s="234" t="s">
        <v>187</v>
      </c>
      <c r="B569" s="653" t="s">
        <v>413</v>
      </c>
      <c r="C569" s="218">
        <f>-C546</f>
        <v>0</v>
      </c>
      <c r="D569" s="218">
        <f>-D546</f>
        <v>0</v>
      </c>
      <c r="E569" s="218">
        <f>-E546</f>
        <v>0</v>
      </c>
      <c r="F569" s="941"/>
    </row>
    <row r="570" spans="1:6" ht="13" x14ac:dyDescent="0.3">
      <c r="A570" s="234" t="s">
        <v>188</v>
      </c>
      <c r="B570" s="151"/>
      <c r="C570" s="218"/>
      <c r="D570" s="105"/>
      <c r="E570" s="218"/>
      <c r="F570" s="941"/>
    </row>
    <row r="571" spans="1:6" ht="13.5" thickBot="1" x14ac:dyDescent="0.35">
      <c r="A571" s="234" t="s">
        <v>189</v>
      </c>
      <c r="B571" s="153"/>
      <c r="C571" s="221"/>
      <c r="D571" s="221"/>
      <c r="E571" s="221"/>
      <c r="F571" s="1155"/>
    </row>
    <row r="572" spans="1:6" ht="13.5" thickBot="1" x14ac:dyDescent="0.35">
      <c r="A572" s="381" t="s">
        <v>629</v>
      </c>
      <c r="B572" s="382" t="s">
        <v>6</v>
      </c>
      <c r="C572" s="533">
        <f>C560+C561+C562+C570+C571</f>
        <v>0</v>
      </c>
      <c r="D572" s="533">
        <f>D560+D561+D562+D570+D571</f>
        <v>0</v>
      </c>
      <c r="E572" s="828">
        <f>E560+E561+E562+E570+E571</f>
        <v>0</v>
      </c>
      <c r="F572" s="1281" t="e">
        <f>E572/D572</f>
        <v>#DIV/0!</v>
      </c>
    </row>
    <row r="573" spans="1:6" ht="27" thickTop="1" thickBot="1" x14ac:dyDescent="0.35">
      <c r="A573" s="381" t="s">
        <v>191</v>
      </c>
      <c r="B573" s="386" t="s">
        <v>293</v>
      </c>
      <c r="C573" s="532">
        <f>C557+C572</f>
        <v>0</v>
      </c>
      <c r="D573" s="532">
        <f>D557+D572</f>
        <v>0</v>
      </c>
      <c r="E573" s="829">
        <f>E557+E572</f>
        <v>3633841</v>
      </c>
      <c r="F573" s="1289" t="e">
        <f>E573/D573</f>
        <v>#DIV/0!</v>
      </c>
    </row>
    <row r="574" spans="1:6" ht="13.5" thickTop="1" x14ac:dyDescent="0.3">
      <c r="A574" s="372"/>
      <c r="B574" s="520"/>
      <c r="C574" s="113"/>
      <c r="D574" s="28"/>
      <c r="E574" s="177"/>
      <c r="F574" s="1116"/>
    </row>
    <row r="575" spans="1:6" ht="13" x14ac:dyDescent="0.3">
      <c r="A575" s="235" t="s">
        <v>192</v>
      </c>
      <c r="B575" s="299" t="s">
        <v>294</v>
      </c>
      <c r="C575" s="108"/>
      <c r="D575" s="114"/>
      <c r="E575" s="220"/>
      <c r="F575" s="940"/>
    </row>
    <row r="576" spans="1:6" ht="13" x14ac:dyDescent="0.3">
      <c r="A576" s="234" t="s">
        <v>193</v>
      </c>
      <c r="B576" s="152" t="s">
        <v>420</v>
      </c>
      <c r="C576" s="105"/>
      <c r="D576" s="83"/>
      <c r="E576" s="218"/>
      <c r="F576" s="941"/>
    </row>
    <row r="577" spans="1:6" ht="13" x14ac:dyDescent="0.3">
      <c r="A577" s="234" t="s">
        <v>194</v>
      </c>
      <c r="B577" s="441" t="s">
        <v>418</v>
      </c>
      <c r="C577" s="105"/>
      <c r="D577" s="83"/>
      <c r="E577" s="218"/>
      <c r="F577" s="941"/>
    </row>
    <row r="578" spans="1:6" ht="13" x14ac:dyDescent="0.3">
      <c r="A578" s="234" t="s">
        <v>195</v>
      </c>
      <c r="B578" s="441" t="s">
        <v>417</v>
      </c>
      <c r="C578" s="105"/>
      <c r="D578" s="83"/>
      <c r="E578" s="218"/>
      <c r="F578" s="941"/>
    </row>
    <row r="579" spans="1:6" ht="13" x14ac:dyDescent="0.3">
      <c r="A579" s="234" t="s">
        <v>196</v>
      </c>
      <c r="B579" s="441" t="s">
        <v>419</v>
      </c>
      <c r="C579" s="105"/>
      <c r="D579" s="83"/>
      <c r="E579" s="218"/>
      <c r="F579" s="941"/>
    </row>
    <row r="580" spans="1:6" ht="13" x14ac:dyDescent="0.3">
      <c r="A580" s="234" t="s">
        <v>197</v>
      </c>
      <c r="B580" s="510" t="s">
        <v>421</v>
      </c>
      <c r="C580" s="105"/>
      <c r="D580" s="83"/>
      <c r="E580" s="218"/>
      <c r="F580" s="941"/>
    </row>
    <row r="581" spans="1:6" ht="13" x14ac:dyDescent="0.3">
      <c r="A581" s="234" t="s">
        <v>198</v>
      </c>
      <c r="B581" s="511" t="s">
        <v>424</v>
      </c>
      <c r="C581" s="105"/>
      <c r="D581" s="83"/>
      <c r="E581" s="218"/>
      <c r="F581" s="941"/>
    </row>
    <row r="582" spans="1:6" ht="13" x14ac:dyDescent="0.3">
      <c r="A582" s="234" t="s">
        <v>199</v>
      </c>
      <c r="B582" s="512" t="s">
        <v>423</v>
      </c>
      <c r="C582" s="105"/>
      <c r="D582" s="83"/>
      <c r="E582" s="218"/>
      <c r="F582" s="941"/>
    </row>
    <row r="583" spans="1:6" ht="13.5" thickBot="1" x14ac:dyDescent="0.35">
      <c r="A583" s="234" t="s">
        <v>200</v>
      </c>
      <c r="B583" s="243" t="s">
        <v>422</v>
      </c>
      <c r="C583" s="110"/>
      <c r="D583" s="84"/>
      <c r="E583" s="219"/>
      <c r="F583" s="941"/>
    </row>
    <row r="584" spans="1:6" ht="13.5" thickBot="1" x14ac:dyDescent="0.35">
      <c r="A584" s="252" t="s">
        <v>201</v>
      </c>
      <c r="B584" s="213" t="s">
        <v>425</v>
      </c>
      <c r="C584" s="112">
        <f>C576+C577+C578+C579+C580+C581+C582+C583</f>
        <v>0</v>
      </c>
      <c r="D584" s="112">
        <f>D576+D577+D578+D579+D580+D581+D582+D583</f>
        <v>0</v>
      </c>
      <c r="E584" s="181">
        <f>E576+E577+E578+E579+E580+E581+E582+E583</f>
        <v>0</v>
      </c>
      <c r="F584" s="981">
        <v>0</v>
      </c>
    </row>
    <row r="585" spans="1:6" ht="13" x14ac:dyDescent="0.3">
      <c r="A585" s="372"/>
      <c r="B585" s="41"/>
      <c r="C585" s="113"/>
      <c r="D585" s="28"/>
      <c r="E585" s="177"/>
      <c r="F585" s="1116"/>
    </row>
    <row r="586" spans="1:6" ht="13.5" thickBot="1" x14ac:dyDescent="0.35">
      <c r="A586" s="284" t="s">
        <v>202</v>
      </c>
      <c r="B586" s="801" t="s">
        <v>296</v>
      </c>
      <c r="C586" s="224">
        <f>C573+C584</f>
        <v>0</v>
      </c>
      <c r="D586" s="224">
        <f>D573+D584</f>
        <v>0</v>
      </c>
      <c r="E586" s="793">
        <f>E573+E584</f>
        <v>3633841</v>
      </c>
      <c r="F586" s="1160" t="e">
        <f>E586/D586</f>
        <v>#DIV/0!</v>
      </c>
    </row>
    <row r="590" spans="1:6" ht="13" x14ac:dyDescent="0.3">
      <c r="A590" s="251"/>
      <c r="B590" s="466"/>
      <c r="C590" s="1559">
        <v>10</v>
      </c>
      <c r="D590" s="28"/>
      <c r="E590" s="28"/>
    </row>
    <row r="591" spans="1:6" x14ac:dyDescent="0.25">
      <c r="A591" s="1619"/>
      <c r="B591" s="1605"/>
      <c r="C591" s="1605"/>
      <c r="D591" s="1605"/>
      <c r="E591" s="1605"/>
    </row>
    <row r="592" spans="1:6" x14ac:dyDescent="0.25">
      <c r="A592" s="507"/>
      <c r="B592" s="12"/>
      <c r="C592" s="12"/>
      <c r="D592" s="12"/>
      <c r="E592" s="12"/>
    </row>
    <row r="593" spans="1:6" ht="14" x14ac:dyDescent="0.3">
      <c r="A593" s="1592" t="s">
        <v>858</v>
      </c>
      <c r="B593" s="1592"/>
      <c r="C593" s="1592"/>
      <c r="D593" s="1592"/>
      <c r="E593" s="1592"/>
      <c r="F593" s="17"/>
    </row>
    <row r="594" spans="1:6" ht="14" x14ac:dyDescent="0.3">
      <c r="A594" s="245"/>
      <c r="B594" s="245"/>
      <c r="C594" s="245"/>
      <c r="D594" s="245"/>
      <c r="E594" s="245"/>
      <c r="F594" s="17"/>
    </row>
    <row r="595" spans="1:6" ht="15" x14ac:dyDescent="0.3">
      <c r="B595" s="1604" t="s">
        <v>846</v>
      </c>
      <c r="C595" s="1604"/>
      <c r="D595" s="1604"/>
      <c r="E595" s="1604"/>
      <c r="F595" s="35"/>
    </row>
    <row r="596" spans="1:6" ht="15" x14ac:dyDescent="0.3">
      <c r="B596" s="19"/>
      <c r="C596" s="19"/>
      <c r="D596" s="19"/>
      <c r="E596" s="19"/>
      <c r="F596" s="35"/>
    </row>
    <row r="597" spans="1:6" ht="13.5" thickBot="1" x14ac:dyDescent="0.35">
      <c r="B597" s="1"/>
      <c r="C597" s="1"/>
      <c r="D597" s="1"/>
      <c r="E597" s="20" t="s">
        <v>847</v>
      </c>
    </row>
    <row r="598" spans="1:6" ht="13.5" thickBot="1" x14ac:dyDescent="0.35">
      <c r="A598" s="1612" t="s">
        <v>155</v>
      </c>
      <c r="B598" s="1614" t="s">
        <v>8</v>
      </c>
      <c r="C598" s="1616" t="s">
        <v>963</v>
      </c>
      <c r="D598" s="1617"/>
      <c r="E598" s="1617"/>
      <c r="F598" s="1618"/>
    </row>
    <row r="599" spans="1:6" ht="26.5" thickBot="1" x14ac:dyDescent="0.35">
      <c r="A599" s="1613"/>
      <c r="B599" s="1615"/>
      <c r="C599" s="825" t="s">
        <v>129</v>
      </c>
      <c r="D599" s="826" t="s">
        <v>130</v>
      </c>
      <c r="E599" s="825" t="s">
        <v>634</v>
      </c>
      <c r="F599" s="823" t="s">
        <v>132</v>
      </c>
    </row>
    <row r="600" spans="1:6" ht="13" thickBot="1" x14ac:dyDescent="0.3">
      <c r="A600" s="831" t="s">
        <v>156</v>
      </c>
      <c r="B600" s="832" t="s">
        <v>157</v>
      </c>
      <c r="C600" s="833" t="s">
        <v>158</v>
      </c>
      <c r="D600" s="834" t="s">
        <v>159</v>
      </c>
      <c r="E600" s="833" t="s">
        <v>179</v>
      </c>
      <c r="F600" s="835" t="s">
        <v>204</v>
      </c>
    </row>
    <row r="601" spans="1:6" ht="13" x14ac:dyDescent="0.3">
      <c r="A601" s="235" t="s">
        <v>160</v>
      </c>
      <c r="B601" s="240" t="s">
        <v>133</v>
      </c>
      <c r="C601" s="220"/>
      <c r="D601" s="108"/>
      <c r="E601" s="220"/>
      <c r="F601" s="940"/>
    </row>
    <row r="602" spans="1:6" ht="13" x14ac:dyDescent="0.3">
      <c r="A602" s="234" t="s">
        <v>161</v>
      </c>
      <c r="B602" s="137" t="s">
        <v>390</v>
      </c>
      <c r="C602" s="495"/>
      <c r="D602" s="105"/>
      <c r="E602" s="218">
        <v>4230635</v>
      </c>
      <c r="F602" s="941"/>
    </row>
    <row r="603" spans="1:6" ht="13" x14ac:dyDescent="0.3">
      <c r="A603" s="234" t="s">
        <v>162</v>
      </c>
      <c r="B603" s="151" t="s">
        <v>392</v>
      </c>
      <c r="C603" s="495"/>
      <c r="D603" s="105"/>
      <c r="E603" s="218">
        <v>824553</v>
      </c>
      <c r="F603" s="941"/>
    </row>
    <row r="604" spans="1:6" ht="13" x14ac:dyDescent="0.3">
      <c r="A604" s="234" t="s">
        <v>163</v>
      </c>
      <c r="B604" s="151" t="s">
        <v>391</v>
      </c>
      <c r="C604" s="218"/>
      <c r="D604" s="105"/>
      <c r="E604" s="218">
        <v>4287415</v>
      </c>
      <c r="F604" s="941"/>
    </row>
    <row r="605" spans="1:6" ht="13" x14ac:dyDescent="0.3">
      <c r="A605" s="234" t="s">
        <v>164</v>
      </c>
      <c r="B605" s="151" t="s">
        <v>393</v>
      </c>
      <c r="C605" s="218"/>
      <c r="D605" s="105"/>
      <c r="E605" s="218"/>
      <c r="F605" s="941"/>
    </row>
    <row r="606" spans="1:6" ht="13" x14ac:dyDescent="0.3">
      <c r="A606" s="234" t="s">
        <v>165</v>
      </c>
      <c r="B606" s="151" t="s">
        <v>394</v>
      </c>
      <c r="C606" s="218"/>
      <c r="D606" s="105"/>
      <c r="E606" s="218"/>
      <c r="F606" s="941"/>
    </row>
    <row r="607" spans="1:6" ht="13" x14ac:dyDescent="0.3">
      <c r="A607" s="234" t="s">
        <v>166</v>
      </c>
      <c r="B607" s="151" t="s">
        <v>395</v>
      </c>
      <c r="C607" s="218">
        <f>C608+C609+C610+C611+C612+C613+C614</f>
        <v>0</v>
      </c>
      <c r="D607" s="218"/>
      <c r="E607" s="218"/>
      <c r="F607" s="941"/>
    </row>
    <row r="608" spans="1:6" ht="13" x14ac:dyDescent="0.3">
      <c r="A608" s="234" t="s">
        <v>167</v>
      </c>
      <c r="B608" s="151" t="s">
        <v>399</v>
      </c>
      <c r="C608" s="218"/>
      <c r="D608" s="105"/>
      <c r="E608" s="218"/>
      <c r="F608" s="941"/>
    </row>
    <row r="609" spans="1:6" ht="13" x14ac:dyDescent="0.3">
      <c r="A609" s="234" t="s">
        <v>168</v>
      </c>
      <c r="B609" s="151" t="s">
        <v>400</v>
      </c>
      <c r="C609" s="218"/>
      <c r="D609" s="105"/>
      <c r="E609" s="495"/>
      <c r="F609" s="941"/>
    </row>
    <row r="610" spans="1:6" ht="13" x14ac:dyDescent="0.3">
      <c r="A610" s="234" t="s">
        <v>169</v>
      </c>
      <c r="B610" s="151" t="s">
        <v>401</v>
      </c>
      <c r="C610" s="218"/>
      <c r="D610" s="105"/>
      <c r="E610" s="218"/>
      <c r="F610" s="941"/>
    </row>
    <row r="611" spans="1:6" ht="13" x14ac:dyDescent="0.3">
      <c r="A611" s="234" t="s">
        <v>170</v>
      </c>
      <c r="B611" s="241" t="s">
        <v>397</v>
      </c>
      <c r="C611" s="178"/>
      <c r="D611" s="109"/>
      <c r="E611" s="218"/>
      <c r="F611" s="941"/>
    </row>
    <row r="612" spans="1:6" ht="13" x14ac:dyDescent="0.3">
      <c r="A612" s="234" t="s">
        <v>171</v>
      </c>
      <c r="B612" s="508" t="s">
        <v>398</v>
      </c>
      <c r="C612" s="221"/>
      <c r="D612" s="106"/>
      <c r="E612" s="218"/>
      <c r="F612" s="941"/>
    </row>
    <row r="613" spans="1:6" ht="13" x14ac:dyDescent="0.3">
      <c r="A613" s="234" t="s">
        <v>172</v>
      </c>
      <c r="B613" s="509" t="s">
        <v>396</v>
      </c>
      <c r="C613" s="221"/>
      <c r="D613" s="106"/>
      <c r="E613" s="218"/>
      <c r="F613" s="941"/>
    </row>
    <row r="614" spans="1:6" ht="13" x14ac:dyDescent="0.3">
      <c r="A614" s="234" t="s">
        <v>173</v>
      </c>
      <c r="B614" s="91" t="s">
        <v>628</v>
      </c>
      <c r="C614" s="221"/>
      <c r="D614" s="106"/>
      <c r="E614" s="218"/>
      <c r="F614" s="941"/>
    </row>
    <row r="615" spans="1:6" ht="13.5" thickBot="1" x14ac:dyDescent="0.35">
      <c r="A615" s="234" t="s">
        <v>174</v>
      </c>
      <c r="B615" s="153" t="s">
        <v>403</v>
      </c>
      <c r="C615" s="219"/>
      <c r="D615" s="110"/>
      <c r="E615" s="218"/>
      <c r="F615" s="941"/>
    </row>
    <row r="616" spans="1:6" ht="13.5" thickBot="1" x14ac:dyDescent="0.35">
      <c r="A616" s="381" t="s">
        <v>175</v>
      </c>
      <c r="B616" s="382" t="s">
        <v>5</v>
      </c>
      <c r="C616" s="392">
        <f>C602+C603+C604+C605+C607+C615</f>
        <v>0</v>
      </c>
      <c r="D616" s="392">
        <f>D602+D603+D604+D605+D607+D615</f>
        <v>0</v>
      </c>
      <c r="E616" s="392">
        <f>E602+E603+E604+E605+E607+E615</f>
        <v>9342603</v>
      </c>
      <c r="F616" s="941" t="e">
        <f>E616/D616</f>
        <v>#DIV/0!</v>
      </c>
    </row>
    <row r="617" spans="1:6" ht="13.5" thickTop="1" x14ac:dyDescent="0.3">
      <c r="A617" s="372"/>
      <c r="B617" s="240"/>
      <c r="C617" s="177"/>
      <c r="D617" s="177"/>
      <c r="E617" s="827"/>
      <c r="F617" s="1116"/>
    </row>
    <row r="618" spans="1:6" ht="13" x14ac:dyDescent="0.3">
      <c r="A618" s="235" t="s">
        <v>176</v>
      </c>
      <c r="B618" s="242" t="s">
        <v>134</v>
      </c>
      <c r="C618" s="220"/>
      <c r="D618" s="220"/>
      <c r="E618" s="220"/>
      <c r="F618" s="940"/>
    </row>
    <row r="619" spans="1:6" ht="13" x14ac:dyDescent="0.3">
      <c r="A619" s="234" t="s">
        <v>177</v>
      </c>
      <c r="B619" s="151" t="s">
        <v>404</v>
      </c>
      <c r="C619" s="218"/>
      <c r="D619" s="218"/>
      <c r="E619" s="218">
        <v>10360</v>
      </c>
      <c r="F619" s="941"/>
    </row>
    <row r="620" spans="1:6" ht="13" x14ac:dyDescent="0.3">
      <c r="A620" s="234" t="s">
        <v>178</v>
      </c>
      <c r="B620" s="151" t="s">
        <v>405</v>
      </c>
      <c r="C620" s="218"/>
      <c r="D620" s="105"/>
      <c r="E620" s="218">
        <v>2906100</v>
      </c>
      <c r="F620" s="941"/>
    </row>
    <row r="621" spans="1:6" ht="13" x14ac:dyDescent="0.3">
      <c r="A621" s="234" t="s">
        <v>180</v>
      </c>
      <c r="B621" s="151" t="s">
        <v>406</v>
      </c>
      <c r="C621" s="178">
        <f>C622+C623+C624+C625+C626+C627+C628</f>
        <v>0</v>
      </c>
      <c r="D621" s="178">
        <f>D622+D623+D624+D625+D626+D627+D628</f>
        <v>0</v>
      </c>
      <c r="E621" s="178">
        <f>E622+E623+E624+E625+E626+E627+E628</f>
        <v>0</v>
      </c>
      <c r="F621" s="941">
        <v>0</v>
      </c>
    </row>
    <row r="622" spans="1:6" ht="13" x14ac:dyDescent="0.3">
      <c r="A622" s="234" t="s">
        <v>181</v>
      </c>
      <c r="B622" s="241" t="s">
        <v>407</v>
      </c>
      <c r="C622" s="218"/>
      <c r="D622" s="105"/>
      <c r="E622" s="218"/>
      <c r="F622" s="941"/>
    </row>
    <row r="623" spans="1:6" ht="13" x14ac:dyDescent="0.3">
      <c r="A623" s="234" t="s">
        <v>182</v>
      </c>
      <c r="B623" s="241" t="s">
        <v>408</v>
      </c>
      <c r="C623" s="218"/>
      <c r="D623" s="105"/>
      <c r="E623" s="218"/>
      <c r="F623" s="941"/>
    </row>
    <row r="624" spans="1:6" ht="13" x14ac:dyDescent="0.3">
      <c r="A624" s="234" t="s">
        <v>183</v>
      </c>
      <c r="B624" s="241" t="s">
        <v>409</v>
      </c>
      <c r="C624" s="218"/>
      <c r="D624" s="105"/>
      <c r="E624" s="218"/>
      <c r="F624" s="941"/>
    </row>
    <row r="625" spans="1:6" ht="13" x14ac:dyDescent="0.3">
      <c r="A625" s="234" t="s">
        <v>184</v>
      </c>
      <c r="B625" s="241" t="s">
        <v>410</v>
      </c>
      <c r="C625" s="218"/>
      <c r="D625" s="218"/>
      <c r="E625" s="218">
        <f>' 8 10 sz. melléklet'!E43</f>
        <v>0</v>
      </c>
      <c r="F625" s="941"/>
    </row>
    <row r="626" spans="1:6" ht="13" x14ac:dyDescent="0.3">
      <c r="A626" s="234" t="s">
        <v>185</v>
      </c>
      <c r="B626" s="508" t="s">
        <v>411</v>
      </c>
      <c r="C626" s="218"/>
      <c r="D626" s="105"/>
      <c r="E626" s="218"/>
      <c r="F626" s="941"/>
    </row>
    <row r="627" spans="1:6" ht="13" x14ac:dyDescent="0.3">
      <c r="A627" s="234" t="s">
        <v>186</v>
      </c>
      <c r="B627" s="212" t="s">
        <v>412</v>
      </c>
      <c r="C627" s="218"/>
      <c r="D627" s="105"/>
      <c r="E627" s="218"/>
      <c r="F627" s="941"/>
    </row>
    <row r="628" spans="1:6" ht="13" x14ac:dyDescent="0.3">
      <c r="A628" s="234" t="s">
        <v>187</v>
      </c>
      <c r="B628" s="653" t="s">
        <v>413</v>
      </c>
      <c r="C628" s="218">
        <f>-C605</f>
        <v>0</v>
      </c>
      <c r="D628" s="218">
        <f>-D605</f>
        <v>0</v>
      </c>
      <c r="E628" s="218">
        <f>-E605</f>
        <v>0</v>
      </c>
      <c r="F628" s="941"/>
    </row>
    <row r="629" spans="1:6" ht="13" x14ac:dyDescent="0.3">
      <c r="A629" s="234" t="s">
        <v>188</v>
      </c>
      <c r="B629" s="151"/>
      <c r="C629" s="218"/>
      <c r="D629" s="105"/>
      <c r="E629" s="218"/>
      <c r="F629" s="941"/>
    </row>
    <row r="630" spans="1:6" ht="13.5" thickBot="1" x14ac:dyDescent="0.35">
      <c r="A630" s="234" t="s">
        <v>189</v>
      </c>
      <c r="B630" s="153"/>
      <c r="C630" s="221"/>
      <c r="D630" s="221"/>
      <c r="E630" s="221"/>
      <c r="F630" s="1155"/>
    </row>
    <row r="631" spans="1:6" ht="13.5" thickBot="1" x14ac:dyDescent="0.35">
      <c r="A631" s="381" t="s">
        <v>629</v>
      </c>
      <c r="B631" s="382" t="s">
        <v>6</v>
      </c>
      <c r="C631" s="533">
        <f>C619+C620+C621+C629+C630</f>
        <v>0</v>
      </c>
      <c r="D631" s="533">
        <f>D619+D620+D621+D629+D630</f>
        <v>0</v>
      </c>
      <c r="E631" s="828">
        <f>E619+E620+E621+E629+E630</f>
        <v>2916460</v>
      </c>
      <c r="F631" s="1281">
        <v>0</v>
      </c>
    </row>
    <row r="632" spans="1:6" ht="27" thickTop="1" thickBot="1" x14ac:dyDescent="0.35">
      <c r="A632" s="381" t="s">
        <v>191</v>
      </c>
      <c r="B632" s="386" t="s">
        <v>293</v>
      </c>
      <c r="C632" s="532">
        <f>C616+C631</f>
        <v>0</v>
      </c>
      <c r="D632" s="532">
        <f>D616+D631</f>
        <v>0</v>
      </c>
      <c r="E632" s="829">
        <f>E616+E631</f>
        <v>12259063</v>
      </c>
      <c r="F632" s="1289" t="e">
        <f>E632/D632</f>
        <v>#DIV/0!</v>
      </c>
    </row>
    <row r="633" spans="1:6" ht="13.5" thickTop="1" x14ac:dyDescent="0.3">
      <c r="A633" s="372"/>
      <c r="B633" s="520"/>
      <c r="C633" s="113"/>
      <c r="D633" s="28"/>
      <c r="E633" s="177"/>
      <c r="F633" s="1116"/>
    </row>
    <row r="634" spans="1:6" ht="13" x14ac:dyDescent="0.3">
      <c r="A634" s="235" t="s">
        <v>192</v>
      </c>
      <c r="B634" s="299" t="s">
        <v>294</v>
      </c>
      <c r="C634" s="108"/>
      <c r="D634" s="114"/>
      <c r="E634" s="220"/>
      <c r="F634" s="940"/>
    </row>
    <row r="635" spans="1:6" ht="13" x14ac:dyDescent="0.3">
      <c r="A635" s="234" t="s">
        <v>193</v>
      </c>
      <c r="B635" s="152" t="s">
        <v>420</v>
      </c>
      <c r="C635" s="105"/>
      <c r="D635" s="83"/>
      <c r="E635" s="218"/>
      <c r="F635" s="941"/>
    </row>
    <row r="636" spans="1:6" ht="13" x14ac:dyDescent="0.3">
      <c r="A636" s="234" t="s">
        <v>194</v>
      </c>
      <c r="B636" s="441" t="s">
        <v>418</v>
      </c>
      <c r="C636" s="105"/>
      <c r="D636" s="83"/>
      <c r="E636" s="218"/>
      <c r="F636" s="941"/>
    </row>
    <row r="637" spans="1:6" ht="13" x14ac:dyDescent="0.3">
      <c r="A637" s="234" t="s">
        <v>195</v>
      </c>
      <c r="B637" s="441" t="s">
        <v>417</v>
      </c>
      <c r="C637" s="105"/>
      <c r="D637" s="83"/>
      <c r="E637" s="218"/>
      <c r="F637" s="941"/>
    </row>
    <row r="638" spans="1:6" ht="13" x14ac:dyDescent="0.3">
      <c r="A638" s="234" t="s">
        <v>196</v>
      </c>
      <c r="B638" s="441" t="s">
        <v>419</v>
      </c>
      <c r="C638" s="105"/>
      <c r="D638" s="83"/>
      <c r="E638" s="218"/>
      <c r="F638" s="941"/>
    </row>
    <row r="639" spans="1:6" ht="13" x14ac:dyDescent="0.3">
      <c r="A639" s="234" t="s">
        <v>197</v>
      </c>
      <c r="B639" s="510" t="s">
        <v>421</v>
      </c>
      <c r="C639" s="105"/>
      <c r="D639" s="83"/>
      <c r="E639" s="218"/>
      <c r="F639" s="941"/>
    </row>
    <row r="640" spans="1:6" ht="13" x14ac:dyDescent="0.3">
      <c r="A640" s="234" t="s">
        <v>198</v>
      </c>
      <c r="B640" s="511" t="s">
        <v>424</v>
      </c>
      <c r="C640" s="105"/>
      <c r="D640" s="83"/>
      <c r="E640" s="218"/>
      <c r="F640" s="941"/>
    </row>
    <row r="641" spans="1:6" ht="13" x14ac:dyDescent="0.3">
      <c r="A641" s="234" t="s">
        <v>199</v>
      </c>
      <c r="B641" s="512" t="s">
        <v>423</v>
      </c>
      <c r="C641" s="105"/>
      <c r="D641" s="83"/>
      <c r="E641" s="218"/>
      <c r="F641" s="941"/>
    </row>
    <row r="642" spans="1:6" ht="13.5" thickBot="1" x14ac:dyDescent="0.35">
      <c r="A642" s="234" t="s">
        <v>200</v>
      </c>
      <c r="B642" s="243" t="s">
        <v>422</v>
      </c>
      <c r="C642" s="110"/>
      <c r="D642" s="84"/>
      <c r="E642" s="219"/>
      <c r="F642" s="941"/>
    </row>
    <row r="643" spans="1:6" ht="13.5" thickBot="1" x14ac:dyDescent="0.35">
      <c r="A643" s="252" t="s">
        <v>201</v>
      </c>
      <c r="B643" s="213" t="s">
        <v>425</v>
      </c>
      <c r="C643" s="112">
        <f>C635+C636+C637+C638+C639+C640+C641+C642</f>
        <v>0</v>
      </c>
      <c r="D643" s="112">
        <f>D635+D636+D637+D638+D639+D640+D641+D642</f>
        <v>0</v>
      </c>
      <c r="E643" s="181">
        <f>E635+E636+E637+E638+E639+E640+E641+E642</f>
        <v>0</v>
      </c>
      <c r="F643" s="974">
        <v>0</v>
      </c>
    </row>
    <row r="644" spans="1:6" ht="13" x14ac:dyDescent="0.3">
      <c r="A644" s="372"/>
      <c r="B644" s="41"/>
      <c r="C644" s="113"/>
      <c r="D644" s="28"/>
      <c r="E644" s="177"/>
      <c r="F644" s="1116"/>
    </row>
    <row r="645" spans="1:6" ht="13.5" thickBot="1" x14ac:dyDescent="0.35">
      <c r="A645" s="284" t="s">
        <v>202</v>
      </c>
      <c r="B645" s="801" t="s">
        <v>296</v>
      </c>
      <c r="C645" s="224">
        <f>C632+C643</f>
        <v>0</v>
      </c>
      <c r="D645" s="224">
        <f>D632+D643</f>
        <v>0</v>
      </c>
      <c r="E645" s="793">
        <f>E632+E643</f>
        <v>12259063</v>
      </c>
      <c r="F645" s="1160" t="e">
        <f>E645/D645</f>
        <v>#DIV/0!</v>
      </c>
    </row>
    <row r="649" spans="1:6" ht="13" x14ac:dyDescent="0.3">
      <c r="A649" s="251"/>
      <c r="B649" s="466"/>
      <c r="C649" s="1559">
        <v>11</v>
      </c>
      <c r="D649" s="28"/>
      <c r="E649" s="28"/>
    </row>
    <row r="650" spans="1:6" x14ac:dyDescent="0.25">
      <c r="A650" s="1619"/>
      <c r="B650" s="1605"/>
      <c r="C650" s="1605"/>
      <c r="D650" s="1605"/>
      <c r="E650" s="1605"/>
    </row>
    <row r="651" spans="1:6" x14ac:dyDescent="0.25">
      <c r="A651" s="507"/>
      <c r="B651" s="12"/>
      <c r="C651" s="12"/>
      <c r="D651" s="12"/>
      <c r="E651" s="12"/>
    </row>
    <row r="652" spans="1:6" ht="14" x14ac:dyDescent="0.3">
      <c r="A652" s="1592" t="s">
        <v>859</v>
      </c>
      <c r="B652" s="1592"/>
      <c r="C652" s="1592"/>
      <c r="D652" s="1592"/>
      <c r="E652" s="1592"/>
      <c r="F652" s="17"/>
    </row>
    <row r="653" spans="1:6" ht="14" x14ac:dyDescent="0.3">
      <c r="A653" s="245"/>
      <c r="B653" s="245"/>
      <c r="C653" s="245"/>
      <c r="D653" s="245"/>
      <c r="E653" s="245"/>
      <c r="F653" s="17"/>
    </row>
    <row r="654" spans="1:6" ht="15" x14ac:dyDescent="0.3">
      <c r="B654" s="1604" t="s">
        <v>846</v>
      </c>
      <c r="C654" s="1604"/>
      <c r="D654" s="1604"/>
      <c r="E654" s="1604"/>
      <c r="F654" s="35"/>
    </row>
    <row r="655" spans="1:6" ht="15" x14ac:dyDescent="0.3">
      <c r="B655" s="19"/>
      <c r="C655" s="19"/>
      <c r="D655" s="19"/>
      <c r="E655" s="19"/>
      <c r="F655" s="35"/>
    </row>
    <row r="656" spans="1:6" ht="13.5" thickBot="1" x14ac:dyDescent="0.35">
      <c r="B656" s="1"/>
      <c r="C656" s="1"/>
      <c r="D656" s="1"/>
      <c r="E656" s="20" t="s">
        <v>844</v>
      </c>
    </row>
    <row r="657" spans="1:6" ht="13.5" thickBot="1" x14ac:dyDescent="0.35">
      <c r="A657" s="1612" t="s">
        <v>155</v>
      </c>
      <c r="B657" s="1614" t="s">
        <v>8</v>
      </c>
      <c r="C657" s="1616" t="s">
        <v>965</v>
      </c>
      <c r="D657" s="1617"/>
      <c r="E657" s="1617"/>
      <c r="F657" s="1618"/>
    </row>
    <row r="658" spans="1:6" ht="26.5" thickBot="1" x14ac:dyDescent="0.35">
      <c r="A658" s="1613"/>
      <c r="B658" s="1615"/>
      <c r="C658" s="825" t="s">
        <v>129</v>
      </c>
      <c r="D658" s="826" t="s">
        <v>130</v>
      </c>
      <c r="E658" s="825" t="s">
        <v>634</v>
      </c>
      <c r="F658" s="823" t="s">
        <v>132</v>
      </c>
    </row>
    <row r="659" spans="1:6" ht="13" thickBot="1" x14ac:dyDescent="0.3">
      <c r="A659" s="831" t="s">
        <v>156</v>
      </c>
      <c r="B659" s="832" t="s">
        <v>157</v>
      </c>
      <c r="C659" s="833" t="s">
        <v>158</v>
      </c>
      <c r="D659" s="834" t="s">
        <v>159</v>
      </c>
      <c r="E659" s="833" t="s">
        <v>179</v>
      </c>
      <c r="F659" s="835" t="s">
        <v>204</v>
      </c>
    </row>
    <row r="660" spans="1:6" ht="13" x14ac:dyDescent="0.3">
      <c r="A660" s="235" t="s">
        <v>160</v>
      </c>
      <c r="B660" s="240" t="s">
        <v>133</v>
      </c>
      <c r="C660" s="220"/>
      <c r="D660" s="108"/>
      <c r="E660" s="220"/>
      <c r="F660" s="836"/>
    </row>
    <row r="661" spans="1:6" ht="13" x14ac:dyDescent="0.3">
      <c r="A661" s="234" t="s">
        <v>161</v>
      </c>
      <c r="B661" s="137" t="s">
        <v>390</v>
      </c>
      <c r="C661" s="495"/>
      <c r="D661" s="105"/>
      <c r="E661" s="218"/>
      <c r="F661" s="941"/>
    </row>
    <row r="662" spans="1:6" ht="13" x14ac:dyDescent="0.3">
      <c r="A662" s="234" t="s">
        <v>162</v>
      </c>
      <c r="B662" s="151" t="s">
        <v>392</v>
      </c>
      <c r="C662" s="495"/>
      <c r="D662" s="105"/>
      <c r="E662" s="218"/>
      <c r="F662" s="941"/>
    </row>
    <row r="663" spans="1:6" ht="13" x14ac:dyDescent="0.3">
      <c r="A663" s="234" t="s">
        <v>163</v>
      </c>
      <c r="B663" s="151" t="s">
        <v>391</v>
      </c>
      <c r="C663" s="218"/>
      <c r="D663" s="105"/>
      <c r="E663" s="218">
        <v>17750011</v>
      </c>
      <c r="F663" s="941"/>
    </row>
    <row r="664" spans="1:6" ht="13" x14ac:dyDescent="0.3">
      <c r="A664" s="234" t="s">
        <v>164</v>
      </c>
      <c r="B664" s="151" t="s">
        <v>393</v>
      </c>
      <c r="C664" s="218"/>
      <c r="D664" s="105"/>
      <c r="E664" s="218"/>
      <c r="F664" s="941"/>
    </row>
    <row r="665" spans="1:6" ht="13" x14ac:dyDescent="0.3">
      <c r="A665" s="234" t="s">
        <v>165</v>
      </c>
      <c r="B665" s="151" t="s">
        <v>394</v>
      </c>
      <c r="C665" s="218"/>
      <c r="D665" s="105"/>
      <c r="E665" s="218"/>
      <c r="F665" s="941"/>
    </row>
    <row r="666" spans="1:6" ht="13" x14ac:dyDescent="0.3">
      <c r="A666" s="234" t="s">
        <v>166</v>
      </c>
      <c r="B666" s="151" t="s">
        <v>395</v>
      </c>
      <c r="C666" s="218">
        <f>C667+C668+C669+C670+C671+C672+C673</f>
        <v>0</v>
      </c>
      <c r="D666" s="218">
        <f>D667+D668+D669+D670+D671+D672+D673</f>
        <v>0</v>
      </c>
      <c r="E666" s="218">
        <f>E667+E668+E669+E670+E671+E672+E673</f>
        <v>1100000</v>
      </c>
      <c r="F666" s="941">
        <v>0</v>
      </c>
    </row>
    <row r="667" spans="1:6" ht="13" x14ac:dyDescent="0.3">
      <c r="A667" s="234" t="s">
        <v>167</v>
      </c>
      <c r="B667" s="151" t="s">
        <v>399</v>
      </c>
      <c r="C667" s="218"/>
      <c r="D667" s="105"/>
      <c r="E667" s="218"/>
      <c r="F667" s="941"/>
    </row>
    <row r="668" spans="1:6" ht="13" x14ac:dyDescent="0.3">
      <c r="A668" s="234" t="s">
        <v>168</v>
      </c>
      <c r="B668" s="151" t="s">
        <v>400</v>
      </c>
      <c r="C668" s="218"/>
      <c r="D668" s="105"/>
      <c r="E668" s="495"/>
      <c r="F668" s="941"/>
    </row>
    <row r="669" spans="1:6" ht="13" x14ac:dyDescent="0.3">
      <c r="A669" s="234" t="s">
        <v>169</v>
      </c>
      <c r="B669" s="151" t="s">
        <v>401</v>
      </c>
      <c r="C669" s="218"/>
      <c r="D669" s="105"/>
      <c r="E669" s="218"/>
      <c r="F669" s="941"/>
    </row>
    <row r="670" spans="1:6" ht="13" x14ac:dyDescent="0.3">
      <c r="A670" s="234" t="s">
        <v>170</v>
      </c>
      <c r="B670" s="241" t="s">
        <v>397</v>
      </c>
      <c r="C670" s="178"/>
      <c r="D670" s="109"/>
      <c r="E670" s="218"/>
      <c r="F670" s="941"/>
    </row>
    <row r="671" spans="1:6" ht="13" x14ac:dyDescent="0.3">
      <c r="A671" s="234" t="s">
        <v>171</v>
      </c>
      <c r="B671" s="508" t="s">
        <v>398</v>
      </c>
      <c r="C671" s="221"/>
      <c r="D671" s="106"/>
      <c r="E671" s="218"/>
      <c r="F671" s="941"/>
    </row>
    <row r="672" spans="1:6" ht="13" x14ac:dyDescent="0.3">
      <c r="A672" s="234" t="s">
        <v>172</v>
      </c>
      <c r="B672" s="509" t="s">
        <v>396</v>
      </c>
      <c r="C672" s="221"/>
      <c r="D672" s="106"/>
      <c r="E672" s="218">
        <v>1100000</v>
      </c>
      <c r="F672" s="941"/>
    </row>
    <row r="673" spans="1:6" ht="13" x14ac:dyDescent="0.3">
      <c r="A673" s="234" t="s">
        <v>173</v>
      </c>
      <c r="B673" s="91" t="s">
        <v>628</v>
      </c>
      <c r="C673" s="221"/>
      <c r="D673" s="106"/>
      <c r="E673" s="218"/>
      <c r="F673" s="941"/>
    </row>
    <row r="674" spans="1:6" ht="13.5" thickBot="1" x14ac:dyDescent="0.35">
      <c r="A674" s="234" t="s">
        <v>174</v>
      </c>
      <c r="B674" s="153" t="s">
        <v>403</v>
      </c>
      <c r="C674" s="219"/>
      <c r="D674" s="110"/>
      <c r="E674" s="218"/>
      <c r="F674" s="941"/>
    </row>
    <row r="675" spans="1:6" ht="13.5" thickBot="1" x14ac:dyDescent="0.35">
      <c r="A675" s="381" t="s">
        <v>175</v>
      </c>
      <c r="B675" s="382" t="s">
        <v>5</v>
      </c>
      <c r="C675" s="392">
        <f>C661+C662+C663+C664+C666+C674</f>
        <v>0</v>
      </c>
      <c r="D675" s="392">
        <f>D661+D662+D663+D664+D666+D674</f>
        <v>0</v>
      </c>
      <c r="E675" s="392">
        <f>E661+E662+E663+E664+E666+E674</f>
        <v>18850011</v>
      </c>
      <c r="F675" s="1281">
        <v>0</v>
      </c>
    </row>
    <row r="676" spans="1:6" ht="13.5" thickTop="1" x14ac:dyDescent="0.3">
      <c r="A676" s="372"/>
      <c r="B676" s="240"/>
      <c r="C676" s="177"/>
      <c r="D676" s="177"/>
      <c r="E676" s="827"/>
      <c r="F676" s="1116"/>
    </row>
    <row r="677" spans="1:6" ht="13" x14ac:dyDescent="0.3">
      <c r="A677" s="235" t="s">
        <v>176</v>
      </c>
      <c r="B677" s="242" t="s">
        <v>134</v>
      </c>
      <c r="C677" s="220"/>
      <c r="D677" s="220"/>
      <c r="E677" s="220"/>
      <c r="F677" s="940"/>
    </row>
    <row r="678" spans="1:6" ht="13" x14ac:dyDescent="0.3">
      <c r="A678" s="234" t="s">
        <v>177</v>
      </c>
      <c r="B678" s="151" t="s">
        <v>404</v>
      </c>
      <c r="C678" s="218"/>
      <c r="D678" s="218"/>
      <c r="E678" s="218"/>
      <c r="F678" s="941"/>
    </row>
    <row r="679" spans="1:6" ht="13" x14ac:dyDescent="0.3">
      <c r="A679" s="234" t="s">
        <v>178</v>
      </c>
      <c r="B679" s="151" t="s">
        <v>405</v>
      </c>
      <c r="C679" s="218"/>
      <c r="D679" s="105"/>
      <c r="E679" s="218"/>
      <c r="F679" s="941"/>
    </row>
    <row r="680" spans="1:6" ht="13" x14ac:dyDescent="0.3">
      <c r="A680" s="234" t="s">
        <v>180</v>
      </c>
      <c r="B680" s="151" t="s">
        <v>406</v>
      </c>
      <c r="C680" s="178">
        <f>C681+C682+C683+C684+C685+C686+C687</f>
        <v>0</v>
      </c>
      <c r="D680" s="178">
        <f>D681+D682+D683+D684+D685+D686+D687</f>
        <v>0</v>
      </c>
      <c r="E680" s="178">
        <f>E681+E682+E683+E684+E685+E686+E687</f>
        <v>0</v>
      </c>
      <c r="F680" s="941"/>
    </row>
    <row r="681" spans="1:6" ht="13" x14ac:dyDescent="0.3">
      <c r="A681" s="234" t="s">
        <v>181</v>
      </c>
      <c r="B681" s="241" t="s">
        <v>407</v>
      </c>
      <c r="C681" s="218"/>
      <c r="D681" s="105"/>
      <c r="E681" s="218"/>
      <c r="F681" s="941"/>
    </row>
    <row r="682" spans="1:6" ht="13" x14ac:dyDescent="0.3">
      <c r="A682" s="234" t="s">
        <v>182</v>
      </c>
      <c r="B682" s="241" t="s">
        <v>408</v>
      </c>
      <c r="C682" s="218"/>
      <c r="D682" s="105"/>
      <c r="E682" s="218"/>
      <c r="F682" s="941"/>
    </row>
    <row r="683" spans="1:6" ht="13" x14ac:dyDescent="0.3">
      <c r="A683" s="234" t="s">
        <v>183</v>
      </c>
      <c r="B683" s="241" t="s">
        <v>409</v>
      </c>
      <c r="C683" s="218"/>
      <c r="D683" s="105"/>
      <c r="E683" s="218"/>
      <c r="F683" s="941"/>
    </row>
    <row r="684" spans="1:6" ht="13" x14ac:dyDescent="0.3">
      <c r="A684" s="234" t="s">
        <v>184</v>
      </c>
      <c r="B684" s="241" t="s">
        <v>410</v>
      </c>
      <c r="C684" s="218"/>
      <c r="D684" s="105"/>
      <c r="E684" s="218"/>
      <c r="F684" s="941"/>
    </row>
    <row r="685" spans="1:6" ht="13" x14ac:dyDescent="0.3">
      <c r="A685" s="234" t="s">
        <v>185</v>
      </c>
      <c r="B685" s="508" t="s">
        <v>411</v>
      </c>
      <c r="C685" s="218"/>
      <c r="D685" s="105"/>
      <c r="E685" s="218"/>
      <c r="F685" s="941"/>
    </row>
    <row r="686" spans="1:6" ht="13" x14ac:dyDescent="0.3">
      <c r="A686" s="234" t="s">
        <v>186</v>
      </c>
      <c r="B686" s="212" t="s">
        <v>787</v>
      </c>
      <c r="C686" s="218"/>
      <c r="D686" s="105"/>
      <c r="E686" s="218"/>
      <c r="F686" s="941"/>
    </row>
    <row r="687" spans="1:6" ht="13" x14ac:dyDescent="0.3">
      <c r="A687" s="234" t="s">
        <v>187</v>
      </c>
      <c r="B687" s="653" t="s">
        <v>413</v>
      </c>
      <c r="C687" s="218"/>
      <c r="D687" s="105"/>
      <c r="E687" s="218"/>
      <c r="F687" s="941"/>
    </row>
    <row r="688" spans="1:6" ht="13" x14ac:dyDescent="0.3">
      <c r="A688" s="234" t="s">
        <v>188</v>
      </c>
      <c r="B688" s="151"/>
      <c r="C688" s="218"/>
      <c r="D688" s="105"/>
      <c r="E688" s="218"/>
      <c r="F688" s="941"/>
    </row>
    <row r="689" spans="1:6" ht="13.5" thickBot="1" x14ac:dyDescent="0.35">
      <c r="A689" s="234" t="s">
        <v>189</v>
      </c>
      <c r="B689" s="153"/>
      <c r="C689" s="221">
        <f>-C664</f>
        <v>0</v>
      </c>
      <c r="D689" s="221">
        <f>-D664</f>
        <v>0</v>
      </c>
      <c r="E689" s="221">
        <f>-E664</f>
        <v>0</v>
      </c>
      <c r="F689" s="941">
        <v>0</v>
      </c>
    </row>
    <row r="690" spans="1:6" ht="13.5" thickBot="1" x14ac:dyDescent="0.35">
      <c r="A690" s="381" t="s">
        <v>629</v>
      </c>
      <c r="B690" s="382" t="s">
        <v>6</v>
      </c>
      <c r="C690" s="533">
        <f>C678+C679+C680+C688+C689</f>
        <v>0</v>
      </c>
      <c r="D690" s="533">
        <f>D678+D679+D680+D688+D689</f>
        <v>0</v>
      </c>
      <c r="E690" s="828">
        <f>E678+E679+E680+E688+E689</f>
        <v>0</v>
      </c>
      <c r="F690" s="1281">
        <v>0</v>
      </c>
    </row>
    <row r="691" spans="1:6" ht="27" thickTop="1" thickBot="1" x14ac:dyDescent="0.35">
      <c r="A691" s="381" t="s">
        <v>191</v>
      </c>
      <c r="B691" s="386" t="s">
        <v>293</v>
      </c>
      <c r="C691" s="532">
        <f>C675+C690</f>
        <v>0</v>
      </c>
      <c r="D691" s="532">
        <f>D675+D690</f>
        <v>0</v>
      </c>
      <c r="E691" s="829">
        <f>E675+E690</f>
        <v>18850011</v>
      </c>
      <c r="F691" s="1289">
        <v>0</v>
      </c>
    </row>
    <row r="692" spans="1:6" ht="13.5" thickTop="1" x14ac:dyDescent="0.3">
      <c r="A692" s="372"/>
      <c r="B692" s="520"/>
      <c r="C692" s="113"/>
      <c r="D692" s="28"/>
      <c r="E692" s="177"/>
      <c r="F692" s="1116"/>
    </row>
    <row r="693" spans="1:6" ht="13" x14ac:dyDescent="0.3">
      <c r="A693" s="235" t="s">
        <v>192</v>
      </c>
      <c r="B693" s="299" t="s">
        <v>294</v>
      </c>
      <c r="C693" s="108"/>
      <c r="D693" s="114"/>
      <c r="E693" s="220"/>
      <c r="F693" s="940"/>
    </row>
    <row r="694" spans="1:6" ht="13" x14ac:dyDescent="0.3">
      <c r="A694" s="234" t="s">
        <v>193</v>
      </c>
      <c r="B694" s="152" t="s">
        <v>420</v>
      </c>
      <c r="C694" s="105"/>
      <c r="D694" s="83"/>
      <c r="E694" s="218"/>
      <c r="F694" s="941"/>
    </row>
    <row r="695" spans="1:6" ht="13" x14ac:dyDescent="0.3">
      <c r="A695" s="234" t="s">
        <v>194</v>
      </c>
      <c r="B695" s="441" t="s">
        <v>418</v>
      </c>
      <c r="C695" s="105"/>
      <c r="D695" s="83"/>
      <c r="E695" s="218"/>
      <c r="F695" s="941"/>
    </row>
    <row r="696" spans="1:6" ht="13" x14ac:dyDescent="0.3">
      <c r="A696" s="234" t="s">
        <v>195</v>
      </c>
      <c r="B696" s="441" t="s">
        <v>417</v>
      </c>
      <c r="C696" s="105"/>
      <c r="D696" s="83"/>
      <c r="E696" s="218"/>
      <c r="F696" s="941"/>
    </row>
    <row r="697" spans="1:6" ht="13" x14ac:dyDescent="0.3">
      <c r="A697" s="234" t="s">
        <v>196</v>
      </c>
      <c r="B697" s="441" t="s">
        <v>419</v>
      </c>
      <c r="C697" s="105"/>
      <c r="D697" s="83"/>
      <c r="E697" s="218"/>
      <c r="F697" s="941"/>
    </row>
    <row r="698" spans="1:6" ht="13" x14ac:dyDescent="0.3">
      <c r="A698" s="234" t="s">
        <v>197</v>
      </c>
      <c r="B698" s="510" t="s">
        <v>421</v>
      </c>
      <c r="C698" s="105"/>
      <c r="D698" s="83"/>
      <c r="E698" s="218"/>
      <c r="F698" s="941"/>
    </row>
    <row r="699" spans="1:6" ht="13" x14ac:dyDescent="0.3">
      <c r="A699" s="234" t="s">
        <v>198</v>
      </c>
      <c r="B699" s="511" t="s">
        <v>424</v>
      </c>
      <c r="C699" s="105"/>
      <c r="D699" s="83"/>
      <c r="E699" s="218"/>
      <c r="F699" s="941"/>
    </row>
    <row r="700" spans="1:6" ht="13" x14ac:dyDescent="0.3">
      <c r="A700" s="234" t="s">
        <v>199</v>
      </c>
      <c r="B700" s="512" t="s">
        <v>423</v>
      </c>
      <c r="C700" s="105"/>
      <c r="D700" s="83"/>
      <c r="E700" s="218"/>
      <c r="F700" s="941">
        <v>1</v>
      </c>
    </row>
    <row r="701" spans="1:6" ht="13.5" thickBot="1" x14ac:dyDescent="0.35">
      <c r="A701" s="234" t="s">
        <v>200</v>
      </c>
      <c r="B701" s="243" t="s">
        <v>422</v>
      </c>
      <c r="C701" s="110"/>
      <c r="D701" s="84"/>
      <c r="E701" s="219"/>
      <c r="F701" s="941"/>
    </row>
    <row r="702" spans="1:6" ht="13.5" thickBot="1" x14ac:dyDescent="0.35">
      <c r="A702" s="252" t="s">
        <v>201</v>
      </c>
      <c r="B702" s="213" t="s">
        <v>425</v>
      </c>
      <c r="C702" s="112">
        <f>C694+C695+C696+C697+C698+C699+C700+C701</f>
        <v>0</v>
      </c>
      <c r="D702" s="112">
        <f>D694+D695+D696+D697+D698+D699+D700+D701</f>
        <v>0</v>
      </c>
      <c r="E702" s="181">
        <f>E694+E695+E696+E697+E698+E699+E700+E701</f>
        <v>0</v>
      </c>
      <c r="F702" s="974">
        <v>1</v>
      </c>
    </row>
    <row r="703" spans="1:6" ht="13" x14ac:dyDescent="0.3">
      <c r="A703" s="372"/>
      <c r="B703" s="41"/>
      <c r="C703" s="113"/>
      <c r="D703" s="28"/>
      <c r="E703" s="177"/>
      <c r="F703" s="1158"/>
    </row>
    <row r="704" spans="1:6" ht="13.5" thickBot="1" x14ac:dyDescent="0.35">
      <c r="A704" s="284" t="s">
        <v>202</v>
      </c>
      <c r="B704" s="801" t="s">
        <v>296</v>
      </c>
      <c r="C704" s="224">
        <f>C691+C702</f>
        <v>0</v>
      </c>
      <c r="D704" s="224">
        <f>D691+D702</f>
        <v>0</v>
      </c>
      <c r="E704" s="793">
        <f>E691+E702</f>
        <v>18850011</v>
      </c>
      <c r="F704" s="1160" t="e">
        <f>E704/D704</f>
        <v>#DIV/0!</v>
      </c>
    </row>
    <row r="708" spans="1:6" ht="13" x14ac:dyDescent="0.3">
      <c r="A708" s="251"/>
      <c r="B708" s="466"/>
      <c r="C708" s="1559">
        <v>12</v>
      </c>
      <c r="D708" s="28"/>
      <c r="E708" s="28"/>
    </row>
    <row r="709" spans="1:6" x14ac:dyDescent="0.25">
      <c r="A709" s="1619"/>
      <c r="B709" s="1605"/>
      <c r="C709" s="1605"/>
      <c r="D709" s="1605"/>
      <c r="E709" s="1605"/>
    </row>
    <row r="710" spans="1:6" x14ac:dyDescent="0.25">
      <c r="A710" s="507"/>
      <c r="B710" s="12"/>
      <c r="C710" s="12"/>
      <c r="D710" s="12"/>
      <c r="E710" s="12"/>
    </row>
    <row r="711" spans="1:6" ht="14" x14ac:dyDescent="0.3">
      <c r="A711" s="1592" t="s">
        <v>860</v>
      </c>
      <c r="B711" s="1592"/>
      <c r="C711" s="1592"/>
      <c r="D711" s="1592"/>
      <c r="E711" s="1592"/>
      <c r="F711" s="17"/>
    </row>
    <row r="712" spans="1:6" ht="14" x14ac:dyDescent="0.3">
      <c r="A712" s="245"/>
      <c r="B712" s="245"/>
      <c r="C712" s="245"/>
      <c r="D712" s="245"/>
      <c r="E712" s="245"/>
      <c r="F712" s="17"/>
    </row>
    <row r="713" spans="1:6" ht="15" x14ac:dyDescent="0.3">
      <c r="B713" s="1604" t="s">
        <v>846</v>
      </c>
      <c r="C713" s="1604"/>
      <c r="D713" s="1604"/>
      <c r="E713" s="1604"/>
      <c r="F713" s="35"/>
    </row>
    <row r="714" spans="1:6" ht="15" x14ac:dyDescent="0.3">
      <c r="B714" s="19"/>
      <c r="C714" s="19"/>
      <c r="D714" s="19"/>
      <c r="E714" s="19"/>
      <c r="F714" s="35"/>
    </row>
    <row r="715" spans="1:6" ht="13.5" thickBot="1" x14ac:dyDescent="0.35">
      <c r="B715" s="1"/>
      <c r="C715" s="1"/>
      <c r="D715" s="1"/>
      <c r="E715" s="20" t="s">
        <v>844</v>
      </c>
    </row>
    <row r="716" spans="1:6" ht="13.5" thickBot="1" x14ac:dyDescent="0.35">
      <c r="A716" s="1612" t="s">
        <v>155</v>
      </c>
      <c r="B716" s="1614" t="s">
        <v>8</v>
      </c>
      <c r="C716" s="1616" t="s">
        <v>297</v>
      </c>
      <c r="D716" s="1617"/>
      <c r="E716" s="1617"/>
      <c r="F716" s="1618"/>
    </row>
    <row r="717" spans="1:6" ht="26.5" thickBot="1" x14ac:dyDescent="0.35">
      <c r="A717" s="1613"/>
      <c r="B717" s="1615"/>
      <c r="C717" s="825" t="s">
        <v>129</v>
      </c>
      <c r="D717" s="826" t="s">
        <v>130</v>
      </c>
      <c r="E717" s="825" t="s">
        <v>634</v>
      </c>
      <c r="F717" s="823" t="s">
        <v>132</v>
      </c>
    </row>
    <row r="718" spans="1:6" ht="13" thickBot="1" x14ac:dyDescent="0.3">
      <c r="A718" s="831" t="s">
        <v>156</v>
      </c>
      <c r="B718" s="832" t="s">
        <v>157</v>
      </c>
      <c r="C718" s="833" t="s">
        <v>158</v>
      </c>
      <c r="D718" s="834" t="s">
        <v>159</v>
      </c>
      <c r="E718" s="833" t="s">
        <v>179</v>
      </c>
      <c r="F718" s="835" t="s">
        <v>204</v>
      </c>
    </row>
    <row r="719" spans="1:6" ht="13" x14ac:dyDescent="0.3">
      <c r="A719" s="235" t="s">
        <v>160</v>
      </c>
      <c r="B719" s="240" t="s">
        <v>133</v>
      </c>
      <c r="C719" s="220"/>
      <c r="D719" s="108"/>
      <c r="E719" s="220"/>
      <c r="F719" s="836"/>
    </row>
    <row r="720" spans="1:6" ht="13" x14ac:dyDescent="0.3">
      <c r="A720" s="234" t="s">
        <v>161</v>
      </c>
      <c r="B720" s="137" t="s">
        <v>390</v>
      </c>
      <c r="C720" s="495"/>
      <c r="D720" s="105"/>
      <c r="E720" s="218"/>
      <c r="F720" s="941"/>
    </row>
    <row r="721" spans="1:6" ht="13" x14ac:dyDescent="0.3">
      <c r="A721" s="234" t="s">
        <v>162</v>
      </c>
      <c r="B721" s="151" t="s">
        <v>392</v>
      </c>
      <c r="C721" s="495"/>
      <c r="D721" s="105"/>
      <c r="E721" s="218"/>
      <c r="F721" s="941"/>
    </row>
    <row r="722" spans="1:6" ht="13" x14ac:dyDescent="0.3">
      <c r="A722" s="234" t="s">
        <v>163</v>
      </c>
      <c r="B722" s="151" t="s">
        <v>391</v>
      </c>
      <c r="C722" s="218"/>
      <c r="D722" s="105"/>
      <c r="E722" s="218"/>
      <c r="F722" s="941"/>
    </row>
    <row r="723" spans="1:6" ht="13" x14ac:dyDescent="0.3">
      <c r="A723" s="234" t="s">
        <v>164</v>
      </c>
      <c r="B723" s="151" t="s">
        <v>393</v>
      </c>
      <c r="C723" s="218"/>
      <c r="D723" s="105"/>
      <c r="E723" s="218"/>
      <c r="F723" s="941"/>
    </row>
    <row r="724" spans="1:6" ht="13" x14ac:dyDescent="0.3">
      <c r="A724" s="234" t="s">
        <v>165</v>
      </c>
      <c r="B724" s="151" t="s">
        <v>394</v>
      </c>
      <c r="C724" s="218"/>
      <c r="D724" s="105"/>
      <c r="E724" s="218"/>
      <c r="F724" s="941"/>
    </row>
    <row r="725" spans="1:6" ht="13" x14ac:dyDescent="0.3">
      <c r="A725" s="234" t="s">
        <v>166</v>
      </c>
      <c r="B725" s="151" t="s">
        <v>395</v>
      </c>
      <c r="C725" s="218">
        <f>C726+C727+C728+C729+C730+C731+C732</f>
        <v>0</v>
      </c>
      <c r="D725" s="218"/>
      <c r="E725" s="218">
        <v>2220000</v>
      </c>
      <c r="F725" s="941" t="e">
        <f>E725/D725</f>
        <v>#DIV/0!</v>
      </c>
    </row>
    <row r="726" spans="1:6" ht="13" x14ac:dyDescent="0.3">
      <c r="A726" s="234" t="s">
        <v>167</v>
      </c>
      <c r="B726" s="151" t="s">
        <v>399</v>
      </c>
      <c r="C726" s="218"/>
      <c r="D726" s="105"/>
      <c r="E726" s="218"/>
      <c r="F726" s="941"/>
    </row>
    <row r="727" spans="1:6" ht="13" x14ac:dyDescent="0.3">
      <c r="A727" s="234" t="s">
        <v>168</v>
      </c>
      <c r="B727" s="151" t="s">
        <v>400</v>
      </c>
      <c r="C727" s="218"/>
      <c r="D727" s="105"/>
      <c r="E727" s="495"/>
      <c r="F727" s="941"/>
    </row>
    <row r="728" spans="1:6" ht="13" x14ac:dyDescent="0.3">
      <c r="A728" s="234" t="s">
        <v>169</v>
      </c>
      <c r="B728" s="151" t="s">
        <v>401</v>
      </c>
      <c r="C728" s="218"/>
      <c r="D728" s="105"/>
      <c r="E728" s="218"/>
      <c r="F728" s="941"/>
    </row>
    <row r="729" spans="1:6" ht="13" x14ac:dyDescent="0.3">
      <c r="A729" s="234" t="s">
        <v>170</v>
      </c>
      <c r="B729" s="241" t="s">
        <v>791</v>
      </c>
      <c r="C729" s="178"/>
      <c r="D729" s="109"/>
      <c r="E729" s="218">
        <v>2220000</v>
      </c>
      <c r="F729" s="941" t="e">
        <f>E729/D729</f>
        <v>#DIV/0!</v>
      </c>
    </row>
    <row r="730" spans="1:6" ht="13" x14ac:dyDescent="0.3">
      <c r="A730" s="234" t="s">
        <v>171</v>
      </c>
      <c r="B730" s="508" t="s">
        <v>398</v>
      </c>
      <c r="C730" s="221"/>
      <c r="D730" s="106"/>
      <c r="E730" s="218"/>
      <c r="F730" s="941"/>
    </row>
    <row r="731" spans="1:6" ht="13" x14ac:dyDescent="0.3">
      <c r="A731" s="234" t="s">
        <v>172</v>
      </c>
      <c r="B731" s="509" t="s">
        <v>396</v>
      </c>
      <c r="C731" s="221"/>
      <c r="D731" s="106"/>
      <c r="E731" s="218"/>
      <c r="F731" s="941"/>
    </row>
    <row r="732" spans="1:6" ht="13" x14ac:dyDescent="0.3">
      <c r="A732" s="234" t="s">
        <v>173</v>
      </c>
      <c r="B732" s="91" t="s">
        <v>628</v>
      </c>
      <c r="C732" s="221"/>
      <c r="D732" s="106"/>
      <c r="E732" s="218"/>
      <c r="F732" s="941"/>
    </row>
    <row r="733" spans="1:6" ht="13.5" thickBot="1" x14ac:dyDescent="0.35">
      <c r="A733" s="234" t="s">
        <v>174</v>
      </c>
      <c r="B733" s="153" t="s">
        <v>403</v>
      </c>
      <c r="C733" s="219"/>
      <c r="D733" s="110"/>
      <c r="E733" s="218">
        <v>20688199</v>
      </c>
      <c r="F733" s="941"/>
    </row>
    <row r="734" spans="1:6" ht="13.5" thickBot="1" x14ac:dyDescent="0.35">
      <c r="A734" s="381" t="s">
        <v>175</v>
      </c>
      <c r="B734" s="382" t="s">
        <v>5</v>
      </c>
      <c r="C734" s="392">
        <f>C720+C721+C722+C723+C725+C733</f>
        <v>0</v>
      </c>
      <c r="D734" s="392">
        <f>D720+D721+D722+D723+D725+D733</f>
        <v>0</v>
      </c>
      <c r="E734" s="392">
        <f>E720+E721+E722+E723+E725+E733</f>
        <v>22908199</v>
      </c>
      <c r="F734" s="1281" t="e">
        <f>E734/D734</f>
        <v>#DIV/0!</v>
      </c>
    </row>
    <row r="735" spans="1:6" ht="13.5" thickTop="1" x14ac:dyDescent="0.3">
      <c r="A735" s="372"/>
      <c r="B735" s="240"/>
      <c r="C735" s="177"/>
      <c r="D735" s="177"/>
      <c r="E735" s="827"/>
      <c r="F735" s="1116"/>
    </row>
    <row r="736" spans="1:6" ht="13" x14ac:dyDescent="0.3">
      <c r="A736" s="235" t="s">
        <v>176</v>
      </c>
      <c r="B736" s="242" t="s">
        <v>134</v>
      </c>
      <c r="C736" s="220"/>
      <c r="D736" s="220"/>
      <c r="E736" s="220"/>
      <c r="F736" s="940"/>
    </row>
    <row r="737" spans="1:6" ht="13" x14ac:dyDescent="0.3">
      <c r="A737" s="234" t="s">
        <v>177</v>
      </c>
      <c r="B737" s="151" t="s">
        <v>404</v>
      </c>
      <c r="C737" s="218"/>
      <c r="D737" s="218"/>
      <c r="E737" s="218"/>
      <c r="F737" s="941"/>
    </row>
    <row r="738" spans="1:6" ht="13" x14ac:dyDescent="0.3">
      <c r="A738" s="234" t="s">
        <v>178</v>
      </c>
      <c r="B738" s="151" t="s">
        <v>405</v>
      </c>
      <c r="C738" s="218"/>
      <c r="D738" s="218"/>
      <c r="E738" s="218"/>
      <c r="F738" s="941"/>
    </row>
    <row r="739" spans="1:6" ht="13" x14ac:dyDescent="0.3">
      <c r="A739" s="234" t="s">
        <v>180</v>
      </c>
      <c r="B739" s="151" t="s">
        <v>406</v>
      </c>
      <c r="C739" s="178"/>
      <c r="D739" s="178"/>
      <c r="E739" s="178"/>
      <c r="F739" s="941"/>
    </row>
    <row r="740" spans="1:6" ht="13" x14ac:dyDescent="0.3">
      <c r="A740" s="234" t="s">
        <v>181</v>
      </c>
      <c r="B740" s="241" t="s">
        <v>407</v>
      </c>
      <c r="C740" s="218"/>
      <c r="D740" s="105"/>
      <c r="E740" s="218"/>
      <c r="F740" s="941"/>
    </row>
    <row r="741" spans="1:6" ht="13" x14ac:dyDescent="0.3">
      <c r="A741" s="234" t="s">
        <v>182</v>
      </c>
      <c r="B741" s="241" t="s">
        <v>408</v>
      </c>
      <c r="C741" s="218"/>
      <c r="D741" s="105"/>
      <c r="E741" s="218"/>
      <c r="F741" s="941"/>
    </row>
    <row r="742" spans="1:6" ht="13" x14ac:dyDescent="0.3">
      <c r="A742" s="234" t="s">
        <v>183</v>
      </c>
      <c r="B742" s="241" t="s">
        <v>409</v>
      </c>
      <c r="C742" s="218"/>
      <c r="D742" s="105"/>
      <c r="E742" s="218"/>
      <c r="F742" s="941"/>
    </row>
    <row r="743" spans="1:6" ht="13" x14ac:dyDescent="0.3">
      <c r="A743" s="234" t="s">
        <v>184</v>
      </c>
      <c r="B743" s="241" t="s">
        <v>410</v>
      </c>
      <c r="C743" s="218"/>
      <c r="D743" s="105"/>
      <c r="E743" s="218"/>
      <c r="F743" s="941"/>
    </row>
    <row r="744" spans="1:6" ht="13" x14ac:dyDescent="0.3">
      <c r="A744" s="234" t="s">
        <v>185</v>
      </c>
      <c r="B744" s="508" t="s">
        <v>411</v>
      </c>
      <c r="C744" s="218"/>
      <c r="D744" s="105"/>
      <c r="E744" s="218"/>
      <c r="F744" s="941"/>
    </row>
    <row r="745" spans="1:6" ht="13" x14ac:dyDescent="0.3">
      <c r="A745" s="234" t="s">
        <v>186</v>
      </c>
      <c r="B745" s="212" t="s">
        <v>412</v>
      </c>
      <c r="C745" s="218"/>
      <c r="D745" s="105"/>
      <c r="E745" s="218"/>
      <c r="F745" s="941"/>
    </row>
    <row r="746" spans="1:6" ht="13" x14ac:dyDescent="0.3">
      <c r="A746" s="234" t="s">
        <v>187</v>
      </c>
      <c r="B746" s="653" t="s">
        <v>413</v>
      </c>
      <c r="C746" s="218"/>
      <c r="D746" s="105"/>
      <c r="E746" s="218"/>
      <c r="F746" s="941"/>
    </row>
    <row r="747" spans="1:6" ht="13" x14ac:dyDescent="0.3">
      <c r="A747" s="234" t="s">
        <v>188</v>
      </c>
      <c r="B747" s="151"/>
      <c r="C747" s="218"/>
      <c r="D747" s="105"/>
      <c r="E747" s="218"/>
      <c r="F747" s="941"/>
    </row>
    <row r="748" spans="1:6" ht="13.5" thickBot="1" x14ac:dyDescent="0.35">
      <c r="A748" s="234" t="s">
        <v>189</v>
      </c>
      <c r="B748" s="153"/>
      <c r="C748" s="221">
        <f>-C723</f>
        <v>0</v>
      </c>
      <c r="D748" s="221">
        <f>-D723</f>
        <v>0</v>
      </c>
      <c r="E748" s="221">
        <f>-E723</f>
        <v>0</v>
      </c>
      <c r="F748" s="941">
        <v>0</v>
      </c>
    </row>
    <row r="749" spans="1:6" ht="13.5" thickBot="1" x14ac:dyDescent="0.35">
      <c r="A749" s="381" t="s">
        <v>629</v>
      </c>
      <c r="B749" s="382" t="s">
        <v>6</v>
      </c>
      <c r="C749" s="533">
        <f>C737+C738+C739+C747+C748</f>
        <v>0</v>
      </c>
      <c r="D749" s="533">
        <f>D737+D738+D739+D747+D748</f>
        <v>0</v>
      </c>
      <c r="E749" s="828">
        <f>E737+E738+E739+E747+E748</f>
        <v>0</v>
      </c>
      <c r="F749" s="1281">
        <v>0</v>
      </c>
    </row>
    <row r="750" spans="1:6" ht="27" thickTop="1" thickBot="1" x14ac:dyDescent="0.35">
      <c r="A750" s="381" t="s">
        <v>191</v>
      </c>
      <c r="B750" s="386" t="s">
        <v>293</v>
      </c>
      <c r="C750" s="532">
        <f>C734+C749</f>
        <v>0</v>
      </c>
      <c r="D750" s="532">
        <f>D734+D749</f>
        <v>0</v>
      </c>
      <c r="E750" s="829">
        <f>E734+E749</f>
        <v>22908199</v>
      </c>
      <c r="F750" s="1289" t="e">
        <f>E750/D750</f>
        <v>#DIV/0!</v>
      </c>
    </row>
    <row r="751" spans="1:6" ht="13.5" thickTop="1" x14ac:dyDescent="0.3">
      <c r="A751" s="372"/>
      <c r="B751" s="520"/>
      <c r="C751" s="113"/>
      <c r="D751" s="28"/>
      <c r="E751" s="177"/>
      <c r="F751" s="1116"/>
    </row>
    <row r="752" spans="1:6" ht="13" x14ac:dyDescent="0.3">
      <c r="A752" s="235" t="s">
        <v>192</v>
      </c>
      <c r="B752" s="299" t="s">
        <v>294</v>
      </c>
      <c r="C752" s="108"/>
      <c r="D752" s="114"/>
      <c r="E752" s="220"/>
      <c r="F752" s="940"/>
    </row>
    <row r="753" spans="1:6" ht="13" x14ac:dyDescent="0.3">
      <c r="A753" s="234" t="s">
        <v>193</v>
      </c>
      <c r="B753" s="152" t="s">
        <v>420</v>
      </c>
      <c r="C753" s="105"/>
      <c r="D753" s="83"/>
      <c r="E753" s="218"/>
      <c r="F753" s="941"/>
    </row>
    <row r="754" spans="1:6" ht="13" x14ac:dyDescent="0.3">
      <c r="A754" s="234" t="s">
        <v>194</v>
      </c>
      <c r="B754" s="441" t="s">
        <v>418</v>
      </c>
      <c r="C754" s="105"/>
      <c r="D754" s="83"/>
      <c r="E754" s="218"/>
      <c r="F754" s="941"/>
    </row>
    <row r="755" spans="1:6" ht="13" x14ac:dyDescent="0.3">
      <c r="A755" s="234" t="s">
        <v>195</v>
      </c>
      <c r="B755" s="441" t="s">
        <v>417</v>
      </c>
      <c r="C755" s="105"/>
      <c r="D755" s="83"/>
      <c r="E755" s="218"/>
      <c r="F755" s="941"/>
    </row>
    <row r="756" spans="1:6" ht="13" x14ac:dyDescent="0.3">
      <c r="A756" s="234" t="s">
        <v>196</v>
      </c>
      <c r="B756" s="441" t="s">
        <v>419</v>
      </c>
      <c r="C756" s="105"/>
      <c r="D756" s="83"/>
      <c r="E756" s="218"/>
      <c r="F756" s="941"/>
    </row>
    <row r="757" spans="1:6" ht="13" x14ac:dyDescent="0.3">
      <c r="A757" s="234" t="s">
        <v>197</v>
      </c>
      <c r="B757" s="510" t="s">
        <v>421</v>
      </c>
      <c r="C757" s="105"/>
      <c r="D757" s="83"/>
      <c r="E757" s="218"/>
      <c r="F757" s="941"/>
    </row>
    <row r="758" spans="1:6" ht="13" x14ac:dyDescent="0.3">
      <c r="A758" s="234" t="s">
        <v>198</v>
      </c>
      <c r="B758" s="511" t="s">
        <v>424</v>
      </c>
      <c r="C758" s="105"/>
      <c r="D758" s="83"/>
      <c r="E758" s="218"/>
      <c r="F758" s="941"/>
    </row>
    <row r="759" spans="1:6" ht="13" x14ac:dyDescent="0.3">
      <c r="A759" s="234" t="s">
        <v>199</v>
      </c>
      <c r="B759" s="512" t="s">
        <v>423</v>
      </c>
      <c r="C759" s="105"/>
      <c r="D759" s="83"/>
      <c r="E759" s="218"/>
      <c r="F759" s="941"/>
    </row>
    <row r="760" spans="1:6" ht="13.5" thickBot="1" x14ac:dyDescent="0.35">
      <c r="A760" s="234" t="s">
        <v>200</v>
      </c>
      <c r="B760" s="243" t="s">
        <v>422</v>
      </c>
      <c r="C760" s="110"/>
      <c r="D760" s="84"/>
      <c r="E760" s="219"/>
      <c r="F760" s="941"/>
    </row>
    <row r="761" spans="1:6" ht="13.5" thickBot="1" x14ac:dyDescent="0.35">
      <c r="A761" s="252" t="s">
        <v>201</v>
      </c>
      <c r="B761" s="213" t="s">
        <v>425</v>
      </c>
      <c r="C761" s="112">
        <f>C753+C754+C755+C756+C757+C758+C759+C760</f>
        <v>0</v>
      </c>
      <c r="D761" s="112">
        <f>D753+D754+D755+D756+D757+D758+D759+D760</f>
        <v>0</v>
      </c>
      <c r="E761" s="181">
        <f>E753+E754+E755+E756+E757+E758+E759+E760</f>
        <v>0</v>
      </c>
      <c r="F761" s="981">
        <v>0</v>
      </c>
    </row>
    <row r="762" spans="1:6" ht="13" x14ac:dyDescent="0.3">
      <c r="A762" s="372"/>
      <c r="B762" s="41"/>
      <c r="C762" s="113"/>
      <c r="D762" s="28"/>
      <c r="E762" s="177"/>
      <c r="F762" s="1116"/>
    </row>
    <row r="763" spans="1:6" ht="13.5" thickBot="1" x14ac:dyDescent="0.35">
      <c r="A763" s="284" t="s">
        <v>202</v>
      </c>
      <c r="B763" s="801" t="s">
        <v>296</v>
      </c>
      <c r="C763" s="224">
        <f>C750+C761</f>
        <v>0</v>
      </c>
      <c r="D763" s="224">
        <f>D750+D761</f>
        <v>0</v>
      </c>
      <c r="E763" s="793">
        <f>E750+E761</f>
        <v>22908199</v>
      </c>
      <c r="F763" s="1160" t="e">
        <f>E763/D763</f>
        <v>#DIV/0!</v>
      </c>
    </row>
    <row r="767" spans="1:6" ht="13" x14ac:dyDescent="0.3">
      <c r="A767" s="251"/>
      <c r="B767" s="466"/>
      <c r="C767" s="1559">
        <v>13</v>
      </c>
      <c r="D767" s="28"/>
      <c r="E767" s="28"/>
    </row>
    <row r="768" spans="1:6" x14ac:dyDescent="0.25">
      <c r="A768" s="1619"/>
      <c r="B768" s="1605"/>
      <c r="C768" s="1605"/>
      <c r="D768" s="1605"/>
      <c r="E768" s="1605"/>
    </row>
    <row r="769" spans="1:6" x14ac:dyDescent="0.25">
      <c r="A769" s="507"/>
      <c r="B769" s="12"/>
      <c r="C769" s="12"/>
      <c r="D769" s="12"/>
      <c r="E769" s="12"/>
    </row>
    <row r="770" spans="1:6" ht="14" x14ac:dyDescent="0.3">
      <c r="A770" s="1592" t="s">
        <v>862</v>
      </c>
      <c r="B770" s="1592"/>
      <c r="C770" s="1592"/>
      <c r="D770" s="1592"/>
      <c r="E770" s="1592"/>
      <c r="F770" s="17"/>
    </row>
    <row r="771" spans="1:6" ht="14" x14ac:dyDescent="0.3">
      <c r="A771" s="245"/>
      <c r="B771" s="245"/>
      <c r="C771" s="245"/>
      <c r="D771" s="245"/>
      <c r="E771" s="245"/>
      <c r="F771" s="17"/>
    </row>
    <row r="772" spans="1:6" ht="15" x14ac:dyDescent="0.3">
      <c r="B772" s="1604" t="s">
        <v>846</v>
      </c>
      <c r="C772" s="1604"/>
      <c r="D772" s="1604"/>
      <c r="E772" s="1604"/>
      <c r="F772" s="35"/>
    </row>
    <row r="773" spans="1:6" ht="15" x14ac:dyDescent="0.3">
      <c r="B773" s="19"/>
      <c r="C773" s="19"/>
      <c r="D773" s="19"/>
      <c r="E773" s="19"/>
      <c r="F773" s="35"/>
    </row>
    <row r="774" spans="1:6" ht="13.5" thickBot="1" x14ac:dyDescent="0.35">
      <c r="B774" s="1"/>
      <c r="C774" s="1"/>
      <c r="D774" s="1"/>
      <c r="E774" s="20" t="s">
        <v>844</v>
      </c>
    </row>
    <row r="775" spans="1:6" ht="13.5" thickBot="1" x14ac:dyDescent="0.35">
      <c r="A775" s="1612" t="s">
        <v>155</v>
      </c>
      <c r="B775" s="1614" t="s">
        <v>8</v>
      </c>
      <c r="C775" s="1616" t="s">
        <v>861</v>
      </c>
      <c r="D775" s="1617"/>
      <c r="E775" s="1617"/>
      <c r="F775" s="1618"/>
    </row>
    <row r="776" spans="1:6" ht="26.5" thickBot="1" x14ac:dyDescent="0.35">
      <c r="A776" s="1613"/>
      <c r="B776" s="1615"/>
      <c r="C776" s="825" t="s">
        <v>129</v>
      </c>
      <c r="D776" s="826" t="s">
        <v>130</v>
      </c>
      <c r="E776" s="825" t="s">
        <v>634</v>
      </c>
      <c r="F776" s="823" t="s">
        <v>132</v>
      </c>
    </row>
    <row r="777" spans="1:6" ht="13" thickBot="1" x14ac:dyDescent="0.3">
      <c r="A777" s="831" t="s">
        <v>156</v>
      </c>
      <c r="B777" s="832" t="s">
        <v>157</v>
      </c>
      <c r="C777" s="833" t="s">
        <v>158</v>
      </c>
      <c r="D777" s="834" t="s">
        <v>159</v>
      </c>
      <c r="E777" s="833" t="s">
        <v>179</v>
      </c>
      <c r="F777" s="835" t="s">
        <v>204</v>
      </c>
    </row>
    <row r="778" spans="1:6" ht="13" x14ac:dyDescent="0.3">
      <c r="A778" s="235" t="s">
        <v>160</v>
      </c>
      <c r="B778" s="240" t="s">
        <v>133</v>
      </c>
      <c r="C778" s="220"/>
      <c r="D778" s="108"/>
      <c r="E778" s="220"/>
      <c r="F778" s="836"/>
    </row>
    <row r="779" spans="1:6" ht="13" x14ac:dyDescent="0.3">
      <c r="A779" s="234" t="s">
        <v>161</v>
      </c>
      <c r="B779" s="137" t="s">
        <v>390</v>
      </c>
      <c r="C779" s="495"/>
      <c r="D779" s="105"/>
      <c r="E779" s="218">
        <v>3702123</v>
      </c>
      <c r="F779" s="941" t="e">
        <f>E779/D779</f>
        <v>#DIV/0!</v>
      </c>
    </row>
    <row r="780" spans="1:6" ht="13" x14ac:dyDescent="0.3">
      <c r="A780" s="234" t="s">
        <v>162</v>
      </c>
      <c r="B780" s="151" t="s">
        <v>392</v>
      </c>
      <c r="C780" s="495"/>
      <c r="D780" s="105"/>
      <c r="E780" s="218">
        <v>744928</v>
      </c>
      <c r="F780" s="941" t="e">
        <f>E780/D780</f>
        <v>#DIV/0!</v>
      </c>
    </row>
    <row r="781" spans="1:6" ht="13" x14ac:dyDescent="0.3">
      <c r="A781" s="234" t="s">
        <v>163</v>
      </c>
      <c r="B781" s="151" t="s">
        <v>391</v>
      </c>
      <c r="C781" s="218"/>
      <c r="D781" s="105"/>
      <c r="E781" s="218">
        <v>1196856</v>
      </c>
      <c r="F781" s="941" t="e">
        <f>E781/D781</f>
        <v>#DIV/0!</v>
      </c>
    </row>
    <row r="782" spans="1:6" ht="13" x14ac:dyDescent="0.3">
      <c r="A782" s="234" t="s">
        <v>164</v>
      </c>
      <c r="B782" s="151" t="s">
        <v>393</v>
      </c>
      <c r="C782" s="218"/>
      <c r="D782" s="105"/>
      <c r="E782" s="218"/>
      <c r="F782" s="941"/>
    </row>
    <row r="783" spans="1:6" ht="13" x14ac:dyDescent="0.3">
      <c r="A783" s="234" t="s">
        <v>165</v>
      </c>
      <c r="B783" s="151" t="s">
        <v>394</v>
      </c>
      <c r="C783" s="218"/>
      <c r="D783" s="105"/>
      <c r="E783" s="218"/>
      <c r="F783" s="941"/>
    </row>
    <row r="784" spans="1:6" ht="13" x14ac:dyDescent="0.3">
      <c r="A784" s="234" t="s">
        <v>166</v>
      </c>
      <c r="B784" s="151" t="s">
        <v>395</v>
      </c>
      <c r="C784" s="218">
        <f>C785+C786+C787+C788+C789+C790+C791</f>
        <v>0</v>
      </c>
      <c r="D784" s="218">
        <f>D785+D786+D787+D788+D789+D790+D791</f>
        <v>0</v>
      </c>
      <c r="E784" s="218">
        <f>E785+E786+E787+E788+E789+E790+E791</f>
        <v>0</v>
      </c>
      <c r="F784" s="941"/>
    </row>
    <row r="785" spans="1:6" ht="13" x14ac:dyDescent="0.3">
      <c r="A785" s="234" t="s">
        <v>167</v>
      </c>
      <c r="B785" s="151" t="s">
        <v>399</v>
      </c>
      <c r="C785" s="218"/>
      <c r="D785" s="105"/>
      <c r="E785" s="218"/>
      <c r="F785" s="941"/>
    </row>
    <row r="786" spans="1:6" ht="13" x14ac:dyDescent="0.3">
      <c r="A786" s="234" t="s">
        <v>168</v>
      </c>
      <c r="B786" s="151" t="s">
        <v>400</v>
      </c>
      <c r="C786" s="218"/>
      <c r="D786" s="105"/>
      <c r="E786" s="495"/>
      <c r="F786" s="941"/>
    </row>
    <row r="787" spans="1:6" ht="13" x14ac:dyDescent="0.3">
      <c r="A787" s="234" t="s">
        <v>169</v>
      </c>
      <c r="B787" s="151" t="s">
        <v>401</v>
      </c>
      <c r="C787" s="218"/>
      <c r="D787" s="105"/>
      <c r="E787" s="218"/>
      <c r="F787" s="941"/>
    </row>
    <row r="788" spans="1:6" ht="13" x14ac:dyDescent="0.3">
      <c r="A788" s="234" t="s">
        <v>170</v>
      </c>
      <c r="B788" s="241" t="s">
        <v>397</v>
      </c>
      <c r="C788" s="178"/>
      <c r="D788" s="109"/>
      <c r="E788" s="218"/>
      <c r="F788" s="941"/>
    </row>
    <row r="789" spans="1:6" ht="13" x14ac:dyDescent="0.3">
      <c r="A789" s="234" t="s">
        <v>171</v>
      </c>
      <c r="B789" s="508" t="s">
        <v>398</v>
      </c>
      <c r="C789" s="221"/>
      <c r="D789" s="106"/>
      <c r="E789" s="218"/>
      <c r="F789" s="941"/>
    </row>
    <row r="790" spans="1:6" ht="13" x14ac:dyDescent="0.3">
      <c r="A790" s="234" t="s">
        <v>172</v>
      </c>
      <c r="B790" s="509" t="s">
        <v>396</v>
      </c>
      <c r="C790" s="221"/>
      <c r="D790" s="106"/>
      <c r="E790" s="218"/>
      <c r="F790" s="941"/>
    </row>
    <row r="791" spans="1:6" ht="13" x14ac:dyDescent="0.3">
      <c r="A791" s="234" t="s">
        <v>173</v>
      </c>
      <c r="B791" s="91" t="s">
        <v>628</v>
      </c>
      <c r="C791" s="221"/>
      <c r="D791" s="106"/>
      <c r="E791" s="218"/>
      <c r="F791" s="941"/>
    </row>
    <row r="792" spans="1:6" ht="13.5" thickBot="1" x14ac:dyDescent="0.35">
      <c r="A792" s="234" t="s">
        <v>174</v>
      </c>
      <c r="B792" s="153" t="s">
        <v>403</v>
      </c>
      <c r="C792" s="219"/>
      <c r="D792" s="110"/>
      <c r="E792" s="218"/>
      <c r="F792" s="941"/>
    </row>
    <row r="793" spans="1:6" ht="13.5" thickBot="1" x14ac:dyDescent="0.35">
      <c r="A793" s="381" t="s">
        <v>175</v>
      </c>
      <c r="B793" s="382" t="s">
        <v>5</v>
      </c>
      <c r="C793" s="392">
        <f>C779+C780+C781+C782+C784+C792</f>
        <v>0</v>
      </c>
      <c r="D793" s="392">
        <f>D779+D780+D781+D782+D784+D792</f>
        <v>0</v>
      </c>
      <c r="E793" s="392">
        <f>E779+E780+E781+E782+E784+E792</f>
        <v>5643907</v>
      </c>
      <c r="F793" s="1281" t="e">
        <f>E793/D793</f>
        <v>#DIV/0!</v>
      </c>
    </row>
    <row r="794" spans="1:6" ht="13.5" thickTop="1" x14ac:dyDescent="0.3">
      <c r="A794" s="372"/>
      <c r="B794" s="240"/>
      <c r="C794" s="177"/>
      <c r="D794" s="177"/>
      <c r="E794" s="827"/>
      <c r="F794" s="1116"/>
    </row>
    <row r="795" spans="1:6" ht="13" x14ac:dyDescent="0.3">
      <c r="A795" s="235" t="s">
        <v>176</v>
      </c>
      <c r="B795" s="242" t="s">
        <v>134</v>
      </c>
      <c r="C795" s="220"/>
      <c r="D795" s="220"/>
      <c r="E795" s="220"/>
      <c r="F795" s="940"/>
    </row>
    <row r="796" spans="1:6" ht="13" x14ac:dyDescent="0.3">
      <c r="A796" s="234" t="s">
        <v>177</v>
      </c>
      <c r="B796" s="151" t="s">
        <v>404</v>
      </c>
      <c r="C796" s="218"/>
      <c r="D796" s="218"/>
      <c r="E796" s="218">
        <v>32900</v>
      </c>
      <c r="F796" s="941"/>
    </row>
    <row r="797" spans="1:6" ht="13" x14ac:dyDescent="0.3">
      <c r="A797" s="234" t="s">
        <v>178</v>
      </c>
      <c r="B797" s="151" t="s">
        <v>405</v>
      </c>
      <c r="C797" s="218"/>
      <c r="D797" s="105"/>
      <c r="E797" s="218"/>
      <c r="F797" s="941"/>
    </row>
    <row r="798" spans="1:6" ht="13" x14ac:dyDescent="0.3">
      <c r="A798" s="234" t="s">
        <v>180</v>
      </c>
      <c r="B798" s="151" t="s">
        <v>406</v>
      </c>
      <c r="C798" s="178">
        <f>C799+C800+C801+C802+C803+C804+C805</f>
        <v>0</v>
      </c>
      <c r="D798" s="178">
        <f>D799+D800+D801+D802+D803+D804+D805</f>
        <v>0</v>
      </c>
      <c r="E798" s="178">
        <f>E799+E800+E801+E802+E803+E804+E805</f>
        <v>0</v>
      </c>
      <c r="F798" s="941"/>
    </row>
    <row r="799" spans="1:6" ht="13" x14ac:dyDescent="0.3">
      <c r="A799" s="234" t="s">
        <v>181</v>
      </c>
      <c r="B799" s="241" t="s">
        <v>407</v>
      </c>
      <c r="C799" s="218"/>
      <c r="D799" s="105"/>
      <c r="E799" s="218"/>
      <c r="F799" s="941"/>
    </row>
    <row r="800" spans="1:6" ht="13" x14ac:dyDescent="0.3">
      <c r="A800" s="234" t="s">
        <v>182</v>
      </c>
      <c r="B800" s="241" t="s">
        <v>408</v>
      </c>
      <c r="C800" s="218"/>
      <c r="D800" s="105"/>
      <c r="E800" s="218"/>
      <c r="F800" s="941"/>
    </row>
    <row r="801" spans="1:6" ht="13" x14ac:dyDescent="0.3">
      <c r="A801" s="234" t="s">
        <v>183</v>
      </c>
      <c r="B801" s="241" t="s">
        <v>409</v>
      </c>
      <c r="C801" s="218"/>
      <c r="D801" s="105"/>
      <c r="E801" s="218"/>
      <c r="F801" s="941"/>
    </row>
    <row r="802" spans="1:6" ht="13" x14ac:dyDescent="0.3">
      <c r="A802" s="234" t="s">
        <v>184</v>
      </c>
      <c r="B802" s="241" t="s">
        <v>410</v>
      </c>
      <c r="C802" s="218"/>
      <c r="D802" s="105"/>
      <c r="E802" s="218"/>
      <c r="F802" s="941"/>
    </row>
    <row r="803" spans="1:6" ht="13" x14ac:dyDescent="0.3">
      <c r="A803" s="234" t="s">
        <v>185</v>
      </c>
      <c r="B803" s="508" t="s">
        <v>411</v>
      </c>
      <c r="C803" s="218"/>
      <c r="D803" s="105"/>
      <c r="E803" s="218"/>
      <c r="F803" s="941"/>
    </row>
    <row r="804" spans="1:6" ht="13" x14ac:dyDescent="0.3">
      <c r="A804" s="234" t="s">
        <v>186</v>
      </c>
      <c r="B804" s="212" t="s">
        <v>412</v>
      </c>
      <c r="C804" s="218"/>
      <c r="D804" s="105"/>
      <c r="E804" s="218"/>
      <c r="F804" s="941"/>
    </row>
    <row r="805" spans="1:6" ht="13" x14ac:dyDescent="0.3">
      <c r="A805" s="234" t="s">
        <v>187</v>
      </c>
      <c r="B805" s="653" t="s">
        <v>413</v>
      </c>
      <c r="C805" s="218"/>
      <c r="D805" s="105"/>
      <c r="E805" s="218"/>
      <c r="F805" s="941"/>
    </row>
    <row r="806" spans="1:6" ht="13" x14ac:dyDescent="0.3">
      <c r="A806" s="234" t="s">
        <v>188</v>
      </c>
      <c r="B806" s="151"/>
      <c r="C806" s="218"/>
      <c r="D806" s="105"/>
      <c r="E806" s="218"/>
      <c r="F806" s="941"/>
    </row>
    <row r="807" spans="1:6" ht="13.5" thickBot="1" x14ac:dyDescent="0.35">
      <c r="A807" s="234" t="s">
        <v>189</v>
      </c>
      <c r="B807" s="153"/>
      <c r="C807" s="221">
        <f>-C782</f>
        <v>0</v>
      </c>
      <c r="D807" s="221">
        <f>-D782</f>
        <v>0</v>
      </c>
      <c r="E807" s="221">
        <f>-E782</f>
        <v>0</v>
      </c>
      <c r="F807" s="941">
        <v>0</v>
      </c>
    </row>
    <row r="808" spans="1:6" ht="13.5" thickBot="1" x14ac:dyDescent="0.35">
      <c r="A808" s="381" t="s">
        <v>629</v>
      </c>
      <c r="B808" s="382" t="s">
        <v>6</v>
      </c>
      <c r="C808" s="533">
        <f>C796+C797+C798+C806+C807</f>
        <v>0</v>
      </c>
      <c r="D808" s="533">
        <f>D796+D797+D798+D806+D807</f>
        <v>0</v>
      </c>
      <c r="E808" s="828">
        <f>E796+E797+E798+E806+E807</f>
        <v>32900</v>
      </c>
      <c r="F808" s="1286">
        <v>0</v>
      </c>
    </row>
    <row r="809" spans="1:6" ht="27" thickTop="1" thickBot="1" x14ac:dyDescent="0.35">
      <c r="A809" s="381" t="s">
        <v>191</v>
      </c>
      <c r="B809" s="386" t="s">
        <v>293</v>
      </c>
      <c r="C809" s="532">
        <f>C793+C808</f>
        <v>0</v>
      </c>
      <c r="D809" s="532">
        <f>D793+D808</f>
        <v>0</v>
      </c>
      <c r="E809" s="829">
        <f>E793+E808</f>
        <v>5676807</v>
      </c>
      <c r="F809" s="1289" t="e">
        <f>E809/D809</f>
        <v>#DIV/0!</v>
      </c>
    </row>
    <row r="810" spans="1:6" ht="13.5" thickTop="1" x14ac:dyDescent="0.3">
      <c r="A810" s="372"/>
      <c r="B810" s="520"/>
      <c r="C810" s="113"/>
      <c r="D810" s="28"/>
      <c r="E810" s="177"/>
      <c r="F810" s="1116"/>
    </row>
    <row r="811" spans="1:6" ht="13" x14ac:dyDescent="0.3">
      <c r="A811" s="235" t="s">
        <v>192</v>
      </c>
      <c r="B811" s="299" t="s">
        <v>294</v>
      </c>
      <c r="C811" s="108"/>
      <c r="D811" s="114"/>
      <c r="E811" s="220"/>
      <c r="F811" s="940"/>
    </row>
    <row r="812" spans="1:6" ht="13" x14ac:dyDescent="0.3">
      <c r="A812" s="234" t="s">
        <v>193</v>
      </c>
      <c r="B812" s="152" t="s">
        <v>420</v>
      </c>
      <c r="C812" s="105"/>
      <c r="D812" s="83"/>
      <c r="E812" s="218"/>
      <c r="F812" s="941"/>
    </row>
    <row r="813" spans="1:6" ht="13" x14ac:dyDescent="0.3">
      <c r="A813" s="234" t="s">
        <v>194</v>
      </c>
      <c r="B813" s="441" t="s">
        <v>418</v>
      </c>
      <c r="C813" s="105"/>
      <c r="D813" s="83"/>
      <c r="E813" s="218"/>
      <c r="F813" s="941"/>
    </row>
    <row r="814" spans="1:6" ht="13" x14ac:dyDescent="0.3">
      <c r="A814" s="234" t="s">
        <v>195</v>
      </c>
      <c r="B814" s="441" t="s">
        <v>417</v>
      </c>
      <c r="C814" s="105"/>
      <c r="D814" s="83"/>
      <c r="E814" s="218"/>
      <c r="F814" s="941"/>
    </row>
    <row r="815" spans="1:6" ht="13" x14ac:dyDescent="0.3">
      <c r="A815" s="234" t="s">
        <v>196</v>
      </c>
      <c r="B815" s="441" t="s">
        <v>419</v>
      </c>
      <c r="C815" s="105"/>
      <c r="D815" s="83"/>
      <c r="E815" s="218"/>
      <c r="F815" s="941"/>
    </row>
    <row r="816" spans="1:6" ht="13" x14ac:dyDescent="0.3">
      <c r="A816" s="234" t="s">
        <v>197</v>
      </c>
      <c r="B816" s="510" t="s">
        <v>421</v>
      </c>
      <c r="C816" s="105"/>
      <c r="D816" s="83"/>
      <c r="E816" s="218"/>
      <c r="F816" s="941"/>
    </row>
    <row r="817" spans="1:6" ht="13" x14ac:dyDescent="0.3">
      <c r="A817" s="234" t="s">
        <v>198</v>
      </c>
      <c r="B817" s="511" t="s">
        <v>424</v>
      </c>
      <c r="C817" s="105"/>
      <c r="D817" s="83"/>
      <c r="E817" s="218"/>
      <c r="F817" s="941"/>
    </row>
    <row r="818" spans="1:6" ht="13" x14ac:dyDescent="0.3">
      <c r="A818" s="234" t="s">
        <v>199</v>
      </c>
      <c r="B818" s="512" t="s">
        <v>423</v>
      </c>
      <c r="C818" s="105"/>
      <c r="D818" s="83"/>
      <c r="E818" s="218"/>
      <c r="F818" s="941"/>
    </row>
    <row r="819" spans="1:6" ht="13.5" thickBot="1" x14ac:dyDescent="0.35">
      <c r="A819" s="234" t="s">
        <v>200</v>
      </c>
      <c r="B819" s="243" t="s">
        <v>422</v>
      </c>
      <c r="C819" s="110"/>
      <c r="D819" s="84"/>
      <c r="E819" s="219"/>
      <c r="F819" s="941"/>
    </row>
    <row r="820" spans="1:6" ht="13.5" thickBot="1" x14ac:dyDescent="0.35">
      <c r="A820" s="252" t="s">
        <v>201</v>
      </c>
      <c r="B820" s="213" t="s">
        <v>425</v>
      </c>
      <c r="C820" s="112">
        <f>C812+C813+C814+C815+C816+C817+C818+C819</f>
        <v>0</v>
      </c>
      <c r="D820" s="112">
        <f>D812+D813+D814+D815+D816+D817+D818+D819</f>
        <v>0</v>
      </c>
      <c r="E820" s="181">
        <f>E812+E813+E814+E815+E816+E817+E818+E819</f>
        <v>0</v>
      </c>
      <c r="F820" s="974">
        <v>0</v>
      </c>
    </row>
    <row r="821" spans="1:6" ht="13" x14ac:dyDescent="0.3">
      <c r="A821" s="372"/>
      <c r="B821" s="41"/>
      <c r="C821" s="113"/>
      <c r="D821" s="28"/>
      <c r="E821" s="177"/>
      <c r="F821" s="1116"/>
    </row>
    <row r="822" spans="1:6" ht="13.5" thickBot="1" x14ac:dyDescent="0.35">
      <c r="A822" s="284" t="s">
        <v>202</v>
      </c>
      <c r="B822" s="801" t="s">
        <v>296</v>
      </c>
      <c r="C822" s="224">
        <f>C809+C820</f>
        <v>0</v>
      </c>
      <c r="D822" s="224">
        <f>D809+D820</f>
        <v>0</v>
      </c>
      <c r="E822" s="793">
        <f>E809+E820</f>
        <v>5676807</v>
      </c>
      <c r="F822" s="1160" t="e">
        <f>E822/D822</f>
        <v>#DIV/0!</v>
      </c>
    </row>
    <row r="826" spans="1:6" ht="13" x14ac:dyDescent="0.3">
      <c r="A826" s="251"/>
      <c r="B826" s="466"/>
      <c r="C826" s="1559">
        <v>14</v>
      </c>
      <c r="D826" s="28"/>
      <c r="E826" s="28"/>
    </row>
    <row r="827" spans="1:6" x14ac:dyDescent="0.25">
      <c r="A827" s="1619"/>
      <c r="B827" s="1619"/>
      <c r="C827" s="1619"/>
      <c r="D827" s="1619"/>
      <c r="E827" s="1619"/>
    </row>
    <row r="828" spans="1:6" x14ac:dyDescent="0.25">
      <c r="A828" s="507"/>
      <c r="B828" s="12"/>
      <c r="C828" s="12"/>
      <c r="D828" s="12"/>
      <c r="E828" s="12"/>
    </row>
    <row r="829" spans="1:6" ht="14" x14ac:dyDescent="0.3">
      <c r="A829" s="1592" t="s">
        <v>863</v>
      </c>
      <c r="B829" s="1592"/>
      <c r="C829" s="1592"/>
      <c r="D829" s="1592"/>
      <c r="E829" s="1592"/>
      <c r="F829" s="17"/>
    </row>
    <row r="830" spans="1:6" ht="14" x14ac:dyDescent="0.3">
      <c r="A830" s="245"/>
      <c r="B830" s="245"/>
      <c r="C830" s="245"/>
      <c r="D830" s="245"/>
      <c r="E830" s="245"/>
      <c r="F830" s="17"/>
    </row>
    <row r="831" spans="1:6" ht="15" x14ac:dyDescent="0.3">
      <c r="B831" s="1604" t="s">
        <v>846</v>
      </c>
      <c r="C831" s="1604"/>
      <c r="D831" s="1604"/>
      <c r="E831" s="1604"/>
      <c r="F831" s="35"/>
    </row>
    <row r="832" spans="1:6" ht="15" x14ac:dyDescent="0.3">
      <c r="B832" s="19"/>
      <c r="C832" s="19"/>
      <c r="D832" s="19"/>
      <c r="E832" s="19"/>
      <c r="F832" s="35"/>
    </row>
    <row r="833" spans="1:6" ht="13.5" thickBot="1" x14ac:dyDescent="0.35">
      <c r="B833" s="1"/>
      <c r="C833" s="1"/>
      <c r="D833" s="1"/>
      <c r="E833" s="20" t="s">
        <v>844</v>
      </c>
    </row>
    <row r="834" spans="1:6" ht="13.5" customHeight="1" thickBot="1" x14ac:dyDescent="0.35">
      <c r="A834" s="1606" t="s">
        <v>155</v>
      </c>
      <c r="B834" s="1621" t="s">
        <v>8</v>
      </c>
      <c r="C834" s="1599" t="s">
        <v>9</v>
      </c>
      <c r="D834" s="1600"/>
      <c r="E834" s="1600"/>
      <c r="F834" s="1623"/>
    </row>
    <row r="835" spans="1:6" ht="26.5" thickBot="1" x14ac:dyDescent="0.35">
      <c r="A835" s="1620"/>
      <c r="B835" s="1622"/>
      <c r="C835" s="825" t="s">
        <v>129</v>
      </c>
      <c r="D835" s="826" t="s">
        <v>130</v>
      </c>
      <c r="E835" s="825" t="s">
        <v>634</v>
      </c>
      <c r="F835" s="823" t="s">
        <v>132</v>
      </c>
    </row>
    <row r="836" spans="1:6" ht="13" thickBot="1" x14ac:dyDescent="0.3">
      <c r="A836" s="831" t="s">
        <v>156</v>
      </c>
      <c r="B836" s="832" t="s">
        <v>157</v>
      </c>
      <c r="C836" s="833" t="s">
        <v>158</v>
      </c>
      <c r="D836" s="834" t="s">
        <v>159</v>
      </c>
      <c r="E836" s="833" t="s">
        <v>179</v>
      </c>
      <c r="F836" s="835" t="s">
        <v>204</v>
      </c>
    </row>
    <row r="837" spans="1:6" ht="13" x14ac:dyDescent="0.3">
      <c r="A837" s="235" t="s">
        <v>160</v>
      </c>
      <c r="B837" s="240" t="s">
        <v>133</v>
      </c>
      <c r="C837" s="220"/>
      <c r="D837" s="108"/>
      <c r="E837" s="220"/>
      <c r="F837" s="836"/>
    </row>
    <row r="838" spans="1:6" ht="13" x14ac:dyDescent="0.3">
      <c r="A838" s="234" t="s">
        <v>161</v>
      </c>
      <c r="B838" s="137" t="s">
        <v>390</v>
      </c>
      <c r="C838" s="495">
        <f>C779+C720+C661+C602+C543+C484+C426+C367+C308+C248+C190+C131+C71+C10</f>
        <v>0</v>
      </c>
      <c r="D838" s="495">
        <f>D779+D720+D661+D602+D543+D484+D426+D367+D308+D248+D190+D131+D71+D10</f>
        <v>0</v>
      </c>
      <c r="E838" s="495">
        <f>E779+E720+E661+E602+E543+E484+E426+E367+E308+E248+E190+E131+E71+E10</f>
        <v>66857391</v>
      </c>
      <c r="F838" s="941" t="e">
        <f>E838/D838</f>
        <v>#DIV/0!</v>
      </c>
    </row>
    <row r="839" spans="1:6" ht="13" x14ac:dyDescent="0.3">
      <c r="A839" s="234" t="s">
        <v>162</v>
      </c>
      <c r="B839" s="151" t="s">
        <v>392</v>
      </c>
      <c r="C839" s="495">
        <f t="shared" ref="C839:E842" si="0">C780+C721+C662+C603+C544+C485+C427+C368+C309+C249+C191+C132+C72+C11</f>
        <v>0</v>
      </c>
      <c r="D839" s="495"/>
      <c r="E839" s="495">
        <f t="shared" si="0"/>
        <v>10411661</v>
      </c>
      <c r="F839" s="941" t="e">
        <f t="shared" ref="F839:F851" si="1">E839/D839</f>
        <v>#DIV/0!</v>
      </c>
    </row>
    <row r="840" spans="1:6" ht="13" x14ac:dyDescent="0.3">
      <c r="A840" s="234" t="s">
        <v>163</v>
      </c>
      <c r="B840" s="151" t="s">
        <v>391</v>
      </c>
      <c r="C840" s="495">
        <f t="shared" si="0"/>
        <v>0</v>
      </c>
      <c r="D840" s="495">
        <f t="shared" si="0"/>
        <v>0</v>
      </c>
      <c r="E840" s="495">
        <f t="shared" si="0"/>
        <v>67402725</v>
      </c>
      <c r="F840" s="941" t="e">
        <f t="shared" si="1"/>
        <v>#DIV/0!</v>
      </c>
    </row>
    <row r="841" spans="1:6" ht="13" x14ac:dyDescent="0.3">
      <c r="A841" s="234" t="s">
        <v>164</v>
      </c>
      <c r="B841" s="151" t="s">
        <v>393</v>
      </c>
      <c r="C841" s="495">
        <f t="shared" si="0"/>
        <v>0</v>
      </c>
      <c r="D841" s="495">
        <f t="shared" si="0"/>
        <v>0</v>
      </c>
      <c r="E841" s="495">
        <f t="shared" si="0"/>
        <v>0</v>
      </c>
      <c r="F841" s="941">
        <v>0</v>
      </c>
    </row>
    <row r="842" spans="1:6" ht="13" x14ac:dyDescent="0.3">
      <c r="A842" s="234" t="s">
        <v>165</v>
      </c>
      <c r="B842" s="151" t="s">
        <v>394</v>
      </c>
      <c r="C842" s="495">
        <f t="shared" si="0"/>
        <v>0</v>
      </c>
      <c r="D842" s="495">
        <f t="shared" si="0"/>
        <v>0</v>
      </c>
      <c r="E842" s="495">
        <f t="shared" si="0"/>
        <v>153180</v>
      </c>
      <c r="F842" s="941">
        <v>0</v>
      </c>
    </row>
    <row r="843" spans="1:6" ht="13" x14ac:dyDescent="0.3">
      <c r="A843" s="234" t="s">
        <v>166</v>
      </c>
      <c r="B843" s="151" t="s">
        <v>395</v>
      </c>
      <c r="C843" s="218">
        <f>C844+C845+C846+C847+C848+C849+C850</f>
        <v>2932000</v>
      </c>
      <c r="D843" s="218"/>
      <c r="E843" s="218">
        <f>E844+E845+E846+E847+E848+E849+E850</f>
        <v>3397532</v>
      </c>
      <c r="F843" s="941" t="e">
        <f t="shared" si="1"/>
        <v>#DIV/0!</v>
      </c>
    </row>
    <row r="844" spans="1:6" ht="13" x14ac:dyDescent="0.3">
      <c r="A844" s="234" t="s">
        <v>167</v>
      </c>
      <c r="B844" s="151" t="s">
        <v>399</v>
      </c>
      <c r="C844" s="495">
        <f>C785+C726+C667+C608+C549+C490+C432+C373+C314+C254+C196+C137+C77+C16</f>
        <v>2932000</v>
      </c>
      <c r="D844" s="495"/>
      <c r="E844" s="495">
        <f>E785+E726+E667+E608+E549+E490+E432+E373+E314+E254+E196+E137+E77+E16</f>
        <v>3397532</v>
      </c>
      <c r="F844" s="941" t="e">
        <f t="shared" si="1"/>
        <v>#DIV/0!</v>
      </c>
    </row>
    <row r="845" spans="1:6" ht="13" x14ac:dyDescent="0.3">
      <c r="A845" s="234" t="s">
        <v>168</v>
      </c>
      <c r="B845" s="151" t="s">
        <v>400</v>
      </c>
      <c r="C845" s="495">
        <f t="shared" ref="C845:E851" si="2">C786+C727+C668+C609+C550+C491+C433+C374+C315+C255+C197+C138+C78+C17</f>
        <v>0</v>
      </c>
      <c r="D845" s="495">
        <f t="shared" si="2"/>
        <v>0</v>
      </c>
      <c r="E845" s="495">
        <f t="shared" si="2"/>
        <v>0</v>
      </c>
      <c r="F845" s="941">
        <v>0</v>
      </c>
    </row>
    <row r="846" spans="1:6" ht="13" x14ac:dyDescent="0.3">
      <c r="A846" s="234" t="s">
        <v>169</v>
      </c>
      <c r="B846" s="151" t="s">
        <v>401</v>
      </c>
      <c r="C846" s="495">
        <f t="shared" si="2"/>
        <v>0</v>
      </c>
      <c r="D846" s="495">
        <f t="shared" si="2"/>
        <v>0</v>
      </c>
      <c r="E846" s="495">
        <f t="shared" si="2"/>
        <v>0</v>
      </c>
      <c r="F846" s="941">
        <v>0</v>
      </c>
    </row>
    <row r="847" spans="1:6" ht="13" x14ac:dyDescent="0.3">
      <c r="A847" s="234" t="s">
        <v>170</v>
      </c>
      <c r="B847" s="241" t="s">
        <v>397</v>
      </c>
      <c r="C847" s="495">
        <f>C19+C80+C140+C199+C257+C317+C376+C435+C493+C552+C611+C670+C729+C788</f>
        <v>0</v>
      </c>
      <c r="D847" s="495"/>
      <c r="E847" s="495"/>
      <c r="F847" s="941">
        <v>0</v>
      </c>
    </row>
    <row r="848" spans="1:6" ht="13" x14ac:dyDescent="0.3">
      <c r="A848" s="234" t="s">
        <v>171</v>
      </c>
      <c r="B848" s="508" t="s">
        <v>398</v>
      </c>
      <c r="C848" s="495">
        <f t="shared" si="2"/>
        <v>0</v>
      </c>
      <c r="D848" s="495">
        <f t="shared" si="2"/>
        <v>0</v>
      </c>
      <c r="E848" s="495">
        <f t="shared" si="2"/>
        <v>0</v>
      </c>
      <c r="F848" s="941">
        <v>0</v>
      </c>
    </row>
    <row r="849" spans="1:6" ht="13" x14ac:dyDescent="0.3">
      <c r="A849" s="234" t="s">
        <v>172</v>
      </c>
      <c r="B849" s="509" t="s">
        <v>790</v>
      </c>
      <c r="C849" s="495">
        <f t="shared" si="2"/>
        <v>0</v>
      </c>
      <c r="D849" s="495"/>
      <c r="E849" s="495"/>
      <c r="F849" s="941">
        <v>1</v>
      </c>
    </row>
    <row r="850" spans="1:6" ht="13" x14ac:dyDescent="0.3">
      <c r="A850" s="234" t="s">
        <v>173</v>
      </c>
      <c r="B850" s="91" t="s">
        <v>628</v>
      </c>
      <c r="C850" s="495">
        <f t="shared" si="2"/>
        <v>0</v>
      </c>
      <c r="D850" s="495">
        <f t="shared" si="2"/>
        <v>0</v>
      </c>
      <c r="E850" s="495">
        <f t="shared" si="2"/>
        <v>0</v>
      </c>
      <c r="F850" s="941" t="e">
        <f t="shared" si="1"/>
        <v>#DIV/0!</v>
      </c>
    </row>
    <row r="851" spans="1:6" ht="13.5" thickBot="1" x14ac:dyDescent="0.35">
      <c r="A851" s="234" t="s">
        <v>174</v>
      </c>
      <c r="B851" s="153" t="s">
        <v>403</v>
      </c>
      <c r="C851" s="495">
        <f t="shared" si="2"/>
        <v>0</v>
      </c>
      <c r="D851" s="495"/>
      <c r="E851" s="495"/>
      <c r="F851" s="941" t="e">
        <f t="shared" si="1"/>
        <v>#DIV/0!</v>
      </c>
    </row>
    <row r="852" spans="1:6" ht="13.5" thickBot="1" x14ac:dyDescent="0.35">
      <c r="A852" s="381" t="s">
        <v>175</v>
      </c>
      <c r="B852" s="382" t="s">
        <v>5</v>
      </c>
      <c r="C852" s="392">
        <f>C838+C839+C840+C841+C843+C851</f>
        <v>2932000</v>
      </c>
      <c r="D852" s="392"/>
      <c r="E852" s="392"/>
      <c r="F852" s="1281" t="e">
        <f>E852/D852</f>
        <v>#DIV/0!</v>
      </c>
    </row>
    <row r="853" spans="1:6" ht="13.5" thickTop="1" x14ac:dyDescent="0.3">
      <c r="A853" s="372"/>
      <c r="B853" s="240"/>
      <c r="C853" s="177"/>
      <c r="D853" s="177"/>
      <c r="E853" s="827"/>
      <c r="F853" s="1116"/>
    </row>
    <row r="854" spans="1:6" ht="13" x14ac:dyDescent="0.3">
      <c r="A854" s="235" t="s">
        <v>176</v>
      </c>
      <c r="B854" s="242" t="s">
        <v>134</v>
      </c>
      <c r="C854" s="220"/>
      <c r="D854" s="220"/>
      <c r="E854" s="220"/>
      <c r="F854" s="940"/>
    </row>
    <row r="855" spans="1:6" ht="13" x14ac:dyDescent="0.3">
      <c r="A855" s="234" t="s">
        <v>177</v>
      </c>
      <c r="B855" s="151" t="s">
        <v>404</v>
      </c>
      <c r="C855" s="495">
        <f t="shared" ref="C855:E856" si="3">C796+C737+C678+C619+C560+C501+C443+C384+C325+C265+C207+C148+C88+C27</f>
        <v>0</v>
      </c>
      <c r="D855" s="495">
        <f t="shared" si="3"/>
        <v>312000</v>
      </c>
      <c r="E855" s="495"/>
      <c r="F855" s="941">
        <f>E855/D855</f>
        <v>0</v>
      </c>
    </row>
    <row r="856" spans="1:6" ht="13" x14ac:dyDescent="0.3">
      <c r="A856" s="234" t="s">
        <v>178</v>
      </c>
      <c r="B856" s="151" t="s">
        <v>405</v>
      </c>
      <c r="C856" s="495">
        <f t="shared" si="3"/>
        <v>0</v>
      </c>
      <c r="D856" s="495">
        <f t="shared" si="3"/>
        <v>0</v>
      </c>
      <c r="E856" s="495">
        <f t="shared" si="3"/>
        <v>30732202</v>
      </c>
      <c r="F856" s="941">
        <v>0</v>
      </c>
    </row>
    <row r="857" spans="1:6" ht="13" x14ac:dyDescent="0.3">
      <c r="A857" s="234" t="s">
        <v>180</v>
      </c>
      <c r="B857" s="151" t="s">
        <v>406</v>
      </c>
      <c r="C857" s="495">
        <f>C858+C859+C860+C861+C862+C863</f>
        <v>0</v>
      </c>
      <c r="D857" s="495">
        <f>D858+D859+D860+D861+D862+D863</f>
        <v>0</v>
      </c>
      <c r="E857" s="495">
        <f>E858+E859+E860+E861+E862+E863</f>
        <v>0</v>
      </c>
      <c r="F857" s="941"/>
    </row>
    <row r="858" spans="1:6" ht="13" x14ac:dyDescent="0.3">
      <c r="A858" s="234" t="s">
        <v>181</v>
      </c>
      <c r="B858" s="241" t="s">
        <v>407</v>
      </c>
      <c r="C858" s="495">
        <f>C799+C740+C681+C622+C563+C504+C446+C387+C328+C268+C210+C151+C91+C30</f>
        <v>0</v>
      </c>
      <c r="D858" s="495">
        <f>D799+D740+D681+D622+D563+D504+D446+D387+D328+D268+D210+D151+D91+D30</f>
        <v>0</v>
      </c>
      <c r="E858" s="495">
        <f>E799+E740+E681+E622+E563+E504+E446+E387+E328+E268+E210+E151+E91+E30</f>
        <v>0</v>
      </c>
      <c r="F858" s="941"/>
    </row>
    <row r="859" spans="1:6" ht="13" x14ac:dyDescent="0.3">
      <c r="A859" s="234" t="s">
        <v>182</v>
      </c>
      <c r="B859" s="241" t="s">
        <v>408</v>
      </c>
      <c r="C859" s="495">
        <f t="shared" ref="C859:E863" si="4">C800+C741+C682+C623+C564+C505+C447+C388+C329+C269+C211+C152+C92+C31</f>
        <v>0</v>
      </c>
      <c r="D859" s="495">
        <f t="shared" si="4"/>
        <v>0</v>
      </c>
      <c r="E859" s="495">
        <f t="shared" si="4"/>
        <v>0</v>
      </c>
      <c r="F859" s="941"/>
    </row>
    <row r="860" spans="1:6" ht="13" x14ac:dyDescent="0.3">
      <c r="A860" s="234" t="s">
        <v>183</v>
      </c>
      <c r="B860" s="241" t="s">
        <v>409</v>
      </c>
      <c r="C860" s="495">
        <f t="shared" si="4"/>
        <v>0</v>
      </c>
      <c r="D860" s="495">
        <f t="shared" ref="D860:E862" si="5">D801+D742+D683+D624+D565+D506+D448+D389+D330+D270+D212+D153+D93+D32</f>
        <v>0</v>
      </c>
      <c r="E860" s="495">
        <f t="shared" si="5"/>
        <v>0</v>
      </c>
      <c r="F860" s="941"/>
    </row>
    <row r="861" spans="1:6" ht="13" x14ac:dyDescent="0.3">
      <c r="A861" s="234" t="s">
        <v>184</v>
      </c>
      <c r="B861" s="241" t="s">
        <v>410</v>
      </c>
      <c r="C861" s="495">
        <f t="shared" si="4"/>
        <v>0</v>
      </c>
      <c r="D861" s="495">
        <f t="shared" si="5"/>
        <v>0</v>
      </c>
      <c r="E861" s="495">
        <f t="shared" si="5"/>
        <v>0</v>
      </c>
      <c r="F861" s="941"/>
    </row>
    <row r="862" spans="1:6" ht="13" x14ac:dyDescent="0.3">
      <c r="A862" s="234" t="s">
        <v>185</v>
      </c>
      <c r="B862" s="508" t="s">
        <v>411</v>
      </c>
      <c r="C862" s="495">
        <f t="shared" si="4"/>
        <v>0</v>
      </c>
      <c r="D862" s="495">
        <f t="shared" si="5"/>
        <v>0</v>
      </c>
      <c r="E862" s="495">
        <f t="shared" si="5"/>
        <v>0</v>
      </c>
      <c r="F862" s="941"/>
    </row>
    <row r="863" spans="1:6" ht="13" x14ac:dyDescent="0.3">
      <c r="A863" s="234" t="s">
        <v>186</v>
      </c>
      <c r="B863" s="212" t="s">
        <v>412</v>
      </c>
      <c r="C863" s="495">
        <f t="shared" si="4"/>
        <v>0</v>
      </c>
      <c r="D863" s="495">
        <f t="shared" si="4"/>
        <v>0</v>
      </c>
      <c r="E863" s="495">
        <f t="shared" si="4"/>
        <v>0</v>
      </c>
      <c r="F863" s="941"/>
    </row>
    <row r="864" spans="1:6" ht="13" x14ac:dyDescent="0.3">
      <c r="A864" s="234" t="s">
        <v>187</v>
      </c>
      <c r="B864" s="653" t="s">
        <v>413</v>
      </c>
      <c r="C864" s="495">
        <f>C805+C746+C687+C628+C569+C510+C452+C393+C334+C274+C216+C157+C97+C36</f>
        <v>0</v>
      </c>
      <c r="D864" s="218">
        <v>0</v>
      </c>
      <c r="E864" s="218">
        <v>0</v>
      </c>
      <c r="F864" s="941"/>
    </row>
    <row r="865" spans="1:6" ht="13" x14ac:dyDescent="0.3">
      <c r="A865" s="234" t="s">
        <v>188</v>
      </c>
      <c r="B865" s="151"/>
      <c r="C865" s="218"/>
      <c r="D865" s="105"/>
      <c r="E865" s="218"/>
      <c r="F865" s="941"/>
    </row>
    <row r="866" spans="1:6" ht="13.5" thickBot="1" x14ac:dyDescent="0.35">
      <c r="A866" s="234" t="s">
        <v>189</v>
      </c>
      <c r="B866" s="153"/>
      <c r="C866" s="221"/>
      <c r="D866" s="221"/>
      <c r="E866" s="221"/>
      <c r="F866" s="1155"/>
    </row>
    <row r="867" spans="1:6" ht="13.5" thickBot="1" x14ac:dyDescent="0.35">
      <c r="A867" s="381" t="s">
        <v>629</v>
      </c>
      <c r="B867" s="382" t="s">
        <v>6</v>
      </c>
      <c r="C867" s="533">
        <f>C855+C856+C857+C865+C866</f>
        <v>0</v>
      </c>
      <c r="D867" s="533">
        <f>D855+D856+D857+D865+D866</f>
        <v>312000</v>
      </c>
      <c r="E867" s="828"/>
      <c r="F867" s="1281">
        <f>E867/D867</f>
        <v>0</v>
      </c>
    </row>
    <row r="868" spans="1:6" ht="27" thickTop="1" thickBot="1" x14ac:dyDescent="0.35">
      <c r="A868" s="381" t="s">
        <v>191</v>
      </c>
      <c r="B868" s="386" t="s">
        <v>293</v>
      </c>
      <c r="C868" s="532">
        <f>C852+C867</f>
        <v>2932000</v>
      </c>
      <c r="D868" s="532"/>
      <c r="E868" s="829"/>
      <c r="F868" s="1289">
        <v>0</v>
      </c>
    </row>
    <row r="869" spans="1:6" ht="13.5" thickTop="1" x14ac:dyDescent="0.3">
      <c r="A869" s="372"/>
      <c r="B869" s="520"/>
      <c r="C869" s="113"/>
      <c r="D869" s="28"/>
      <c r="E869" s="177"/>
      <c r="F869" s="1116"/>
    </row>
    <row r="870" spans="1:6" ht="13" x14ac:dyDescent="0.3">
      <c r="A870" s="235" t="s">
        <v>192</v>
      </c>
      <c r="B870" s="299" t="s">
        <v>294</v>
      </c>
      <c r="C870" s="108"/>
      <c r="D870" s="114"/>
      <c r="E870" s="220"/>
      <c r="F870" s="940"/>
    </row>
    <row r="871" spans="1:6" ht="13" x14ac:dyDescent="0.3">
      <c r="A871" s="234" t="s">
        <v>193</v>
      </c>
      <c r="B871" s="152" t="s">
        <v>420</v>
      </c>
      <c r="C871" s="495">
        <f>C812+C753+C694+C635+C576+C517+C459+C400+C341+C281+C223+C164+C104+C43</f>
        <v>0</v>
      </c>
      <c r="D871" s="495">
        <f>D812+D753+D694+D635+D576+D517+D459+D400+D341+D281+D223+D164+D104+D43</f>
        <v>0</v>
      </c>
      <c r="E871" s="495">
        <f>E812+E753+E694+E635+E576+E517+E459+E400+E341+E281+E223+E164+E104+E43</f>
        <v>0</v>
      </c>
      <c r="F871" s="941"/>
    </row>
    <row r="872" spans="1:6" ht="13" x14ac:dyDescent="0.3">
      <c r="A872" s="234" t="s">
        <v>194</v>
      </c>
      <c r="B872" s="441" t="s">
        <v>789</v>
      </c>
      <c r="C872" s="495">
        <f t="shared" ref="C872:E878" si="6">C813+C754+C695+C636+C577+C518+C460+C401+C342+C282+C224+C165+C105+C44</f>
        <v>0</v>
      </c>
      <c r="D872" s="495"/>
      <c r="E872" s="495"/>
      <c r="F872" s="941">
        <v>1</v>
      </c>
    </row>
    <row r="873" spans="1:6" ht="13" x14ac:dyDescent="0.3">
      <c r="A873" s="234" t="s">
        <v>195</v>
      </c>
      <c r="B873" s="441" t="s">
        <v>417</v>
      </c>
      <c r="C873" s="495">
        <f t="shared" si="6"/>
        <v>31557000</v>
      </c>
      <c r="D873" s="495">
        <f t="shared" si="6"/>
        <v>32903719</v>
      </c>
      <c r="E873" s="495">
        <f t="shared" si="6"/>
        <v>30643643</v>
      </c>
      <c r="F873" s="941">
        <f>E873/D873</f>
        <v>0.93131244525884749</v>
      </c>
    </row>
    <row r="874" spans="1:6" ht="13" x14ac:dyDescent="0.3">
      <c r="A874" s="234" t="s">
        <v>196</v>
      </c>
      <c r="B874" s="441" t="s">
        <v>419</v>
      </c>
      <c r="C874" s="495">
        <f t="shared" si="6"/>
        <v>0</v>
      </c>
      <c r="D874" s="495">
        <f t="shared" si="6"/>
        <v>0</v>
      </c>
      <c r="E874" s="495">
        <f t="shared" si="6"/>
        <v>0</v>
      </c>
      <c r="F874" s="941"/>
    </row>
    <row r="875" spans="1:6" ht="13" x14ac:dyDescent="0.3">
      <c r="A875" s="234" t="s">
        <v>197</v>
      </c>
      <c r="B875" s="510" t="s">
        <v>421</v>
      </c>
      <c r="C875" s="495">
        <f t="shared" si="6"/>
        <v>0</v>
      </c>
      <c r="D875" s="495">
        <f t="shared" si="6"/>
        <v>0</v>
      </c>
      <c r="E875" s="495">
        <f t="shared" si="6"/>
        <v>0</v>
      </c>
      <c r="F875" s="941"/>
    </row>
    <row r="876" spans="1:6" ht="13" x14ac:dyDescent="0.3">
      <c r="A876" s="234" t="s">
        <v>198</v>
      </c>
      <c r="B876" s="511" t="s">
        <v>424</v>
      </c>
      <c r="C876" s="495">
        <f t="shared" si="6"/>
        <v>0</v>
      </c>
      <c r="D876" s="495">
        <f t="shared" si="6"/>
        <v>93913049</v>
      </c>
      <c r="E876" s="495">
        <f t="shared" si="6"/>
        <v>93913049</v>
      </c>
      <c r="F876" s="941">
        <v>1</v>
      </c>
    </row>
    <row r="877" spans="1:6" ht="13" x14ac:dyDescent="0.3">
      <c r="A877" s="234" t="s">
        <v>199</v>
      </c>
      <c r="B877" s="512" t="s">
        <v>423</v>
      </c>
      <c r="C877" s="495">
        <f t="shared" si="6"/>
        <v>0</v>
      </c>
      <c r="D877" s="495">
        <f t="shared" si="6"/>
        <v>0</v>
      </c>
      <c r="E877" s="495">
        <f t="shared" si="6"/>
        <v>0</v>
      </c>
      <c r="F877" s="941"/>
    </row>
    <row r="878" spans="1:6" ht="13.5" thickBot="1" x14ac:dyDescent="0.35">
      <c r="A878" s="234" t="s">
        <v>200</v>
      </c>
      <c r="B878" s="243" t="s">
        <v>422</v>
      </c>
      <c r="C878" s="495">
        <f t="shared" si="6"/>
        <v>0</v>
      </c>
      <c r="D878" s="495">
        <f t="shared" si="6"/>
        <v>0</v>
      </c>
      <c r="E878" s="495">
        <f t="shared" si="6"/>
        <v>0</v>
      </c>
      <c r="F878" s="1155"/>
    </row>
    <row r="879" spans="1:6" ht="13.5" thickBot="1" x14ac:dyDescent="0.35">
      <c r="A879" s="252" t="s">
        <v>201</v>
      </c>
      <c r="B879" s="213" t="s">
        <v>425</v>
      </c>
      <c r="C879" s="112">
        <f>C871+C872+C873+C874+C875+C876+C877+C878</f>
        <v>31557000</v>
      </c>
      <c r="D879" s="112">
        <f>D871+D872+D873+D874+D875+D876+D877+D878</f>
        <v>126816768</v>
      </c>
      <c r="E879" s="181">
        <f>E871+E872+E873+E874+E875+E876+E877+E878</f>
        <v>124556692</v>
      </c>
      <c r="F879" s="974">
        <f>E879/D879</f>
        <v>0.98217841350443502</v>
      </c>
    </row>
    <row r="880" spans="1:6" ht="13" x14ac:dyDescent="0.3">
      <c r="A880" s="372"/>
      <c r="B880" s="41"/>
      <c r="C880" s="113"/>
      <c r="D880" s="28"/>
      <c r="E880" s="177"/>
      <c r="F880" s="1158"/>
    </row>
    <row r="881" spans="1:6" ht="13.5" thickBot="1" x14ac:dyDescent="0.35">
      <c r="A881" s="284" t="s">
        <v>202</v>
      </c>
      <c r="B881" s="801" t="s">
        <v>296</v>
      </c>
      <c r="C881" s="224">
        <f>C868+C879</f>
        <v>34489000</v>
      </c>
      <c r="D881" s="224">
        <f>D868+D879</f>
        <v>126816768</v>
      </c>
      <c r="E881" s="793">
        <f>E868+E879</f>
        <v>124556692</v>
      </c>
      <c r="F881" s="1160">
        <f>E881/D881</f>
        <v>0.98217841350443502</v>
      </c>
    </row>
    <row r="885" spans="1:6" ht="13" x14ac:dyDescent="0.3">
      <c r="A885" s="251"/>
      <c r="B885" s="466"/>
      <c r="C885" s="1559"/>
      <c r="D885" s="28"/>
      <c r="E885" s="28"/>
    </row>
  </sheetData>
  <mergeCells count="89">
    <mergeCell ref="A827:E827"/>
    <mergeCell ref="A829:E829"/>
    <mergeCell ref="B831:E831"/>
    <mergeCell ref="A834:A835"/>
    <mergeCell ref="B834:B835"/>
    <mergeCell ref="C834:F834"/>
    <mergeCell ref="A768:E768"/>
    <mergeCell ref="A770:E770"/>
    <mergeCell ref="B772:E772"/>
    <mergeCell ref="A775:A776"/>
    <mergeCell ref="B775:B776"/>
    <mergeCell ref="C775:F775"/>
    <mergeCell ref="A709:E709"/>
    <mergeCell ref="A711:E711"/>
    <mergeCell ref="B713:E713"/>
    <mergeCell ref="A716:A717"/>
    <mergeCell ref="B716:B717"/>
    <mergeCell ref="C716:F716"/>
    <mergeCell ref="A650:E650"/>
    <mergeCell ref="A652:E652"/>
    <mergeCell ref="B654:E654"/>
    <mergeCell ref="A657:A658"/>
    <mergeCell ref="B657:B658"/>
    <mergeCell ref="C657:F657"/>
    <mergeCell ref="A591:E591"/>
    <mergeCell ref="A593:E593"/>
    <mergeCell ref="B595:E595"/>
    <mergeCell ref="A598:A599"/>
    <mergeCell ref="B598:B599"/>
    <mergeCell ref="C598:F598"/>
    <mergeCell ref="A480:A481"/>
    <mergeCell ref="B480:B481"/>
    <mergeCell ref="C480:F480"/>
    <mergeCell ref="A539:A540"/>
    <mergeCell ref="B539:B540"/>
    <mergeCell ref="C539:F539"/>
    <mergeCell ref="A534:E534"/>
    <mergeCell ref="B536:E536"/>
    <mergeCell ref="A532:E532"/>
    <mergeCell ref="B304:B305"/>
    <mergeCell ref="C304:F304"/>
    <mergeCell ref="A363:A364"/>
    <mergeCell ref="B363:B364"/>
    <mergeCell ref="C363:F363"/>
    <mergeCell ref="C127:F127"/>
    <mergeCell ref="A186:A187"/>
    <mergeCell ref="B186:B187"/>
    <mergeCell ref="C186:F186"/>
    <mergeCell ref="A244:A245"/>
    <mergeCell ref="B244:B245"/>
    <mergeCell ref="C244:F244"/>
    <mergeCell ref="A239:E239"/>
    <mergeCell ref="B241:E241"/>
    <mergeCell ref="B183:E183"/>
    <mergeCell ref="A238:E238"/>
    <mergeCell ref="A127:A128"/>
    <mergeCell ref="B127:B128"/>
    <mergeCell ref="A297:E297"/>
    <mergeCell ref="A299:E299"/>
    <mergeCell ref="B301:E301"/>
    <mergeCell ref="A475:E475"/>
    <mergeCell ref="B477:E477"/>
    <mergeCell ref="A356:E356"/>
    <mergeCell ref="A473:E473"/>
    <mergeCell ref="A358:E358"/>
    <mergeCell ref="A415:E415"/>
    <mergeCell ref="A417:E417"/>
    <mergeCell ref="B419:E419"/>
    <mergeCell ref="B360:E360"/>
    <mergeCell ref="A422:A423"/>
    <mergeCell ref="B422:B423"/>
    <mergeCell ref="C422:F422"/>
    <mergeCell ref="A304:A305"/>
    <mergeCell ref="A1:E1"/>
    <mergeCell ref="B3:E3"/>
    <mergeCell ref="A61:E61"/>
    <mergeCell ref="A121:E121"/>
    <mergeCell ref="A181:E181"/>
    <mergeCell ref="A6:A7"/>
    <mergeCell ref="B6:B7"/>
    <mergeCell ref="C6:F6"/>
    <mergeCell ref="A67:A68"/>
    <mergeCell ref="A122:E122"/>
    <mergeCell ref="B124:E124"/>
    <mergeCell ref="A180:E180"/>
    <mergeCell ref="A62:E62"/>
    <mergeCell ref="B64:E64"/>
    <mergeCell ref="B67:B68"/>
    <mergeCell ref="C67:F67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148"/>
  <sheetViews>
    <sheetView workbookViewId="0">
      <selection activeCell="H44" sqref="H44"/>
    </sheetView>
  </sheetViews>
  <sheetFormatPr defaultRowHeight="12.5" x14ac:dyDescent="0.25"/>
  <cols>
    <col min="1" max="1" width="4.1796875" customWidth="1"/>
    <col min="2" max="2" width="33.7265625" customWidth="1"/>
    <col min="3" max="3" width="12.453125" customWidth="1"/>
    <col min="4" max="4" width="13.54296875" customWidth="1"/>
    <col min="5" max="5" width="14.26953125" customWidth="1"/>
    <col min="6" max="6" width="13.453125" customWidth="1"/>
  </cols>
  <sheetData>
    <row r="1" spans="1:66" ht="13" x14ac:dyDescent="0.3">
      <c r="A1" s="1592" t="s">
        <v>866</v>
      </c>
      <c r="B1" s="1592"/>
      <c r="C1" s="1592"/>
      <c r="D1" s="1592"/>
      <c r="E1" s="1592"/>
      <c r="F1" s="1592"/>
    </row>
    <row r="2" spans="1:66" ht="13" x14ac:dyDescent="0.3">
      <c r="B2" s="20"/>
      <c r="C2" s="20"/>
      <c r="D2" s="20"/>
      <c r="E2" s="20"/>
      <c r="F2" s="20"/>
    </row>
    <row r="3" spans="1:66" ht="15" customHeight="1" x14ac:dyDescent="0.3">
      <c r="A3" s="1604" t="s">
        <v>426</v>
      </c>
      <c r="B3" s="1605"/>
      <c r="C3" s="1605"/>
      <c r="D3" s="1605"/>
      <c r="E3" s="1605"/>
      <c r="F3" s="1605"/>
    </row>
    <row r="4" spans="1:66" ht="13.5" thickBot="1" x14ac:dyDescent="0.35">
      <c r="B4" s="1624" t="s">
        <v>865</v>
      </c>
      <c r="C4" s="1624"/>
      <c r="D4" s="1624"/>
      <c r="E4" s="1624"/>
      <c r="F4" s="1624"/>
    </row>
    <row r="5" spans="1:66" ht="27" customHeight="1" thickBot="1" x14ac:dyDescent="0.35">
      <c r="A5" s="253" t="s">
        <v>155</v>
      </c>
      <c r="B5" s="126" t="s">
        <v>10</v>
      </c>
      <c r="C5" s="910" t="s">
        <v>129</v>
      </c>
      <c r="D5" s="250" t="s">
        <v>130</v>
      </c>
      <c r="E5" s="261" t="s">
        <v>634</v>
      </c>
      <c r="F5" s="236" t="s">
        <v>132</v>
      </c>
    </row>
    <row r="6" spans="1:66" ht="14.25" customHeight="1" x14ac:dyDescent="0.25">
      <c r="A6" s="246" t="s">
        <v>156</v>
      </c>
      <c r="B6" s="257" t="s">
        <v>157</v>
      </c>
      <c r="C6" s="411" t="s">
        <v>158</v>
      </c>
      <c r="D6" s="257" t="s">
        <v>159</v>
      </c>
      <c r="E6" s="411" t="s">
        <v>179</v>
      </c>
      <c r="F6" s="410" t="s">
        <v>204</v>
      </c>
    </row>
    <row r="7" spans="1:66" ht="14.25" customHeight="1" x14ac:dyDescent="0.25">
      <c r="A7" s="235" t="s">
        <v>160</v>
      </c>
      <c r="B7" s="895" t="s">
        <v>11</v>
      </c>
      <c r="C7" s="414">
        <v>0</v>
      </c>
      <c r="D7" s="238">
        <v>0</v>
      </c>
      <c r="E7" s="414">
        <v>0</v>
      </c>
      <c r="F7" s="903">
        <v>0</v>
      </c>
    </row>
    <row r="8" spans="1:66" ht="14.25" customHeight="1" thickBot="1" x14ac:dyDescent="0.3">
      <c r="A8" s="372" t="s">
        <v>161</v>
      </c>
      <c r="B8" s="900"/>
      <c r="C8" s="892"/>
      <c r="D8" s="891"/>
      <c r="E8" s="892"/>
      <c r="F8" s="904"/>
    </row>
    <row r="9" spans="1:66" ht="14.25" customHeight="1" thickBot="1" x14ac:dyDescent="0.3">
      <c r="A9" s="252" t="s">
        <v>162</v>
      </c>
      <c r="B9" s="896" t="s">
        <v>16</v>
      </c>
      <c r="C9" s="295"/>
      <c r="D9" s="289"/>
      <c r="E9" s="295"/>
      <c r="F9" s="905"/>
    </row>
    <row r="10" spans="1:66" ht="14.25" customHeight="1" thickBot="1" x14ac:dyDescent="0.3">
      <c r="A10" s="235" t="s">
        <v>163</v>
      </c>
      <c r="B10" s="895" t="s">
        <v>15</v>
      </c>
      <c r="C10" s="414"/>
      <c r="D10" s="238"/>
      <c r="E10" s="414"/>
      <c r="F10" s="903"/>
    </row>
    <row r="11" spans="1:66" s="37" customFormat="1" ht="13.5" thickBot="1" x14ac:dyDescent="0.35">
      <c r="A11" s="235" t="s">
        <v>164</v>
      </c>
      <c r="B11" s="901" t="s">
        <v>769</v>
      </c>
      <c r="C11" s="899"/>
      <c r="D11" s="897"/>
      <c r="E11" s="603"/>
      <c r="F11" s="909" t="e">
        <f>E11/D11</f>
        <v>#DIV/0!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pans="1:66" ht="13.5" thickBot="1" x14ac:dyDescent="0.35">
      <c r="A12" s="252" t="s">
        <v>165</v>
      </c>
      <c r="B12" s="902" t="s">
        <v>29</v>
      </c>
      <c r="C12" s="216">
        <f>SUM(C11:C11)</f>
        <v>0</v>
      </c>
      <c r="D12" s="216">
        <f>SUM(D11:D11)</f>
        <v>0</v>
      </c>
      <c r="E12" s="216">
        <f>SUM(E11:E11)</f>
        <v>0</v>
      </c>
      <c r="F12" s="907" t="e">
        <f>E12/D12</f>
        <v>#DIV/0!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spans="1:66" ht="13.5" thickBot="1" x14ac:dyDescent="0.35">
      <c r="A13" s="372" t="s">
        <v>166</v>
      </c>
      <c r="B13" s="901"/>
      <c r="C13" s="898"/>
      <c r="D13" s="121"/>
      <c r="E13" s="899"/>
      <c r="F13" s="90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  <row r="14" spans="1:66" s="15" customFormat="1" ht="13.5" thickBot="1" x14ac:dyDescent="0.35">
      <c r="A14" s="252" t="s">
        <v>167</v>
      </c>
      <c r="B14" s="213" t="s">
        <v>13</v>
      </c>
      <c r="C14" s="216">
        <f>C9+C12</f>
        <v>0</v>
      </c>
      <c r="D14" s="216">
        <f>D9+D12</f>
        <v>0</v>
      </c>
      <c r="E14" s="216">
        <f>E9+E12</f>
        <v>0</v>
      </c>
      <c r="F14" s="908" t="e">
        <f>E14/D14</f>
        <v>#DIV/0!</v>
      </c>
    </row>
    <row r="15" spans="1:66" s="15" customFormat="1" ht="13" x14ac:dyDescent="0.3">
      <c r="A15" s="251"/>
      <c r="B15" s="41"/>
      <c r="C15" s="263"/>
      <c r="D15" s="263"/>
      <c r="E15" s="263"/>
      <c r="F15" s="263"/>
    </row>
    <row r="16" spans="1:66" s="15" customFormat="1" ht="13" x14ac:dyDescent="0.3">
      <c r="A16" s="1592" t="s">
        <v>867</v>
      </c>
      <c r="B16" s="1592"/>
      <c r="C16" s="1592"/>
      <c r="D16" s="1592"/>
      <c r="E16" s="1592"/>
      <c r="F16" s="1592"/>
    </row>
    <row r="17" spans="1:6" s="15" customFormat="1" ht="13" x14ac:dyDescent="0.3">
      <c r="A17" s="251"/>
      <c r="B17" s="41"/>
      <c r="C17" s="263"/>
      <c r="D17" s="263"/>
      <c r="E17" s="263"/>
      <c r="F17" s="263"/>
    </row>
    <row r="18" spans="1:6" s="15" customFormat="1" ht="15" x14ac:dyDescent="0.3">
      <c r="A18" s="1604" t="s">
        <v>625</v>
      </c>
      <c r="B18" s="1605"/>
      <c r="C18" s="1605"/>
      <c r="D18" s="1605"/>
      <c r="E18" s="1605"/>
      <c r="F18" s="1605"/>
    </row>
    <row r="19" spans="1:6" s="15" customFormat="1" ht="13.5" thickBot="1" x14ac:dyDescent="0.35">
      <c r="A19"/>
      <c r="B19" s="1624" t="s">
        <v>665</v>
      </c>
      <c r="C19" s="1624"/>
      <c r="D19" s="1624"/>
      <c r="E19" s="1624"/>
      <c r="F19" s="1624"/>
    </row>
    <row r="20" spans="1:6" s="15" customFormat="1" ht="26.5" thickBot="1" x14ac:dyDescent="0.35">
      <c r="A20" s="253" t="s">
        <v>155</v>
      </c>
      <c r="B20" s="126" t="s">
        <v>10</v>
      </c>
      <c r="C20" s="910" t="s">
        <v>129</v>
      </c>
      <c r="D20" s="250" t="s">
        <v>130</v>
      </c>
      <c r="E20" s="261" t="s">
        <v>634</v>
      </c>
      <c r="F20" s="236" t="s">
        <v>132</v>
      </c>
    </row>
    <row r="21" spans="1:6" s="15" customFormat="1" ht="13" x14ac:dyDescent="0.3">
      <c r="A21" s="246" t="s">
        <v>156</v>
      </c>
      <c r="B21" s="693" t="s">
        <v>157</v>
      </c>
      <c r="C21" s="693" t="s">
        <v>158</v>
      </c>
      <c r="D21" s="411" t="s">
        <v>159</v>
      </c>
      <c r="E21" s="410" t="s">
        <v>179</v>
      </c>
      <c r="F21" s="410" t="s">
        <v>204</v>
      </c>
    </row>
    <row r="22" spans="1:6" s="15" customFormat="1" ht="13" x14ac:dyDescent="0.3">
      <c r="A22" s="235" t="s">
        <v>160</v>
      </c>
      <c r="B22" s="895" t="s">
        <v>11</v>
      </c>
      <c r="C22" s="418"/>
      <c r="D22" s="414"/>
      <c r="E22" s="413"/>
      <c r="F22" s="903"/>
    </row>
    <row r="23" spans="1:6" s="15" customFormat="1" ht="13.5" thickBot="1" x14ac:dyDescent="0.35">
      <c r="A23" s="372" t="s">
        <v>161</v>
      </c>
      <c r="B23" s="900"/>
      <c r="C23" s="918"/>
      <c r="D23" s="892"/>
      <c r="E23" s="893"/>
      <c r="F23" s="904"/>
    </row>
    <row r="24" spans="1:6" s="15" customFormat="1" ht="13.5" thickBot="1" x14ac:dyDescent="0.35">
      <c r="A24" s="252" t="s">
        <v>162</v>
      </c>
      <c r="B24" s="896" t="s">
        <v>16</v>
      </c>
      <c r="C24" s="294"/>
      <c r="D24" s="295"/>
      <c r="E24" s="637"/>
      <c r="F24" s="905"/>
    </row>
    <row r="25" spans="1:6" s="15" customFormat="1" ht="13" x14ac:dyDescent="0.3">
      <c r="A25" s="235" t="s">
        <v>163</v>
      </c>
      <c r="B25" s="895" t="s">
        <v>15</v>
      </c>
      <c r="C25" s="418"/>
      <c r="D25" s="414"/>
      <c r="E25" s="413"/>
      <c r="F25" s="903"/>
    </row>
    <row r="26" spans="1:6" s="15" customFormat="1" ht="13.5" thickBot="1" x14ac:dyDescent="0.35">
      <c r="A26" s="235" t="s">
        <v>164</v>
      </c>
      <c r="B26" s="911" t="s">
        <v>626</v>
      </c>
      <c r="C26" s="342">
        <v>0</v>
      </c>
      <c r="D26" s="412">
        <v>240714</v>
      </c>
      <c r="E26" s="529">
        <v>240714</v>
      </c>
      <c r="F26" s="917">
        <v>0</v>
      </c>
    </row>
    <row r="27" spans="1:6" s="15" customFormat="1" ht="13.5" thickBot="1" x14ac:dyDescent="0.35">
      <c r="A27" s="252" t="s">
        <v>165</v>
      </c>
      <c r="B27" s="913" t="s">
        <v>12</v>
      </c>
      <c r="C27" s="920">
        <f>SUM(C26:C26)</f>
        <v>0</v>
      </c>
      <c r="D27" s="920">
        <f>SUM(D26:D26)</f>
        <v>240714</v>
      </c>
      <c r="E27" s="920">
        <f>SUM(E26:E26)</f>
        <v>240714</v>
      </c>
      <c r="F27" s="1328">
        <v>0</v>
      </c>
    </row>
    <row r="28" spans="1:6" s="15" customFormat="1" ht="13.5" thickBot="1" x14ac:dyDescent="0.35">
      <c r="A28" s="235" t="s">
        <v>166</v>
      </c>
      <c r="B28" s="914"/>
      <c r="C28" s="921"/>
      <c r="D28" s="923"/>
      <c r="E28" s="530"/>
      <c r="F28" s="1328"/>
    </row>
    <row r="29" spans="1:6" s="15" customFormat="1" ht="13.5" thickBot="1" x14ac:dyDescent="0.35">
      <c r="A29" s="235" t="s">
        <v>167</v>
      </c>
      <c r="B29" s="915"/>
      <c r="C29" s="922"/>
      <c r="D29" s="924"/>
      <c r="E29" s="364"/>
      <c r="F29" s="1328"/>
    </row>
    <row r="30" spans="1:6" s="15" customFormat="1" ht="13.5" thickBot="1" x14ac:dyDescent="0.35">
      <c r="A30" s="284" t="s">
        <v>168</v>
      </c>
      <c r="B30" s="916" t="s">
        <v>627</v>
      </c>
      <c r="C30" s="711">
        <f>C24+C27</f>
        <v>0</v>
      </c>
      <c r="D30" s="711">
        <f>D24+D27</f>
        <v>240714</v>
      </c>
      <c r="E30" s="711">
        <f>E24+E27</f>
        <v>240714</v>
      </c>
      <c r="F30" s="1328">
        <f>E30/D30</f>
        <v>1</v>
      </c>
    </row>
    <row r="31" spans="1:6" s="15" customFormat="1" ht="13" x14ac:dyDescent="0.3">
      <c r="A31" s="251"/>
      <c r="B31" s="41"/>
      <c r="C31" s="263"/>
      <c r="D31" s="263"/>
      <c r="E31" s="263"/>
      <c r="F31" s="263"/>
    </row>
    <row r="32" spans="1:6" ht="13" x14ac:dyDescent="0.3">
      <c r="A32" s="251"/>
      <c r="B32" s="41"/>
      <c r="C32" s="263"/>
      <c r="D32" s="263"/>
      <c r="E32" s="263"/>
      <c r="F32" s="263"/>
    </row>
    <row r="33" spans="1:6" ht="13" x14ac:dyDescent="0.3">
      <c r="A33" s="1592" t="s">
        <v>864</v>
      </c>
      <c r="B33" s="1592"/>
      <c r="C33" s="1592"/>
      <c r="D33" s="1592"/>
      <c r="E33" s="1592"/>
      <c r="F33" s="1592"/>
    </row>
    <row r="34" spans="1:6" ht="15.75" customHeight="1" x14ac:dyDescent="0.3">
      <c r="B34" s="20"/>
      <c r="C34" s="20"/>
      <c r="D34" s="20"/>
      <c r="E34" s="20"/>
      <c r="F34" s="20"/>
    </row>
    <row r="35" spans="1:6" ht="15.75" customHeight="1" x14ac:dyDescent="0.3">
      <c r="B35" s="1604" t="s">
        <v>795</v>
      </c>
      <c r="C35" s="1604"/>
      <c r="D35" s="1604"/>
      <c r="E35" s="1604"/>
      <c r="F35" s="1604"/>
    </row>
    <row r="36" spans="1:6" ht="15.75" customHeight="1" x14ac:dyDescent="0.3">
      <c r="B36" s="1"/>
      <c r="C36" s="1"/>
      <c r="D36" s="1"/>
      <c r="E36" s="1"/>
      <c r="F36" s="1"/>
    </row>
    <row r="37" spans="1:6" ht="13.5" thickBot="1" x14ac:dyDescent="0.35">
      <c r="B37" s="1624" t="s">
        <v>865</v>
      </c>
      <c r="C37" s="1624"/>
      <c r="D37" s="1624"/>
      <c r="E37" s="1624"/>
      <c r="F37" s="1624"/>
    </row>
    <row r="38" spans="1:6" ht="26.5" thickBot="1" x14ac:dyDescent="0.35">
      <c r="A38" s="253" t="s">
        <v>155</v>
      </c>
      <c r="B38" s="265" t="s">
        <v>10</v>
      </c>
      <c r="C38" s="250" t="s">
        <v>129</v>
      </c>
      <c r="D38" s="248" t="s">
        <v>130</v>
      </c>
      <c r="E38" s="261" t="s">
        <v>634</v>
      </c>
      <c r="F38" s="236" t="s">
        <v>132</v>
      </c>
    </row>
    <row r="39" spans="1:6" ht="15.75" customHeight="1" x14ac:dyDescent="0.25">
      <c r="A39" s="246" t="s">
        <v>156</v>
      </c>
      <c r="B39" s="418" t="s">
        <v>157</v>
      </c>
      <c r="C39" s="411" t="s">
        <v>158</v>
      </c>
      <c r="D39" s="238" t="s">
        <v>159</v>
      </c>
      <c r="E39" s="414" t="s">
        <v>179</v>
      </c>
      <c r="F39" s="413" t="s">
        <v>204</v>
      </c>
    </row>
    <row r="40" spans="1:6" ht="15.75" customHeight="1" x14ac:dyDescent="0.25">
      <c r="A40" s="235" t="s">
        <v>160</v>
      </c>
      <c r="B40" s="895" t="s">
        <v>11</v>
      </c>
      <c r="C40" s="414"/>
      <c r="D40" s="413"/>
      <c r="E40" s="413"/>
      <c r="F40" s="903"/>
    </row>
    <row r="41" spans="1:6" ht="15.75" customHeight="1" thickBot="1" x14ac:dyDescent="0.3">
      <c r="A41" s="372" t="s">
        <v>161</v>
      </c>
      <c r="B41" s="900"/>
      <c r="C41" s="892"/>
      <c r="D41" s="893"/>
      <c r="E41" s="893"/>
      <c r="F41" s="904"/>
    </row>
    <row r="42" spans="1:6" ht="15.75" customHeight="1" thickBot="1" x14ac:dyDescent="0.3">
      <c r="A42" s="252" t="s">
        <v>162</v>
      </c>
      <c r="B42" s="896" t="s">
        <v>16</v>
      </c>
      <c r="C42" s="295"/>
      <c r="D42" s="637"/>
      <c r="E42" s="637"/>
      <c r="F42" s="905"/>
    </row>
    <row r="43" spans="1:6" ht="15.75" customHeight="1" x14ac:dyDescent="0.25">
      <c r="A43" s="235" t="s">
        <v>168</v>
      </c>
      <c r="B43" s="895" t="s">
        <v>15</v>
      </c>
      <c r="C43" s="1590">
        <v>1200000</v>
      </c>
      <c r="D43" s="1591">
        <v>4200000</v>
      </c>
      <c r="E43" s="1591">
        <v>3320000</v>
      </c>
      <c r="F43" s="903"/>
    </row>
    <row r="44" spans="1:6" ht="27" customHeight="1" x14ac:dyDescent="0.3">
      <c r="A44" s="235" t="s">
        <v>169</v>
      </c>
      <c r="B44" s="464" t="s">
        <v>969</v>
      </c>
      <c r="C44" s="189">
        <v>0</v>
      </c>
      <c r="D44" s="27"/>
      <c r="E44" s="189">
        <v>50000</v>
      </c>
      <c r="F44" s="927"/>
    </row>
    <row r="45" spans="1:6" ht="13" x14ac:dyDescent="0.3">
      <c r="A45" s="235" t="s">
        <v>170</v>
      </c>
      <c r="B45" s="464" t="s">
        <v>770</v>
      </c>
      <c r="C45" s="189"/>
      <c r="D45" s="27"/>
      <c r="E45" s="189">
        <v>2220000</v>
      </c>
      <c r="F45" s="927">
        <v>1</v>
      </c>
    </row>
    <row r="46" spans="1:6" ht="13.5" thickBot="1" x14ac:dyDescent="0.35">
      <c r="A46" s="235" t="s">
        <v>171</v>
      </c>
      <c r="B46" s="464" t="s">
        <v>970</v>
      </c>
      <c r="C46" s="189">
        <v>0</v>
      </c>
      <c r="D46" s="27"/>
      <c r="E46" s="189">
        <v>1050000</v>
      </c>
      <c r="F46" s="927">
        <v>1</v>
      </c>
    </row>
    <row r="47" spans="1:6" s="15" customFormat="1" ht="39.5" thickBot="1" x14ac:dyDescent="0.35">
      <c r="A47" s="235" t="s">
        <v>172</v>
      </c>
      <c r="B47" s="925" t="s">
        <v>638</v>
      </c>
      <c r="C47" s="112">
        <f>SUM(C44:C46)</f>
        <v>0</v>
      </c>
      <c r="D47" s="926">
        <f>SUM(D44:D46)</f>
        <v>0</v>
      </c>
      <c r="E47" s="112">
        <f>SUM(E44:E46)</f>
        <v>3320000</v>
      </c>
      <c r="F47" s="931" t="e">
        <f>E47/D47</f>
        <v>#DIV/0!</v>
      </c>
    </row>
    <row r="48" spans="1:6" ht="13" x14ac:dyDescent="0.3">
      <c r="B48" s="1"/>
      <c r="C48" s="1"/>
      <c r="D48" s="1"/>
      <c r="E48" s="1"/>
      <c r="F48" s="1"/>
    </row>
    <row r="49" spans="1:6" ht="13" x14ac:dyDescent="0.3">
      <c r="B49" s="1"/>
      <c r="C49" s="1"/>
      <c r="D49" s="1"/>
      <c r="E49" s="1"/>
      <c r="F49" s="1"/>
    </row>
    <row r="50" spans="1:6" ht="13" x14ac:dyDescent="0.3">
      <c r="B50" s="1"/>
      <c r="C50" s="1"/>
      <c r="D50" s="1"/>
      <c r="E50" s="1"/>
      <c r="F50" s="1"/>
    </row>
    <row r="51" spans="1:6" ht="13" x14ac:dyDescent="0.3">
      <c r="B51" s="1"/>
      <c r="C51" s="1"/>
      <c r="D51" s="1"/>
      <c r="E51" s="1"/>
      <c r="F51" s="1"/>
    </row>
    <row r="52" spans="1:6" ht="13" x14ac:dyDescent="0.3">
      <c r="B52" s="1"/>
      <c r="C52" s="1"/>
      <c r="D52" s="1"/>
      <c r="E52" s="1"/>
      <c r="F52" s="1"/>
    </row>
    <row r="53" spans="1:6" ht="13" x14ac:dyDescent="0.3">
      <c r="B53" s="1"/>
      <c r="C53" s="1"/>
      <c r="D53" s="1"/>
      <c r="E53" s="1"/>
      <c r="F53" s="1"/>
    </row>
    <row r="54" spans="1:6" ht="13" x14ac:dyDescent="0.3">
      <c r="B54" s="1"/>
      <c r="C54" s="1"/>
      <c r="D54" s="1"/>
      <c r="E54" s="1"/>
      <c r="F54" s="1"/>
    </row>
    <row r="55" spans="1:6" ht="13" x14ac:dyDescent="0.3">
      <c r="B55" s="1"/>
      <c r="C55" s="1"/>
      <c r="D55" s="1"/>
      <c r="E55" s="1"/>
      <c r="F55" s="1"/>
    </row>
    <row r="56" spans="1:6" ht="13" x14ac:dyDescent="0.3">
      <c r="A56" s="15"/>
      <c r="B56" s="1"/>
      <c r="C56" s="1"/>
      <c r="D56" s="1"/>
      <c r="E56" s="1"/>
      <c r="F56" s="1"/>
    </row>
    <row r="57" spans="1:6" ht="13" x14ac:dyDescent="0.3">
      <c r="B57" s="1"/>
      <c r="C57" s="1"/>
      <c r="D57" s="1"/>
      <c r="E57" s="1"/>
      <c r="F57" s="1"/>
    </row>
    <row r="58" spans="1:6" ht="13" x14ac:dyDescent="0.3">
      <c r="B58" s="1"/>
      <c r="C58" s="1"/>
      <c r="D58" s="1"/>
      <c r="E58" s="1"/>
      <c r="F58" s="1"/>
    </row>
    <row r="59" spans="1:6" ht="13" x14ac:dyDescent="0.3">
      <c r="B59" s="1"/>
      <c r="C59" s="1"/>
      <c r="D59" s="1"/>
      <c r="E59" s="1"/>
      <c r="F59" s="1"/>
    </row>
    <row r="60" spans="1:6" ht="13" x14ac:dyDescent="0.3">
      <c r="B60" s="1"/>
      <c r="C60" s="1"/>
      <c r="D60" s="1"/>
      <c r="E60" s="1"/>
      <c r="F60" s="1"/>
    </row>
    <row r="61" spans="1:6" ht="13" x14ac:dyDescent="0.3">
      <c r="B61" s="1"/>
      <c r="C61" s="1"/>
      <c r="D61" s="1"/>
      <c r="E61" s="1"/>
      <c r="F61" s="1"/>
    </row>
    <row r="62" spans="1:6" ht="13" x14ac:dyDescent="0.3">
      <c r="B62" s="1"/>
      <c r="C62" s="1"/>
      <c r="D62" s="1"/>
      <c r="E62" s="1"/>
      <c r="F62" s="1"/>
    </row>
    <row r="63" spans="1:6" ht="13" x14ac:dyDescent="0.3">
      <c r="B63" s="1"/>
      <c r="C63" s="1"/>
      <c r="D63" s="1"/>
      <c r="E63" s="1"/>
      <c r="F63" s="1"/>
    </row>
    <row r="64" spans="1:6" ht="13" x14ac:dyDescent="0.3">
      <c r="B64" s="1"/>
      <c r="C64" s="1"/>
      <c r="D64" s="1"/>
      <c r="E64" s="1"/>
      <c r="F64" s="1"/>
    </row>
    <row r="65" spans="2:6" ht="13" x14ac:dyDescent="0.3">
      <c r="B65" s="1"/>
      <c r="C65" s="1"/>
      <c r="D65" s="1"/>
      <c r="E65" s="1"/>
      <c r="F65" s="1"/>
    </row>
    <row r="66" spans="2:6" ht="13" x14ac:dyDescent="0.3">
      <c r="B66" s="1"/>
      <c r="C66" s="1"/>
      <c r="D66" s="1"/>
      <c r="E66" s="1"/>
      <c r="F66" s="1"/>
    </row>
    <row r="67" spans="2:6" ht="13" x14ac:dyDescent="0.3">
      <c r="B67" s="1"/>
      <c r="C67" s="1"/>
      <c r="D67" s="1"/>
      <c r="E67" s="1"/>
      <c r="F67" s="1"/>
    </row>
    <row r="68" spans="2:6" ht="13" x14ac:dyDescent="0.3">
      <c r="B68" s="1"/>
      <c r="C68" s="1"/>
      <c r="D68" s="1"/>
      <c r="E68" s="1"/>
      <c r="F68" s="1"/>
    </row>
    <row r="69" spans="2:6" ht="13" x14ac:dyDescent="0.3">
      <c r="B69" s="1"/>
      <c r="C69" s="1"/>
      <c r="D69" s="1"/>
      <c r="E69" s="1"/>
      <c r="F69" s="1"/>
    </row>
    <row r="70" spans="2:6" ht="13" x14ac:dyDescent="0.3">
      <c r="B70" s="1"/>
      <c r="C70" s="1"/>
      <c r="D70" s="1"/>
      <c r="E70" s="1"/>
      <c r="F70" s="1"/>
    </row>
    <row r="71" spans="2:6" ht="13" x14ac:dyDescent="0.3">
      <c r="B71" s="1"/>
      <c r="C71" s="1"/>
      <c r="D71" s="1"/>
      <c r="E71" s="1"/>
      <c r="F71" s="1"/>
    </row>
    <row r="72" spans="2:6" ht="13" x14ac:dyDescent="0.3">
      <c r="B72" s="1"/>
      <c r="C72" s="1"/>
      <c r="D72" s="1"/>
      <c r="E72" s="1"/>
      <c r="F72" s="1"/>
    </row>
    <row r="73" spans="2:6" ht="13" x14ac:dyDescent="0.3">
      <c r="B73" s="1"/>
      <c r="C73" s="1"/>
      <c r="D73" s="1"/>
      <c r="E73" s="1"/>
      <c r="F73" s="1"/>
    </row>
    <row r="74" spans="2:6" ht="13" x14ac:dyDescent="0.3">
      <c r="B74" s="1"/>
      <c r="C74" s="1"/>
      <c r="D74" s="1"/>
      <c r="E74" s="1"/>
      <c r="F74" s="1"/>
    </row>
    <row r="75" spans="2:6" ht="13" x14ac:dyDescent="0.3">
      <c r="B75" s="1"/>
      <c r="C75" s="1"/>
      <c r="D75" s="1"/>
      <c r="E75" s="1"/>
      <c r="F75" s="1"/>
    </row>
    <row r="76" spans="2:6" ht="13" x14ac:dyDescent="0.3">
      <c r="B76" s="1"/>
      <c r="C76" s="1"/>
      <c r="D76" s="1"/>
      <c r="E76" s="1"/>
      <c r="F76" s="1"/>
    </row>
    <row r="77" spans="2:6" ht="13" x14ac:dyDescent="0.3">
      <c r="B77" s="1"/>
      <c r="C77" s="1"/>
      <c r="D77" s="1"/>
      <c r="E77" s="1"/>
      <c r="F77" s="1"/>
    </row>
    <row r="78" spans="2:6" ht="13" x14ac:dyDescent="0.3">
      <c r="B78" s="1"/>
      <c r="C78" s="1"/>
      <c r="D78" s="1"/>
      <c r="E78" s="1"/>
      <c r="F78" s="1"/>
    </row>
    <row r="79" spans="2:6" ht="13" x14ac:dyDescent="0.3">
      <c r="B79" s="1"/>
      <c r="C79" s="1"/>
      <c r="D79" s="1"/>
      <c r="E79" s="1"/>
      <c r="F79" s="1"/>
    </row>
    <row r="80" spans="2:6" ht="13" x14ac:dyDescent="0.3">
      <c r="B80" s="1"/>
      <c r="C80" s="1"/>
      <c r="D80" s="1"/>
      <c r="E80" s="1"/>
      <c r="F80" s="1"/>
    </row>
    <row r="81" spans="2:6" ht="13" x14ac:dyDescent="0.3">
      <c r="B81" s="1"/>
      <c r="C81" s="1"/>
      <c r="D81" s="1"/>
      <c r="E81" s="1"/>
      <c r="F81" s="1"/>
    </row>
    <row r="82" spans="2:6" ht="13" x14ac:dyDescent="0.3">
      <c r="B82" s="1"/>
      <c r="C82" s="1"/>
      <c r="D82" s="1"/>
      <c r="E82" s="1"/>
      <c r="F82" s="1"/>
    </row>
    <row r="83" spans="2:6" ht="13" x14ac:dyDescent="0.3">
      <c r="B83" s="1"/>
      <c r="C83" s="1"/>
      <c r="D83" s="1"/>
      <c r="E83" s="1"/>
      <c r="F83" s="1"/>
    </row>
    <row r="84" spans="2:6" ht="13" x14ac:dyDescent="0.3">
      <c r="B84" s="1"/>
      <c r="C84" s="1"/>
      <c r="D84" s="1"/>
      <c r="E84" s="1"/>
      <c r="F84" s="1"/>
    </row>
    <row r="85" spans="2:6" ht="13" x14ac:dyDescent="0.3">
      <c r="B85" s="1"/>
      <c r="C85" s="1"/>
      <c r="D85" s="1"/>
      <c r="E85" s="1"/>
      <c r="F85" s="1"/>
    </row>
    <row r="86" spans="2:6" ht="13" x14ac:dyDescent="0.3">
      <c r="B86" s="1"/>
      <c r="C86" s="1"/>
      <c r="D86" s="1"/>
      <c r="E86" s="1"/>
      <c r="F86" s="1"/>
    </row>
    <row r="87" spans="2:6" ht="13" x14ac:dyDescent="0.3">
      <c r="B87" s="1"/>
      <c r="C87" s="1"/>
      <c r="D87" s="1"/>
      <c r="E87" s="1"/>
      <c r="F87" s="1"/>
    </row>
    <row r="88" spans="2:6" ht="13" x14ac:dyDescent="0.3">
      <c r="B88" s="1"/>
      <c r="C88" s="1"/>
      <c r="D88" s="1"/>
      <c r="E88" s="1"/>
      <c r="F88" s="1"/>
    </row>
    <row r="89" spans="2:6" ht="13" x14ac:dyDescent="0.3">
      <c r="B89" s="1"/>
      <c r="C89" s="1"/>
      <c r="D89" s="1"/>
      <c r="E89" s="1"/>
      <c r="F89" s="1"/>
    </row>
    <row r="90" spans="2:6" ht="13" x14ac:dyDescent="0.3">
      <c r="B90" s="1"/>
      <c r="C90" s="1"/>
      <c r="D90" s="1"/>
      <c r="E90" s="1"/>
      <c r="F90" s="1"/>
    </row>
    <row r="91" spans="2:6" ht="13" x14ac:dyDescent="0.3">
      <c r="B91" s="1"/>
      <c r="C91" s="1"/>
      <c r="D91" s="1"/>
      <c r="E91" s="1"/>
      <c r="F91" s="1"/>
    </row>
    <row r="92" spans="2:6" ht="13" x14ac:dyDescent="0.3">
      <c r="B92" s="1"/>
      <c r="C92" s="1"/>
      <c r="D92" s="1"/>
      <c r="E92" s="1"/>
      <c r="F92" s="1"/>
    </row>
    <row r="93" spans="2:6" ht="13" x14ac:dyDescent="0.3">
      <c r="B93" s="1"/>
      <c r="C93" s="1"/>
      <c r="D93" s="1"/>
      <c r="E93" s="1"/>
      <c r="F93" s="1"/>
    </row>
    <row r="94" spans="2:6" ht="13" x14ac:dyDescent="0.3">
      <c r="B94" s="1"/>
      <c r="C94" s="1"/>
      <c r="D94" s="1"/>
      <c r="E94" s="1"/>
      <c r="F94" s="1"/>
    </row>
    <row r="95" spans="2:6" ht="13" x14ac:dyDescent="0.3">
      <c r="B95" s="1"/>
      <c r="C95" s="1"/>
      <c r="D95" s="1"/>
      <c r="E95" s="1"/>
      <c r="F95" s="1"/>
    </row>
    <row r="96" spans="2:6" ht="13" x14ac:dyDescent="0.3">
      <c r="B96" s="1"/>
      <c r="C96" s="1"/>
      <c r="D96" s="1"/>
      <c r="E96" s="1"/>
      <c r="F96" s="1"/>
    </row>
    <row r="97" spans="2:6" ht="13" x14ac:dyDescent="0.3">
      <c r="B97" s="1"/>
      <c r="C97" s="1"/>
      <c r="D97" s="1"/>
      <c r="E97" s="1"/>
      <c r="F97" s="1"/>
    </row>
    <row r="98" spans="2:6" ht="13" x14ac:dyDescent="0.3">
      <c r="B98" s="1"/>
      <c r="C98" s="1"/>
      <c r="D98" s="1"/>
      <c r="E98" s="1"/>
      <c r="F98" s="1"/>
    </row>
    <row r="99" spans="2:6" ht="13" x14ac:dyDescent="0.3">
      <c r="B99" s="1"/>
      <c r="C99" s="1"/>
      <c r="D99" s="1"/>
      <c r="E99" s="1"/>
      <c r="F99" s="1"/>
    </row>
    <row r="100" spans="2:6" ht="13" x14ac:dyDescent="0.3">
      <c r="B100" s="1"/>
      <c r="C100" s="1"/>
      <c r="D100" s="1"/>
      <c r="E100" s="1"/>
      <c r="F100" s="1"/>
    </row>
    <row r="101" spans="2:6" ht="13" x14ac:dyDescent="0.3">
      <c r="B101" s="1"/>
      <c r="C101" s="1"/>
      <c r="D101" s="1"/>
      <c r="E101" s="1"/>
      <c r="F101" s="1"/>
    </row>
    <row r="102" spans="2:6" ht="13" x14ac:dyDescent="0.3">
      <c r="B102" s="1"/>
      <c r="C102" s="1"/>
      <c r="D102" s="1"/>
      <c r="E102" s="1"/>
      <c r="F102" s="1"/>
    </row>
    <row r="103" spans="2:6" ht="13" x14ac:dyDescent="0.3">
      <c r="B103" s="1"/>
      <c r="C103" s="1"/>
      <c r="D103" s="1"/>
      <c r="E103" s="1"/>
      <c r="F103" s="1"/>
    </row>
    <row r="104" spans="2:6" ht="13" x14ac:dyDescent="0.3">
      <c r="B104" s="1"/>
      <c r="C104" s="1"/>
      <c r="D104" s="1"/>
      <c r="E104" s="1"/>
      <c r="F104" s="1"/>
    </row>
    <row r="105" spans="2:6" ht="13" x14ac:dyDescent="0.3">
      <c r="B105" s="1"/>
      <c r="C105" s="1"/>
      <c r="D105" s="1"/>
      <c r="E105" s="1"/>
      <c r="F105" s="1"/>
    </row>
    <row r="106" spans="2:6" ht="13" x14ac:dyDescent="0.3">
      <c r="B106" s="1"/>
      <c r="C106" s="1"/>
      <c r="D106" s="1"/>
      <c r="E106" s="1"/>
      <c r="F106" s="1"/>
    </row>
    <row r="107" spans="2:6" ht="13" x14ac:dyDescent="0.3">
      <c r="B107" s="1"/>
      <c r="C107" s="1"/>
      <c r="D107" s="1"/>
      <c r="E107" s="1"/>
      <c r="F107" s="1"/>
    </row>
    <row r="108" spans="2:6" ht="13" x14ac:dyDescent="0.3">
      <c r="B108" s="1"/>
      <c r="C108" s="1"/>
      <c r="D108" s="1"/>
      <c r="E108" s="1"/>
      <c r="F108" s="1"/>
    </row>
    <row r="109" spans="2:6" ht="13" x14ac:dyDescent="0.3">
      <c r="B109" s="1"/>
      <c r="C109" s="1"/>
      <c r="D109" s="1"/>
      <c r="E109" s="1"/>
      <c r="F109" s="1"/>
    </row>
    <row r="110" spans="2:6" ht="13" x14ac:dyDescent="0.3">
      <c r="B110" s="1"/>
      <c r="C110" s="1"/>
      <c r="D110" s="1"/>
      <c r="E110" s="1"/>
      <c r="F110" s="1"/>
    </row>
    <row r="111" spans="2:6" ht="13" x14ac:dyDescent="0.3">
      <c r="B111" s="1"/>
      <c r="C111" s="1"/>
      <c r="D111" s="1"/>
      <c r="E111" s="1"/>
      <c r="F111" s="1"/>
    </row>
    <row r="112" spans="2:6" ht="13" x14ac:dyDescent="0.3">
      <c r="B112" s="1"/>
      <c r="C112" s="1"/>
      <c r="D112" s="1"/>
      <c r="E112" s="1"/>
      <c r="F112" s="1"/>
    </row>
    <row r="113" spans="2:6" ht="13" x14ac:dyDescent="0.3">
      <c r="B113" s="1"/>
      <c r="C113" s="1"/>
      <c r="D113" s="1"/>
      <c r="E113" s="1"/>
      <c r="F113" s="1"/>
    </row>
    <row r="114" spans="2:6" ht="13" x14ac:dyDescent="0.3">
      <c r="B114" s="1"/>
      <c r="C114" s="1"/>
      <c r="D114" s="1"/>
      <c r="E114" s="1"/>
      <c r="F114" s="1"/>
    </row>
    <row r="115" spans="2:6" ht="13" x14ac:dyDescent="0.3">
      <c r="B115" s="1"/>
      <c r="C115" s="1"/>
      <c r="D115" s="1"/>
      <c r="E115" s="1"/>
      <c r="F115" s="1"/>
    </row>
    <row r="116" spans="2:6" ht="13" x14ac:dyDescent="0.3">
      <c r="B116" s="1"/>
      <c r="C116" s="1"/>
      <c r="D116" s="1"/>
      <c r="E116" s="1"/>
      <c r="F116" s="1"/>
    </row>
    <row r="117" spans="2:6" ht="13" x14ac:dyDescent="0.3">
      <c r="B117" s="1"/>
      <c r="C117" s="1"/>
      <c r="D117" s="1"/>
      <c r="E117" s="1"/>
      <c r="F117" s="1"/>
    </row>
    <row r="118" spans="2:6" ht="13" x14ac:dyDescent="0.3">
      <c r="B118" s="1"/>
      <c r="C118" s="1"/>
      <c r="D118" s="1"/>
      <c r="E118" s="1"/>
      <c r="F118" s="1"/>
    </row>
    <row r="119" spans="2:6" ht="13" x14ac:dyDescent="0.3">
      <c r="B119" s="1"/>
      <c r="C119" s="1"/>
      <c r="D119" s="1"/>
      <c r="E119" s="1"/>
      <c r="F119" s="1"/>
    </row>
    <row r="120" spans="2:6" ht="13" x14ac:dyDescent="0.3">
      <c r="B120" s="1"/>
      <c r="C120" s="1"/>
      <c r="D120" s="1"/>
      <c r="E120" s="1"/>
      <c r="F120" s="1"/>
    </row>
    <row r="121" spans="2:6" ht="13" x14ac:dyDescent="0.3">
      <c r="B121" s="1"/>
      <c r="C121" s="1"/>
      <c r="D121" s="1"/>
      <c r="E121" s="1"/>
      <c r="F121" s="1"/>
    </row>
    <row r="122" spans="2:6" ht="13" x14ac:dyDescent="0.3">
      <c r="B122" s="1"/>
      <c r="C122" s="1"/>
      <c r="D122" s="1"/>
      <c r="E122" s="1"/>
      <c r="F122" s="1"/>
    </row>
    <row r="123" spans="2:6" ht="13" x14ac:dyDescent="0.3">
      <c r="B123" s="1"/>
      <c r="C123" s="1"/>
      <c r="D123" s="1"/>
      <c r="E123" s="1"/>
      <c r="F123" s="1"/>
    </row>
    <row r="124" spans="2:6" ht="13" x14ac:dyDescent="0.3">
      <c r="B124" s="1"/>
      <c r="C124" s="1"/>
      <c r="D124" s="1"/>
      <c r="E124" s="1"/>
      <c r="F124" s="1"/>
    </row>
    <row r="125" spans="2:6" ht="13" x14ac:dyDescent="0.3">
      <c r="B125" s="1"/>
      <c r="C125" s="1"/>
      <c r="D125" s="1"/>
      <c r="E125" s="1"/>
      <c r="F125" s="1"/>
    </row>
    <row r="126" spans="2:6" ht="13" x14ac:dyDescent="0.3">
      <c r="B126" s="1"/>
      <c r="C126" s="1"/>
      <c r="D126" s="1"/>
      <c r="E126" s="1"/>
      <c r="F126" s="1"/>
    </row>
    <row r="127" spans="2:6" ht="13" x14ac:dyDescent="0.3">
      <c r="B127" s="1"/>
      <c r="C127" s="1"/>
      <c r="D127" s="1"/>
      <c r="E127" s="1"/>
      <c r="F127" s="1"/>
    </row>
    <row r="128" spans="2:6" ht="13" x14ac:dyDescent="0.3">
      <c r="B128" s="1"/>
      <c r="C128" s="1"/>
      <c r="D128" s="1"/>
      <c r="E128" s="1"/>
      <c r="F128" s="1"/>
    </row>
    <row r="129" spans="2:6" ht="13" x14ac:dyDescent="0.3">
      <c r="B129" s="1"/>
      <c r="C129" s="1"/>
      <c r="D129" s="1"/>
      <c r="E129" s="1"/>
      <c r="F129" s="1"/>
    </row>
    <row r="130" spans="2:6" ht="13" x14ac:dyDescent="0.3">
      <c r="B130" s="1"/>
      <c r="C130" s="1"/>
      <c r="D130" s="1"/>
      <c r="E130" s="1"/>
      <c r="F130" s="1"/>
    </row>
    <row r="131" spans="2:6" ht="13" x14ac:dyDescent="0.3">
      <c r="B131" s="1"/>
      <c r="C131" s="1"/>
      <c r="D131" s="1"/>
      <c r="E131" s="1"/>
      <c r="F131" s="1"/>
    </row>
    <row r="132" spans="2:6" ht="13" x14ac:dyDescent="0.3">
      <c r="B132" s="1"/>
      <c r="C132" s="1"/>
      <c r="D132" s="1"/>
      <c r="E132" s="1"/>
      <c r="F132" s="1"/>
    </row>
    <row r="133" spans="2:6" ht="13" x14ac:dyDescent="0.3">
      <c r="B133" s="1"/>
      <c r="C133" s="1"/>
      <c r="D133" s="1"/>
      <c r="E133" s="1"/>
      <c r="F133" s="1"/>
    </row>
    <row r="134" spans="2:6" ht="13" x14ac:dyDescent="0.3">
      <c r="B134" s="1"/>
      <c r="C134" s="1"/>
      <c r="D134" s="1"/>
      <c r="E134" s="1"/>
      <c r="F134" s="1"/>
    </row>
    <row r="135" spans="2:6" ht="13" x14ac:dyDescent="0.3">
      <c r="B135" s="1"/>
      <c r="C135" s="1"/>
      <c r="D135" s="1"/>
      <c r="E135" s="1"/>
      <c r="F135" s="1"/>
    </row>
    <row r="136" spans="2:6" ht="13" x14ac:dyDescent="0.3">
      <c r="B136" s="1"/>
      <c r="C136" s="1"/>
      <c r="D136" s="1"/>
      <c r="E136" s="1"/>
      <c r="F136" s="1"/>
    </row>
    <row r="137" spans="2:6" ht="13" x14ac:dyDescent="0.3">
      <c r="B137" s="1"/>
      <c r="C137" s="1"/>
      <c r="D137" s="1"/>
      <c r="E137" s="1"/>
      <c r="F137" s="1"/>
    </row>
    <row r="138" spans="2:6" ht="13" x14ac:dyDescent="0.3">
      <c r="B138" s="1"/>
      <c r="C138" s="1"/>
      <c r="D138" s="1"/>
      <c r="E138" s="1"/>
      <c r="F138" s="1"/>
    </row>
    <row r="139" spans="2:6" ht="13" x14ac:dyDescent="0.3">
      <c r="B139" s="1"/>
      <c r="C139" s="1"/>
      <c r="D139" s="1"/>
      <c r="E139" s="1"/>
      <c r="F139" s="1"/>
    </row>
    <row r="140" spans="2:6" ht="13" x14ac:dyDescent="0.3">
      <c r="B140" s="1"/>
      <c r="C140" s="1"/>
      <c r="D140" s="1"/>
      <c r="E140" s="1"/>
      <c r="F140" s="1"/>
    </row>
    <row r="141" spans="2:6" ht="13" x14ac:dyDescent="0.3">
      <c r="B141" s="1"/>
      <c r="C141" s="1"/>
      <c r="D141" s="1"/>
      <c r="E141" s="1"/>
      <c r="F141" s="1"/>
    </row>
    <row r="142" spans="2:6" ht="13" x14ac:dyDescent="0.3">
      <c r="B142" s="1"/>
      <c r="C142" s="1"/>
      <c r="D142" s="1"/>
      <c r="E142" s="1"/>
      <c r="F142" s="1"/>
    </row>
    <row r="143" spans="2:6" ht="13" x14ac:dyDescent="0.3">
      <c r="B143" s="1"/>
      <c r="C143" s="1"/>
      <c r="D143" s="1"/>
      <c r="E143" s="1"/>
      <c r="F143" s="1"/>
    </row>
    <row r="144" spans="2:6" ht="13" x14ac:dyDescent="0.3">
      <c r="B144" s="1"/>
      <c r="C144" s="1"/>
      <c r="D144" s="1"/>
      <c r="E144" s="1"/>
      <c r="F144" s="1"/>
    </row>
    <row r="145" spans="2:6" ht="13" x14ac:dyDescent="0.3">
      <c r="B145" s="1"/>
      <c r="C145" s="1"/>
      <c r="D145" s="1"/>
      <c r="E145" s="1"/>
      <c r="F145" s="1"/>
    </row>
    <row r="146" spans="2:6" ht="13" x14ac:dyDescent="0.3">
      <c r="B146" s="1"/>
      <c r="C146" s="1"/>
      <c r="D146" s="1"/>
      <c r="E146" s="1"/>
      <c r="F146" s="1"/>
    </row>
    <row r="147" spans="2:6" ht="13" x14ac:dyDescent="0.3">
      <c r="B147" s="1"/>
      <c r="C147" s="1"/>
      <c r="D147" s="1"/>
      <c r="E147" s="1"/>
      <c r="F147" s="1"/>
    </row>
    <row r="148" spans="2:6" ht="13" x14ac:dyDescent="0.3">
      <c r="B148" s="1"/>
      <c r="C148" s="1"/>
      <c r="D148" s="1"/>
      <c r="E148" s="1"/>
      <c r="F148" s="1"/>
    </row>
  </sheetData>
  <mergeCells count="9">
    <mergeCell ref="A1:F1"/>
    <mergeCell ref="A33:F33"/>
    <mergeCell ref="B4:F4"/>
    <mergeCell ref="B35:F35"/>
    <mergeCell ref="B37:F37"/>
    <mergeCell ref="A18:F18"/>
    <mergeCell ref="B19:F19"/>
    <mergeCell ref="A16:F16"/>
    <mergeCell ref="A3:F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topLeftCell="A15" workbookViewId="0">
      <selection activeCell="H24" sqref="H24"/>
    </sheetView>
  </sheetViews>
  <sheetFormatPr defaultRowHeight="12.5" x14ac:dyDescent="0.25"/>
  <cols>
    <col min="1" max="1" width="4.26953125" customWidth="1"/>
    <col min="2" max="2" width="38" customWidth="1"/>
    <col min="3" max="5" width="13.26953125" customWidth="1"/>
    <col min="6" max="6" width="11.26953125" customWidth="1"/>
  </cols>
  <sheetData>
    <row r="1" spans="1:6" ht="13" x14ac:dyDescent="0.3">
      <c r="A1" s="1592" t="s">
        <v>868</v>
      </c>
      <c r="B1" s="1592"/>
      <c r="C1" s="1592"/>
      <c r="D1" s="1592"/>
      <c r="E1" s="1592"/>
      <c r="F1" s="1592"/>
    </row>
    <row r="2" spans="1:6" ht="15" x14ac:dyDescent="0.3">
      <c r="B2" s="1604" t="s">
        <v>869</v>
      </c>
      <c r="C2" s="1604"/>
      <c r="D2" s="1604"/>
      <c r="E2" s="1604"/>
      <c r="F2" s="1604"/>
    </row>
    <row r="3" spans="1:6" ht="13.5" thickBot="1" x14ac:dyDescent="0.35">
      <c r="B3" s="1624" t="s">
        <v>865</v>
      </c>
      <c r="C3" s="1624"/>
      <c r="D3" s="1624"/>
      <c r="E3" s="1624"/>
      <c r="F3" s="1624"/>
    </row>
    <row r="4" spans="1:6" ht="26.5" thickBot="1" x14ac:dyDescent="0.35">
      <c r="A4" s="249" t="s">
        <v>155</v>
      </c>
      <c r="B4" s="95" t="s">
        <v>3</v>
      </c>
      <c r="C4" s="250" t="s">
        <v>129</v>
      </c>
      <c r="D4" s="248" t="s">
        <v>130</v>
      </c>
      <c r="E4" s="261" t="s">
        <v>634</v>
      </c>
      <c r="F4" s="236" t="s">
        <v>132</v>
      </c>
    </row>
    <row r="5" spans="1:6" x14ac:dyDescent="0.25">
      <c r="A5" s="256" t="s">
        <v>156</v>
      </c>
      <c r="B5" s="418" t="s">
        <v>157</v>
      </c>
      <c r="C5" s="411" t="s">
        <v>158</v>
      </c>
      <c r="D5" s="238" t="s">
        <v>159</v>
      </c>
      <c r="E5" s="414"/>
      <c r="F5" s="413" t="s">
        <v>179</v>
      </c>
    </row>
    <row r="6" spans="1:6" x14ac:dyDescent="0.25">
      <c r="A6" s="890"/>
      <c r="B6" s="418" t="s">
        <v>276</v>
      </c>
      <c r="C6" s="414"/>
      <c r="D6" s="238"/>
      <c r="E6" s="414"/>
      <c r="F6" s="903"/>
    </row>
    <row r="7" spans="1:6" ht="13" x14ac:dyDescent="0.3">
      <c r="A7" s="264" t="s">
        <v>160</v>
      </c>
      <c r="B7" s="115" t="s">
        <v>428</v>
      </c>
      <c r="C7" s="105"/>
      <c r="D7" s="105"/>
      <c r="E7" s="105"/>
      <c r="F7" s="929">
        <v>0</v>
      </c>
    </row>
    <row r="8" spans="1:6" ht="13" x14ac:dyDescent="0.3">
      <c r="A8" s="264" t="s">
        <v>161</v>
      </c>
      <c r="B8" s="115" t="s">
        <v>429</v>
      </c>
      <c r="C8" s="105"/>
      <c r="D8" s="105"/>
      <c r="E8" s="105"/>
      <c r="F8" s="929">
        <v>0</v>
      </c>
    </row>
    <row r="9" spans="1:6" ht="13" x14ac:dyDescent="0.3">
      <c r="A9" s="264" t="s">
        <v>162</v>
      </c>
      <c r="B9" s="115" t="s">
        <v>430</v>
      </c>
      <c r="C9" s="105"/>
      <c r="D9" s="105"/>
      <c r="E9" s="105"/>
      <c r="F9" s="929">
        <v>0</v>
      </c>
    </row>
    <row r="10" spans="1:6" ht="13" x14ac:dyDescent="0.3">
      <c r="A10" s="264" t="s">
        <v>163</v>
      </c>
      <c r="B10" s="115" t="s">
        <v>427</v>
      </c>
      <c r="C10" s="105"/>
      <c r="D10" s="105"/>
      <c r="E10" s="105"/>
      <c r="F10" s="929">
        <v>0</v>
      </c>
    </row>
    <row r="11" spans="1:6" ht="13" x14ac:dyDescent="0.3">
      <c r="A11" s="264" t="s">
        <v>164</v>
      </c>
      <c r="B11" s="115" t="s">
        <v>135</v>
      </c>
      <c r="C11" s="105"/>
      <c r="D11" s="105"/>
      <c r="E11" s="105"/>
      <c r="F11" s="929">
        <v>0</v>
      </c>
    </row>
    <row r="12" spans="1:6" ht="13" x14ac:dyDescent="0.3">
      <c r="A12" s="264" t="s">
        <v>165</v>
      </c>
      <c r="B12" s="115" t="s">
        <v>972</v>
      </c>
      <c r="C12" s="105">
        <v>3000000</v>
      </c>
      <c r="D12" s="105">
        <v>3000000</v>
      </c>
      <c r="E12" s="105">
        <v>1803000</v>
      </c>
      <c r="F12" s="929">
        <f>E12/D12</f>
        <v>0.60099999999999998</v>
      </c>
    </row>
    <row r="13" spans="1:6" ht="13" x14ac:dyDescent="0.3">
      <c r="A13" s="264" t="s">
        <v>166</v>
      </c>
      <c r="B13" s="115" t="s">
        <v>433</v>
      </c>
      <c r="C13" s="105"/>
      <c r="D13" s="105"/>
      <c r="E13" s="105"/>
      <c r="F13" s="929">
        <v>0</v>
      </c>
    </row>
    <row r="14" spans="1:6" ht="13" x14ac:dyDescent="0.3">
      <c r="A14" s="264" t="s">
        <v>167</v>
      </c>
      <c r="B14" s="115" t="s">
        <v>434</v>
      </c>
      <c r="C14" s="105"/>
      <c r="D14" s="105"/>
      <c r="E14" s="105"/>
      <c r="F14" s="929">
        <v>0</v>
      </c>
    </row>
    <row r="15" spans="1:6" ht="13" x14ac:dyDescent="0.3">
      <c r="A15" s="266" t="s">
        <v>168</v>
      </c>
      <c r="B15" s="694" t="s">
        <v>971</v>
      </c>
      <c r="C15" s="110">
        <v>200000</v>
      </c>
      <c r="D15" s="110">
        <v>82689</v>
      </c>
      <c r="E15" s="110">
        <v>82689</v>
      </c>
      <c r="F15" s="929">
        <v>1</v>
      </c>
    </row>
    <row r="16" spans="1:6" ht="13" x14ac:dyDescent="0.3">
      <c r="A16" s="264" t="s">
        <v>172</v>
      </c>
      <c r="B16" s="115" t="s">
        <v>431</v>
      </c>
      <c r="C16" s="105"/>
      <c r="D16" s="105"/>
      <c r="E16" s="105"/>
      <c r="F16" s="929" t="e">
        <f>E16/D16</f>
        <v>#DIV/0!</v>
      </c>
    </row>
    <row r="17" spans="1:6" ht="13" x14ac:dyDescent="0.3">
      <c r="A17" s="264" t="s">
        <v>173</v>
      </c>
      <c r="B17" s="115" t="s">
        <v>432</v>
      </c>
      <c r="C17" s="105"/>
      <c r="D17" s="105"/>
      <c r="E17" s="105"/>
      <c r="F17" s="929">
        <v>0</v>
      </c>
    </row>
    <row r="18" spans="1:6" ht="13" x14ac:dyDescent="0.3">
      <c r="A18" s="264" t="s">
        <v>174</v>
      </c>
      <c r="B18" s="115" t="s">
        <v>435</v>
      </c>
      <c r="C18" s="105"/>
      <c r="D18" s="105"/>
      <c r="E18" s="105"/>
      <c r="F18" s="929">
        <v>0</v>
      </c>
    </row>
    <row r="19" spans="1:6" ht="13" x14ac:dyDescent="0.3">
      <c r="A19" s="264" t="s">
        <v>175</v>
      </c>
      <c r="B19" s="115" t="s">
        <v>796</v>
      </c>
      <c r="C19" s="105">
        <v>0</v>
      </c>
      <c r="D19" s="105">
        <v>6732000</v>
      </c>
      <c r="E19" s="105">
        <v>2865000</v>
      </c>
      <c r="F19" s="929">
        <v>0.42499999999999999</v>
      </c>
    </row>
    <row r="20" spans="1:6" ht="13" x14ac:dyDescent="0.3">
      <c r="A20" s="264" t="s">
        <v>176</v>
      </c>
      <c r="B20" s="115" t="s">
        <v>436</v>
      </c>
      <c r="C20" s="105"/>
      <c r="D20" s="105"/>
      <c r="E20" s="105"/>
      <c r="F20" s="929">
        <v>0</v>
      </c>
    </row>
    <row r="21" spans="1:6" ht="13.5" thickBot="1" x14ac:dyDescent="0.35">
      <c r="A21" s="264" t="s">
        <v>177</v>
      </c>
      <c r="B21" s="115" t="s">
        <v>797</v>
      </c>
      <c r="C21" s="105">
        <v>9800000</v>
      </c>
      <c r="D21" s="105">
        <v>26321510</v>
      </c>
      <c r="E21" s="105">
        <v>15937510</v>
      </c>
      <c r="F21" s="929">
        <f>E21/D21</f>
        <v>0.60549375776693659</v>
      </c>
    </row>
    <row r="22" spans="1:6" ht="13.5" thickBot="1" x14ac:dyDescent="0.35">
      <c r="A22" s="306" t="s">
        <v>185</v>
      </c>
      <c r="B22" s="934" t="s">
        <v>29</v>
      </c>
      <c r="C22" s="112">
        <f>C7+C8+C9+C10+C11+C12+C13+C14+C15+C16+C17+C18+C19+C20+C21</f>
        <v>13000000</v>
      </c>
      <c r="D22" s="112">
        <f>D7+D8+D9+D10+D11+D12+D13+D14+D15+D16+D17+D18+D19+D20+D21</f>
        <v>36136199</v>
      </c>
      <c r="E22" s="112">
        <f>E7+E8+E9+E10+E11+E12+E13+E14+E15+E16+E17+E18+E19+E20+E21</f>
        <v>20688199</v>
      </c>
      <c r="F22" s="936">
        <f>E22/D22</f>
        <v>0.57250622844976029</v>
      </c>
    </row>
    <row r="23" spans="1:6" ht="11.25" customHeight="1" x14ac:dyDescent="0.3">
      <c r="B23" s="124"/>
      <c r="C23" s="19"/>
      <c r="D23" s="19"/>
      <c r="E23" s="19"/>
      <c r="F23" s="19"/>
    </row>
    <row r="24" spans="1:6" ht="11.25" customHeight="1" x14ac:dyDescent="0.3">
      <c r="B24" s="124"/>
      <c r="C24" s="19"/>
      <c r="D24" s="19"/>
      <c r="E24" s="19"/>
      <c r="F24" s="19"/>
    </row>
    <row r="25" spans="1:6" ht="13" x14ac:dyDescent="0.3">
      <c r="A25" s="1592" t="s">
        <v>870</v>
      </c>
      <c r="B25" s="1592"/>
      <c r="C25" s="1592"/>
      <c r="D25" s="1592"/>
      <c r="E25" s="1592"/>
      <c r="F25" s="1592"/>
    </row>
    <row r="26" spans="1:6" ht="15" x14ac:dyDescent="0.3">
      <c r="B26" s="1604" t="s">
        <v>437</v>
      </c>
      <c r="C26" s="1604"/>
      <c r="D26" s="1604"/>
      <c r="E26" s="1604"/>
      <c r="F26" s="1604"/>
    </row>
    <row r="27" spans="1:6" ht="13.5" thickBot="1" x14ac:dyDescent="0.35">
      <c r="B27" s="1624" t="s">
        <v>665</v>
      </c>
      <c r="C27" s="1624"/>
      <c r="D27" s="1624"/>
      <c r="E27" s="1624"/>
      <c r="F27" s="1624"/>
    </row>
    <row r="28" spans="1:6" ht="26.5" thickBot="1" x14ac:dyDescent="0.35">
      <c r="A28" s="249" t="s">
        <v>155</v>
      </c>
      <c r="B28" s="95" t="s">
        <v>10</v>
      </c>
      <c r="C28" s="250" t="s">
        <v>129</v>
      </c>
      <c r="D28" s="248" t="s">
        <v>130</v>
      </c>
      <c r="E28" s="261" t="s">
        <v>634</v>
      </c>
      <c r="F28" s="236" t="s">
        <v>132</v>
      </c>
    </row>
    <row r="29" spans="1:6" x14ac:dyDescent="0.25">
      <c r="A29" s="256" t="s">
        <v>156</v>
      </c>
      <c r="B29" s="418" t="s">
        <v>157</v>
      </c>
      <c r="C29" s="411" t="s">
        <v>158</v>
      </c>
      <c r="D29" s="238" t="s">
        <v>159</v>
      </c>
      <c r="E29" s="414" t="s">
        <v>179</v>
      </c>
      <c r="F29" s="413" t="s">
        <v>204</v>
      </c>
    </row>
    <row r="30" spans="1:6" ht="13" x14ac:dyDescent="0.3">
      <c r="A30" s="264" t="s">
        <v>160</v>
      </c>
      <c r="B30" s="115"/>
      <c r="C30" s="105"/>
      <c r="D30" s="83"/>
      <c r="E30" s="105"/>
      <c r="F30" s="929"/>
    </row>
    <row r="31" spans="1:6" ht="13.5" thickBot="1" x14ac:dyDescent="0.35">
      <c r="A31" s="264" t="s">
        <v>161</v>
      </c>
      <c r="B31" s="115"/>
      <c r="C31" s="91"/>
      <c r="D31" s="119"/>
      <c r="E31" s="91"/>
      <c r="F31" s="929"/>
    </row>
    <row r="32" spans="1:6" ht="13.5" thickBot="1" x14ac:dyDescent="0.35">
      <c r="A32" s="264" t="s">
        <v>162</v>
      </c>
      <c r="B32" s="95" t="s">
        <v>136</v>
      </c>
      <c r="C32" s="417">
        <f>SUM(C30:C31)</f>
        <v>0</v>
      </c>
      <c r="D32" s="419">
        <f>SUM(D30:D31)</f>
        <v>0</v>
      </c>
      <c r="E32" s="417">
        <f>SUM(E30:E31)</f>
        <v>0</v>
      </c>
      <c r="F32" s="936">
        <v>0</v>
      </c>
    </row>
    <row r="33" spans="1:6" ht="13" x14ac:dyDescent="0.3">
      <c r="A33" s="251"/>
      <c r="B33" s="41"/>
      <c r="C33" s="34"/>
      <c r="D33" s="41"/>
      <c r="E33" s="41"/>
      <c r="F33" s="41"/>
    </row>
    <row r="34" spans="1:6" ht="13" x14ac:dyDescent="0.3">
      <c r="A34" s="251"/>
      <c r="B34" s="41"/>
      <c r="C34" s="34"/>
      <c r="D34" s="41"/>
      <c r="E34" s="41"/>
      <c r="F34" s="41"/>
    </row>
    <row r="35" spans="1:6" ht="13" x14ac:dyDescent="0.3">
      <c r="A35" s="1592" t="s">
        <v>872</v>
      </c>
      <c r="B35" s="1592"/>
      <c r="C35" s="1592"/>
      <c r="D35" s="1592"/>
      <c r="E35" s="1592"/>
      <c r="F35" s="1592"/>
    </row>
    <row r="36" spans="1:6" ht="15" x14ac:dyDescent="0.3">
      <c r="B36" s="1604" t="s">
        <v>871</v>
      </c>
      <c r="C36" s="1604"/>
      <c r="D36" s="1604"/>
      <c r="E36" s="1604"/>
      <c r="F36" s="1604"/>
    </row>
    <row r="37" spans="1:6" ht="13.5" thickBot="1" x14ac:dyDescent="0.35">
      <c r="B37" s="1624" t="s">
        <v>4</v>
      </c>
      <c r="C37" s="1624"/>
      <c r="D37" s="1624"/>
      <c r="E37" s="1624"/>
      <c r="F37" s="1624"/>
    </row>
    <row r="38" spans="1:6" ht="26.5" thickBot="1" x14ac:dyDescent="0.35">
      <c r="A38" s="249" t="s">
        <v>155</v>
      </c>
      <c r="B38" s="126" t="s">
        <v>10</v>
      </c>
      <c r="C38" s="250" t="s">
        <v>129</v>
      </c>
      <c r="D38" s="248" t="s">
        <v>130</v>
      </c>
      <c r="E38" s="261" t="s">
        <v>634</v>
      </c>
      <c r="F38" s="236" t="s">
        <v>132</v>
      </c>
    </row>
    <row r="39" spans="1:6" x14ac:dyDescent="0.25">
      <c r="A39" s="256" t="s">
        <v>156</v>
      </c>
      <c r="B39" s="418" t="s">
        <v>157</v>
      </c>
      <c r="C39" s="693" t="s">
        <v>158</v>
      </c>
      <c r="D39" s="411" t="s">
        <v>159</v>
      </c>
      <c r="E39" s="414" t="s">
        <v>179</v>
      </c>
      <c r="F39" s="239" t="s">
        <v>204</v>
      </c>
    </row>
    <row r="40" spans="1:6" x14ac:dyDescent="0.25">
      <c r="A40" s="467" t="s">
        <v>160</v>
      </c>
      <c r="B40" s="937" t="s">
        <v>15</v>
      </c>
      <c r="C40" s="937"/>
      <c r="D40" s="938"/>
      <c r="E40" s="938"/>
      <c r="F40" s="939"/>
    </row>
    <row r="41" spans="1:6" ht="13" x14ac:dyDescent="0.3">
      <c r="A41" s="467" t="s">
        <v>161</v>
      </c>
      <c r="B41" s="85" t="s">
        <v>639</v>
      </c>
      <c r="C41" s="558"/>
      <c r="D41" s="108"/>
      <c r="E41" s="108"/>
      <c r="F41" s="940"/>
    </row>
    <row r="42" spans="1:6" ht="13" x14ac:dyDescent="0.3">
      <c r="A42" s="467" t="s">
        <v>162</v>
      </c>
      <c r="B42" s="85"/>
      <c r="C42" s="108"/>
      <c r="D42" s="108"/>
      <c r="E42" s="108"/>
      <c r="F42" s="941"/>
    </row>
    <row r="43" spans="1:6" ht="13" x14ac:dyDescent="0.3">
      <c r="A43" s="467" t="s">
        <v>163</v>
      </c>
      <c r="B43" s="85"/>
      <c r="C43" s="496"/>
      <c r="D43" s="496"/>
      <c r="E43" s="496"/>
      <c r="F43" s="941"/>
    </row>
    <row r="44" spans="1:6" ht="13" x14ac:dyDescent="0.3">
      <c r="A44" s="467" t="s">
        <v>164</v>
      </c>
      <c r="B44" s="193"/>
      <c r="C44" s="496"/>
      <c r="D44" s="496"/>
      <c r="E44" s="496"/>
      <c r="F44" s="941"/>
    </row>
    <row r="45" spans="1:6" ht="13" x14ac:dyDescent="0.3">
      <c r="A45" s="467" t="s">
        <v>165</v>
      </c>
      <c r="B45" s="1253"/>
      <c r="C45" s="1254"/>
      <c r="D45" s="1254"/>
      <c r="E45" s="1254"/>
      <c r="F45" s="941"/>
    </row>
    <row r="46" spans="1:6" ht="13.5" thickBot="1" x14ac:dyDescent="0.35">
      <c r="A46" s="555" t="s">
        <v>166</v>
      </c>
      <c r="B46" s="1251"/>
      <c r="C46" s="1252"/>
      <c r="D46" s="453"/>
      <c r="E46" s="624"/>
      <c r="F46" s="941"/>
    </row>
    <row r="47" spans="1:6" ht="13.5" thickBot="1" x14ac:dyDescent="0.35">
      <c r="A47" s="252" t="s">
        <v>167</v>
      </c>
      <c r="B47" s="95" t="s">
        <v>640</v>
      </c>
      <c r="C47" s="181">
        <f>SUM(C41:C46)</f>
        <v>0</v>
      </c>
      <c r="D47" s="181">
        <f>SUM(D41:D46)</f>
        <v>0</v>
      </c>
      <c r="E47" s="112">
        <f>SUM(E41:E46)</f>
        <v>0</v>
      </c>
      <c r="F47" s="936">
        <v>0</v>
      </c>
    </row>
    <row r="48" spans="1:6" x14ac:dyDescent="0.25">
      <c r="F48" t="s">
        <v>18</v>
      </c>
    </row>
  </sheetData>
  <mergeCells count="9">
    <mergeCell ref="A1:F1"/>
    <mergeCell ref="A25:F25"/>
    <mergeCell ref="A35:F35"/>
    <mergeCell ref="B36:F36"/>
    <mergeCell ref="B37:F37"/>
    <mergeCell ref="B2:F2"/>
    <mergeCell ref="B3:F3"/>
    <mergeCell ref="B26:F26"/>
    <mergeCell ref="B27:F27"/>
  </mergeCells>
  <pageMargins left="0.51181102362204722" right="0.31496062992125984" top="0.39370078740157483" bottom="0.35433070866141736" header="0.31496062992125984" footer="0.31496062992125984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"/>
  <sheetViews>
    <sheetView workbookViewId="0">
      <selection activeCell="F4" sqref="F4"/>
    </sheetView>
  </sheetViews>
  <sheetFormatPr defaultRowHeight="12.5" x14ac:dyDescent="0.25"/>
  <cols>
    <col min="1" max="1" width="4.7265625" customWidth="1"/>
    <col min="2" max="2" width="39" customWidth="1"/>
    <col min="3" max="3" width="13.26953125" customWidth="1"/>
    <col min="4" max="4" width="12.81640625" customWidth="1"/>
    <col min="5" max="5" width="10.26953125" customWidth="1"/>
  </cols>
  <sheetData>
    <row r="1" spans="1:6" ht="13" x14ac:dyDescent="0.3">
      <c r="A1" s="245"/>
      <c r="B1" s="1582" t="s">
        <v>875</v>
      </c>
      <c r="C1" s="245"/>
      <c r="D1" s="245"/>
      <c r="E1" s="245"/>
    </row>
    <row r="2" spans="1:6" ht="13" x14ac:dyDescent="0.3">
      <c r="B2" s="1"/>
      <c r="C2" s="1"/>
    </row>
    <row r="3" spans="1:6" ht="15" x14ac:dyDescent="0.3">
      <c r="A3" s="1604" t="s">
        <v>876</v>
      </c>
      <c r="B3" s="1625"/>
      <c r="C3" s="1625"/>
      <c r="D3" s="1625"/>
      <c r="E3" s="1625"/>
      <c r="F3" s="1625"/>
    </row>
    <row r="4" spans="1:6" ht="13.5" thickBot="1" x14ac:dyDescent="0.35">
      <c r="B4" s="1"/>
      <c r="C4" s="1"/>
      <c r="E4" s="1"/>
      <c r="F4" t="s">
        <v>665</v>
      </c>
    </row>
    <row r="5" spans="1:6" ht="26.5" thickBot="1" x14ac:dyDescent="0.35">
      <c r="A5" s="249" t="s">
        <v>155</v>
      </c>
      <c r="B5" s="275" t="s">
        <v>14</v>
      </c>
      <c r="C5" s="250" t="s">
        <v>129</v>
      </c>
      <c r="D5" s="248" t="s">
        <v>130</v>
      </c>
      <c r="E5" s="261" t="s">
        <v>634</v>
      </c>
      <c r="F5" s="236" t="s">
        <v>132</v>
      </c>
    </row>
    <row r="6" spans="1:6" ht="13.5" thickBot="1" x14ac:dyDescent="0.35">
      <c r="A6" s="951" t="s">
        <v>156</v>
      </c>
      <c r="B6" s="952" t="s">
        <v>157</v>
      </c>
      <c r="C6" s="295" t="s">
        <v>158</v>
      </c>
      <c r="D6" s="949" t="s">
        <v>159</v>
      </c>
      <c r="E6" s="892" t="s">
        <v>179</v>
      </c>
      <c r="F6" s="672" t="s">
        <v>204</v>
      </c>
    </row>
    <row r="7" spans="1:6" ht="13.5" thickBot="1" x14ac:dyDescent="0.35">
      <c r="A7" s="425" t="s">
        <v>160</v>
      </c>
      <c r="B7" s="34"/>
      <c r="C7" s="94"/>
      <c r="D7" s="340"/>
      <c r="E7" s="498"/>
      <c r="F7" s="1066"/>
    </row>
    <row r="8" spans="1:6" ht="13.5" thickBot="1" x14ac:dyDescent="0.35">
      <c r="A8" s="422" t="s">
        <v>161</v>
      </c>
      <c r="B8" s="424" t="s">
        <v>16</v>
      </c>
      <c r="C8" s="946">
        <v>0</v>
      </c>
      <c r="D8" s="185"/>
      <c r="E8" s="107"/>
      <c r="F8" s="1057"/>
    </row>
    <row r="9" spans="1:6" ht="13" x14ac:dyDescent="0.3">
      <c r="A9" s="421" t="s">
        <v>165</v>
      </c>
      <c r="B9" s="4" t="s">
        <v>268</v>
      </c>
      <c r="C9" s="93"/>
      <c r="D9" s="218"/>
      <c r="E9" s="105"/>
      <c r="F9" s="929"/>
    </row>
    <row r="10" spans="1:6" ht="13" x14ac:dyDescent="0.3">
      <c r="A10" s="421" t="s">
        <v>166</v>
      </c>
      <c r="B10" s="4"/>
      <c r="C10" s="175"/>
      <c r="D10" s="218"/>
      <c r="E10" s="105"/>
      <c r="F10" s="929"/>
    </row>
    <row r="11" spans="1:6" ht="13.5" thickBot="1" x14ac:dyDescent="0.35">
      <c r="A11" s="421" t="s">
        <v>167</v>
      </c>
      <c r="B11" s="233"/>
      <c r="C11" s="183">
        <v>0</v>
      </c>
      <c r="D11" s="219"/>
      <c r="E11" s="110"/>
      <c r="F11" s="932"/>
    </row>
    <row r="12" spans="1:6" ht="13.5" thickBot="1" x14ac:dyDescent="0.35">
      <c r="A12" s="287" t="s">
        <v>168</v>
      </c>
      <c r="B12" s="262" t="s">
        <v>29</v>
      </c>
      <c r="C12" s="947">
        <f>C10+C11</f>
        <v>0</v>
      </c>
      <c r="D12" s="947">
        <f>D10+D11</f>
        <v>0</v>
      </c>
      <c r="E12" s="112">
        <f>E10+E11</f>
        <v>0</v>
      </c>
      <c r="F12" s="936">
        <v>0</v>
      </c>
    </row>
    <row r="13" spans="1:6" ht="13.5" thickBot="1" x14ac:dyDescent="0.35">
      <c r="A13" s="287" t="s">
        <v>169</v>
      </c>
      <c r="B13" s="267" t="s">
        <v>269</v>
      </c>
      <c r="C13" s="948">
        <f>C8+C12</f>
        <v>0</v>
      </c>
      <c r="D13" s="948">
        <f>D8+D12</f>
        <v>0</v>
      </c>
      <c r="E13" s="948">
        <f>E8+E12</f>
        <v>0</v>
      </c>
      <c r="F13" s="1349">
        <v>0</v>
      </c>
    </row>
    <row r="14" spans="1:6" ht="13" x14ac:dyDescent="0.3">
      <c r="B14" s="1"/>
      <c r="C14" s="1"/>
    </row>
    <row r="15" spans="1:6" ht="13" x14ac:dyDescent="0.3">
      <c r="A15" s="245"/>
      <c r="B15" s="1582" t="s">
        <v>873</v>
      </c>
      <c r="C15" s="245"/>
      <c r="D15" s="245"/>
      <c r="E15" s="245"/>
    </row>
    <row r="16" spans="1:6" ht="13" x14ac:dyDescent="0.3">
      <c r="A16" s="245"/>
      <c r="B16" s="245"/>
      <c r="C16" s="245"/>
      <c r="D16" s="245"/>
      <c r="E16" s="245"/>
    </row>
    <row r="17" spans="1:6" ht="15" x14ac:dyDescent="0.3">
      <c r="B17" s="1604" t="s">
        <v>874</v>
      </c>
      <c r="C17" s="1604"/>
      <c r="D17" s="1625"/>
      <c r="E17" s="1625"/>
      <c r="F17" s="1625"/>
    </row>
    <row r="18" spans="1:6" ht="13.5" thickBot="1" x14ac:dyDescent="0.35">
      <c r="B18" s="1"/>
      <c r="C18" s="20"/>
      <c r="E18" s="1"/>
      <c r="F18" t="s">
        <v>665</v>
      </c>
    </row>
    <row r="19" spans="1:6" ht="26.5" thickBot="1" x14ac:dyDescent="0.35">
      <c r="A19" s="249" t="s">
        <v>155</v>
      </c>
      <c r="B19" s="274" t="s">
        <v>14</v>
      </c>
      <c r="C19" s="250" t="s">
        <v>129</v>
      </c>
      <c r="D19" s="248" t="s">
        <v>130</v>
      </c>
      <c r="E19" s="261" t="s">
        <v>634</v>
      </c>
      <c r="F19" s="236" t="s">
        <v>132</v>
      </c>
    </row>
    <row r="20" spans="1:6" ht="13.5" thickBot="1" x14ac:dyDescent="0.35">
      <c r="A20" s="894" t="s">
        <v>156</v>
      </c>
      <c r="B20" s="142" t="s">
        <v>157</v>
      </c>
      <c r="C20" s="295" t="s">
        <v>158</v>
      </c>
      <c r="D20" s="295" t="s">
        <v>159</v>
      </c>
      <c r="E20" s="295" t="s">
        <v>179</v>
      </c>
      <c r="F20" s="291" t="s">
        <v>204</v>
      </c>
    </row>
    <row r="21" spans="1:6" ht="13" x14ac:dyDescent="0.3">
      <c r="A21" s="467" t="s">
        <v>160</v>
      </c>
      <c r="B21" s="942" t="s">
        <v>441</v>
      </c>
      <c r="C21" s="897"/>
      <c r="D21" s="375"/>
      <c r="E21" s="1035"/>
      <c r="F21" s="888"/>
    </row>
    <row r="22" spans="1:6" ht="26.25" customHeight="1" x14ac:dyDescent="0.3">
      <c r="A22" s="468" t="s">
        <v>162</v>
      </c>
      <c r="B22" s="557" t="s">
        <v>438</v>
      </c>
      <c r="C22" s="962">
        <v>0</v>
      </c>
      <c r="D22" s="105"/>
      <c r="E22" s="100"/>
      <c r="F22" s="929"/>
    </row>
    <row r="23" spans="1:6" ht="27" customHeight="1" x14ac:dyDescent="0.3">
      <c r="A23" s="468" t="s">
        <v>163</v>
      </c>
      <c r="B23" s="557" t="s">
        <v>439</v>
      </c>
      <c r="C23" s="962">
        <v>0</v>
      </c>
      <c r="D23" s="105"/>
      <c r="E23" s="100"/>
      <c r="F23" s="929"/>
    </row>
    <row r="24" spans="1:6" ht="25.5" customHeight="1" x14ac:dyDescent="0.3">
      <c r="A24" s="468" t="s">
        <v>164</v>
      </c>
      <c r="B24" s="557" t="s">
        <v>440</v>
      </c>
      <c r="C24" s="962">
        <f>C25+C26</f>
        <v>0</v>
      </c>
      <c r="D24" s="105"/>
      <c r="E24" s="100"/>
      <c r="F24" s="929"/>
    </row>
    <row r="25" spans="1:6" ht="24" customHeight="1" x14ac:dyDescent="0.3">
      <c r="A25" s="468" t="s">
        <v>165</v>
      </c>
      <c r="B25" s="557" t="s">
        <v>641</v>
      </c>
      <c r="C25" s="122">
        <v>0</v>
      </c>
      <c r="D25" s="105"/>
      <c r="E25" s="100"/>
      <c r="F25" s="929"/>
    </row>
    <row r="26" spans="1:6" ht="26.5" thickBot="1" x14ac:dyDescent="0.35">
      <c r="A26" s="469" t="s">
        <v>166</v>
      </c>
      <c r="B26" s="943" t="s">
        <v>642</v>
      </c>
      <c r="C26" s="963">
        <v>0</v>
      </c>
      <c r="D26" s="110"/>
      <c r="E26" s="1278"/>
      <c r="F26" s="932"/>
    </row>
    <row r="27" spans="1:6" ht="26.5" thickBot="1" x14ac:dyDescent="0.35">
      <c r="A27" s="259" t="s">
        <v>167</v>
      </c>
      <c r="B27" s="283" t="s">
        <v>302</v>
      </c>
      <c r="C27" s="260">
        <f>C22+C23+C24+C25+C26</f>
        <v>0</v>
      </c>
      <c r="D27" s="260">
        <f>D22+D23+D24+D25+D26</f>
        <v>0</v>
      </c>
      <c r="E27" s="260">
        <f>E22+E23+E24+E25+E26</f>
        <v>0</v>
      </c>
      <c r="F27" s="1533">
        <f>F22+F23+F24+F25+F26</f>
        <v>0</v>
      </c>
    </row>
    <row r="28" spans="1:6" ht="13" x14ac:dyDescent="0.3">
      <c r="A28" s="467" t="s">
        <v>168</v>
      </c>
      <c r="B28" s="944"/>
      <c r="C28" s="964"/>
      <c r="D28" s="108"/>
      <c r="E28" s="101"/>
      <c r="F28" s="933"/>
    </row>
    <row r="29" spans="1:6" ht="13" x14ac:dyDescent="0.3">
      <c r="A29" s="468" t="s">
        <v>170</v>
      </c>
      <c r="B29" s="945" t="s">
        <v>442</v>
      </c>
      <c r="C29" s="962"/>
      <c r="D29" s="105"/>
      <c r="E29" s="100"/>
      <c r="F29" s="929"/>
    </row>
    <row r="30" spans="1:6" ht="13" x14ac:dyDescent="0.3">
      <c r="A30" s="468" t="s">
        <v>171</v>
      </c>
      <c r="B30" s="557"/>
      <c r="C30" s="341"/>
      <c r="D30" s="105"/>
      <c r="E30" s="100"/>
      <c r="F30" s="929"/>
    </row>
    <row r="31" spans="1:6" ht="26.25" customHeight="1" x14ac:dyDescent="0.3">
      <c r="A31" s="468" t="s">
        <v>172</v>
      </c>
      <c r="B31" s="557" t="s">
        <v>443</v>
      </c>
      <c r="C31" s="341">
        <v>0</v>
      </c>
      <c r="D31" s="105"/>
      <c r="E31" s="100"/>
      <c r="F31" s="929"/>
    </row>
    <row r="32" spans="1:6" ht="26" x14ac:dyDescent="0.3">
      <c r="A32" s="468" t="s">
        <v>173</v>
      </c>
      <c r="B32" s="557" t="s">
        <v>444</v>
      </c>
      <c r="C32" s="341">
        <v>0</v>
      </c>
      <c r="D32" s="105"/>
      <c r="E32" s="100"/>
      <c r="F32" s="929"/>
    </row>
    <row r="33" spans="1:6" ht="26.25" customHeight="1" x14ac:dyDescent="0.3">
      <c r="A33" s="468" t="s">
        <v>174</v>
      </c>
      <c r="B33" s="557" t="s">
        <v>445</v>
      </c>
      <c r="C33" s="341"/>
      <c r="D33" s="899"/>
      <c r="E33" s="899"/>
      <c r="F33" s="929"/>
    </row>
    <row r="34" spans="1:6" ht="24.75" customHeight="1" x14ac:dyDescent="0.3">
      <c r="A34" s="468" t="s">
        <v>175</v>
      </c>
      <c r="B34" s="557" t="s">
        <v>298</v>
      </c>
      <c r="C34" s="341"/>
      <c r="D34" s="108"/>
      <c r="E34" s="101"/>
      <c r="F34" s="929"/>
    </row>
    <row r="35" spans="1:6" ht="14.25" customHeight="1" x14ac:dyDescent="0.3">
      <c r="A35" s="468" t="s">
        <v>176</v>
      </c>
      <c r="B35" s="943" t="s">
        <v>299</v>
      </c>
      <c r="C35" s="965"/>
      <c r="D35" s="105"/>
      <c r="E35" s="100"/>
      <c r="F35" s="929"/>
    </row>
    <row r="36" spans="1:6" ht="14.25" customHeight="1" x14ac:dyDescent="0.3">
      <c r="A36" s="468" t="s">
        <v>177</v>
      </c>
      <c r="B36" s="943" t="s">
        <v>659</v>
      </c>
      <c r="C36" s="965"/>
      <c r="D36" s="110"/>
      <c r="E36" s="1278"/>
      <c r="F36" s="932"/>
    </row>
    <row r="37" spans="1:6" ht="30.75" customHeight="1" thickBot="1" x14ac:dyDescent="0.35">
      <c r="A37" s="469" t="s">
        <v>178</v>
      </c>
      <c r="B37" s="943" t="s">
        <v>658</v>
      </c>
      <c r="C37" s="965"/>
      <c r="D37" s="110"/>
      <c r="E37" s="1278"/>
      <c r="F37" s="932"/>
    </row>
    <row r="38" spans="1:6" ht="26.5" thickBot="1" x14ac:dyDescent="0.35">
      <c r="A38" s="252" t="s">
        <v>180</v>
      </c>
      <c r="B38" s="283" t="s">
        <v>301</v>
      </c>
      <c r="C38" s="711">
        <f>C31+C32+C33</f>
        <v>0</v>
      </c>
      <c r="D38" s="216">
        <f>D31+D32+D33</f>
        <v>0</v>
      </c>
      <c r="E38" s="531">
        <f>E31+E32+E33</f>
        <v>0</v>
      </c>
      <c r="F38" s="974"/>
    </row>
    <row r="39" spans="1:6" ht="13.5" thickBot="1" x14ac:dyDescent="0.35">
      <c r="A39" s="555" t="s">
        <v>181</v>
      </c>
      <c r="B39" s="944"/>
      <c r="C39" s="258"/>
      <c r="D39" s="113"/>
      <c r="E39" s="104"/>
      <c r="F39" s="1327"/>
    </row>
    <row r="40" spans="1:6" ht="28.5" customHeight="1" thickBot="1" x14ac:dyDescent="0.35">
      <c r="A40" s="252" t="s">
        <v>182</v>
      </c>
      <c r="B40" s="283" t="s">
        <v>300</v>
      </c>
      <c r="C40" s="711">
        <f>C38+C27</f>
        <v>0</v>
      </c>
      <c r="D40" s="216">
        <f>D38+D27</f>
        <v>0</v>
      </c>
      <c r="E40" s="531">
        <f>E38+E27</f>
        <v>0</v>
      </c>
      <c r="F40" s="974"/>
    </row>
    <row r="41" spans="1:6" ht="13" x14ac:dyDescent="0.3">
      <c r="B41" s="1"/>
      <c r="C41" s="1"/>
    </row>
    <row r="42" spans="1:6" ht="13" x14ac:dyDescent="0.3">
      <c r="B42" s="1"/>
      <c r="C42" s="1"/>
    </row>
    <row r="43" spans="1:6" ht="13" x14ac:dyDescent="0.3">
      <c r="B43" s="1"/>
      <c r="C43" s="1"/>
    </row>
    <row r="44" spans="1:6" ht="13" x14ac:dyDescent="0.3">
      <c r="B44" s="1"/>
      <c r="C44" s="1"/>
    </row>
    <row r="45" spans="1:6" ht="13" x14ac:dyDescent="0.3">
      <c r="B45" s="1"/>
      <c r="C45" s="1"/>
    </row>
    <row r="46" spans="1:6" ht="13" x14ac:dyDescent="0.3">
      <c r="B46" s="1"/>
      <c r="C46" s="1"/>
    </row>
    <row r="47" spans="1:6" ht="13" x14ac:dyDescent="0.3">
      <c r="B47" s="1"/>
      <c r="C47" s="1"/>
    </row>
    <row r="48" spans="1:6" ht="13" x14ac:dyDescent="0.3">
      <c r="B48" s="1"/>
      <c r="C48" s="1"/>
    </row>
    <row r="49" spans="2:3" ht="13" x14ac:dyDescent="0.3">
      <c r="B49" s="1"/>
      <c r="C49" s="1"/>
    </row>
    <row r="50" spans="2:3" ht="13" x14ac:dyDescent="0.3">
      <c r="B50" s="1"/>
      <c r="C50" s="1"/>
    </row>
    <row r="51" spans="2:3" ht="13" x14ac:dyDescent="0.3">
      <c r="B51" s="1"/>
      <c r="C51" s="1"/>
    </row>
    <row r="52" spans="2:3" ht="13" x14ac:dyDescent="0.3">
      <c r="B52" s="1"/>
      <c r="C52" s="1"/>
    </row>
    <row r="53" spans="2:3" ht="13" x14ac:dyDescent="0.3">
      <c r="B53" s="1"/>
      <c r="C53" s="1"/>
    </row>
    <row r="54" spans="2:3" ht="13" x14ac:dyDescent="0.3">
      <c r="B54" s="1"/>
      <c r="C54" s="1"/>
    </row>
    <row r="55" spans="2:3" ht="13" x14ac:dyDescent="0.3">
      <c r="B55" s="1"/>
      <c r="C55" s="1"/>
    </row>
    <row r="56" spans="2:3" ht="13" x14ac:dyDescent="0.3">
      <c r="B56" s="1"/>
      <c r="C56" s="1"/>
    </row>
    <row r="58" spans="2:3" ht="30.75" customHeight="1" x14ac:dyDescent="0.25"/>
  </sheetData>
  <mergeCells count="2">
    <mergeCell ref="A3:F3"/>
    <mergeCell ref="B17:F17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7"/>
  <sheetViews>
    <sheetView workbookViewId="0">
      <selection activeCell="J147" sqref="J147"/>
    </sheetView>
  </sheetViews>
  <sheetFormatPr defaultRowHeight="12.5" x14ac:dyDescent="0.25"/>
  <cols>
    <col min="1" max="1" width="4.81640625" customWidth="1"/>
    <col min="2" max="2" width="36.7265625" customWidth="1"/>
    <col min="3" max="3" width="14.453125" customWidth="1"/>
    <col min="4" max="4" width="13.453125" customWidth="1"/>
    <col min="5" max="5" width="13.54296875" customWidth="1"/>
    <col min="6" max="6" width="12.7265625" customWidth="1"/>
    <col min="10" max="10" width="14.1796875" customWidth="1"/>
  </cols>
  <sheetData>
    <row r="1" spans="1:8" ht="12.75" customHeight="1" x14ac:dyDescent="0.3">
      <c r="A1" s="1592" t="s">
        <v>877</v>
      </c>
      <c r="B1" s="1592"/>
      <c r="C1" s="1592"/>
      <c r="D1" s="1592"/>
      <c r="E1" s="1592"/>
    </row>
    <row r="2" spans="1:8" ht="15" x14ac:dyDescent="0.3">
      <c r="B2" s="1604" t="s">
        <v>878</v>
      </c>
      <c r="C2" s="1604"/>
      <c r="D2" s="1604"/>
      <c r="E2" s="1604"/>
      <c r="F2" s="1625"/>
    </row>
    <row r="3" spans="1:8" ht="12.75" customHeight="1" thickBot="1" x14ac:dyDescent="0.35">
      <c r="B3" s="1"/>
      <c r="C3" s="1"/>
      <c r="D3" s="1"/>
      <c r="E3" s="20"/>
      <c r="F3" s="20" t="s">
        <v>665</v>
      </c>
    </row>
    <row r="4" spans="1:8" ht="15.75" customHeight="1" thickBot="1" x14ac:dyDescent="0.35">
      <c r="A4" s="1626" t="s">
        <v>155</v>
      </c>
      <c r="B4" s="196" t="s">
        <v>17</v>
      </c>
      <c r="C4" s="1609" t="s">
        <v>913</v>
      </c>
      <c r="D4" s="1610"/>
      <c r="E4" s="1610"/>
      <c r="F4" s="1611"/>
    </row>
    <row r="5" spans="1:8" ht="24" customHeight="1" thickBot="1" x14ac:dyDescent="0.35">
      <c r="A5" s="1626"/>
      <c r="B5" s="197"/>
      <c r="C5" s="821" t="s">
        <v>129</v>
      </c>
      <c r="D5" s="822" t="s">
        <v>130</v>
      </c>
      <c r="E5" s="822" t="s">
        <v>634</v>
      </c>
      <c r="F5" s="823" t="s">
        <v>132</v>
      </c>
    </row>
    <row r="6" spans="1:8" ht="13.5" thickBot="1" x14ac:dyDescent="0.35">
      <c r="A6" s="312" t="s">
        <v>156</v>
      </c>
      <c r="B6" s="426" t="s">
        <v>157</v>
      </c>
      <c r="C6" s="427" t="s">
        <v>158</v>
      </c>
      <c r="D6" s="428" t="s">
        <v>159</v>
      </c>
      <c r="E6" s="428" t="s">
        <v>179</v>
      </c>
      <c r="F6" s="429" t="s">
        <v>204</v>
      </c>
    </row>
    <row r="7" spans="1:8" ht="13.5" thickBot="1" x14ac:dyDescent="0.35">
      <c r="A7" s="312" t="s">
        <v>160</v>
      </c>
      <c r="B7" s="198" t="s">
        <v>525</v>
      </c>
      <c r="C7" s="54"/>
      <c r="D7" s="54"/>
      <c r="E7" s="54">
        <v>35</v>
      </c>
      <c r="F7" s="966">
        <v>1</v>
      </c>
    </row>
    <row r="8" spans="1:8" ht="13.5" thickBot="1" x14ac:dyDescent="0.35">
      <c r="A8" s="312" t="s">
        <v>161</v>
      </c>
      <c r="B8" s="199" t="s">
        <v>798</v>
      </c>
      <c r="C8" s="33"/>
      <c r="D8" s="33"/>
      <c r="E8" s="33">
        <v>35</v>
      </c>
      <c r="F8" s="967">
        <v>1</v>
      </c>
    </row>
    <row r="9" spans="1:8" s="14" customFormat="1" ht="13.5" thickBot="1" x14ac:dyDescent="0.35">
      <c r="A9" s="312" t="s">
        <v>162</v>
      </c>
      <c r="B9" s="200" t="s">
        <v>483</v>
      </c>
      <c r="C9" s="430">
        <f>C10+C11+C12+C13</f>
        <v>0</v>
      </c>
      <c r="D9" s="430">
        <f>D10+D11+D12+D13</f>
        <v>0</v>
      </c>
      <c r="E9" s="430">
        <f>E10+E11+E12+E13</f>
        <v>0</v>
      </c>
      <c r="F9" s="968">
        <v>0</v>
      </c>
    </row>
    <row r="10" spans="1:8" s="14" customFormat="1" ht="13" x14ac:dyDescent="0.3">
      <c r="A10" s="431" t="s">
        <v>163</v>
      </c>
      <c r="B10" s="537" t="s">
        <v>485</v>
      </c>
      <c r="C10" s="376"/>
      <c r="D10" s="282"/>
      <c r="E10" s="282"/>
      <c r="F10" s="969"/>
    </row>
    <row r="11" spans="1:8" s="14" customFormat="1" ht="13" x14ac:dyDescent="0.3">
      <c r="A11" s="130" t="s">
        <v>164</v>
      </c>
      <c r="B11" s="538" t="s">
        <v>484</v>
      </c>
      <c r="C11" s="536"/>
      <c r="D11" s="534"/>
      <c r="E11" s="534"/>
      <c r="F11" s="969"/>
    </row>
    <row r="12" spans="1:8" s="14" customFormat="1" ht="13" x14ac:dyDescent="0.3">
      <c r="A12" s="130" t="s">
        <v>165</v>
      </c>
      <c r="B12" s="201" t="s">
        <v>486</v>
      </c>
      <c r="C12" s="536"/>
      <c r="D12" s="534"/>
      <c r="E12" s="534"/>
      <c r="F12" s="969"/>
    </row>
    <row r="13" spans="1:8" ht="12.75" customHeight="1" thickBot="1" x14ac:dyDescent="0.35">
      <c r="A13" s="129" t="s">
        <v>166</v>
      </c>
      <c r="B13" s="684" t="s">
        <v>487</v>
      </c>
      <c r="C13" s="26"/>
      <c r="D13" s="163"/>
      <c r="E13" s="163"/>
      <c r="F13" s="970"/>
    </row>
    <row r="14" spans="1:8" ht="13.5" thickBot="1" x14ac:dyDescent="0.35">
      <c r="A14" s="312" t="s">
        <v>167</v>
      </c>
      <c r="B14" s="686" t="s">
        <v>524</v>
      </c>
      <c r="C14" s="687">
        <f>C15+C19+C20+C21+C22</f>
        <v>0</v>
      </c>
      <c r="D14" s="687">
        <f>D15+D19+D20+D21+D22</f>
        <v>0</v>
      </c>
      <c r="E14" s="687">
        <f>E15+E19+E20+E21+E22</f>
        <v>0</v>
      </c>
      <c r="F14" s="971">
        <v>0</v>
      </c>
    </row>
    <row r="15" spans="1:8" ht="12.75" customHeight="1" x14ac:dyDescent="0.3">
      <c r="A15" s="528" t="s">
        <v>168</v>
      </c>
      <c r="B15" s="685" t="s">
        <v>474</v>
      </c>
      <c r="C15" s="27"/>
      <c r="D15" s="432"/>
      <c r="E15" s="661"/>
      <c r="F15" s="972"/>
      <c r="H15" s="56"/>
    </row>
    <row r="16" spans="1:8" ht="12.75" customHeight="1" x14ac:dyDescent="0.3">
      <c r="A16" s="528" t="s">
        <v>169</v>
      </c>
      <c r="B16" s="663" t="s">
        <v>476</v>
      </c>
      <c r="C16" s="27"/>
      <c r="D16" s="132"/>
      <c r="E16" s="662"/>
      <c r="F16" s="972"/>
      <c r="H16" s="56"/>
    </row>
    <row r="17" spans="1:10" ht="12.75" customHeight="1" x14ac:dyDescent="0.3">
      <c r="A17" s="528" t="s">
        <v>170</v>
      </c>
      <c r="B17" s="664" t="s">
        <v>475</v>
      </c>
      <c r="C17" s="27"/>
      <c r="D17" s="105"/>
      <c r="E17" s="578"/>
      <c r="F17" s="972"/>
      <c r="H17" s="56"/>
    </row>
    <row r="18" spans="1:10" ht="12.75" customHeight="1" x14ac:dyDescent="0.3">
      <c r="A18" s="528" t="s">
        <v>171</v>
      </c>
      <c r="B18" s="664" t="s">
        <v>477</v>
      </c>
      <c r="C18" s="27"/>
      <c r="D18" s="105"/>
      <c r="E18" s="578"/>
      <c r="F18" s="972"/>
      <c r="H18" s="56"/>
    </row>
    <row r="19" spans="1:10" ht="12.75" customHeight="1" x14ac:dyDescent="0.3">
      <c r="A19" s="528" t="s">
        <v>172</v>
      </c>
      <c r="B19" s="665" t="s">
        <v>478</v>
      </c>
      <c r="C19" s="27"/>
      <c r="D19" s="190"/>
      <c r="E19" s="662"/>
      <c r="F19" s="972"/>
      <c r="H19" s="56"/>
    </row>
    <row r="20" spans="1:10" ht="12.75" customHeight="1" x14ac:dyDescent="0.3">
      <c r="A20" s="528" t="s">
        <v>173</v>
      </c>
      <c r="B20" s="666" t="s">
        <v>479</v>
      </c>
      <c r="C20" s="29"/>
      <c r="D20" s="131"/>
      <c r="E20" s="27"/>
      <c r="F20" s="972"/>
    </row>
    <row r="21" spans="1:10" ht="12.75" customHeight="1" x14ac:dyDescent="0.3">
      <c r="A21" s="528" t="s">
        <v>174</v>
      </c>
      <c r="B21" s="667" t="s">
        <v>480</v>
      </c>
      <c r="C21" s="27"/>
      <c r="D21" s="189"/>
      <c r="E21" s="27"/>
      <c r="F21" s="972"/>
      <c r="J21" s="572"/>
    </row>
    <row r="22" spans="1:10" ht="13.5" thickBot="1" x14ac:dyDescent="0.35">
      <c r="A22" s="528" t="s">
        <v>175</v>
      </c>
      <c r="B22" s="682" t="s">
        <v>522</v>
      </c>
      <c r="C22" s="28"/>
      <c r="D22" s="298"/>
      <c r="E22" s="28"/>
      <c r="F22" s="973"/>
    </row>
    <row r="23" spans="1:10" ht="13.5" thickBot="1" x14ac:dyDescent="0.35">
      <c r="A23" s="312" t="s">
        <v>176</v>
      </c>
      <c r="B23" s="683" t="s">
        <v>523</v>
      </c>
      <c r="C23" s="112">
        <f>C24+C25</f>
        <v>0</v>
      </c>
      <c r="D23" s="112"/>
      <c r="E23" s="112"/>
      <c r="F23" s="974">
        <v>1</v>
      </c>
    </row>
    <row r="24" spans="1:10" ht="13" x14ac:dyDescent="0.3">
      <c r="A24" s="431" t="s">
        <v>177</v>
      </c>
      <c r="B24" s="688" t="s">
        <v>552</v>
      </c>
      <c r="C24" s="689"/>
      <c r="D24" s="432"/>
      <c r="E24" s="689"/>
      <c r="F24" s="975"/>
    </row>
    <row r="25" spans="1:10" ht="13.5" thickBot="1" x14ac:dyDescent="0.35">
      <c r="A25" s="452" t="s">
        <v>178</v>
      </c>
      <c r="B25" s="690" t="s">
        <v>799</v>
      </c>
      <c r="C25" s="701"/>
      <c r="D25" s="668"/>
      <c r="E25" s="702"/>
      <c r="F25" s="976">
        <v>1</v>
      </c>
    </row>
    <row r="26" spans="1:10" ht="5.25" customHeight="1" thickBot="1" x14ac:dyDescent="0.35">
      <c r="A26" s="452"/>
      <c r="B26" s="660"/>
      <c r="C26" s="26"/>
      <c r="D26" s="163"/>
      <c r="E26" s="163"/>
      <c r="F26" s="973"/>
    </row>
    <row r="27" spans="1:10" ht="15" customHeight="1" thickBot="1" x14ac:dyDescent="0.35">
      <c r="A27" s="312" t="s">
        <v>180</v>
      </c>
      <c r="B27" s="173" t="s">
        <v>537</v>
      </c>
      <c r="C27" s="112">
        <f>C28+C34+C37</f>
        <v>0</v>
      </c>
      <c r="D27" s="561">
        <f>D28+D34+D39</f>
        <v>0</v>
      </c>
      <c r="E27" s="561">
        <f>E28+E34+E39</f>
        <v>0</v>
      </c>
      <c r="F27" s="936">
        <v>0</v>
      </c>
    </row>
    <row r="28" spans="1:10" ht="12.75" customHeight="1" x14ac:dyDescent="0.3">
      <c r="A28" s="431" t="s">
        <v>181</v>
      </c>
      <c r="B28" s="96" t="s">
        <v>510</v>
      </c>
      <c r="C28" s="432"/>
      <c r="D28" s="433"/>
      <c r="E28" s="433"/>
      <c r="F28" s="977"/>
    </row>
    <row r="29" spans="1:10" ht="12.75" customHeight="1" x14ac:dyDescent="0.3">
      <c r="A29" s="130" t="s">
        <v>182</v>
      </c>
      <c r="B29" s="93" t="s">
        <v>511</v>
      </c>
      <c r="C29" s="132"/>
      <c r="D29" s="273"/>
      <c r="E29" s="132"/>
      <c r="F29" s="928"/>
    </row>
    <row r="30" spans="1:10" ht="12.75" customHeight="1" x14ac:dyDescent="0.3">
      <c r="A30" s="130" t="s">
        <v>183</v>
      </c>
      <c r="B30" s="193" t="s">
        <v>512</v>
      </c>
      <c r="C30" s="132"/>
      <c r="D30" s="273"/>
      <c r="E30" s="132"/>
      <c r="F30" s="928"/>
    </row>
    <row r="31" spans="1:10" ht="11.25" customHeight="1" x14ac:dyDescent="0.3">
      <c r="A31" s="130" t="s">
        <v>184</v>
      </c>
      <c r="B31" s="434" t="s">
        <v>513</v>
      </c>
      <c r="C31" s="132"/>
      <c r="D31" s="273"/>
      <c r="E31" s="132"/>
      <c r="F31" s="928"/>
    </row>
    <row r="32" spans="1:10" ht="11.25" customHeight="1" x14ac:dyDescent="0.3">
      <c r="A32" s="130" t="s">
        <v>185</v>
      </c>
      <c r="B32" s="434" t="s">
        <v>514</v>
      </c>
      <c r="C32" s="132"/>
      <c r="D32" s="273"/>
      <c r="E32" s="132"/>
      <c r="F32" s="928"/>
    </row>
    <row r="33" spans="1:6" s="14" customFormat="1" ht="12.75" customHeight="1" x14ac:dyDescent="0.3">
      <c r="A33" s="130" t="s">
        <v>186</v>
      </c>
      <c r="B33" s="195" t="s">
        <v>515</v>
      </c>
      <c r="C33" s="132"/>
      <c r="D33" s="273"/>
      <c r="E33" s="132"/>
      <c r="F33" s="928"/>
    </row>
    <row r="34" spans="1:6" s="15" customFormat="1" ht="12.75" customHeight="1" x14ac:dyDescent="0.3">
      <c r="A34" s="130" t="s">
        <v>187</v>
      </c>
      <c r="B34" s="542" t="s">
        <v>516</v>
      </c>
      <c r="C34" s="116"/>
      <c r="D34" s="562"/>
      <c r="E34" s="562"/>
      <c r="F34" s="978"/>
    </row>
    <row r="35" spans="1:6" ht="12.75" customHeight="1" x14ac:dyDescent="0.3">
      <c r="A35" s="130" t="s">
        <v>188</v>
      </c>
      <c r="B35" s="435" t="s">
        <v>517</v>
      </c>
      <c r="C35" s="113"/>
      <c r="D35" s="104"/>
      <c r="E35" s="113"/>
      <c r="F35" s="928"/>
    </row>
    <row r="36" spans="1:6" ht="12.75" customHeight="1" x14ac:dyDescent="0.3">
      <c r="A36" s="130" t="s">
        <v>189</v>
      </c>
      <c r="B36" s="541" t="s">
        <v>519</v>
      </c>
      <c r="C36" s="436"/>
      <c r="D36" s="563"/>
      <c r="E36" s="436"/>
      <c r="F36" s="928"/>
    </row>
    <row r="37" spans="1:6" ht="12.75" customHeight="1" x14ac:dyDescent="0.3">
      <c r="A37" s="130" t="s">
        <v>190</v>
      </c>
      <c r="B37" s="543" t="s">
        <v>518</v>
      </c>
      <c r="C37" s="437"/>
      <c r="D37" s="564"/>
      <c r="E37" s="437"/>
      <c r="F37" s="928"/>
    </row>
    <row r="38" spans="1:6" ht="12.75" customHeight="1" x14ac:dyDescent="0.3">
      <c r="A38" s="130" t="s">
        <v>191</v>
      </c>
      <c r="B38" s="93" t="s">
        <v>520</v>
      </c>
      <c r="C38" s="132"/>
      <c r="D38" s="176"/>
      <c r="E38" s="131"/>
      <c r="F38" s="928"/>
    </row>
    <row r="39" spans="1:6" ht="12.75" customHeight="1" x14ac:dyDescent="0.3">
      <c r="A39" s="130" t="s">
        <v>192</v>
      </c>
      <c r="B39" s="96" t="s">
        <v>521</v>
      </c>
      <c r="C39" s="190"/>
      <c r="D39" s="190"/>
      <c r="E39" s="190"/>
      <c r="F39" s="979"/>
    </row>
    <row r="40" spans="1:6" ht="12.75" customHeight="1" x14ac:dyDescent="0.3">
      <c r="A40" s="130" t="s">
        <v>193</v>
      </c>
      <c r="B40" s="543" t="s">
        <v>562</v>
      </c>
      <c r="C40" s="132"/>
      <c r="D40" s="184"/>
      <c r="E40" s="190"/>
      <c r="F40" s="928"/>
    </row>
    <row r="41" spans="1:6" ht="12.75" customHeight="1" thickBot="1" x14ac:dyDescent="0.35">
      <c r="A41" s="130" t="s">
        <v>194</v>
      </c>
      <c r="B41" s="93" t="s">
        <v>563</v>
      </c>
      <c r="C41" s="455"/>
      <c r="D41" s="455"/>
      <c r="E41" s="455"/>
      <c r="F41" s="928"/>
    </row>
    <row r="42" spans="1:6" s="15" customFormat="1" ht="26.25" customHeight="1" thickBot="1" x14ac:dyDescent="0.35">
      <c r="A42" s="312" t="s">
        <v>195</v>
      </c>
      <c r="B42" s="97" t="s">
        <v>800</v>
      </c>
      <c r="C42" s="438">
        <f>C7+C27</f>
        <v>0</v>
      </c>
      <c r="D42" s="438">
        <f>D7+D27</f>
        <v>0</v>
      </c>
      <c r="E42" s="438">
        <f>E7+E27</f>
        <v>35</v>
      </c>
      <c r="F42" s="980">
        <v>1</v>
      </c>
    </row>
    <row r="43" spans="1:6" ht="6" customHeight="1" thickBot="1" x14ac:dyDescent="0.35">
      <c r="A43" s="312"/>
      <c r="B43" s="94"/>
      <c r="C43" s="26"/>
      <c r="D43" s="202"/>
      <c r="E43" s="202"/>
      <c r="F43" s="973"/>
    </row>
    <row r="44" spans="1:6" ht="13.5" thickBot="1" x14ac:dyDescent="0.35">
      <c r="A44" s="312" t="s">
        <v>196</v>
      </c>
      <c r="B44" s="95" t="s">
        <v>536</v>
      </c>
      <c r="C44" s="204"/>
      <c r="D44" s="204"/>
      <c r="E44" s="204"/>
      <c r="F44" s="981"/>
    </row>
    <row r="45" spans="1:6" ht="12.75" customHeight="1" x14ac:dyDescent="0.3">
      <c r="A45" s="431" t="s">
        <v>197</v>
      </c>
      <c r="B45" s="194" t="s">
        <v>527</v>
      </c>
      <c r="C45" s="203"/>
      <c r="D45" s="171"/>
      <c r="E45" s="171"/>
      <c r="F45" s="982"/>
    </row>
    <row r="46" spans="1:6" ht="12.75" customHeight="1" x14ac:dyDescent="0.3">
      <c r="A46" s="130" t="s">
        <v>198</v>
      </c>
      <c r="B46" s="371" t="s">
        <v>526</v>
      </c>
      <c r="C46" s="82"/>
      <c r="D46" s="170"/>
      <c r="E46" s="170"/>
      <c r="F46" s="982"/>
    </row>
    <row r="47" spans="1:6" ht="12.75" customHeight="1" x14ac:dyDescent="0.3">
      <c r="A47" s="130" t="s">
        <v>199</v>
      </c>
      <c r="B47" s="371" t="s">
        <v>528</v>
      </c>
      <c r="C47" s="82"/>
      <c r="D47" s="170"/>
      <c r="E47" s="170"/>
      <c r="F47" s="982"/>
    </row>
    <row r="48" spans="1:6" ht="12.75" customHeight="1" x14ac:dyDescent="0.3">
      <c r="A48" s="130" t="s">
        <v>200</v>
      </c>
      <c r="B48" s="371" t="s">
        <v>529</v>
      </c>
      <c r="C48" s="82"/>
      <c r="D48" s="170"/>
      <c r="E48" s="170"/>
      <c r="F48" s="982"/>
    </row>
    <row r="49" spans="1:6" ht="12.75" customHeight="1" x14ac:dyDescent="0.3">
      <c r="A49" s="130" t="s">
        <v>201</v>
      </c>
      <c r="B49" s="510" t="s">
        <v>530</v>
      </c>
      <c r="C49" s="82"/>
      <c r="D49" s="170">
        <v>63843</v>
      </c>
      <c r="E49" s="170">
        <v>63843</v>
      </c>
      <c r="F49" s="982">
        <v>0</v>
      </c>
    </row>
    <row r="50" spans="1:6" ht="12.75" customHeight="1" x14ac:dyDescent="0.3">
      <c r="A50" s="130" t="s">
        <v>202</v>
      </c>
      <c r="B50" s="511" t="s">
        <v>531</v>
      </c>
      <c r="C50" s="82"/>
      <c r="D50" s="170"/>
      <c r="E50" s="170"/>
      <c r="F50" s="982"/>
    </row>
    <row r="51" spans="1:6" ht="12.75" customHeight="1" x14ac:dyDescent="0.3">
      <c r="A51" s="130" t="s">
        <v>203</v>
      </c>
      <c r="B51" s="512" t="s">
        <v>532</v>
      </c>
      <c r="C51" s="82"/>
      <c r="D51" s="170"/>
      <c r="E51" s="170"/>
      <c r="F51" s="982"/>
    </row>
    <row r="52" spans="1:6" ht="12.75" customHeight="1" x14ac:dyDescent="0.3">
      <c r="A52" s="130" t="s">
        <v>207</v>
      </c>
      <c r="B52" s="512" t="s">
        <v>533</v>
      </c>
      <c r="C52" s="82">
        <v>31557000</v>
      </c>
      <c r="D52" s="82">
        <v>32903719</v>
      </c>
      <c r="E52" s="82">
        <v>30643643</v>
      </c>
      <c r="F52" s="982">
        <f>E52/D52</f>
        <v>0.93131244525884749</v>
      </c>
    </row>
    <row r="53" spans="1:6" ht="12.75" customHeight="1" x14ac:dyDescent="0.3">
      <c r="A53" s="130" t="s">
        <v>208</v>
      </c>
      <c r="B53" s="512" t="s">
        <v>534</v>
      </c>
      <c r="C53" s="82"/>
      <c r="D53" s="170"/>
      <c r="E53" s="170"/>
      <c r="F53" s="982"/>
    </row>
    <row r="54" spans="1:6" ht="12.75" customHeight="1" thickBot="1" x14ac:dyDescent="0.35">
      <c r="A54" s="130" t="s">
        <v>209</v>
      </c>
      <c r="B54" s="243" t="s">
        <v>535</v>
      </c>
      <c r="C54" s="26"/>
      <c r="D54" s="163"/>
      <c r="E54" s="163"/>
      <c r="F54" s="982"/>
    </row>
    <row r="55" spans="1:6" ht="12.75" customHeight="1" thickBot="1" x14ac:dyDescent="0.35">
      <c r="A55" s="130" t="s">
        <v>210</v>
      </c>
      <c r="B55" s="540" t="s">
        <v>306</v>
      </c>
      <c r="C55" s="80">
        <f>SUM(C45:C54)</f>
        <v>31557000</v>
      </c>
      <c r="D55" s="80">
        <f>SUM(D45:D54)</f>
        <v>32967562</v>
      </c>
      <c r="E55" s="80">
        <f>SUM(E45:E54)</f>
        <v>30707486</v>
      </c>
      <c r="F55" s="983">
        <f>E55/D55</f>
        <v>0.93144546145086493</v>
      </c>
    </row>
    <row r="56" spans="1:6" ht="21.75" customHeight="1" thickBot="1" x14ac:dyDescent="0.35">
      <c r="A56" s="312" t="s">
        <v>211</v>
      </c>
      <c r="B56" s="545" t="s">
        <v>305</v>
      </c>
      <c r="C56" s="546">
        <f>C42+C55</f>
        <v>31557000</v>
      </c>
      <c r="D56" s="546">
        <f>D42+D55</f>
        <v>32967562</v>
      </c>
      <c r="E56" s="546">
        <f>E42+E55</f>
        <v>30707521</v>
      </c>
      <c r="F56" s="984">
        <f>E56/D56</f>
        <v>0.93144652310049492</v>
      </c>
    </row>
    <row r="57" spans="1:6" ht="27" customHeight="1" x14ac:dyDescent="0.25"/>
    <row r="58" spans="1:6" ht="15.75" customHeight="1" x14ac:dyDescent="0.3">
      <c r="A58" s="1627">
        <v>2</v>
      </c>
      <c r="B58" s="1605"/>
      <c r="C58" s="1605"/>
      <c r="D58" s="1605"/>
      <c r="E58" s="1605"/>
      <c r="F58" s="1605"/>
    </row>
    <row r="59" spans="1:6" ht="17.25" customHeight="1" x14ac:dyDescent="0.3">
      <c r="A59" s="1592" t="s">
        <v>879</v>
      </c>
      <c r="B59" s="1592"/>
      <c r="C59" s="1592"/>
      <c r="D59" s="1592"/>
      <c r="E59" s="1592"/>
    </row>
    <row r="60" spans="1:6" ht="18.75" customHeight="1" x14ac:dyDescent="0.3">
      <c r="B60" s="1604" t="s">
        <v>878</v>
      </c>
      <c r="C60" s="1604"/>
      <c r="D60" s="1604"/>
      <c r="E60" s="1604"/>
      <c r="F60" s="1625"/>
    </row>
    <row r="61" spans="1:6" ht="13.5" thickBot="1" x14ac:dyDescent="0.35">
      <c r="B61" s="1"/>
      <c r="C61" s="1"/>
      <c r="D61" s="1"/>
      <c r="E61" s="20"/>
      <c r="F61" s="20" t="s">
        <v>865</v>
      </c>
    </row>
    <row r="62" spans="1:6" ht="14.25" customHeight="1" thickBot="1" x14ac:dyDescent="0.35">
      <c r="A62" s="1626" t="s">
        <v>155</v>
      </c>
      <c r="B62" s="196" t="s">
        <v>17</v>
      </c>
      <c r="C62" s="1609" t="s">
        <v>782</v>
      </c>
      <c r="D62" s="1610"/>
      <c r="E62" s="1610"/>
      <c r="F62" s="1611"/>
    </row>
    <row r="63" spans="1:6" ht="22.5" customHeight="1" thickBot="1" x14ac:dyDescent="0.35">
      <c r="A63" s="1626"/>
      <c r="B63" s="197"/>
      <c r="C63" s="990" t="s">
        <v>129</v>
      </c>
      <c r="D63" s="991" t="s">
        <v>130</v>
      </c>
      <c r="E63" s="991" t="s">
        <v>634</v>
      </c>
      <c r="F63" s="992" t="s">
        <v>132</v>
      </c>
    </row>
    <row r="64" spans="1:6" ht="12.75" customHeight="1" thickBot="1" x14ac:dyDescent="0.3">
      <c r="A64" s="985" t="s">
        <v>156</v>
      </c>
      <c r="B64" s="986" t="s">
        <v>157</v>
      </c>
      <c r="C64" s="987" t="s">
        <v>158</v>
      </c>
      <c r="D64" s="988" t="s">
        <v>159</v>
      </c>
      <c r="E64" s="988" t="s">
        <v>179</v>
      </c>
      <c r="F64" s="989" t="s">
        <v>204</v>
      </c>
    </row>
    <row r="65" spans="1:6" ht="16.5" customHeight="1" thickBot="1" x14ac:dyDescent="0.35">
      <c r="A65" s="312" t="s">
        <v>160</v>
      </c>
      <c r="B65" s="198" t="s">
        <v>525</v>
      </c>
      <c r="C65" s="54">
        <v>220249929</v>
      </c>
      <c r="D65" s="54">
        <v>231900707</v>
      </c>
      <c r="E65" s="54">
        <v>176861547</v>
      </c>
      <c r="F65" s="966">
        <f>E65/D65</f>
        <v>0.76266066321220827</v>
      </c>
    </row>
    <row r="66" spans="1:6" ht="14.25" customHeight="1" thickBot="1" x14ac:dyDescent="0.35">
      <c r="A66" s="312" t="s">
        <v>161</v>
      </c>
      <c r="B66" s="199" t="s">
        <v>538</v>
      </c>
      <c r="C66" s="33">
        <v>13423000</v>
      </c>
      <c r="D66" s="33">
        <v>17548470</v>
      </c>
      <c r="E66" s="33">
        <v>15427111</v>
      </c>
      <c r="F66" s="1351">
        <f>E66/D66</f>
        <v>0.87911430455190676</v>
      </c>
    </row>
    <row r="67" spans="1:6" ht="13.5" thickBot="1" x14ac:dyDescent="0.35">
      <c r="A67" s="312" t="s">
        <v>162</v>
      </c>
      <c r="B67" s="200" t="s">
        <v>483</v>
      </c>
      <c r="C67" s="430">
        <v>17815000</v>
      </c>
      <c r="D67" s="430">
        <v>17815000</v>
      </c>
      <c r="E67" s="430">
        <v>16981558</v>
      </c>
      <c r="F67" s="966">
        <f>E67/D67</f>
        <v>0.95321683974179061</v>
      </c>
    </row>
    <row r="68" spans="1:6" ht="13" x14ac:dyDescent="0.3">
      <c r="A68" s="431" t="s">
        <v>163</v>
      </c>
      <c r="B68" s="537" t="s">
        <v>485</v>
      </c>
      <c r="C68" s="376"/>
      <c r="D68" s="376"/>
      <c r="E68" s="376"/>
      <c r="F68" s="969">
        <v>0</v>
      </c>
    </row>
    <row r="69" spans="1:6" ht="13" x14ac:dyDescent="0.3">
      <c r="A69" s="130" t="s">
        <v>164</v>
      </c>
      <c r="B69" s="538" t="s">
        <v>484</v>
      </c>
      <c r="C69" s="376">
        <v>2664000</v>
      </c>
      <c r="D69" s="376">
        <v>2664000</v>
      </c>
      <c r="E69" s="376">
        <v>2527714</v>
      </c>
      <c r="F69" s="969">
        <f t="shared" ref="F69:F80" si="0">E69/D69</f>
        <v>0.94884159159159154</v>
      </c>
    </row>
    <row r="70" spans="1:6" ht="13" x14ac:dyDescent="0.3">
      <c r="A70" s="130" t="s">
        <v>165</v>
      </c>
      <c r="B70" s="201" t="s">
        <v>486</v>
      </c>
      <c r="C70" s="376">
        <v>15151000</v>
      </c>
      <c r="D70" s="376">
        <v>14665000</v>
      </c>
      <c r="E70" s="376">
        <v>14029542</v>
      </c>
      <c r="F70" s="969">
        <f t="shared" si="0"/>
        <v>0.95666839413569726</v>
      </c>
    </row>
    <row r="71" spans="1:6" ht="13.5" thickBot="1" x14ac:dyDescent="0.35">
      <c r="A71" s="129" t="s">
        <v>166</v>
      </c>
      <c r="B71" s="684" t="s">
        <v>487</v>
      </c>
      <c r="C71" s="376">
        <v>0</v>
      </c>
      <c r="D71" s="376">
        <v>486000</v>
      </c>
      <c r="E71" s="376">
        <v>424302</v>
      </c>
      <c r="F71" s="970">
        <f t="shared" si="0"/>
        <v>0.87304938271604937</v>
      </c>
    </row>
    <row r="72" spans="1:6" ht="13.5" thickBot="1" x14ac:dyDescent="0.35">
      <c r="A72" s="312" t="s">
        <v>167</v>
      </c>
      <c r="B72" s="686" t="s">
        <v>524</v>
      </c>
      <c r="C72" s="687">
        <v>189011929</v>
      </c>
      <c r="D72" s="687">
        <v>196537237</v>
      </c>
      <c r="E72" s="1350">
        <v>144453143</v>
      </c>
      <c r="F72" s="1305">
        <f t="shared" si="0"/>
        <v>0.73499121695701863</v>
      </c>
    </row>
    <row r="73" spans="1:6" ht="13" x14ac:dyDescent="0.3">
      <c r="A73" s="528" t="s">
        <v>168</v>
      </c>
      <c r="B73" s="685" t="s">
        <v>474</v>
      </c>
      <c r="C73" s="27">
        <v>88710062</v>
      </c>
      <c r="D73" s="432">
        <v>91396370</v>
      </c>
      <c r="E73" s="661">
        <v>91396370</v>
      </c>
      <c r="F73" s="969">
        <f t="shared" si="0"/>
        <v>1</v>
      </c>
    </row>
    <row r="74" spans="1:6" ht="13" x14ac:dyDescent="0.3">
      <c r="A74" s="528" t="s">
        <v>169</v>
      </c>
      <c r="B74" s="663" t="s">
        <v>476</v>
      </c>
      <c r="C74" s="27">
        <v>88710062</v>
      </c>
      <c r="D74" s="189">
        <v>85611052</v>
      </c>
      <c r="E74" s="27">
        <v>85611052</v>
      </c>
      <c r="F74" s="969">
        <f t="shared" si="0"/>
        <v>1</v>
      </c>
    </row>
    <row r="75" spans="1:6" ht="13" x14ac:dyDescent="0.3">
      <c r="A75" s="528" t="s">
        <v>170</v>
      </c>
      <c r="B75" s="664" t="s">
        <v>475</v>
      </c>
      <c r="C75" s="27">
        <v>0</v>
      </c>
      <c r="D75" s="189">
        <v>5785318</v>
      </c>
      <c r="E75" s="27">
        <v>5785318</v>
      </c>
      <c r="F75" s="969">
        <f t="shared" si="0"/>
        <v>1</v>
      </c>
    </row>
    <row r="76" spans="1:6" ht="13" x14ac:dyDescent="0.3">
      <c r="A76" s="528" t="s">
        <v>171</v>
      </c>
      <c r="B76" s="664" t="s">
        <v>477</v>
      </c>
      <c r="C76" s="27">
        <v>0</v>
      </c>
      <c r="D76" s="189">
        <v>0</v>
      </c>
      <c r="E76" s="27">
        <v>0</v>
      </c>
      <c r="F76" s="969" t="e">
        <f t="shared" si="0"/>
        <v>#DIV/0!</v>
      </c>
    </row>
    <row r="77" spans="1:6" ht="13" x14ac:dyDescent="0.3">
      <c r="A77" s="528" t="s">
        <v>172</v>
      </c>
      <c r="B77" s="665" t="s">
        <v>478</v>
      </c>
      <c r="C77" s="27">
        <v>0</v>
      </c>
      <c r="D77" s="190">
        <v>0</v>
      </c>
      <c r="E77" s="662">
        <v>0</v>
      </c>
      <c r="F77" s="969" t="e">
        <f t="shared" si="0"/>
        <v>#DIV/0!</v>
      </c>
    </row>
    <row r="78" spans="1:6" ht="13" x14ac:dyDescent="0.3">
      <c r="A78" s="528" t="s">
        <v>173</v>
      </c>
      <c r="B78" s="666" t="s">
        <v>479</v>
      </c>
      <c r="C78" s="29">
        <v>0</v>
      </c>
      <c r="D78" s="131">
        <v>0</v>
      </c>
      <c r="E78" s="27">
        <v>0</v>
      </c>
      <c r="F78" s="969" t="e">
        <f t="shared" si="0"/>
        <v>#DIV/0!</v>
      </c>
    </row>
    <row r="79" spans="1:6" ht="13" x14ac:dyDescent="0.3">
      <c r="A79" s="528" t="s">
        <v>174</v>
      </c>
      <c r="B79" s="667" t="s">
        <v>480</v>
      </c>
      <c r="C79" s="27">
        <v>100301867</v>
      </c>
      <c r="D79" s="189">
        <v>105140867</v>
      </c>
      <c r="E79" s="27">
        <v>53056772</v>
      </c>
      <c r="F79" s="969">
        <f t="shared" si="0"/>
        <v>0.504625589591153</v>
      </c>
    </row>
    <row r="80" spans="1:6" ht="13.5" thickBot="1" x14ac:dyDescent="0.35">
      <c r="A80" s="528" t="s">
        <v>175</v>
      </c>
      <c r="B80" s="682" t="s">
        <v>522</v>
      </c>
      <c r="C80" s="28">
        <v>0</v>
      </c>
      <c r="D80" s="298">
        <v>0</v>
      </c>
      <c r="E80" s="28">
        <v>0</v>
      </c>
      <c r="F80" s="973" t="e">
        <f t="shared" si="0"/>
        <v>#DIV/0!</v>
      </c>
    </row>
    <row r="81" spans="1:6" ht="13.5" thickBot="1" x14ac:dyDescent="0.35">
      <c r="A81" s="312" t="s">
        <v>176</v>
      </c>
      <c r="B81" s="683" t="s">
        <v>523</v>
      </c>
      <c r="C81" s="112"/>
      <c r="D81" s="112"/>
      <c r="E81" s="112"/>
      <c r="F81" s="1305">
        <v>1</v>
      </c>
    </row>
    <row r="82" spans="1:6" ht="13" x14ac:dyDescent="0.3">
      <c r="A82" s="431" t="s">
        <v>177</v>
      </c>
      <c r="B82" s="688" t="s">
        <v>801</v>
      </c>
      <c r="C82" s="689"/>
      <c r="D82" s="432"/>
      <c r="E82" s="689"/>
      <c r="F82" s="969">
        <v>1</v>
      </c>
    </row>
    <row r="83" spans="1:6" ht="13.5" thickBot="1" x14ac:dyDescent="0.35">
      <c r="A83" s="452" t="s">
        <v>178</v>
      </c>
      <c r="B83" s="690" t="s">
        <v>553</v>
      </c>
      <c r="C83" s="701"/>
      <c r="D83" s="668"/>
      <c r="E83" s="702"/>
      <c r="F83" s="976"/>
    </row>
    <row r="84" spans="1:6" ht="8.25" customHeight="1" thickBot="1" x14ac:dyDescent="0.35">
      <c r="A84" s="452"/>
      <c r="B84" s="660"/>
      <c r="C84" s="26"/>
      <c r="D84" s="163"/>
      <c r="E84" s="163"/>
      <c r="F84" s="973"/>
    </row>
    <row r="85" spans="1:6" ht="13.5" thickBot="1" x14ac:dyDescent="0.35">
      <c r="A85" s="312" t="s">
        <v>180</v>
      </c>
      <c r="B85" s="173" t="s">
        <v>537</v>
      </c>
      <c r="C85" s="112">
        <f>C86+C92+C97</f>
        <v>471887750</v>
      </c>
      <c r="D85" s="561">
        <v>489537714</v>
      </c>
      <c r="E85" s="188">
        <v>380699098</v>
      </c>
      <c r="F85" s="1305">
        <f>E85/D85</f>
        <v>0.77767062089929195</v>
      </c>
    </row>
    <row r="86" spans="1:6" ht="13" x14ac:dyDescent="0.3">
      <c r="A86" s="431" t="s">
        <v>181</v>
      </c>
      <c r="B86" s="96" t="s">
        <v>510</v>
      </c>
      <c r="C86" s="432">
        <f>C87+C88+C89+C90+C91</f>
        <v>10000000</v>
      </c>
      <c r="D86" s="432">
        <f>D87+D88+D89+D90+D91</f>
        <v>10000000</v>
      </c>
      <c r="E86" s="432">
        <f>E87+E88+E89+E90+E91</f>
        <v>7252164</v>
      </c>
      <c r="F86" s="977">
        <v>0</v>
      </c>
    </row>
    <row r="87" spans="1:6" ht="13" x14ac:dyDescent="0.3">
      <c r="A87" s="130" t="s">
        <v>182</v>
      </c>
      <c r="B87" s="93" t="s">
        <v>511</v>
      </c>
      <c r="C87" s="132"/>
      <c r="D87" s="273"/>
      <c r="E87" s="132"/>
      <c r="F87" s="928"/>
    </row>
    <row r="88" spans="1:6" ht="13" x14ac:dyDescent="0.3">
      <c r="A88" s="130" t="s">
        <v>183</v>
      </c>
      <c r="B88" s="193" t="s">
        <v>512</v>
      </c>
      <c r="C88" s="132">
        <v>10000000</v>
      </c>
      <c r="D88" s="273">
        <v>10000000</v>
      </c>
      <c r="E88" s="132">
        <v>7252164</v>
      </c>
      <c r="F88" s="928"/>
    </row>
    <row r="89" spans="1:6" ht="13" x14ac:dyDescent="0.3">
      <c r="A89" s="130" t="s">
        <v>184</v>
      </c>
      <c r="B89" s="434" t="s">
        <v>513</v>
      </c>
      <c r="C89" s="132">
        <f>'22-23-24 mellék'!C15</f>
        <v>0</v>
      </c>
      <c r="D89" s="132">
        <f>'22-23-24 mellék'!D15</f>
        <v>0</v>
      </c>
      <c r="E89" s="132"/>
      <c r="F89" s="928">
        <v>0</v>
      </c>
    </row>
    <row r="90" spans="1:6" ht="13" x14ac:dyDescent="0.3">
      <c r="A90" s="130" t="s">
        <v>185</v>
      </c>
      <c r="B90" s="434" t="s">
        <v>514</v>
      </c>
      <c r="C90" s="132"/>
      <c r="D90" s="273"/>
      <c r="E90" s="132"/>
      <c r="F90" s="928"/>
    </row>
    <row r="91" spans="1:6" ht="13" x14ac:dyDescent="0.3">
      <c r="A91" s="130" t="s">
        <v>186</v>
      </c>
      <c r="B91" s="195" t="s">
        <v>515</v>
      </c>
      <c r="C91" s="132"/>
      <c r="D91" s="273"/>
      <c r="E91" s="132"/>
      <c r="F91" s="928"/>
    </row>
    <row r="92" spans="1:6" ht="13" x14ac:dyDescent="0.3">
      <c r="A92" s="130" t="s">
        <v>187</v>
      </c>
      <c r="B92" s="542" t="s">
        <v>516</v>
      </c>
      <c r="C92" s="116">
        <f>C93+C94+C95+C96</f>
        <v>461887750</v>
      </c>
      <c r="D92" s="116"/>
      <c r="E92" s="116">
        <f>E93+E94+E95+E96</f>
        <v>373446934</v>
      </c>
      <c r="F92" s="978" t="e">
        <f>E92/D92</f>
        <v>#DIV/0!</v>
      </c>
    </row>
    <row r="93" spans="1:6" ht="13" x14ac:dyDescent="0.3">
      <c r="A93" s="130" t="s">
        <v>188</v>
      </c>
      <c r="B93" s="435" t="s">
        <v>517</v>
      </c>
      <c r="C93" s="113">
        <f>'23 24 sz. melléklet'!C16</f>
        <v>0</v>
      </c>
      <c r="D93" s="113">
        <v>17649964</v>
      </c>
      <c r="E93" s="113">
        <v>17649964</v>
      </c>
      <c r="F93" s="978">
        <f>E93/D93</f>
        <v>1</v>
      </c>
    </row>
    <row r="94" spans="1:6" ht="13" x14ac:dyDescent="0.3">
      <c r="A94" s="130" t="s">
        <v>189</v>
      </c>
      <c r="B94" s="541" t="s">
        <v>519</v>
      </c>
      <c r="C94" s="436"/>
      <c r="D94" s="563"/>
      <c r="E94" s="436"/>
      <c r="F94" s="978"/>
    </row>
    <row r="95" spans="1:6" ht="13" x14ac:dyDescent="0.3">
      <c r="A95" s="130" t="s">
        <v>190</v>
      </c>
      <c r="B95" s="543" t="s">
        <v>518</v>
      </c>
      <c r="C95" s="437"/>
      <c r="D95" s="564"/>
      <c r="E95" s="437"/>
      <c r="F95" s="978"/>
    </row>
    <row r="96" spans="1:6" ht="13" x14ac:dyDescent="0.3">
      <c r="A96" s="130" t="s">
        <v>191</v>
      </c>
      <c r="B96" s="93" t="s">
        <v>520</v>
      </c>
      <c r="C96" s="132">
        <v>461887750</v>
      </c>
      <c r="D96" s="132">
        <v>461887750</v>
      </c>
      <c r="E96" s="132">
        <v>355796970</v>
      </c>
      <c r="F96" s="978"/>
    </row>
    <row r="97" spans="1:10" ht="13" x14ac:dyDescent="0.3">
      <c r="A97" s="130" t="s">
        <v>192</v>
      </c>
      <c r="B97" s="96" t="s">
        <v>521</v>
      </c>
      <c r="C97" s="190">
        <f>C98+C99</f>
        <v>0</v>
      </c>
      <c r="D97" s="190">
        <f>D98+D99</f>
        <v>0</v>
      </c>
      <c r="E97" s="190">
        <f>E98+E99</f>
        <v>0</v>
      </c>
      <c r="F97" s="978">
        <v>0</v>
      </c>
    </row>
    <row r="98" spans="1:10" ht="13" x14ac:dyDescent="0.3">
      <c r="A98" s="130" t="s">
        <v>193</v>
      </c>
      <c r="B98" s="543" t="s">
        <v>562</v>
      </c>
      <c r="C98" s="132">
        <f>'27 sz. mell'!C26</f>
        <v>0</v>
      </c>
      <c r="D98" s="132">
        <f>'27 sz. mell'!D26</f>
        <v>0</v>
      </c>
      <c r="E98" s="132">
        <f>'27 sz. mell'!E26</f>
        <v>0</v>
      </c>
      <c r="F98" s="978">
        <v>0</v>
      </c>
    </row>
    <row r="99" spans="1:10" ht="13.5" thickBot="1" x14ac:dyDescent="0.35">
      <c r="A99" s="130" t="s">
        <v>194</v>
      </c>
      <c r="B99" s="93" t="s">
        <v>563</v>
      </c>
      <c r="C99" s="455">
        <f>' 25 26 sz. melléklet'!C55</f>
        <v>0</v>
      </c>
      <c r="D99" s="455">
        <f>' 25 26 sz. melléklet'!D55</f>
        <v>0</v>
      </c>
      <c r="E99" s="455">
        <f>' 25 26 sz. melléklet'!E55</f>
        <v>0</v>
      </c>
      <c r="F99" s="978">
        <v>0</v>
      </c>
    </row>
    <row r="100" spans="1:10" ht="26.5" thickBot="1" x14ac:dyDescent="0.35">
      <c r="A100" s="312" t="s">
        <v>195</v>
      </c>
      <c r="B100" s="97" t="s">
        <v>303</v>
      </c>
      <c r="C100" s="438">
        <f>C65+C85</f>
        <v>692137679</v>
      </c>
      <c r="D100" s="438">
        <f>D65+D85</f>
        <v>721438421</v>
      </c>
      <c r="E100" s="438">
        <f>E65+E85</f>
        <v>557560645</v>
      </c>
      <c r="F100" s="980">
        <f>E100/D100</f>
        <v>0.77284578803989146</v>
      </c>
    </row>
    <row r="101" spans="1:10" ht="3.75" customHeight="1" thickBot="1" x14ac:dyDescent="0.35">
      <c r="A101" s="312"/>
      <c r="B101" s="94"/>
      <c r="C101" s="26"/>
      <c r="D101" s="202"/>
      <c r="E101" s="202"/>
      <c r="F101" s="973"/>
    </row>
    <row r="102" spans="1:10" ht="13.5" thickBot="1" x14ac:dyDescent="0.35">
      <c r="A102" s="312" t="s">
        <v>196</v>
      </c>
      <c r="B102" s="95" t="s">
        <v>536</v>
      </c>
      <c r="C102" s="204"/>
      <c r="D102" s="204"/>
      <c r="E102" s="204"/>
      <c r="F102" s="981"/>
    </row>
    <row r="103" spans="1:10" ht="13" x14ac:dyDescent="0.3">
      <c r="A103" s="431" t="s">
        <v>197</v>
      </c>
      <c r="B103" s="194" t="s">
        <v>527</v>
      </c>
      <c r="C103" s="203"/>
      <c r="D103" s="171"/>
      <c r="E103" s="171"/>
      <c r="F103" s="982"/>
    </row>
    <row r="104" spans="1:10" ht="13" x14ac:dyDescent="0.3">
      <c r="A104" s="130" t="s">
        <v>198</v>
      </c>
      <c r="B104" s="371" t="s">
        <v>526</v>
      </c>
      <c r="C104" s="82">
        <v>0</v>
      </c>
      <c r="D104" s="170">
        <v>93913049</v>
      </c>
      <c r="E104" s="170">
        <v>93913049</v>
      </c>
      <c r="F104" s="982">
        <v>1</v>
      </c>
    </row>
    <row r="105" spans="1:10" ht="13" x14ac:dyDescent="0.3">
      <c r="A105" s="130" t="s">
        <v>199</v>
      </c>
      <c r="B105" s="371" t="s">
        <v>528</v>
      </c>
      <c r="C105" s="82"/>
      <c r="D105" s="170"/>
      <c r="E105" s="170"/>
      <c r="F105" s="982"/>
    </row>
    <row r="106" spans="1:10" ht="13" x14ac:dyDescent="0.3">
      <c r="A106" s="130" t="s">
        <v>200</v>
      </c>
      <c r="B106" s="371" t="s">
        <v>529</v>
      </c>
      <c r="C106" s="82"/>
      <c r="D106" s="170"/>
      <c r="E106" s="170"/>
      <c r="F106" s="982"/>
    </row>
    <row r="107" spans="1:10" ht="13" x14ac:dyDescent="0.3">
      <c r="A107" s="130" t="s">
        <v>201</v>
      </c>
      <c r="B107" s="510" t="s">
        <v>530</v>
      </c>
      <c r="C107" s="82">
        <v>140019321</v>
      </c>
      <c r="D107" s="170">
        <v>144166903</v>
      </c>
      <c r="E107" s="170">
        <v>144166903</v>
      </c>
      <c r="F107" s="982">
        <v>1</v>
      </c>
    </row>
    <row r="108" spans="1:10" ht="13" x14ac:dyDescent="0.3">
      <c r="A108" s="130" t="s">
        <v>202</v>
      </c>
      <c r="B108" s="511" t="s">
        <v>531</v>
      </c>
      <c r="C108" s="82"/>
      <c r="D108" s="170"/>
      <c r="E108" s="170">
        <v>3239749</v>
      </c>
      <c r="F108" s="982"/>
    </row>
    <row r="109" spans="1:10" ht="13" x14ac:dyDescent="0.3">
      <c r="A109" s="130" t="s">
        <v>203</v>
      </c>
      <c r="B109" s="512" t="s">
        <v>532</v>
      </c>
      <c r="C109" s="82"/>
      <c r="D109" s="170"/>
      <c r="E109" s="170"/>
      <c r="F109" s="982"/>
    </row>
    <row r="110" spans="1:10" ht="13" x14ac:dyDescent="0.3">
      <c r="A110" s="130" t="s">
        <v>207</v>
      </c>
      <c r="B110" s="512" t="s">
        <v>533</v>
      </c>
      <c r="C110" s="82"/>
      <c r="D110" s="170"/>
      <c r="E110" s="170"/>
      <c r="F110" s="982"/>
    </row>
    <row r="111" spans="1:10" ht="13" x14ac:dyDescent="0.3">
      <c r="A111" s="130" t="s">
        <v>208</v>
      </c>
      <c r="B111" s="512" t="s">
        <v>534</v>
      </c>
      <c r="C111" s="82"/>
      <c r="D111" s="170"/>
      <c r="E111" s="170"/>
      <c r="F111" s="982"/>
    </row>
    <row r="112" spans="1:10" ht="13.5" thickBot="1" x14ac:dyDescent="0.35">
      <c r="A112" s="130" t="s">
        <v>209</v>
      </c>
      <c r="B112" s="243" t="s">
        <v>535</v>
      </c>
      <c r="C112" s="26"/>
      <c r="D112" s="163"/>
      <c r="E112" s="163"/>
      <c r="F112" s="982"/>
      <c r="J112" s="56"/>
    </row>
    <row r="113" spans="1:10" ht="13.5" thickBot="1" x14ac:dyDescent="0.35">
      <c r="A113" s="130" t="s">
        <v>210</v>
      </c>
      <c r="B113" s="540" t="s">
        <v>306</v>
      </c>
      <c r="C113" s="80">
        <f>SUM(C103:C112)</f>
        <v>140019321</v>
      </c>
      <c r="D113" s="80">
        <f>SUM(D103:D112)</f>
        <v>238079952</v>
      </c>
      <c r="E113" s="80">
        <f>SUM(E103:E112)</f>
        <v>241319701</v>
      </c>
      <c r="F113" s="983">
        <f>E113/D113</f>
        <v>1.0136078194437808</v>
      </c>
      <c r="J113" s="56"/>
    </row>
    <row r="114" spans="1:10" ht="13.5" thickBot="1" x14ac:dyDescent="0.35">
      <c r="A114" s="312" t="s">
        <v>211</v>
      </c>
      <c r="B114" s="545" t="s">
        <v>305</v>
      </c>
      <c r="C114" s="546">
        <f>C100+C113</f>
        <v>832157000</v>
      </c>
      <c r="D114" s="546">
        <f>D100+D113</f>
        <v>959518373</v>
      </c>
      <c r="E114" s="546">
        <f>E100+E113</f>
        <v>798880346</v>
      </c>
      <c r="F114" s="984">
        <f>E114/D114</f>
        <v>0.83258473050624948</v>
      </c>
      <c r="J114" s="56"/>
    </row>
    <row r="115" spans="1:10" x14ac:dyDescent="0.25">
      <c r="J115" s="56"/>
    </row>
    <row r="116" spans="1:10" ht="13" x14ac:dyDescent="0.3">
      <c r="A116" s="1592" t="s">
        <v>880</v>
      </c>
      <c r="B116" s="1592"/>
      <c r="C116" s="1592"/>
      <c r="D116" s="1592"/>
      <c r="E116" s="1592"/>
    </row>
    <row r="117" spans="1:10" ht="15" x14ac:dyDescent="0.3">
      <c r="B117" s="1604" t="s">
        <v>878</v>
      </c>
      <c r="C117" s="1604"/>
      <c r="D117" s="1604"/>
      <c r="E117" s="1604"/>
      <c r="F117" s="1625"/>
    </row>
    <row r="118" spans="1:10" ht="13.5" thickBot="1" x14ac:dyDescent="0.35">
      <c r="B118" s="1"/>
      <c r="C118" s="1"/>
      <c r="D118" s="1"/>
      <c r="E118" s="20"/>
      <c r="F118" s="20" t="s">
        <v>865</v>
      </c>
    </row>
    <row r="119" spans="1:10" ht="16.5" customHeight="1" thickBot="1" x14ac:dyDescent="0.35">
      <c r="A119" s="1626" t="s">
        <v>155</v>
      </c>
      <c r="B119" s="196" t="s">
        <v>17</v>
      </c>
      <c r="C119" s="1609" t="s">
        <v>635</v>
      </c>
      <c r="D119" s="1610"/>
      <c r="E119" s="1610"/>
      <c r="F119" s="1611"/>
    </row>
    <row r="120" spans="1:10" ht="26.5" thickBot="1" x14ac:dyDescent="0.35">
      <c r="A120" s="1626"/>
      <c r="B120" s="197"/>
      <c r="C120" s="821" t="s">
        <v>129</v>
      </c>
      <c r="D120" s="822" t="s">
        <v>130</v>
      </c>
      <c r="E120" s="822" t="s">
        <v>634</v>
      </c>
      <c r="F120" s="823" t="s">
        <v>132</v>
      </c>
    </row>
    <row r="121" spans="1:10" ht="13.5" thickBot="1" x14ac:dyDescent="0.35">
      <c r="A121" s="312" t="s">
        <v>156</v>
      </c>
      <c r="B121" s="426" t="s">
        <v>157</v>
      </c>
      <c r="C121" s="427" t="s">
        <v>158</v>
      </c>
      <c r="D121" s="428" t="s">
        <v>159</v>
      </c>
      <c r="E121" s="428" t="s">
        <v>179</v>
      </c>
      <c r="F121" s="429" t="s">
        <v>204</v>
      </c>
    </row>
    <row r="122" spans="1:10" ht="13.5" thickBot="1" x14ac:dyDescent="0.35">
      <c r="A122" s="312" t="s">
        <v>160</v>
      </c>
      <c r="B122" s="198" t="s">
        <v>525</v>
      </c>
      <c r="C122" s="54">
        <f>C123+C124+C129+C138</f>
        <v>220249929</v>
      </c>
      <c r="D122" s="54">
        <f>D123+D124+D129+D138</f>
        <v>231900707</v>
      </c>
      <c r="E122" s="54">
        <f>E123+E124+E129+E138</f>
        <v>176861846</v>
      </c>
      <c r="F122" s="966">
        <f>E122/D122</f>
        <v>0.76266195255713476</v>
      </c>
    </row>
    <row r="123" spans="1:10" ht="13.5" thickBot="1" x14ac:dyDescent="0.35">
      <c r="A123" s="312" t="s">
        <v>161</v>
      </c>
      <c r="B123" s="199" t="s">
        <v>538</v>
      </c>
      <c r="C123" s="33">
        <v>13423000</v>
      </c>
      <c r="D123" s="33">
        <v>17548470</v>
      </c>
      <c r="E123" s="33">
        <f>E66+E8</f>
        <v>15427146</v>
      </c>
      <c r="F123" s="967">
        <f>E123/D123</f>
        <v>0.87911629902777844</v>
      </c>
    </row>
    <row r="124" spans="1:10" ht="13.5" thickBot="1" x14ac:dyDescent="0.35">
      <c r="A124" s="312" t="s">
        <v>162</v>
      </c>
      <c r="B124" s="200" t="s">
        <v>483</v>
      </c>
      <c r="C124" s="430">
        <f>C125+C126+C127+C128</f>
        <v>17815000</v>
      </c>
      <c r="D124" s="430">
        <f>D125+D126+D127+D128</f>
        <v>17815000</v>
      </c>
      <c r="E124" s="430">
        <f>E125+E126+E127+E128</f>
        <v>16981558</v>
      </c>
      <c r="F124" s="968">
        <f>E124/D124</f>
        <v>0.95321683974179061</v>
      </c>
    </row>
    <row r="125" spans="1:10" ht="13.5" thickBot="1" x14ac:dyDescent="0.35">
      <c r="A125" s="431" t="s">
        <v>163</v>
      </c>
      <c r="B125" s="537" t="s">
        <v>485</v>
      </c>
      <c r="C125" s="1277">
        <f>C68+C10</f>
        <v>0</v>
      </c>
      <c r="D125" s="1277">
        <f>D68+D10</f>
        <v>0</v>
      </c>
      <c r="E125" s="1277">
        <f>E68+E10</f>
        <v>0</v>
      </c>
      <c r="F125" s="969">
        <v>0</v>
      </c>
    </row>
    <row r="126" spans="1:10" ht="13.5" thickBot="1" x14ac:dyDescent="0.35">
      <c r="A126" s="130" t="s">
        <v>164</v>
      </c>
      <c r="B126" s="538" t="s">
        <v>484</v>
      </c>
      <c r="C126" s="1277">
        <f t="shared" ref="C126:E128" si="1">C69+C11</f>
        <v>2664000</v>
      </c>
      <c r="D126" s="1277">
        <f t="shared" si="1"/>
        <v>2664000</v>
      </c>
      <c r="E126" s="1277">
        <f t="shared" si="1"/>
        <v>2527714</v>
      </c>
      <c r="F126" s="969">
        <f t="shared" ref="F126:F131" si="2">E126/D126</f>
        <v>0.94884159159159154</v>
      </c>
    </row>
    <row r="127" spans="1:10" ht="13.5" thickBot="1" x14ac:dyDescent="0.35">
      <c r="A127" s="130" t="s">
        <v>165</v>
      </c>
      <c r="B127" s="201" t="s">
        <v>486</v>
      </c>
      <c r="C127" s="1277">
        <f t="shared" si="1"/>
        <v>15151000</v>
      </c>
      <c r="D127" s="1277">
        <f t="shared" si="1"/>
        <v>14665000</v>
      </c>
      <c r="E127" s="1277">
        <f t="shared" si="1"/>
        <v>14029542</v>
      </c>
      <c r="F127" s="969">
        <f t="shared" si="2"/>
        <v>0.95666839413569726</v>
      </c>
    </row>
    <row r="128" spans="1:10" ht="13.5" thickBot="1" x14ac:dyDescent="0.35">
      <c r="A128" s="129" t="s">
        <v>166</v>
      </c>
      <c r="B128" s="684" t="s">
        <v>487</v>
      </c>
      <c r="C128" s="1277">
        <f t="shared" si="1"/>
        <v>0</v>
      </c>
      <c r="D128" s="1277">
        <f>D71+D13</f>
        <v>486000</v>
      </c>
      <c r="E128" s="1277">
        <f>E71+E13</f>
        <v>424302</v>
      </c>
      <c r="F128" s="969">
        <f t="shared" si="2"/>
        <v>0.87304938271604937</v>
      </c>
    </row>
    <row r="129" spans="1:6" ht="13.5" thickBot="1" x14ac:dyDescent="0.35">
      <c r="A129" s="312" t="s">
        <v>167</v>
      </c>
      <c r="B129" s="686" t="s">
        <v>524</v>
      </c>
      <c r="C129" s="687">
        <f>C130+C134+C135+C136+C137</f>
        <v>189011929</v>
      </c>
      <c r="D129" s="687">
        <f>D130+D134+D135+D136+D137</f>
        <v>196537237</v>
      </c>
      <c r="E129" s="687">
        <f>E130+E134+E135+E136+E137</f>
        <v>144453142</v>
      </c>
      <c r="F129" s="971">
        <f t="shared" si="2"/>
        <v>0.73499121186892435</v>
      </c>
    </row>
    <row r="130" spans="1:6" ht="13" x14ac:dyDescent="0.3">
      <c r="A130" s="528" t="s">
        <v>168</v>
      </c>
      <c r="B130" s="685" t="s">
        <v>474</v>
      </c>
      <c r="C130" s="399">
        <f>C131+C132+C133</f>
        <v>88710062</v>
      </c>
      <c r="D130" s="189">
        <f>D131+D132+D133</f>
        <v>91396370</v>
      </c>
      <c r="E130" s="661">
        <f>E131+E132+E133</f>
        <v>91396370</v>
      </c>
      <c r="F130" s="972">
        <f t="shared" si="2"/>
        <v>1</v>
      </c>
    </row>
    <row r="131" spans="1:6" ht="13" x14ac:dyDescent="0.3">
      <c r="A131" s="528" t="s">
        <v>169</v>
      </c>
      <c r="B131" s="663" t="s">
        <v>476</v>
      </c>
      <c r="C131" s="105">
        <f t="shared" ref="C131:C137" si="3">C74+C16</f>
        <v>88710062</v>
      </c>
      <c r="D131" s="105">
        <f t="shared" ref="D131:E133" si="4">D74+D16</f>
        <v>85611052</v>
      </c>
      <c r="E131" s="105">
        <f t="shared" si="4"/>
        <v>85611052</v>
      </c>
      <c r="F131" s="972">
        <f t="shared" si="2"/>
        <v>1</v>
      </c>
    </row>
    <row r="132" spans="1:6" ht="13" x14ac:dyDescent="0.3">
      <c r="A132" s="528" t="s">
        <v>170</v>
      </c>
      <c r="B132" s="664" t="s">
        <v>475</v>
      </c>
      <c r="C132" s="105">
        <f t="shared" si="3"/>
        <v>0</v>
      </c>
      <c r="D132" s="105">
        <f t="shared" si="4"/>
        <v>5785318</v>
      </c>
      <c r="E132" s="105">
        <f t="shared" si="4"/>
        <v>5785318</v>
      </c>
      <c r="F132" s="972">
        <f>E132/D132</f>
        <v>1</v>
      </c>
    </row>
    <row r="133" spans="1:6" ht="13" x14ac:dyDescent="0.3">
      <c r="A133" s="528" t="s">
        <v>171</v>
      </c>
      <c r="B133" s="664" t="s">
        <v>477</v>
      </c>
      <c r="C133" s="105">
        <f t="shared" si="3"/>
        <v>0</v>
      </c>
      <c r="D133" s="105">
        <f t="shared" si="4"/>
        <v>0</v>
      </c>
      <c r="E133" s="105">
        <f t="shared" si="4"/>
        <v>0</v>
      </c>
      <c r="F133" s="972" t="e">
        <f>E133/D133</f>
        <v>#DIV/0!</v>
      </c>
    </row>
    <row r="134" spans="1:6" ht="13" x14ac:dyDescent="0.3">
      <c r="A134" s="528" t="s">
        <v>172</v>
      </c>
      <c r="B134" s="665" t="s">
        <v>478</v>
      </c>
      <c r="C134" s="105">
        <f t="shared" si="3"/>
        <v>0</v>
      </c>
      <c r="D134" s="105">
        <f t="shared" ref="D134:E137" si="5">D77+D19</f>
        <v>0</v>
      </c>
      <c r="E134" s="105">
        <f t="shared" si="5"/>
        <v>0</v>
      </c>
      <c r="F134" s="972">
        <v>0</v>
      </c>
    </row>
    <row r="135" spans="1:6" ht="13" x14ac:dyDescent="0.3">
      <c r="A135" s="528" t="s">
        <v>173</v>
      </c>
      <c r="B135" s="666" t="s">
        <v>479</v>
      </c>
      <c r="C135" s="105">
        <f t="shared" si="3"/>
        <v>0</v>
      </c>
      <c r="D135" s="105">
        <f t="shared" si="5"/>
        <v>0</v>
      </c>
      <c r="E135" s="105">
        <f t="shared" si="5"/>
        <v>0</v>
      </c>
      <c r="F135" s="972">
        <v>0</v>
      </c>
    </row>
    <row r="136" spans="1:6" ht="13" x14ac:dyDescent="0.3">
      <c r="A136" s="528" t="s">
        <v>174</v>
      </c>
      <c r="B136" s="667" t="s">
        <v>480</v>
      </c>
      <c r="C136" s="105">
        <f t="shared" si="3"/>
        <v>100301867</v>
      </c>
      <c r="D136" s="105">
        <f t="shared" si="5"/>
        <v>105140867</v>
      </c>
      <c r="E136" s="105">
        <f t="shared" si="5"/>
        <v>53056772</v>
      </c>
      <c r="F136" s="972">
        <f>E136/D136</f>
        <v>0.504625589591153</v>
      </c>
    </row>
    <row r="137" spans="1:6" ht="13.5" thickBot="1" x14ac:dyDescent="0.35">
      <c r="A137" s="528" t="s">
        <v>175</v>
      </c>
      <c r="B137" s="682" t="s">
        <v>522</v>
      </c>
      <c r="C137" s="105">
        <f t="shared" si="3"/>
        <v>0</v>
      </c>
      <c r="D137" s="105">
        <f t="shared" si="5"/>
        <v>0</v>
      </c>
      <c r="E137" s="105">
        <f t="shared" si="5"/>
        <v>0</v>
      </c>
      <c r="F137" s="972">
        <v>0</v>
      </c>
    </row>
    <row r="138" spans="1:6" ht="13.5" thickBot="1" x14ac:dyDescent="0.35">
      <c r="A138" s="312" t="s">
        <v>176</v>
      </c>
      <c r="B138" s="683" t="s">
        <v>523</v>
      </c>
      <c r="C138" s="112">
        <f>C139+C140</f>
        <v>0</v>
      </c>
      <c r="D138" s="112">
        <f>D139+D140</f>
        <v>0</v>
      </c>
      <c r="E138" s="112">
        <f>E139+E140</f>
        <v>0</v>
      </c>
      <c r="F138" s="974">
        <v>0</v>
      </c>
    </row>
    <row r="139" spans="1:6" ht="13.5" thickBot="1" x14ac:dyDescent="0.35">
      <c r="A139" s="431" t="s">
        <v>177</v>
      </c>
      <c r="B139" s="688" t="s">
        <v>552</v>
      </c>
      <c r="C139" s="399">
        <f t="shared" ref="C139:E140" si="6">C82+C24</f>
        <v>0</v>
      </c>
      <c r="D139" s="399">
        <f t="shared" si="6"/>
        <v>0</v>
      </c>
      <c r="E139" s="399">
        <f t="shared" si="6"/>
        <v>0</v>
      </c>
      <c r="F139" s="975">
        <v>0</v>
      </c>
    </row>
    <row r="140" spans="1:6" ht="13.5" thickBot="1" x14ac:dyDescent="0.35">
      <c r="A140" s="452" t="s">
        <v>178</v>
      </c>
      <c r="B140" s="690" t="s">
        <v>553</v>
      </c>
      <c r="C140" s="298">
        <f t="shared" si="6"/>
        <v>0</v>
      </c>
      <c r="D140" s="399">
        <f t="shared" si="6"/>
        <v>0</v>
      </c>
      <c r="E140" s="399">
        <f t="shared" si="6"/>
        <v>0</v>
      </c>
      <c r="F140" s="1330">
        <v>0</v>
      </c>
    </row>
    <row r="141" spans="1:6" ht="13.5" thickBot="1" x14ac:dyDescent="0.35">
      <c r="A141" s="452"/>
      <c r="B141" s="660"/>
      <c r="C141" s="26"/>
      <c r="D141" s="163"/>
      <c r="E141" s="163"/>
      <c r="F141" s="973"/>
    </row>
    <row r="142" spans="1:6" ht="13.5" thickBot="1" x14ac:dyDescent="0.35">
      <c r="A142" s="312" t="s">
        <v>180</v>
      </c>
      <c r="B142" s="173" t="s">
        <v>537</v>
      </c>
      <c r="C142" s="561">
        <f>C143+C149+C154</f>
        <v>471887750</v>
      </c>
      <c r="D142" s="561">
        <v>489537714</v>
      </c>
      <c r="E142" s="561">
        <f>E143+E149+E154</f>
        <v>380699098</v>
      </c>
      <c r="F142" s="936">
        <f>E142/D142</f>
        <v>0.77767062089929195</v>
      </c>
    </row>
    <row r="143" spans="1:6" ht="13.5" thickBot="1" x14ac:dyDescent="0.35">
      <c r="A143" s="431" t="s">
        <v>181</v>
      </c>
      <c r="B143" s="96" t="s">
        <v>510</v>
      </c>
      <c r="C143" s="1276">
        <f t="shared" ref="C143:E156" si="7">C86+C28</f>
        <v>10000000</v>
      </c>
      <c r="D143" s="1276">
        <f t="shared" si="7"/>
        <v>10000000</v>
      </c>
      <c r="E143" s="1276">
        <f t="shared" si="7"/>
        <v>7252164</v>
      </c>
      <c r="F143" s="977">
        <v>0</v>
      </c>
    </row>
    <row r="144" spans="1:6" ht="13.5" thickBot="1" x14ac:dyDescent="0.35">
      <c r="A144" s="130" t="s">
        <v>182</v>
      </c>
      <c r="B144" s="93" t="s">
        <v>511</v>
      </c>
      <c r="C144" s="1276">
        <f t="shared" si="7"/>
        <v>0</v>
      </c>
      <c r="D144" s="1276">
        <f t="shared" si="7"/>
        <v>0</v>
      </c>
      <c r="E144" s="1276">
        <f t="shared" si="7"/>
        <v>0</v>
      </c>
      <c r="F144" s="928">
        <v>0</v>
      </c>
    </row>
    <row r="145" spans="1:6" ht="13.5" thickBot="1" x14ac:dyDescent="0.35">
      <c r="A145" s="130" t="s">
        <v>183</v>
      </c>
      <c r="B145" s="193" t="s">
        <v>512</v>
      </c>
      <c r="C145" s="1276">
        <f t="shared" si="7"/>
        <v>10000000</v>
      </c>
      <c r="D145" s="1276">
        <f t="shared" si="7"/>
        <v>10000000</v>
      </c>
      <c r="E145" s="1276">
        <f t="shared" si="7"/>
        <v>7252164</v>
      </c>
      <c r="F145" s="928">
        <v>0</v>
      </c>
    </row>
    <row r="146" spans="1:6" ht="13.5" thickBot="1" x14ac:dyDescent="0.35">
      <c r="A146" s="130" t="s">
        <v>184</v>
      </c>
      <c r="B146" s="434" t="s">
        <v>513</v>
      </c>
      <c r="C146" s="1276">
        <f t="shared" si="7"/>
        <v>0</v>
      </c>
      <c r="D146" s="1276">
        <f t="shared" si="7"/>
        <v>0</v>
      </c>
      <c r="E146" s="1276">
        <f t="shared" si="7"/>
        <v>0</v>
      </c>
      <c r="F146" s="928">
        <v>0</v>
      </c>
    </row>
    <row r="147" spans="1:6" ht="13.5" thickBot="1" x14ac:dyDescent="0.35">
      <c r="A147" s="130" t="s">
        <v>185</v>
      </c>
      <c r="B147" s="434" t="s">
        <v>514</v>
      </c>
      <c r="C147" s="1276">
        <f t="shared" si="7"/>
        <v>0</v>
      </c>
      <c r="D147" s="1276">
        <f t="shared" si="7"/>
        <v>0</v>
      </c>
      <c r="E147" s="1276">
        <f t="shared" si="7"/>
        <v>0</v>
      </c>
      <c r="F147" s="928">
        <v>0</v>
      </c>
    </row>
    <row r="148" spans="1:6" ht="13.5" thickBot="1" x14ac:dyDescent="0.35">
      <c r="A148" s="130" t="s">
        <v>186</v>
      </c>
      <c r="B148" s="195" t="s">
        <v>515</v>
      </c>
      <c r="C148" s="1276">
        <f t="shared" si="7"/>
        <v>0</v>
      </c>
      <c r="D148" s="1276">
        <f t="shared" si="7"/>
        <v>0</v>
      </c>
      <c r="E148" s="1276">
        <f t="shared" si="7"/>
        <v>0</v>
      </c>
      <c r="F148" s="928">
        <v>0</v>
      </c>
    </row>
    <row r="149" spans="1:6" ht="13.5" thickBot="1" x14ac:dyDescent="0.35">
      <c r="A149" s="130" t="s">
        <v>187</v>
      </c>
      <c r="B149" s="542" t="s">
        <v>516</v>
      </c>
      <c r="C149" s="1276">
        <f t="shared" si="7"/>
        <v>461887750</v>
      </c>
      <c r="D149" s="1276">
        <f t="shared" si="7"/>
        <v>0</v>
      </c>
      <c r="E149" s="1276">
        <f t="shared" si="7"/>
        <v>373446934</v>
      </c>
      <c r="F149" s="978" t="e">
        <f>E149/D149</f>
        <v>#DIV/0!</v>
      </c>
    </row>
    <row r="150" spans="1:6" ht="13.5" thickBot="1" x14ac:dyDescent="0.35">
      <c r="A150" s="130" t="s">
        <v>188</v>
      </c>
      <c r="B150" s="435" t="s">
        <v>517</v>
      </c>
      <c r="C150" s="1276">
        <f t="shared" si="7"/>
        <v>0</v>
      </c>
      <c r="D150" s="1276">
        <f t="shared" si="7"/>
        <v>17649964</v>
      </c>
      <c r="E150" s="1276">
        <f t="shared" si="7"/>
        <v>17649964</v>
      </c>
      <c r="F150" s="978">
        <f>E150/D150</f>
        <v>1</v>
      </c>
    </row>
    <row r="151" spans="1:6" ht="13.5" thickBot="1" x14ac:dyDescent="0.35">
      <c r="A151" s="130" t="s">
        <v>189</v>
      </c>
      <c r="B151" s="541" t="s">
        <v>519</v>
      </c>
      <c r="C151" s="1276">
        <f t="shared" si="7"/>
        <v>0</v>
      </c>
      <c r="D151" s="1276">
        <f t="shared" si="7"/>
        <v>0</v>
      </c>
      <c r="E151" s="1276">
        <f t="shared" si="7"/>
        <v>0</v>
      </c>
      <c r="F151" s="978">
        <v>0</v>
      </c>
    </row>
    <row r="152" spans="1:6" ht="13.5" thickBot="1" x14ac:dyDescent="0.35">
      <c r="A152" s="130" t="s">
        <v>190</v>
      </c>
      <c r="B152" s="543" t="s">
        <v>518</v>
      </c>
      <c r="C152" s="1276">
        <f t="shared" si="7"/>
        <v>0</v>
      </c>
      <c r="D152" s="1276">
        <f t="shared" si="7"/>
        <v>0</v>
      </c>
      <c r="E152" s="1276">
        <f t="shared" si="7"/>
        <v>0</v>
      </c>
      <c r="F152" s="978">
        <v>0</v>
      </c>
    </row>
    <row r="153" spans="1:6" ht="13.5" thickBot="1" x14ac:dyDescent="0.35">
      <c r="A153" s="130" t="s">
        <v>191</v>
      </c>
      <c r="B153" s="93" t="s">
        <v>520</v>
      </c>
      <c r="C153" s="1276">
        <f t="shared" si="7"/>
        <v>461887750</v>
      </c>
      <c r="D153" s="1276">
        <f t="shared" si="7"/>
        <v>461887750</v>
      </c>
      <c r="E153" s="1276">
        <f t="shared" si="7"/>
        <v>355796970</v>
      </c>
      <c r="F153" s="978">
        <f>E153/D153</f>
        <v>0.77031047045521339</v>
      </c>
    </row>
    <row r="154" spans="1:6" ht="13.5" thickBot="1" x14ac:dyDescent="0.35">
      <c r="A154" s="130" t="s">
        <v>192</v>
      </c>
      <c r="B154" s="96" t="s">
        <v>521</v>
      </c>
      <c r="C154" s="1276">
        <f t="shared" si="7"/>
        <v>0</v>
      </c>
      <c r="D154" s="1276">
        <f t="shared" si="7"/>
        <v>0</v>
      </c>
      <c r="E154" s="1276">
        <f t="shared" si="7"/>
        <v>0</v>
      </c>
      <c r="F154" s="978">
        <v>0</v>
      </c>
    </row>
    <row r="155" spans="1:6" ht="13.5" thickBot="1" x14ac:dyDescent="0.35">
      <c r="A155" s="130" t="s">
        <v>193</v>
      </c>
      <c r="B155" s="543" t="s">
        <v>562</v>
      </c>
      <c r="C155" s="1276">
        <f t="shared" si="7"/>
        <v>0</v>
      </c>
      <c r="D155" s="1276">
        <f t="shared" si="7"/>
        <v>0</v>
      </c>
      <c r="E155" s="1276">
        <f t="shared" si="7"/>
        <v>0</v>
      </c>
      <c r="F155" s="978">
        <v>0</v>
      </c>
    </row>
    <row r="156" spans="1:6" ht="13.5" thickBot="1" x14ac:dyDescent="0.35">
      <c r="A156" s="130" t="s">
        <v>194</v>
      </c>
      <c r="B156" s="93" t="s">
        <v>563</v>
      </c>
      <c r="C156" s="1276">
        <f t="shared" si="7"/>
        <v>0</v>
      </c>
      <c r="D156" s="1276">
        <f t="shared" si="7"/>
        <v>0</v>
      </c>
      <c r="E156" s="1276">
        <f t="shared" si="7"/>
        <v>0</v>
      </c>
      <c r="F156" s="978">
        <v>0</v>
      </c>
    </row>
    <row r="157" spans="1:6" ht="26.5" thickBot="1" x14ac:dyDescent="0.35">
      <c r="A157" s="312" t="s">
        <v>195</v>
      </c>
      <c r="B157" s="97" t="s">
        <v>303</v>
      </c>
      <c r="C157" s="438">
        <f>C122+C142</f>
        <v>692137679</v>
      </c>
      <c r="D157" s="438">
        <f>D122+D142</f>
        <v>721438421</v>
      </c>
      <c r="E157" s="438">
        <f>E122+E142</f>
        <v>557560944</v>
      </c>
      <c r="F157" s="980">
        <f>E157/D157</f>
        <v>0.77284620248967861</v>
      </c>
    </row>
    <row r="158" spans="1:6" ht="13.5" thickBot="1" x14ac:dyDescent="0.35">
      <c r="A158" s="312"/>
      <c r="B158" s="94"/>
      <c r="C158" s="26"/>
      <c r="D158" s="202"/>
      <c r="E158" s="202"/>
      <c r="F158" s="973"/>
    </row>
    <row r="159" spans="1:6" ht="13.5" thickBot="1" x14ac:dyDescent="0.35">
      <c r="A159" s="312" t="s">
        <v>196</v>
      </c>
      <c r="B159" s="95" t="s">
        <v>536</v>
      </c>
      <c r="C159" s="204"/>
      <c r="D159" s="204"/>
      <c r="E159" s="204"/>
      <c r="F159" s="981"/>
    </row>
    <row r="160" spans="1:6" ht="13.5" thickBot="1" x14ac:dyDescent="0.35">
      <c r="A160" s="431" t="s">
        <v>197</v>
      </c>
      <c r="B160" s="194" t="s">
        <v>527</v>
      </c>
      <c r="C160" s="1276">
        <f t="shared" ref="C160:E169" si="8">C103+C45</f>
        <v>0</v>
      </c>
      <c r="D160" s="1276">
        <f t="shared" si="8"/>
        <v>0</v>
      </c>
      <c r="E160" s="1276">
        <f t="shared" si="8"/>
        <v>0</v>
      </c>
      <c r="F160" s="982">
        <v>0</v>
      </c>
    </row>
    <row r="161" spans="1:6" ht="13.5" thickBot="1" x14ac:dyDescent="0.35">
      <c r="A161" s="130" t="s">
        <v>198</v>
      </c>
      <c r="B161" s="371" t="s">
        <v>526</v>
      </c>
      <c r="C161" s="1276">
        <f t="shared" si="8"/>
        <v>0</v>
      </c>
      <c r="D161" s="1276">
        <f t="shared" si="8"/>
        <v>93913049</v>
      </c>
      <c r="E161" s="1276">
        <f t="shared" si="8"/>
        <v>93913049</v>
      </c>
      <c r="F161" s="982">
        <v>0</v>
      </c>
    </row>
    <row r="162" spans="1:6" ht="13.5" thickBot="1" x14ac:dyDescent="0.35">
      <c r="A162" s="130" t="s">
        <v>199</v>
      </c>
      <c r="B162" s="371" t="s">
        <v>528</v>
      </c>
      <c r="C162" s="1276">
        <f t="shared" si="8"/>
        <v>0</v>
      </c>
      <c r="D162" s="1276">
        <f t="shared" si="8"/>
        <v>0</v>
      </c>
      <c r="E162" s="1276">
        <f t="shared" si="8"/>
        <v>0</v>
      </c>
      <c r="F162" s="982">
        <v>0</v>
      </c>
    </row>
    <row r="163" spans="1:6" ht="13.5" thickBot="1" x14ac:dyDescent="0.35">
      <c r="A163" s="130" t="s">
        <v>200</v>
      </c>
      <c r="B163" s="371" t="s">
        <v>529</v>
      </c>
      <c r="C163" s="1276">
        <f t="shared" si="8"/>
        <v>0</v>
      </c>
      <c r="D163" s="1276">
        <f t="shared" si="8"/>
        <v>0</v>
      </c>
      <c r="E163" s="1276">
        <f t="shared" si="8"/>
        <v>0</v>
      </c>
      <c r="F163" s="982">
        <v>0</v>
      </c>
    </row>
    <row r="164" spans="1:6" ht="13.5" thickBot="1" x14ac:dyDescent="0.35">
      <c r="A164" s="130" t="s">
        <v>201</v>
      </c>
      <c r="B164" s="510" t="s">
        <v>530</v>
      </c>
      <c r="C164" s="1276">
        <f t="shared" si="8"/>
        <v>140019321</v>
      </c>
      <c r="D164" s="1276">
        <f t="shared" si="8"/>
        <v>144230746</v>
      </c>
      <c r="E164" s="1276">
        <f t="shared" si="8"/>
        <v>144230746</v>
      </c>
      <c r="F164" s="982">
        <v>0</v>
      </c>
    </row>
    <row r="165" spans="1:6" ht="13.5" thickBot="1" x14ac:dyDescent="0.35">
      <c r="A165" s="130" t="s">
        <v>202</v>
      </c>
      <c r="B165" s="511" t="s">
        <v>531</v>
      </c>
      <c r="C165" s="1276">
        <f t="shared" si="8"/>
        <v>0</v>
      </c>
      <c r="D165" s="1276">
        <f t="shared" si="8"/>
        <v>0</v>
      </c>
      <c r="E165" s="1276">
        <f t="shared" si="8"/>
        <v>3239749</v>
      </c>
      <c r="F165" s="982">
        <v>0</v>
      </c>
    </row>
    <row r="166" spans="1:6" ht="13.5" thickBot="1" x14ac:dyDescent="0.35">
      <c r="A166" s="130" t="s">
        <v>203</v>
      </c>
      <c r="B166" s="512" t="s">
        <v>532</v>
      </c>
      <c r="C166" s="1276">
        <f t="shared" si="8"/>
        <v>0</v>
      </c>
      <c r="D166" s="1276">
        <f t="shared" si="8"/>
        <v>0</v>
      </c>
      <c r="E166" s="1276">
        <f t="shared" si="8"/>
        <v>0</v>
      </c>
      <c r="F166" s="982">
        <v>0</v>
      </c>
    </row>
    <row r="167" spans="1:6" ht="13.5" thickBot="1" x14ac:dyDescent="0.35">
      <c r="A167" s="130" t="s">
        <v>207</v>
      </c>
      <c r="B167" s="512" t="s">
        <v>533</v>
      </c>
      <c r="C167" s="1276">
        <f t="shared" si="8"/>
        <v>31557000</v>
      </c>
      <c r="D167" s="1276">
        <f t="shared" si="8"/>
        <v>32903719</v>
      </c>
      <c r="E167" s="1276">
        <f t="shared" si="8"/>
        <v>30643643</v>
      </c>
      <c r="F167" s="982">
        <f>E167/D167</f>
        <v>0.93131244525884749</v>
      </c>
    </row>
    <row r="168" spans="1:6" ht="13.5" thickBot="1" x14ac:dyDescent="0.35">
      <c r="A168" s="130" t="s">
        <v>208</v>
      </c>
      <c r="B168" s="512" t="s">
        <v>534</v>
      </c>
      <c r="C168" s="1276">
        <f t="shared" si="8"/>
        <v>0</v>
      </c>
      <c r="D168" s="1276">
        <f t="shared" si="8"/>
        <v>0</v>
      </c>
      <c r="E168" s="1276">
        <f t="shared" si="8"/>
        <v>0</v>
      </c>
      <c r="F168" s="982">
        <v>0</v>
      </c>
    </row>
    <row r="169" spans="1:6" ht="13.5" thickBot="1" x14ac:dyDescent="0.35">
      <c r="A169" s="130" t="s">
        <v>209</v>
      </c>
      <c r="B169" s="243" t="s">
        <v>535</v>
      </c>
      <c r="C169" s="1276">
        <f t="shared" si="8"/>
        <v>0</v>
      </c>
      <c r="D169" s="1276">
        <f t="shared" si="8"/>
        <v>0</v>
      </c>
      <c r="E169" s="1276">
        <f t="shared" si="8"/>
        <v>0</v>
      </c>
      <c r="F169" s="982">
        <v>0</v>
      </c>
    </row>
    <row r="170" spans="1:6" ht="13.5" thickBot="1" x14ac:dyDescent="0.35">
      <c r="A170" s="130" t="s">
        <v>210</v>
      </c>
      <c r="B170" s="540" t="s">
        <v>306</v>
      </c>
      <c r="C170" s="80">
        <f>SUM(C160:C169)</f>
        <v>171576321</v>
      </c>
      <c r="D170" s="80">
        <f>SUM(D160:D169)</f>
        <v>271047514</v>
      </c>
      <c r="E170" s="80">
        <f>SUM(E160:E169)</f>
        <v>272027187</v>
      </c>
      <c r="F170" s="983">
        <f>E170/D170</f>
        <v>1.0036143958140122</v>
      </c>
    </row>
    <row r="171" spans="1:6" ht="13.5" thickBot="1" x14ac:dyDescent="0.35">
      <c r="A171" s="312" t="s">
        <v>211</v>
      </c>
      <c r="B171" s="545" t="s">
        <v>305</v>
      </c>
      <c r="C171" s="546">
        <f>C157+C170</f>
        <v>863714000</v>
      </c>
      <c r="D171" s="546">
        <f>D157+D170</f>
        <v>992485935</v>
      </c>
      <c r="E171" s="546">
        <f>E157+E170</f>
        <v>829588131</v>
      </c>
      <c r="F171" s="984">
        <f>E171/D171</f>
        <v>0.83586890427822536</v>
      </c>
    </row>
    <row r="177" ht="16.5" customHeight="1" x14ac:dyDescent="0.25"/>
  </sheetData>
  <mergeCells count="13">
    <mergeCell ref="A1:E1"/>
    <mergeCell ref="B2:F2"/>
    <mergeCell ref="A4:A5"/>
    <mergeCell ref="A116:E116"/>
    <mergeCell ref="B117:F117"/>
    <mergeCell ref="A119:A120"/>
    <mergeCell ref="C119:F119"/>
    <mergeCell ref="A58:F58"/>
    <mergeCell ref="C4:F4"/>
    <mergeCell ref="C62:F62"/>
    <mergeCell ref="A59:E59"/>
    <mergeCell ref="B60:F60"/>
    <mergeCell ref="A62:A63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3"/>
  <sheetViews>
    <sheetView topLeftCell="A88" workbookViewId="0">
      <selection activeCell="H121" sqref="H121"/>
    </sheetView>
  </sheetViews>
  <sheetFormatPr defaultRowHeight="12.5" x14ac:dyDescent="0.25"/>
  <cols>
    <col min="1" max="1" width="4" customWidth="1"/>
    <col min="2" max="2" width="42.453125" customWidth="1"/>
    <col min="3" max="3" width="11.54296875" customWidth="1"/>
    <col min="4" max="4" width="13" customWidth="1"/>
    <col min="5" max="5" width="11.7265625" customWidth="1"/>
    <col min="6" max="6" width="10.1796875" customWidth="1"/>
  </cols>
  <sheetData>
    <row r="1" spans="1:9" ht="13" x14ac:dyDescent="0.3">
      <c r="A1" s="1592" t="s">
        <v>881</v>
      </c>
      <c r="B1" s="1592"/>
      <c r="C1" s="1592"/>
      <c r="D1" s="1592"/>
      <c r="E1" s="1592"/>
      <c r="F1" s="1592"/>
    </row>
    <row r="2" spans="1:9" ht="13.5" customHeight="1" x14ac:dyDescent="0.35">
      <c r="B2" s="1"/>
      <c r="C2" s="1"/>
      <c r="D2" s="18"/>
      <c r="E2" s="18"/>
      <c r="F2" s="205" t="s">
        <v>18</v>
      </c>
    </row>
    <row r="3" spans="1:9" ht="15" x14ac:dyDescent="0.3">
      <c r="B3" s="1604" t="s">
        <v>882</v>
      </c>
      <c r="C3" s="1604"/>
      <c r="D3" s="1604"/>
      <c r="E3" s="1604"/>
      <c r="F3" s="1604"/>
    </row>
    <row r="4" spans="1:9" ht="13.5" thickBot="1" x14ac:dyDescent="0.35">
      <c r="B4" s="1"/>
      <c r="C4" s="1"/>
      <c r="D4" s="1"/>
      <c r="E4" s="1"/>
      <c r="F4" s="20" t="s">
        <v>865</v>
      </c>
    </row>
    <row r="5" spans="1:9" ht="41.25" customHeight="1" thickBot="1" x14ac:dyDescent="0.35">
      <c r="A5" s="249" t="s">
        <v>155</v>
      </c>
      <c r="B5" s="208" t="s">
        <v>17</v>
      </c>
      <c r="C5" s="592" t="s">
        <v>129</v>
      </c>
      <c r="D5" s="872" t="s">
        <v>130</v>
      </c>
      <c r="E5" s="872" t="s">
        <v>634</v>
      </c>
      <c r="F5" s="236" t="s">
        <v>132</v>
      </c>
    </row>
    <row r="6" spans="1:9" ht="13.5" thickBot="1" x14ac:dyDescent="0.35">
      <c r="A6" s="993" t="s">
        <v>156</v>
      </c>
      <c r="B6" s="994" t="s">
        <v>157</v>
      </c>
      <c r="C6" s="994" t="s">
        <v>158</v>
      </c>
      <c r="D6" s="949" t="s">
        <v>159</v>
      </c>
      <c r="E6" s="995" t="s">
        <v>179</v>
      </c>
      <c r="F6" s="995" t="s">
        <v>204</v>
      </c>
    </row>
    <row r="7" spans="1:9" ht="13" x14ac:dyDescent="0.3">
      <c r="A7" s="709" t="s">
        <v>160</v>
      </c>
      <c r="B7" s="411" t="s">
        <v>11</v>
      </c>
      <c r="C7" s="693"/>
      <c r="D7" s="693"/>
      <c r="E7" s="824"/>
      <c r="F7" s="1008"/>
    </row>
    <row r="8" spans="1:9" ht="13" x14ac:dyDescent="0.3">
      <c r="A8" s="468" t="s">
        <v>161</v>
      </c>
      <c r="B8" s="91" t="s">
        <v>539</v>
      </c>
      <c r="C8" s="495">
        <f>'28_ sz_ melléklet'!C9</f>
        <v>0</v>
      </c>
      <c r="D8" s="495">
        <f>'28_ sz_ melléklet'!D9</f>
        <v>0</v>
      </c>
      <c r="E8" s="497"/>
      <c r="F8" s="978">
        <v>0</v>
      </c>
    </row>
    <row r="9" spans="1:9" ht="13" x14ac:dyDescent="0.3">
      <c r="A9" s="468" t="s">
        <v>162</v>
      </c>
      <c r="B9" s="91" t="s">
        <v>540</v>
      </c>
      <c r="C9" s="495"/>
      <c r="D9" s="495"/>
      <c r="E9" s="496"/>
      <c r="F9" s="978">
        <v>0</v>
      </c>
    </row>
    <row r="10" spans="1:9" ht="13" x14ac:dyDescent="0.3">
      <c r="A10" s="468" t="s">
        <v>163</v>
      </c>
      <c r="B10" s="1002" t="s">
        <v>541</v>
      </c>
      <c r="C10" s="495"/>
      <c r="D10" s="495"/>
      <c r="E10" s="496"/>
      <c r="F10" s="978">
        <v>0</v>
      </c>
    </row>
    <row r="11" spans="1:9" ht="13" x14ac:dyDescent="0.3">
      <c r="A11" s="468" t="s">
        <v>164</v>
      </c>
      <c r="B11" s="1002" t="s">
        <v>542</v>
      </c>
      <c r="C11" s="495">
        <f>'28_ sz_ melléklet'!C12</f>
        <v>0</v>
      </c>
      <c r="D11" s="495">
        <f>'28_ sz_ melléklet'!D12</f>
        <v>0</v>
      </c>
      <c r="E11" s="1254">
        <f>'28_ sz_ melléklet'!E12</f>
        <v>0</v>
      </c>
      <c r="F11" s="978">
        <v>0</v>
      </c>
    </row>
    <row r="12" spans="1:9" ht="13" x14ac:dyDescent="0.3">
      <c r="A12" s="468" t="s">
        <v>165</v>
      </c>
      <c r="B12" s="1002" t="s">
        <v>622</v>
      </c>
      <c r="C12" s="495"/>
      <c r="D12" s="495"/>
      <c r="E12" s="496"/>
      <c r="F12" s="978"/>
    </row>
    <row r="13" spans="1:9" ht="13" x14ac:dyDescent="0.3">
      <c r="A13" s="468" t="s">
        <v>166</v>
      </c>
      <c r="B13" s="1002" t="s">
        <v>543</v>
      </c>
      <c r="C13" s="495"/>
      <c r="D13" s="495"/>
      <c r="E13" s="496"/>
      <c r="F13" s="978" t="e">
        <f>E13/D13</f>
        <v>#DIV/0!</v>
      </c>
      <c r="I13" s="13"/>
    </row>
    <row r="14" spans="1:9" ht="13" x14ac:dyDescent="0.3">
      <c r="A14" s="468" t="s">
        <v>167</v>
      </c>
      <c r="B14" s="1002" t="s">
        <v>544</v>
      </c>
      <c r="C14" s="495">
        <f>'28_ sz_ melléklet'!C15</f>
        <v>0</v>
      </c>
      <c r="D14" s="495">
        <f>'28_ sz_ melléklet'!D15</f>
        <v>0</v>
      </c>
      <c r="E14" s="497">
        <f>'28_ sz_ melléklet'!E15</f>
        <v>0</v>
      </c>
      <c r="F14" s="978">
        <v>0</v>
      </c>
      <c r="I14" s="13"/>
    </row>
    <row r="15" spans="1:9" ht="13" x14ac:dyDescent="0.3">
      <c r="A15" s="468" t="s">
        <v>168</v>
      </c>
      <c r="B15" s="1002" t="s">
        <v>545</v>
      </c>
      <c r="C15" s="495">
        <f>'28_ sz_ melléklet'!C16</f>
        <v>0</v>
      </c>
      <c r="D15" s="495"/>
      <c r="E15" s="496"/>
      <c r="F15" s="978">
        <v>0</v>
      </c>
      <c r="I15" s="13"/>
    </row>
    <row r="16" spans="1:9" ht="13" x14ac:dyDescent="0.3">
      <c r="A16" s="468" t="s">
        <v>169</v>
      </c>
      <c r="B16" s="1002" t="s">
        <v>623</v>
      </c>
      <c r="C16" s="495">
        <f>'28_ sz_ melléklet'!C17</f>
        <v>0</v>
      </c>
      <c r="D16" s="495">
        <f>'28_ sz_ melléklet'!D17</f>
        <v>0</v>
      </c>
      <c r="E16" s="496">
        <f>'28_ sz_ melléklet'!E17</f>
        <v>0</v>
      </c>
      <c r="F16" s="978">
        <v>0</v>
      </c>
      <c r="I16" s="13"/>
    </row>
    <row r="17" spans="1:6" ht="13" x14ac:dyDescent="0.3">
      <c r="A17" s="468" t="s">
        <v>170</v>
      </c>
      <c r="B17" s="1002" t="s">
        <v>546</v>
      </c>
      <c r="C17" s="495"/>
      <c r="D17" s="495"/>
      <c r="E17" s="496">
        <v>35</v>
      </c>
      <c r="F17" s="978">
        <v>0</v>
      </c>
    </row>
    <row r="18" spans="1:6" ht="13" x14ac:dyDescent="0.3">
      <c r="A18" s="468" t="s">
        <v>171</v>
      </c>
      <c r="B18" s="1002" t="s">
        <v>624</v>
      </c>
      <c r="C18" s="495">
        <f>'28_ sz_ melléklet'!C19</f>
        <v>0</v>
      </c>
      <c r="D18" s="495">
        <f>'28_ sz_ melléklet'!D19</f>
        <v>0</v>
      </c>
      <c r="E18" s="497">
        <f>'28_ sz_ melléklet'!E19</f>
        <v>0</v>
      </c>
      <c r="F18" s="978">
        <v>0</v>
      </c>
    </row>
    <row r="19" spans="1:6" ht="13" x14ac:dyDescent="0.3">
      <c r="A19" s="468" t="s">
        <v>172</v>
      </c>
      <c r="B19" s="1002" t="s">
        <v>547</v>
      </c>
      <c r="C19" s="495">
        <f>'28_ sz_ melléklet'!C20</f>
        <v>0</v>
      </c>
      <c r="D19" s="495">
        <f>'28_ sz_ melléklet'!D20</f>
        <v>0</v>
      </c>
      <c r="E19" s="496">
        <f>'28_ sz_ melléklet'!E20</f>
        <v>0</v>
      </c>
      <c r="F19" s="978">
        <v>0</v>
      </c>
    </row>
    <row r="20" spans="1:6" ht="13.5" thickBot="1" x14ac:dyDescent="0.35">
      <c r="A20" s="469" t="s">
        <v>173</v>
      </c>
      <c r="B20" s="1003" t="s">
        <v>802</v>
      </c>
      <c r="C20" s="495"/>
      <c r="D20" s="495"/>
      <c r="E20" s="624"/>
      <c r="F20" s="978"/>
    </row>
    <row r="21" spans="1:6" ht="13.5" thickBot="1" x14ac:dyDescent="0.35">
      <c r="A21" s="259" t="s">
        <v>174</v>
      </c>
      <c r="B21" s="126" t="s">
        <v>19</v>
      </c>
      <c r="C21" s="535">
        <f>SUM(C8:C20)</f>
        <v>0</v>
      </c>
      <c r="D21" s="438">
        <f>SUM(D8:D20)</f>
        <v>0</v>
      </c>
      <c r="E21" s="438">
        <f>SUM(E8:E20)</f>
        <v>35</v>
      </c>
      <c r="F21" s="1009">
        <v>0</v>
      </c>
    </row>
    <row r="22" spans="1:6" ht="13" x14ac:dyDescent="0.3">
      <c r="A22" s="467" t="s">
        <v>175</v>
      </c>
      <c r="B22" s="1004"/>
      <c r="C22" s="996"/>
      <c r="D22" s="999"/>
      <c r="E22" s="1271"/>
      <c r="F22" s="1010"/>
    </row>
    <row r="23" spans="1:6" ht="13" x14ac:dyDescent="0.3">
      <c r="A23" s="468" t="s">
        <v>176</v>
      </c>
      <c r="B23" s="938" t="s">
        <v>15</v>
      </c>
      <c r="C23" s="997"/>
      <c r="D23" s="1000"/>
      <c r="E23" s="562"/>
      <c r="F23" s="1011"/>
    </row>
    <row r="24" spans="1:6" ht="13" x14ac:dyDescent="0.3">
      <c r="A24" s="468" t="s">
        <v>177</v>
      </c>
      <c r="B24" s="91" t="s">
        <v>539</v>
      </c>
      <c r="C24" s="496">
        <v>0</v>
      </c>
      <c r="D24" s="496">
        <v>0</v>
      </c>
      <c r="E24" s="496">
        <v>0</v>
      </c>
      <c r="F24" s="978">
        <v>0</v>
      </c>
    </row>
    <row r="25" spans="1:6" ht="13" x14ac:dyDescent="0.3">
      <c r="A25" s="468" t="s">
        <v>178</v>
      </c>
      <c r="B25" s="91" t="s">
        <v>540</v>
      </c>
      <c r="C25" s="496"/>
      <c r="D25" s="496"/>
      <c r="E25" s="496"/>
      <c r="F25" s="978"/>
    </row>
    <row r="26" spans="1:6" ht="13" x14ac:dyDescent="0.3">
      <c r="A26" s="468" t="s">
        <v>180</v>
      </c>
      <c r="B26" s="1002" t="s">
        <v>541</v>
      </c>
      <c r="C26" s="496"/>
      <c r="D26" s="496"/>
      <c r="E26" s="496"/>
      <c r="F26" s="978"/>
    </row>
    <row r="27" spans="1:6" ht="13" x14ac:dyDescent="0.3">
      <c r="A27" s="468" t="s">
        <v>181</v>
      </c>
      <c r="B27" s="1002" t="s">
        <v>542</v>
      </c>
      <c r="C27" s="496">
        <v>0</v>
      </c>
      <c r="D27" s="496">
        <v>0</v>
      </c>
      <c r="E27" s="496">
        <v>0</v>
      </c>
      <c r="F27" s="978">
        <v>0</v>
      </c>
    </row>
    <row r="28" spans="1:6" ht="13" x14ac:dyDescent="0.3">
      <c r="A28" s="468" t="s">
        <v>182</v>
      </c>
      <c r="B28" s="1002" t="s">
        <v>622</v>
      </c>
      <c r="C28" s="496"/>
      <c r="D28" s="1000"/>
      <c r="E28" s="562"/>
      <c r="F28" s="1011"/>
    </row>
    <row r="29" spans="1:6" ht="13" x14ac:dyDescent="0.3">
      <c r="A29" s="468" t="s">
        <v>183</v>
      </c>
      <c r="B29" s="1002" t="s">
        <v>543</v>
      </c>
      <c r="C29" s="496"/>
      <c r="D29" s="1000"/>
      <c r="E29" s="562"/>
      <c r="F29" s="1011"/>
    </row>
    <row r="30" spans="1:6" ht="13" x14ac:dyDescent="0.3">
      <c r="A30" s="468" t="s">
        <v>184</v>
      </c>
      <c r="B30" s="1002" t="s">
        <v>544</v>
      </c>
      <c r="C30" s="496">
        <v>0</v>
      </c>
      <c r="D30" s="496">
        <v>0</v>
      </c>
      <c r="E30" s="496"/>
      <c r="F30" s="978">
        <v>0</v>
      </c>
    </row>
    <row r="31" spans="1:6" ht="13" x14ac:dyDescent="0.3">
      <c r="A31" s="468" t="s">
        <v>185</v>
      </c>
      <c r="B31" s="1002" t="s">
        <v>545</v>
      </c>
      <c r="C31" s="496"/>
      <c r="D31" s="1000"/>
      <c r="E31" s="562"/>
      <c r="F31" s="1011"/>
    </row>
    <row r="32" spans="1:6" ht="13" x14ac:dyDescent="0.3">
      <c r="A32" s="468" t="s">
        <v>186</v>
      </c>
      <c r="B32" s="1002" t="s">
        <v>623</v>
      </c>
      <c r="C32" s="496"/>
      <c r="D32" s="1000"/>
      <c r="E32" s="562"/>
      <c r="F32" s="1011"/>
    </row>
    <row r="33" spans="1:6" ht="13" x14ac:dyDescent="0.3">
      <c r="A33" s="468" t="s">
        <v>187</v>
      </c>
      <c r="B33" s="1002" t="s">
        <v>546</v>
      </c>
      <c r="C33" s="496"/>
      <c r="D33" s="496"/>
      <c r="E33" s="496"/>
      <c r="F33" s="978">
        <v>0</v>
      </c>
    </row>
    <row r="34" spans="1:6" ht="13" x14ac:dyDescent="0.3">
      <c r="A34" s="468" t="s">
        <v>188</v>
      </c>
      <c r="B34" s="1002" t="s">
        <v>624</v>
      </c>
      <c r="C34" s="496"/>
      <c r="D34" s="1000"/>
      <c r="E34" s="562"/>
      <c r="F34" s="1011"/>
    </row>
    <row r="35" spans="1:6" ht="13" x14ac:dyDescent="0.3">
      <c r="A35" s="468" t="s">
        <v>189</v>
      </c>
      <c r="B35" s="1002" t="s">
        <v>547</v>
      </c>
      <c r="C35" s="496"/>
      <c r="D35" s="1000"/>
      <c r="E35" s="562"/>
      <c r="F35" s="1011"/>
    </row>
    <row r="36" spans="1:6" ht="13.5" thickBot="1" x14ac:dyDescent="0.35">
      <c r="A36" s="469" t="s">
        <v>190</v>
      </c>
      <c r="B36" s="1003" t="s">
        <v>802</v>
      </c>
      <c r="C36" s="579"/>
      <c r="D36" s="1001"/>
      <c r="E36" s="1272"/>
      <c r="F36" s="1012"/>
    </row>
    <row r="37" spans="1:6" ht="13.5" thickBot="1" x14ac:dyDescent="0.35">
      <c r="A37" s="259" t="s">
        <v>191</v>
      </c>
      <c r="B37" s="126" t="s">
        <v>804</v>
      </c>
      <c r="C37" s="535">
        <f>C24+C25+C26+C27+C29+C30+C31+C33+C35+C36</f>
        <v>0</v>
      </c>
      <c r="D37" s="535">
        <f>D24+D25+D26+D27+D29+D30+D31+D33+D35+D36</f>
        <v>0</v>
      </c>
      <c r="E37" s="438">
        <f>E24+E25+E26+E27+E29+E30+E31+E33+E35+E36</f>
        <v>0</v>
      </c>
      <c r="F37" s="1345"/>
    </row>
    <row r="38" spans="1:6" ht="13" x14ac:dyDescent="0.3">
      <c r="A38" s="467" t="s">
        <v>192</v>
      </c>
      <c r="B38" s="1004"/>
      <c r="C38" s="996"/>
      <c r="D38" s="999"/>
      <c r="E38" s="1273"/>
      <c r="F38" s="1274"/>
    </row>
    <row r="39" spans="1:6" ht="13" x14ac:dyDescent="0.3">
      <c r="A39" s="468" t="s">
        <v>193</v>
      </c>
      <c r="B39" s="938" t="s">
        <v>803</v>
      </c>
      <c r="C39" s="997"/>
      <c r="D39" s="1000"/>
      <c r="E39" s="223"/>
      <c r="F39" s="1275"/>
    </row>
    <row r="40" spans="1:6" ht="13" x14ac:dyDescent="0.3">
      <c r="A40" s="468" t="s">
        <v>194</v>
      </c>
      <c r="B40" s="91" t="s">
        <v>539</v>
      </c>
      <c r="C40" s="223"/>
      <c r="D40" s="116"/>
      <c r="E40" s="223"/>
      <c r="F40" s="1275">
        <v>0</v>
      </c>
    </row>
    <row r="41" spans="1:6" ht="13" x14ac:dyDescent="0.3">
      <c r="A41" s="468" t="s">
        <v>195</v>
      </c>
      <c r="B41" s="91" t="s">
        <v>540</v>
      </c>
      <c r="C41" s="223"/>
      <c r="D41" s="116"/>
      <c r="E41" s="223"/>
      <c r="F41" s="1346">
        <v>0</v>
      </c>
    </row>
    <row r="42" spans="1:6" ht="13" x14ac:dyDescent="0.3">
      <c r="A42" s="468" t="s">
        <v>196</v>
      </c>
      <c r="B42" s="1002" t="s">
        <v>541</v>
      </c>
      <c r="C42" s="223"/>
      <c r="D42" s="116"/>
      <c r="E42" s="223"/>
      <c r="F42" s="1346"/>
    </row>
    <row r="43" spans="1:6" ht="13" x14ac:dyDescent="0.3">
      <c r="A43" s="468" t="s">
        <v>197</v>
      </c>
      <c r="B43" s="1002" t="s">
        <v>542</v>
      </c>
      <c r="C43" s="223"/>
      <c r="D43" s="223"/>
      <c r="E43" s="223"/>
      <c r="F43" s="1346"/>
    </row>
    <row r="44" spans="1:6" ht="13" x14ac:dyDescent="0.3">
      <c r="A44" s="468" t="s">
        <v>198</v>
      </c>
      <c r="B44" s="1002" t="s">
        <v>622</v>
      </c>
      <c r="C44" s="223"/>
      <c r="D44" s="223"/>
      <c r="E44" s="223"/>
      <c r="F44" s="1346"/>
    </row>
    <row r="45" spans="1:6" ht="13" x14ac:dyDescent="0.3">
      <c r="A45" s="468" t="s">
        <v>199</v>
      </c>
      <c r="B45" s="1002" t="s">
        <v>543</v>
      </c>
      <c r="C45" s="223"/>
      <c r="D45" s="116"/>
      <c r="E45" s="223"/>
      <c r="F45" s="1346"/>
    </row>
    <row r="46" spans="1:6" ht="13" x14ac:dyDescent="0.3">
      <c r="A46" s="468" t="s">
        <v>200</v>
      </c>
      <c r="B46" s="1002" t="s">
        <v>544</v>
      </c>
      <c r="C46" s="223"/>
      <c r="D46" s="116"/>
      <c r="E46" s="223"/>
      <c r="F46" s="1346"/>
    </row>
    <row r="47" spans="1:6" ht="13" x14ac:dyDescent="0.3">
      <c r="A47" s="468" t="s">
        <v>201</v>
      </c>
      <c r="B47" s="1002" t="s">
        <v>545</v>
      </c>
      <c r="C47" s="223"/>
      <c r="D47" s="116"/>
      <c r="E47" s="223"/>
      <c r="F47" s="1346"/>
    </row>
    <row r="48" spans="1:6" ht="13" x14ac:dyDescent="0.3">
      <c r="A48" s="468" t="s">
        <v>202</v>
      </c>
      <c r="B48" s="1002" t="s">
        <v>623</v>
      </c>
      <c r="C48" s="223"/>
      <c r="D48" s="116"/>
      <c r="E48" s="223"/>
      <c r="F48" s="1346"/>
    </row>
    <row r="49" spans="1:6" ht="13" x14ac:dyDescent="0.3">
      <c r="A49" s="468" t="s">
        <v>203</v>
      </c>
      <c r="B49" s="1002" t="s">
        <v>546</v>
      </c>
      <c r="C49" s="223">
        <v>0</v>
      </c>
      <c r="D49" s="223"/>
      <c r="E49" s="223">
        <v>35</v>
      </c>
      <c r="F49" s="1346">
        <v>0</v>
      </c>
    </row>
    <row r="50" spans="1:6" ht="13" x14ac:dyDescent="0.3">
      <c r="A50" s="468" t="s">
        <v>207</v>
      </c>
      <c r="B50" s="1002" t="s">
        <v>624</v>
      </c>
      <c r="C50" s="223"/>
      <c r="D50" s="223"/>
      <c r="E50" s="223"/>
      <c r="F50" s="1346"/>
    </row>
    <row r="51" spans="1:6" ht="13" x14ac:dyDescent="0.3">
      <c r="A51" s="468" t="s">
        <v>208</v>
      </c>
      <c r="B51" s="1002" t="s">
        <v>547</v>
      </c>
      <c r="C51" s="997"/>
      <c r="D51" s="1000"/>
      <c r="E51" s="223"/>
      <c r="F51" s="1346">
        <v>0</v>
      </c>
    </row>
    <row r="52" spans="1:6" ht="13.5" thickBot="1" x14ac:dyDescent="0.35">
      <c r="A52" s="469" t="s">
        <v>209</v>
      </c>
      <c r="B52" s="1003" t="s">
        <v>802</v>
      </c>
      <c r="C52" s="998"/>
      <c r="D52" s="1001"/>
      <c r="E52" s="515"/>
      <c r="F52" s="1346"/>
    </row>
    <row r="53" spans="1:6" ht="13.5" thickBot="1" x14ac:dyDescent="0.35">
      <c r="A53" s="259" t="s">
        <v>210</v>
      </c>
      <c r="B53" s="126" t="s">
        <v>805</v>
      </c>
      <c r="C53" s="535">
        <f>C40+C41+C42+C43+C45+C46+C47+C49+C51+C52</f>
        <v>0</v>
      </c>
      <c r="D53" s="535">
        <f>D40+D41+D42+D43+D45+D46+D47+D49+D51+D52</f>
        <v>0</v>
      </c>
      <c r="E53" s="535">
        <f>E40+E41+E42+E43+E45+E46+E47+E49+E51+E52</f>
        <v>35</v>
      </c>
      <c r="F53" s="980">
        <v>0</v>
      </c>
    </row>
    <row r="54" spans="1:6" ht="13" x14ac:dyDescent="0.3">
      <c r="A54" s="251"/>
      <c r="B54" s="41"/>
      <c r="C54" s="440"/>
      <c r="D54" s="440"/>
      <c r="E54" s="440"/>
      <c r="F54" s="440"/>
    </row>
    <row r="55" spans="1:6" ht="13" x14ac:dyDescent="0.3">
      <c r="A55" s="251"/>
      <c r="B55" s="41"/>
      <c r="C55" s="440"/>
      <c r="D55" s="440"/>
      <c r="E55" s="440"/>
      <c r="F55" s="440"/>
    </row>
    <row r="56" spans="1:6" ht="13" x14ac:dyDescent="0.3">
      <c r="A56" s="251"/>
      <c r="B56" s="41"/>
      <c r="C56" s="440"/>
      <c r="D56" s="440"/>
      <c r="E56" s="440"/>
      <c r="F56" s="440"/>
    </row>
    <row r="57" spans="1:6" ht="13" x14ac:dyDescent="0.3">
      <c r="A57" s="251"/>
      <c r="B57" s="41"/>
      <c r="C57" s="440"/>
      <c r="D57" s="440"/>
      <c r="E57" s="440"/>
      <c r="F57" s="440"/>
    </row>
    <row r="58" spans="1:6" ht="13" x14ac:dyDescent="0.3">
      <c r="A58" s="251"/>
      <c r="B58" s="41"/>
      <c r="C58" s="440"/>
      <c r="D58" s="440"/>
      <c r="E58" s="440"/>
      <c r="F58" s="440"/>
    </row>
    <row r="59" spans="1:6" ht="13" x14ac:dyDescent="0.3">
      <c r="A59" s="251"/>
      <c r="B59" s="41"/>
      <c r="C59" s="1560">
        <v>2</v>
      </c>
      <c r="D59" s="440"/>
      <c r="E59" s="440"/>
      <c r="F59" s="440"/>
    </row>
    <row r="60" spans="1:6" x14ac:dyDescent="0.25">
      <c r="A60" s="1628"/>
      <c r="B60" s="1605"/>
      <c r="C60" s="1605"/>
      <c r="D60" s="1605"/>
      <c r="E60" s="1605"/>
      <c r="F60" s="1605"/>
    </row>
    <row r="61" spans="1:6" ht="13" x14ac:dyDescent="0.3">
      <c r="A61" s="1592" t="s">
        <v>883</v>
      </c>
      <c r="B61" s="1592"/>
      <c r="C61" s="1592"/>
      <c r="D61" s="1592"/>
      <c r="E61" s="1592"/>
      <c r="F61" s="1592"/>
    </row>
    <row r="62" spans="1:6" ht="15.5" x14ac:dyDescent="0.35">
      <c r="B62" s="1"/>
      <c r="C62" s="1"/>
      <c r="D62" s="18"/>
      <c r="E62" s="18"/>
      <c r="F62" s="205" t="s">
        <v>18</v>
      </c>
    </row>
    <row r="63" spans="1:6" ht="15" x14ac:dyDescent="0.3">
      <c r="B63" s="1604" t="s">
        <v>884</v>
      </c>
      <c r="C63" s="1604"/>
      <c r="D63" s="1604"/>
      <c r="E63" s="1604"/>
      <c r="F63" s="1604"/>
    </row>
    <row r="64" spans="1:6" ht="13.5" thickBot="1" x14ac:dyDescent="0.35">
      <c r="B64" s="1"/>
      <c r="C64" s="1"/>
      <c r="D64" s="1"/>
      <c r="E64" s="1"/>
      <c r="F64" s="20" t="s">
        <v>865</v>
      </c>
    </row>
    <row r="65" spans="1:6" ht="26.5" thickBot="1" x14ac:dyDescent="0.35">
      <c r="A65" s="249" t="s">
        <v>155</v>
      </c>
      <c r="B65" s="208" t="s">
        <v>17</v>
      </c>
      <c r="C65" s="592" t="s">
        <v>129</v>
      </c>
      <c r="D65" s="872" t="s">
        <v>130</v>
      </c>
      <c r="E65" s="872" t="s">
        <v>634</v>
      </c>
      <c r="F65" s="236" t="s">
        <v>132</v>
      </c>
    </row>
    <row r="66" spans="1:6" ht="13" x14ac:dyDescent="0.3">
      <c r="A66" s="993" t="s">
        <v>156</v>
      </c>
      <c r="B66" s="994" t="s">
        <v>157</v>
      </c>
      <c r="C66" s="693" t="s">
        <v>158</v>
      </c>
      <c r="D66" s="411" t="s">
        <v>159</v>
      </c>
      <c r="E66" s="824" t="s">
        <v>179</v>
      </c>
      <c r="F66" s="692" t="s">
        <v>204</v>
      </c>
    </row>
    <row r="67" spans="1:6" ht="13" x14ac:dyDescent="0.3">
      <c r="A67" s="469" t="s">
        <v>211</v>
      </c>
      <c r="B67" s="937" t="s">
        <v>269</v>
      </c>
      <c r="C67" s="997"/>
      <c r="D67" s="1007"/>
      <c r="E67" s="1000"/>
      <c r="F67" s="1011"/>
    </row>
    <row r="68" spans="1:6" ht="13" x14ac:dyDescent="0.3">
      <c r="A68" s="469" t="s">
        <v>212</v>
      </c>
      <c r="B68" s="85" t="s">
        <v>539</v>
      </c>
      <c r="C68" s="223">
        <f>C40+C24+C8</f>
        <v>0</v>
      </c>
      <c r="D68" s="223">
        <f>D40+D24+D8</f>
        <v>0</v>
      </c>
      <c r="E68" s="116"/>
      <c r="F68" s="978">
        <v>0</v>
      </c>
    </row>
    <row r="69" spans="1:6" ht="13" x14ac:dyDescent="0.3">
      <c r="A69" s="469" t="s">
        <v>213</v>
      </c>
      <c r="B69" s="93" t="s">
        <v>540</v>
      </c>
      <c r="C69" s="223">
        <v>2050000</v>
      </c>
      <c r="D69" s="223">
        <v>2550000</v>
      </c>
      <c r="E69" s="116">
        <v>4957000</v>
      </c>
      <c r="F69" s="978">
        <v>1.94</v>
      </c>
    </row>
    <row r="70" spans="1:6" ht="13" x14ac:dyDescent="0.3">
      <c r="A70" s="469" t="s">
        <v>214</v>
      </c>
      <c r="B70" s="691" t="s">
        <v>541</v>
      </c>
      <c r="C70" s="223">
        <v>3500000</v>
      </c>
      <c r="D70" s="223">
        <v>4200000</v>
      </c>
      <c r="E70" s="116">
        <v>3910034</v>
      </c>
      <c r="F70" s="978">
        <v>0.93</v>
      </c>
    </row>
    <row r="71" spans="1:6" ht="13" x14ac:dyDescent="0.3">
      <c r="A71" s="469" t="s">
        <v>215</v>
      </c>
      <c r="B71" s="420" t="s">
        <v>542</v>
      </c>
      <c r="C71" s="223">
        <f t="shared" ref="C71:E79" si="0">C43+C27+C11</f>
        <v>0</v>
      </c>
      <c r="D71" s="223">
        <f t="shared" si="0"/>
        <v>0</v>
      </c>
      <c r="E71" s="116">
        <f t="shared" si="0"/>
        <v>0</v>
      </c>
      <c r="F71" s="978"/>
    </row>
    <row r="72" spans="1:6" ht="13" x14ac:dyDescent="0.3">
      <c r="A72" s="469" t="s">
        <v>216</v>
      </c>
      <c r="B72" s="420" t="s">
        <v>622</v>
      </c>
      <c r="C72" s="223">
        <f t="shared" si="0"/>
        <v>0</v>
      </c>
      <c r="D72" s="223">
        <f t="shared" si="0"/>
        <v>0</v>
      </c>
      <c r="E72" s="116"/>
      <c r="F72" s="978"/>
    </row>
    <row r="73" spans="1:6" ht="13" x14ac:dyDescent="0.3">
      <c r="A73" s="469" t="s">
        <v>217</v>
      </c>
      <c r="B73" s="420" t="s">
        <v>543</v>
      </c>
      <c r="C73" s="223">
        <v>2500000</v>
      </c>
      <c r="D73" s="223">
        <v>2500000</v>
      </c>
      <c r="E73" s="116">
        <v>1798051</v>
      </c>
      <c r="F73" s="978">
        <v>0.72</v>
      </c>
    </row>
    <row r="74" spans="1:6" ht="13" x14ac:dyDescent="0.3">
      <c r="A74" s="469" t="s">
        <v>218</v>
      </c>
      <c r="B74" s="420" t="s">
        <v>544</v>
      </c>
      <c r="C74" s="223">
        <v>2173000</v>
      </c>
      <c r="D74" s="223">
        <v>2837470</v>
      </c>
      <c r="E74" s="116">
        <v>2098043</v>
      </c>
      <c r="F74" s="978">
        <v>0.74</v>
      </c>
    </row>
    <row r="75" spans="1:6" ht="13" x14ac:dyDescent="0.3">
      <c r="A75" s="469" t="s">
        <v>219</v>
      </c>
      <c r="B75" s="420" t="s">
        <v>545</v>
      </c>
      <c r="C75" s="223">
        <f t="shared" si="0"/>
        <v>0</v>
      </c>
      <c r="D75" s="223">
        <f t="shared" si="0"/>
        <v>0</v>
      </c>
      <c r="E75" s="116">
        <f t="shared" si="0"/>
        <v>0</v>
      </c>
      <c r="F75" s="978"/>
    </row>
    <row r="76" spans="1:6" ht="13" x14ac:dyDescent="0.3">
      <c r="A76" s="469" t="s">
        <v>220</v>
      </c>
      <c r="B76" s="420" t="s">
        <v>623</v>
      </c>
      <c r="C76" s="223">
        <f t="shared" si="0"/>
        <v>0</v>
      </c>
      <c r="D76" s="223">
        <f t="shared" si="0"/>
        <v>0</v>
      </c>
      <c r="E76" s="116">
        <f t="shared" si="0"/>
        <v>0</v>
      </c>
      <c r="F76" s="978"/>
    </row>
    <row r="77" spans="1:6" ht="13" x14ac:dyDescent="0.3">
      <c r="A77" s="469" t="s">
        <v>221</v>
      </c>
      <c r="B77" s="420" t="s">
        <v>546</v>
      </c>
      <c r="C77" s="223">
        <v>200000</v>
      </c>
      <c r="D77" s="223">
        <v>200000</v>
      </c>
      <c r="E77" s="116">
        <v>97990</v>
      </c>
      <c r="F77" s="978">
        <v>0.48</v>
      </c>
    </row>
    <row r="78" spans="1:6" ht="13" x14ac:dyDescent="0.3">
      <c r="A78" s="469" t="s">
        <v>222</v>
      </c>
      <c r="B78" s="694" t="s">
        <v>624</v>
      </c>
      <c r="C78" s="223">
        <f t="shared" si="0"/>
        <v>0</v>
      </c>
      <c r="D78" s="223">
        <f t="shared" si="0"/>
        <v>0</v>
      </c>
      <c r="E78" s="116">
        <f t="shared" si="0"/>
        <v>0</v>
      </c>
      <c r="F78" s="978"/>
    </row>
    <row r="79" spans="1:6" ht="13" x14ac:dyDescent="0.3">
      <c r="A79" s="469" t="s">
        <v>223</v>
      </c>
      <c r="B79" s="694" t="s">
        <v>547</v>
      </c>
      <c r="C79" s="223">
        <f t="shared" si="0"/>
        <v>0</v>
      </c>
      <c r="D79" s="223">
        <f t="shared" si="0"/>
        <v>0</v>
      </c>
      <c r="E79" s="116">
        <f t="shared" si="0"/>
        <v>0</v>
      </c>
      <c r="F79" s="978"/>
    </row>
    <row r="80" spans="1:6" ht="13.5" thickBot="1" x14ac:dyDescent="0.35">
      <c r="A80" s="469" t="s">
        <v>224</v>
      </c>
      <c r="B80" s="694" t="s">
        <v>548</v>
      </c>
      <c r="C80" s="223"/>
      <c r="D80" s="223"/>
      <c r="E80" s="116"/>
      <c r="F80" s="978"/>
    </row>
    <row r="81" spans="1:6" ht="13.5" thickBot="1" x14ac:dyDescent="0.35">
      <c r="A81" s="252" t="s">
        <v>225</v>
      </c>
      <c r="B81" s="1006" t="s">
        <v>643</v>
      </c>
      <c r="C81" s="535"/>
      <c r="D81" s="535">
        <f>D68+D69+D70+D71+D73+D74+D75+D77+D79+D80</f>
        <v>12287470</v>
      </c>
      <c r="E81" s="438">
        <f>E68+E69+E70+E71+E73+E74+E75+E77+E79+E80</f>
        <v>12861118</v>
      </c>
      <c r="F81" s="1009"/>
    </row>
    <row r="82" spans="1:6" ht="16.5" customHeight="1" x14ac:dyDescent="0.3">
      <c r="B82" s="41"/>
      <c r="C82" s="206"/>
      <c r="D82" s="41"/>
      <c r="E82" s="41"/>
      <c r="F82" s="41"/>
    </row>
    <row r="83" spans="1:6" ht="14" x14ac:dyDescent="0.3">
      <c r="B83" s="41"/>
      <c r="C83" s="34"/>
      <c r="D83" s="17"/>
      <c r="E83" s="17"/>
      <c r="F83" s="17"/>
    </row>
    <row r="84" spans="1:6" ht="13" x14ac:dyDescent="0.3">
      <c r="A84" s="1592" t="s">
        <v>885</v>
      </c>
      <c r="B84" s="1592"/>
      <c r="C84" s="1592"/>
      <c r="D84" s="1592"/>
      <c r="E84" s="1592"/>
      <c r="F84" s="1592"/>
    </row>
    <row r="85" spans="1:6" ht="13" x14ac:dyDescent="0.3">
      <c r="A85" s="245"/>
      <c r="B85" s="245"/>
      <c r="C85" s="245"/>
      <c r="D85" s="245"/>
      <c r="E85" s="245"/>
      <c r="F85" s="245"/>
    </row>
    <row r="86" spans="1:6" ht="15" x14ac:dyDescent="0.3">
      <c r="A86" s="1604" t="s">
        <v>886</v>
      </c>
      <c r="B86" s="1605"/>
      <c r="C86" s="1605"/>
      <c r="D86" s="1605"/>
      <c r="E86" s="1625"/>
      <c r="F86" s="1625"/>
    </row>
    <row r="87" spans="1:6" ht="14.5" thickBot="1" x14ac:dyDescent="0.35">
      <c r="B87" s="41"/>
      <c r="C87" s="90"/>
      <c r="D87" s="138"/>
      <c r="E87" s="138"/>
      <c r="F87" s="1583" t="s">
        <v>844</v>
      </c>
    </row>
    <row r="88" spans="1:6" s="14" customFormat="1" ht="33" customHeight="1" thickBot="1" x14ac:dyDescent="0.35">
      <c r="A88" s="249" t="s">
        <v>155</v>
      </c>
      <c r="B88" s="1013" t="s">
        <v>17</v>
      </c>
      <c r="C88" s="592" t="s">
        <v>129</v>
      </c>
      <c r="D88" s="872" t="s">
        <v>130</v>
      </c>
      <c r="E88" s="1014" t="s">
        <v>634</v>
      </c>
      <c r="F88" s="236" t="s">
        <v>132</v>
      </c>
    </row>
    <row r="89" spans="1:6" s="14" customFormat="1" ht="13.5" thickBot="1" x14ac:dyDescent="0.35">
      <c r="A89" s="285" t="s">
        <v>156</v>
      </c>
      <c r="B89" s="288" t="s">
        <v>157</v>
      </c>
      <c r="C89" s="294" t="s">
        <v>158</v>
      </c>
      <c r="D89" s="295" t="s">
        <v>159</v>
      </c>
      <c r="E89" s="250" t="s">
        <v>179</v>
      </c>
      <c r="F89" s="248" t="s">
        <v>204</v>
      </c>
    </row>
    <row r="90" spans="1:6" ht="13" x14ac:dyDescent="0.3">
      <c r="A90" s="235" t="s">
        <v>160</v>
      </c>
      <c r="B90" s="8" t="s">
        <v>485</v>
      </c>
      <c r="C90" s="1015">
        <f t="shared" ref="C90:E91" si="1">C91</f>
        <v>0</v>
      </c>
      <c r="D90" s="1015">
        <f t="shared" si="1"/>
        <v>0</v>
      </c>
      <c r="E90" s="1015">
        <f t="shared" si="1"/>
        <v>0</v>
      </c>
      <c r="F90" s="1117">
        <v>0</v>
      </c>
    </row>
    <row r="91" spans="1:6" ht="13" x14ac:dyDescent="0.3">
      <c r="A91" s="234" t="s">
        <v>161</v>
      </c>
      <c r="B91" s="32" t="s">
        <v>495</v>
      </c>
      <c r="C91" s="165">
        <f t="shared" si="1"/>
        <v>0</v>
      </c>
      <c r="D91" s="165">
        <f t="shared" si="1"/>
        <v>0</v>
      </c>
      <c r="E91" s="165">
        <f t="shared" si="1"/>
        <v>0</v>
      </c>
      <c r="F91" s="941">
        <v>0</v>
      </c>
    </row>
    <row r="92" spans="1:6" ht="24" customHeight="1" x14ac:dyDescent="0.3">
      <c r="A92" s="234" t="s">
        <v>162</v>
      </c>
      <c r="B92" s="465" t="s">
        <v>496</v>
      </c>
      <c r="C92" s="165"/>
      <c r="D92" s="218"/>
      <c r="E92" s="218"/>
      <c r="F92" s="941"/>
    </row>
    <row r="93" spans="1:6" ht="9" customHeight="1" x14ac:dyDescent="0.3">
      <c r="A93" s="234" t="s">
        <v>163</v>
      </c>
      <c r="B93" s="679"/>
      <c r="C93" s="165"/>
      <c r="D93" s="218"/>
      <c r="E93" s="218"/>
      <c r="F93" s="941"/>
    </row>
    <row r="94" spans="1:6" ht="11.25" customHeight="1" x14ac:dyDescent="0.3">
      <c r="A94" s="234" t="s">
        <v>164</v>
      </c>
      <c r="B94" s="680" t="s">
        <v>497</v>
      </c>
      <c r="C94" s="1015">
        <v>2664000</v>
      </c>
      <c r="D94" s="1015">
        <v>2664000</v>
      </c>
      <c r="E94" s="182">
        <f>E95+E96+E97+E98</f>
        <v>2527714</v>
      </c>
      <c r="F94" s="1152">
        <f>E94/D94</f>
        <v>0.94884159159159154</v>
      </c>
    </row>
    <row r="95" spans="1:6" ht="11.25" customHeight="1" x14ac:dyDescent="0.3">
      <c r="A95" s="234" t="s">
        <v>165</v>
      </c>
      <c r="B95" s="679" t="s">
        <v>498</v>
      </c>
      <c r="C95" s="165"/>
      <c r="D95" s="218"/>
      <c r="E95" s="218"/>
      <c r="F95" s="941"/>
    </row>
    <row r="96" spans="1:6" ht="11.25" customHeight="1" x14ac:dyDescent="0.3">
      <c r="A96" s="234" t="s">
        <v>166</v>
      </c>
      <c r="B96" s="679" t="s">
        <v>499</v>
      </c>
      <c r="C96" s="165"/>
      <c r="D96" s="218"/>
      <c r="E96" s="218"/>
      <c r="F96" s="941"/>
    </row>
    <row r="97" spans="1:6" ht="11.25" customHeight="1" x14ac:dyDescent="0.3">
      <c r="A97" s="234" t="s">
        <v>167</v>
      </c>
      <c r="B97" s="679" t="s">
        <v>500</v>
      </c>
      <c r="C97" s="165">
        <v>2664000</v>
      </c>
      <c r="D97" s="218">
        <v>2664000</v>
      </c>
      <c r="E97" s="218">
        <v>2527714</v>
      </c>
      <c r="F97" s="941">
        <f>E97/D97</f>
        <v>0.94884159159159154</v>
      </c>
    </row>
    <row r="98" spans="1:6" ht="11.25" customHeight="1" x14ac:dyDescent="0.3">
      <c r="A98" s="234" t="s">
        <v>168</v>
      </c>
      <c r="B98" s="679" t="s">
        <v>501</v>
      </c>
      <c r="C98" s="165"/>
      <c r="D98" s="218"/>
      <c r="E98" s="218"/>
      <c r="F98" s="941"/>
    </row>
    <row r="99" spans="1:6" ht="11.25" customHeight="1" x14ac:dyDescent="0.3">
      <c r="A99" s="234" t="s">
        <v>169</v>
      </c>
      <c r="B99" s="679"/>
      <c r="C99" s="165"/>
      <c r="D99" s="218"/>
      <c r="E99" s="218"/>
      <c r="F99" s="941"/>
    </row>
    <row r="100" spans="1:6" ht="11.25" customHeight="1" x14ac:dyDescent="0.3">
      <c r="A100" s="234" t="s">
        <v>170</v>
      </c>
      <c r="B100" s="680" t="s">
        <v>486</v>
      </c>
      <c r="C100" s="1015">
        <v>15151000</v>
      </c>
      <c r="D100" s="1015">
        <v>14665000</v>
      </c>
      <c r="E100" s="1015">
        <v>14029542</v>
      </c>
      <c r="F100" s="1152">
        <f>E100/D100</f>
        <v>0.95666839413569726</v>
      </c>
    </row>
    <row r="101" spans="1:6" ht="11.25" customHeight="1" x14ac:dyDescent="0.3">
      <c r="A101" s="234" t="s">
        <v>171</v>
      </c>
      <c r="B101" s="679" t="s">
        <v>502</v>
      </c>
      <c r="C101" s="165"/>
      <c r="D101" s="165"/>
      <c r="E101" s="165"/>
      <c r="F101" s="941"/>
    </row>
    <row r="102" spans="1:6" ht="26" x14ac:dyDescent="0.3">
      <c r="A102" s="234" t="s">
        <v>172</v>
      </c>
      <c r="B102" s="207" t="s">
        <v>503</v>
      </c>
      <c r="C102" s="31">
        <v>12000000</v>
      </c>
      <c r="D102" s="218">
        <v>12000000</v>
      </c>
      <c r="E102" s="218">
        <v>11725450</v>
      </c>
      <c r="F102" s="941">
        <v>0.98</v>
      </c>
    </row>
    <row r="103" spans="1:6" ht="26" x14ac:dyDescent="0.3">
      <c r="A103" s="234" t="s">
        <v>173</v>
      </c>
      <c r="B103" s="207" t="s">
        <v>504</v>
      </c>
      <c r="C103" s="31"/>
      <c r="D103" s="223"/>
      <c r="E103" s="223"/>
      <c r="F103" s="941"/>
    </row>
    <row r="104" spans="1:6" ht="13" x14ac:dyDescent="0.3">
      <c r="A104" s="234" t="s">
        <v>174</v>
      </c>
      <c r="B104" s="207" t="s">
        <v>505</v>
      </c>
      <c r="C104" s="548">
        <v>2665000</v>
      </c>
      <c r="D104" s="223">
        <v>2665000</v>
      </c>
      <c r="E104" s="223">
        <v>2125292</v>
      </c>
      <c r="F104" s="941">
        <f>E104/D104</f>
        <v>0.79748292682926825</v>
      </c>
    </row>
    <row r="105" spans="1:6" ht="15" customHeight="1" x14ac:dyDescent="0.3">
      <c r="A105" s="234" t="s">
        <v>175</v>
      </c>
      <c r="B105" s="207" t="s">
        <v>506</v>
      </c>
      <c r="C105" s="170">
        <v>486000</v>
      </c>
      <c r="D105" s="170">
        <v>486000</v>
      </c>
      <c r="E105" s="170">
        <v>395023</v>
      </c>
      <c r="F105" s="941">
        <f>E105/D105</f>
        <v>0.81280452674897119</v>
      </c>
    </row>
    <row r="106" spans="1:6" ht="13" x14ac:dyDescent="0.3">
      <c r="A106" s="234" t="s">
        <v>176</v>
      </c>
      <c r="B106" s="207" t="s">
        <v>507</v>
      </c>
      <c r="C106" s="170"/>
      <c r="D106" s="223"/>
      <c r="E106" s="223">
        <v>178800</v>
      </c>
      <c r="F106" s="941"/>
    </row>
    <row r="107" spans="1:6" ht="13" x14ac:dyDescent="0.3">
      <c r="A107" s="234" t="s">
        <v>177</v>
      </c>
      <c r="B107" s="207" t="s">
        <v>508</v>
      </c>
      <c r="C107" s="170"/>
      <c r="D107" s="223"/>
      <c r="E107" s="223">
        <v>216223</v>
      </c>
      <c r="F107" s="941">
        <v>0.44</v>
      </c>
    </row>
    <row r="108" spans="1:6" ht="26.5" thickBot="1" x14ac:dyDescent="0.35">
      <c r="A108" s="244" t="s">
        <v>178</v>
      </c>
      <c r="B108" s="681" t="s">
        <v>509</v>
      </c>
      <c r="C108" s="792"/>
      <c r="D108" s="1016"/>
      <c r="E108" s="1016"/>
      <c r="F108" s="1344"/>
    </row>
    <row r="109" spans="1:6" ht="13" x14ac:dyDescent="0.3">
      <c r="B109" s="209"/>
      <c r="C109" s="34"/>
      <c r="D109" s="34"/>
      <c r="E109" s="34"/>
      <c r="F109" s="34"/>
    </row>
    <row r="110" spans="1:6" ht="13" x14ac:dyDescent="0.3">
      <c r="B110" s="209"/>
      <c r="C110" s="34"/>
      <c r="D110" s="34"/>
      <c r="E110" s="34"/>
      <c r="F110" s="34"/>
    </row>
    <row r="111" spans="1:6" ht="13" x14ac:dyDescent="0.3">
      <c r="B111" s="209"/>
      <c r="C111" s="34"/>
      <c r="D111" s="34"/>
      <c r="E111" s="34"/>
      <c r="F111" s="34"/>
    </row>
    <row r="112" spans="1:6" ht="13" x14ac:dyDescent="0.3">
      <c r="B112" s="209"/>
      <c r="C112" s="34"/>
      <c r="D112" s="34"/>
      <c r="E112" s="34"/>
      <c r="F112" s="34"/>
    </row>
    <row r="113" spans="1:6" ht="13" x14ac:dyDescent="0.3">
      <c r="B113" s="209"/>
      <c r="C113" s="34"/>
      <c r="D113" s="34"/>
      <c r="E113" s="34"/>
      <c r="F113" s="34"/>
    </row>
    <row r="114" spans="1:6" ht="13" x14ac:dyDescent="0.3">
      <c r="B114" s="209"/>
      <c r="C114" s="34"/>
      <c r="D114" s="34"/>
      <c r="E114" s="34"/>
      <c r="F114" s="34"/>
    </row>
    <row r="115" spans="1:6" ht="13" x14ac:dyDescent="0.3">
      <c r="B115" s="209"/>
      <c r="C115" s="34"/>
      <c r="D115" s="34"/>
      <c r="E115" s="34"/>
      <c r="F115" s="34"/>
    </row>
    <row r="116" spans="1:6" ht="13" x14ac:dyDescent="0.3">
      <c r="A116" s="1592" t="s">
        <v>887</v>
      </c>
      <c r="B116" s="1592"/>
      <c r="C116" s="1592"/>
      <c r="D116" s="1592"/>
      <c r="E116" s="1592"/>
      <c r="F116" s="1592"/>
    </row>
    <row r="117" spans="1:6" ht="13" x14ac:dyDescent="0.3">
      <c r="A117" s="245"/>
      <c r="B117" s="245"/>
      <c r="C117" s="245"/>
      <c r="D117" s="245"/>
      <c r="E117" s="245"/>
      <c r="F117" s="245"/>
    </row>
    <row r="118" spans="1:6" ht="15" x14ac:dyDescent="0.3">
      <c r="A118" s="1604" t="s">
        <v>888</v>
      </c>
      <c r="B118" s="1605"/>
      <c r="C118" s="1605"/>
      <c r="D118" s="1605"/>
      <c r="E118" s="1625"/>
      <c r="F118" s="1625"/>
    </row>
    <row r="119" spans="1:6" ht="13.5" customHeight="1" x14ac:dyDescent="0.3">
      <c r="B119" s="41"/>
      <c r="C119" s="34"/>
      <c r="D119" s="138"/>
      <c r="E119" s="138"/>
      <c r="F119" s="138"/>
    </row>
    <row r="120" spans="1:6" ht="15.75" customHeight="1" thickBot="1" x14ac:dyDescent="0.35">
      <c r="B120" s="41"/>
      <c r="C120" s="90"/>
      <c r="D120" s="138"/>
      <c r="E120" s="138"/>
      <c r="F120" s="1583" t="s">
        <v>844</v>
      </c>
    </row>
    <row r="121" spans="1:6" ht="30.75" customHeight="1" thickBot="1" x14ac:dyDescent="0.35">
      <c r="A121" s="249" t="s">
        <v>155</v>
      </c>
      <c r="B121" s="247" t="s">
        <v>17</v>
      </c>
      <c r="C121" s="592" t="s">
        <v>129</v>
      </c>
      <c r="D121" s="872" t="s">
        <v>130</v>
      </c>
      <c r="E121" s="1014" t="s">
        <v>634</v>
      </c>
      <c r="F121" s="236" t="s">
        <v>132</v>
      </c>
    </row>
    <row r="122" spans="1:6" ht="12" customHeight="1" thickBot="1" x14ac:dyDescent="0.35">
      <c r="A122" s="674" t="s">
        <v>156</v>
      </c>
      <c r="B122" s="675" t="s">
        <v>157</v>
      </c>
      <c r="C122" s="294" t="s">
        <v>158</v>
      </c>
      <c r="D122" s="949" t="s">
        <v>159</v>
      </c>
      <c r="E122" s="1005" t="s">
        <v>179</v>
      </c>
      <c r="F122" s="995" t="s">
        <v>204</v>
      </c>
    </row>
    <row r="123" spans="1:6" ht="12" customHeight="1" x14ac:dyDescent="0.3">
      <c r="A123" s="304" t="s">
        <v>160</v>
      </c>
      <c r="B123" s="676" t="s">
        <v>488</v>
      </c>
      <c r="C123" s="1017"/>
      <c r="D123" s="794"/>
      <c r="E123" s="399"/>
      <c r="F123" s="1051"/>
    </row>
    <row r="124" spans="1:6" ht="12" customHeight="1" x14ac:dyDescent="0.3">
      <c r="A124" s="234" t="s">
        <v>161</v>
      </c>
      <c r="B124" s="673" t="s">
        <v>489</v>
      </c>
      <c r="C124" s="1018"/>
      <c r="D124" s="218">
        <v>0</v>
      </c>
      <c r="E124" s="105">
        <v>0</v>
      </c>
      <c r="F124" s="929">
        <v>0</v>
      </c>
    </row>
    <row r="125" spans="1:6" ht="13" x14ac:dyDescent="0.3">
      <c r="A125" s="234" t="s">
        <v>162</v>
      </c>
      <c r="B125" s="152" t="s">
        <v>490</v>
      </c>
      <c r="C125" s="1019">
        <v>0</v>
      </c>
      <c r="D125" s="218"/>
      <c r="E125" s="105"/>
      <c r="F125" s="929"/>
    </row>
    <row r="126" spans="1:6" ht="13" x14ac:dyDescent="0.3">
      <c r="A126" s="234" t="s">
        <v>163</v>
      </c>
      <c r="B126" s="677" t="s">
        <v>491</v>
      </c>
      <c r="C126" s="1020"/>
      <c r="D126" s="218"/>
      <c r="E126" s="105"/>
      <c r="F126" s="929"/>
    </row>
    <row r="127" spans="1:6" ht="23.5" x14ac:dyDescent="0.3">
      <c r="A127" s="234" t="s">
        <v>164</v>
      </c>
      <c r="B127" s="678" t="s">
        <v>492</v>
      </c>
      <c r="C127" s="1021">
        <v>0</v>
      </c>
      <c r="D127" s="218"/>
      <c r="E127" s="496">
        <v>208079</v>
      </c>
      <c r="F127" s="929"/>
    </row>
    <row r="128" spans="1:6" ht="13" x14ac:dyDescent="0.3">
      <c r="A128" s="234" t="s">
        <v>165</v>
      </c>
      <c r="B128" s="678" t="s">
        <v>493</v>
      </c>
      <c r="C128" s="167">
        <v>0</v>
      </c>
      <c r="D128" s="219"/>
      <c r="E128" s="110">
        <v>33258</v>
      </c>
      <c r="F128" s="929">
        <v>0</v>
      </c>
    </row>
    <row r="129" spans="1:6" ht="13.5" thickBot="1" x14ac:dyDescent="0.35">
      <c r="A129" s="234" t="s">
        <v>166</v>
      </c>
      <c r="B129" s="678" t="s">
        <v>973</v>
      </c>
      <c r="C129" s="167"/>
      <c r="D129" s="219"/>
      <c r="E129" s="110"/>
      <c r="F129" s="929"/>
    </row>
    <row r="130" spans="1:6" ht="13.5" thickBot="1" x14ac:dyDescent="0.35">
      <c r="A130" s="252" t="s">
        <v>167</v>
      </c>
      <c r="B130" s="539" t="s">
        <v>494</v>
      </c>
      <c r="C130" s="409">
        <f>SUM(C124:C129)</f>
        <v>0</v>
      </c>
      <c r="D130" s="409">
        <f>SUM(D125:D129)</f>
        <v>0</v>
      </c>
      <c r="E130" s="268">
        <f>SUM(E124:E129)</f>
        <v>241337</v>
      </c>
      <c r="F130" s="1009">
        <v>0</v>
      </c>
    </row>
    <row r="131" spans="1:6" ht="13" x14ac:dyDescent="0.3">
      <c r="B131" s="1"/>
      <c r="C131" s="1"/>
      <c r="D131" s="34"/>
      <c r="E131" s="34"/>
      <c r="F131" s="34"/>
    </row>
    <row r="132" spans="1:6" ht="13" x14ac:dyDescent="0.3">
      <c r="B132" s="1"/>
      <c r="C132" s="1"/>
      <c r="D132" s="1"/>
      <c r="E132" s="1"/>
      <c r="F132" s="1"/>
    </row>
    <row r="133" spans="1:6" ht="13" x14ac:dyDescent="0.3">
      <c r="B133" s="1"/>
      <c r="C133" s="1"/>
      <c r="D133" s="1"/>
      <c r="E133" s="1"/>
      <c r="F133" s="1"/>
    </row>
  </sheetData>
  <mergeCells count="9">
    <mergeCell ref="A118:F118"/>
    <mergeCell ref="A86:F86"/>
    <mergeCell ref="B3:F3"/>
    <mergeCell ref="A1:F1"/>
    <mergeCell ref="A84:F84"/>
    <mergeCell ref="A116:F116"/>
    <mergeCell ref="A61:F61"/>
    <mergeCell ref="B63:F63"/>
    <mergeCell ref="A60:F60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1_sz_ melléklet</vt:lpstr>
      <vt:lpstr>2_sz_ melléklet</vt:lpstr>
      <vt:lpstr>3_sz_melléklet</vt:lpstr>
      <vt:lpstr>4_sz_ melléklet</vt:lpstr>
      <vt:lpstr>5 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22-23-24 mellék</vt:lpstr>
      <vt:lpstr>23 24 sz. melléklet</vt:lpstr>
      <vt:lpstr> 25 26 sz. melléklet</vt:lpstr>
      <vt:lpstr>27 sz. mell</vt:lpstr>
      <vt:lpstr>28_ sz_ melléklet</vt:lpstr>
      <vt:lpstr>29 30_sz_ melléklet</vt:lpstr>
      <vt:lpstr>_31 32sz_ melléklet</vt:lpstr>
      <vt:lpstr>33 sz melléklet</vt:lpstr>
      <vt:lpstr>34_ sz_ melléklet</vt:lpstr>
      <vt:lpstr>35_sz_ melléklet</vt:lpstr>
      <vt:lpstr>43-44 sz.melléklet</vt:lpstr>
      <vt:lpstr>  36 37_sz_ melléklet</vt:lpstr>
      <vt:lpstr>38 sz mellélet</vt:lpstr>
      <vt:lpstr>45. sz.melléklet</vt:lpstr>
      <vt:lpstr>46. sz.melléklet</vt:lpstr>
      <vt:lpstr>39. sz. mell.</vt:lpstr>
      <vt:lpstr>40. sz. mell</vt:lpstr>
      <vt:lpstr>41. mell.</vt:lpstr>
      <vt:lpstr>42. 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Erzsike</cp:lastModifiedBy>
  <cp:lastPrinted>2019-05-16T19:29:49Z</cp:lastPrinted>
  <dcterms:created xsi:type="dcterms:W3CDTF">2011-01-18T10:18:13Z</dcterms:created>
  <dcterms:modified xsi:type="dcterms:W3CDTF">2020-06-10T18:26:42Z</dcterms:modified>
</cp:coreProperties>
</file>