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'Munka1'!$A$1:$E$272</definedName>
  </definedNames>
  <calcPr fullCalcOnLoad="1"/>
</workbook>
</file>

<file path=xl/sharedStrings.xml><?xml version="1.0" encoding="utf-8"?>
<sst xmlns="http://schemas.openxmlformats.org/spreadsheetml/2006/main" count="319" uniqueCount="204">
  <si>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</si>
  <si>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</si>
  <si>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</si>
  <si>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</si>
  <si>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</si>
  <si>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</si>
  <si>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</si>
  <si>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</si>
  <si>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</si>
  <si>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</si>
  <si>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</si>
  <si>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</si>
  <si>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</si>
  <si>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</si>
  <si>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</si>
  <si>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</si>
  <si>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</si>
  <si>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</si>
  <si>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</si>
  <si>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</si>
  <si>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</si>
  <si>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</si>
  <si>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</si>
  <si>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</si>
  <si>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</si>
  <si>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</si>
  <si>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</si>
  <si>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</si>
  <si>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</si>
  <si>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</si>
  <si>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</si>
  <si>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</si>
  <si>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</si>
  <si>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</si>
  <si>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</si>
  <si>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                                                                Részletes Bevételek</t>
  </si>
  <si>
    <t>2.oldal</t>
  </si>
  <si>
    <t>Cím</t>
  </si>
  <si>
    <t>3.oldal</t>
  </si>
  <si>
    <t>Megnevezés</t>
  </si>
  <si>
    <t>4.oldal</t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</si>
  <si>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</si>
  <si>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</si>
  <si>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</si>
  <si>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</si>
  <si>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>27.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</si>
  <si>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</si>
  <si>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</si>
  <si>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</si>
  <si>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</si>
  <si>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</si>
  <si>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</si>
  <si>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</si>
  <si>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</si>
  <si>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</si>
  <si>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</si>
  <si>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</si>
  <si>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</si>
  <si>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</si>
  <si>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</si>
  <si>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</si>
  <si>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</si>
  <si>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</si>
  <si>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</si>
  <si>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</si>
  <si>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</si>
  <si>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</si>
  <si>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</si>
  <si>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</si>
  <si>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</si>
  <si>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</si>
  <si>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</si>
  <si>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</si>
  <si>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</si>
  <si>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</si>
  <si>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</si>
  <si>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</si>
  <si>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</si>
  <si>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</si>
  <si>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Üdülőhelyi feladatok támogatása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</si>
  <si>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</si>
  <si>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</si>
  <si>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</si>
  <si>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</si>
  <si>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</si>
  <si>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</si>
  <si>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</si>
  <si>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Közutak fenntartásának támogatása</t>
  </si>
  <si>
    <t>Egyéb működési célú támogatások</t>
  </si>
  <si>
    <t xml:space="preserve">   Termőföld-bérbeadás miatti SZJA</t>
  </si>
  <si>
    <t xml:space="preserve">   Magánszemélyek kommunális adója</t>
  </si>
  <si>
    <t xml:space="preserve">   Helyi iparűzési adó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</si>
  <si>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</si>
  <si>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</si>
  <si>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</si>
  <si>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</si>
  <si>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</si>
  <si>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Késedelmi kamat, kötbér, bánatpénz bevételek</t>
  </si>
  <si>
    <t xml:space="preserve">   Biztosító által fizetett kártérítések</t>
  </si>
  <si>
    <t xml:space="preserve">   Egyéb különféle működési bevételek</t>
  </si>
  <si>
    <t>30.</t>
  </si>
  <si>
    <t>31.</t>
  </si>
  <si>
    <t>32.</t>
  </si>
  <si>
    <t>33.</t>
  </si>
  <si>
    <t>34.</t>
  </si>
  <si>
    <t>Felhalmozási célú támogatások (8+9)</t>
  </si>
  <si>
    <t xml:space="preserve">   Igazgatási szolgáltatási díjak (kifüggesztés)</t>
  </si>
  <si>
    <t xml:space="preserve">               gyógyszertár bérleti díja</t>
  </si>
  <si>
    <t xml:space="preserve">               sírhely megváltás</t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</si>
  <si>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</si>
  <si>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</si>
  <si>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</si>
  <si>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</si>
  <si>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       Községi Önkormányzat</t>
  </si>
  <si>
    <t xml:space="preserve">          Közös Hivatal</t>
  </si>
  <si>
    <t xml:space="preserve">          Napsugár Óvoda</t>
  </si>
  <si>
    <t>Egyéb felhalmozási célú támogatások bevételei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</si>
  <si>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</si>
  <si>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</si>
  <si>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</si>
  <si>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</si>
  <si>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Működési célú költségvetési támogatások és kiegészítő támogatások</t>
  </si>
  <si>
    <t>Elszámolásból származó bevételek</t>
  </si>
  <si>
    <t>Köztemető fenntartással kapcsolatos feladatok támogatása</t>
  </si>
  <si>
    <t>Egyéb önkormányzati feladatok támogatása</t>
  </si>
  <si>
    <t>Lakott külterülettel kapcsolatos feladatok támogatása</t>
  </si>
  <si>
    <t>Települési önkormányzatok szociális feladatainak egyéb támogatása</t>
  </si>
  <si>
    <t>Gyermekétkeztetés üzemeltetési támogatása</t>
  </si>
  <si>
    <t>Finanszírozás szempontjából elismert szakmai dolgozók bértámogatása</t>
  </si>
  <si>
    <t>Könyvtári, közművelődési és múzeumi feladatok támogatása</t>
  </si>
  <si>
    <t xml:space="preserve">   Államháztartáson belülről - elkülönített állami pénzalapok (közfoglalkoztatás)</t>
  </si>
  <si>
    <t xml:space="preserve">   Államháztartáson belülről - társadalombiztosítás pénzügyi alapjaitól</t>
  </si>
  <si>
    <t xml:space="preserve">   Intézményi ellátási díjak bevételei (óvoda)</t>
  </si>
  <si>
    <t xml:space="preserve">    ebből: fagylaltozó bérleti díja (Motován)                                           </t>
  </si>
  <si>
    <t xml:space="preserve">               vendéglő bérleti díj (Romsics)</t>
  </si>
  <si>
    <t xml:space="preserve">               közterület használati díj (búcsú)</t>
  </si>
  <si>
    <t xml:space="preserve">               mezőgazgadási terület bérlet          </t>
  </si>
  <si>
    <t>Általános forgalmi adó visszatérítése (Óvoda)</t>
  </si>
  <si>
    <t xml:space="preserve">                 Működési célú:</t>
  </si>
  <si>
    <t xml:space="preserve">                 Felhalmozási célú:</t>
  </si>
  <si>
    <t>Általános forgalmi adó visszatérítése</t>
  </si>
  <si>
    <t>35.</t>
  </si>
  <si>
    <t xml:space="preserve">                     ebből: államháztartáson belüli megelőlegezések 6.053.041 Ft</t>
  </si>
  <si>
    <t>2016. évről áthúzódó bérkompenzáció</t>
  </si>
  <si>
    <t xml:space="preserve">   Késedelmi és önellenőrzési pótlék</t>
  </si>
  <si>
    <t xml:space="preserve">                                                           2017. évi költségvetés</t>
  </si>
  <si>
    <t>Adatok Ft-ban</t>
  </si>
  <si>
    <t>2017. évi</t>
  </si>
  <si>
    <t xml:space="preserve">                                                                 2017. évi költségvetés</t>
  </si>
  <si>
    <t>2017.évi</t>
  </si>
  <si>
    <t xml:space="preserve">                                                         2017. évi költségvetés</t>
  </si>
  <si>
    <t xml:space="preserve">   Államháztartáson belülről - helyi önkormányzatok és ktgvt.szervei (Harkától megállapodás alapján)</t>
  </si>
  <si>
    <t xml:space="preserve">   Államháztartáson belülről - elkülönített állami pénzalapok (nyári diákmunka program)</t>
  </si>
  <si>
    <t xml:space="preserve">   Államháztartáson belülről - fejezeti kezelésű előirányzatok (ASP)</t>
  </si>
  <si>
    <t xml:space="preserve">               meterológiai állomás</t>
  </si>
  <si>
    <t>A nevelőmunkát segítő munkakörben foglalkoztatottak 2017. évi illetményéhez kapcsolódó kiegészítő támogatás</t>
  </si>
  <si>
    <t>2017. évi bérkompenzáció</t>
  </si>
  <si>
    <t>polgármesteri béremelés különbözetének támogatása</t>
  </si>
  <si>
    <t>Településképi arculati kézikönyv elkészítésének támogatása</t>
  </si>
  <si>
    <r>
      <t xml:space="preserve">                                         </t>
    </r>
    <r>
      <rPr>
        <b/>
        <sz val="10"/>
        <rFont val="Arial"/>
        <family val="1"/>
      </rPr>
      <t>ÁGFALVA KÖZSÉGI ÖNKORMÁNYZAT</t>
    </r>
  </si>
  <si>
    <r>
      <t xml:space="preserve">   </t>
    </r>
    <r>
      <rPr>
        <sz val="10"/>
        <rFont val="Arial"/>
        <family val="0"/>
      </rPr>
      <t>ebből: háztartások</t>
    </r>
  </si>
  <si>
    <r>
      <t xml:space="preserve">             </t>
    </r>
    <r>
      <rPr>
        <sz val="10"/>
        <rFont val="Arial"/>
        <family val="0"/>
      </rPr>
      <t xml:space="preserve"> egyéb vállalkozások</t>
    </r>
  </si>
  <si>
    <r>
      <t xml:space="preserve">                                                </t>
    </r>
    <r>
      <rPr>
        <b/>
        <sz val="10"/>
        <rFont val="Arial"/>
        <family val="1"/>
      </rPr>
      <t>ÁGFALVA KÖZSÉGI ÖNKORMÁNYZAT</t>
    </r>
  </si>
  <si>
    <r>
      <t xml:space="preserve">                                             </t>
    </r>
    <r>
      <rPr>
        <b/>
        <sz val="10"/>
        <rFont val="Arial"/>
        <family val="1"/>
      </rPr>
      <t>ÁGFALVA KÖZSÉGI ÖNKORMÁNYZAT</t>
    </r>
  </si>
  <si>
    <r>
      <t xml:space="preserve">                                           </t>
    </r>
    <r>
      <rPr>
        <b/>
        <sz val="10"/>
        <rFont val="Arial"/>
        <family val="1"/>
      </rPr>
      <t>ÁGFALVA KÖZSÉGI ÖNKORMÁNYZAT</t>
    </r>
  </si>
  <si>
    <r>
      <t xml:space="preserve">Közvetített szolgáltatások ellenértéke </t>
    </r>
    <r>
      <rPr>
        <sz val="10"/>
        <rFont val="Arial"/>
        <family val="0"/>
      </rPr>
      <t>(Mobil tovszla)</t>
    </r>
  </si>
  <si>
    <t>I. MŰKÖDÉSI CÉLÚ TÁMOGATÁSOK (1+…+8):</t>
  </si>
  <si>
    <t>II. FELHALMOZÁSI CÉLÚ TÁMOGATÁSOK (9+10):</t>
  </si>
  <si>
    <t>III. KÖZHATALMI BEVÉTELEK (11+…+14)</t>
  </si>
  <si>
    <t>IV. MŰKÖDÉSI BEVÉTELEK (15+…+24)</t>
  </si>
  <si>
    <t>V. FELHALMOZÁSI BEVÉTELEK (25+…+27)</t>
  </si>
  <si>
    <t>VI. MŰKÖDÉSI CÉLÚ ÁTVETT PÉNZESZKÖZÖK (28+…+30)</t>
  </si>
  <si>
    <t>VII. FELHALMOZÁSI CÉLÚ ÁTVETT PÉNZESZKÖZÖK (31+…+33)</t>
  </si>
  <si>
    <t>36.</t>
  </si>
  <si>
    <t>I. MŰKÖDÉSI CÉLÚ TÁMOGATÁSOK (1+3):</t>
  </si>
  <si>
    <t>II. FELHALMOZÁSI CÉLÚ TÁMOGATÁSOK (4+5):</t>
  </si>
  <si>
    <t>III. KÖZHATALMI BEVÉTELEK (6+9):</t>
  </si>
  <si>
    <t>IV. MŰKÖDÉSI BEVÉTELEK (10+19):</t>
  </si>
  <si>
    <t>V. FELHALMOZÁSI BEVÉTELEK (20+22):</t>
  </si>
  <si>
    <t>VI. MŰKÖDÉSI CÉLÚ ÁTVETT PÉNZESZKÖZÖK (23+25):</t>
  </si>
  <si>
    <t>VII. FELHALMOZÁSI CÉLÚ ÁTVETT PÉNZESZKÖZÖK (26+28):</t>
  </si>
  <si>
    <t xml:space="preserve">   Államháztartáson belülről - helyi önkormányzatok és ktgvt.szervei (Óvoda támogatása)</t>
  </si>
  <si>
    <t>3. számú  melléklet</t>
  </si>
  <si>
    <t>II.mód</t>
  </si>
  <si>
    <t xml:space="preserve">      (ebből: védőnői szolgálatra 5.141.000 Ft, iskolaegészségügyi ellátásra 146.400Ft)</t>
  </si>
  <si>
    <t>Államháztartáson belüli megelőlegezések</t>
  </si>
  <si>
    <t>VIII. FINANSZÍROZÁSI BEVÉTELEK (29+32):</t>
  </si>
  <si>
    <t>37.</t>
  </si>
  <si>
    <t>VIII. FINANSZÍROZÁSI BEVÉTELEK (34+…+37)</t>
  </si>
  <si>
    <t>BEVÉTELEK MINDÖSSZESEN (1+...+37):</t>
  </si>
  <si>
    <t xml:space="preserve">   Költségek visszatérítései (KÖH)</t>
  </si>
  <si>
    <r>
      <t xml:space="preserve">              </t>
    </r>
    <r>
      <rPr>
        <sz val="10"/>
        <rFont val="Arial"/>
        <family val="0"/>
      </rPr>
      <t xml:space="preserve"> nem pénzügyi vállalkozások</t>
    </r>
  </si>
  <si>
    <t xml:space="preserve">   ebből: háztartások</t>
  </si>
  <si>
    <t xml:space="preserve">              egyéb vállalkozások</t>
  </si>
  <si>
    <t xml:space="preserve">              nem pénzügyi vállalkozások</t>
  </si>
  <si>
    <t xml:space="preserve">   Államháztartáson belülről - központi kezelésű előirányzatok (gyermekvédelmi támogatás)</t>
  </si>
  <si>
    <t xml:space="preserve">   Államháztartáson belülről - helyi önkormányzatok és ktgvt.szervei (gyermekvédelmi támogatás)</t>
  </si>
  <si>
    <t xml:space="preserve">   Államháztartáson belülről - nemzetiségi önkormányzatok és ktgvt.szervei (tám.visszaut.)</t>
  </si>
  <si>
    <t xml:space="preserve">               napközi bérleti díj</t>
  </si>
  <si>
    <t>Felhalmozási célú önkormányzati támogatások (bölcsőde)</t>
  </si>
  <si>
    <t>telj.</t>
  </si>
  <si>
    <t xml:space="preserve">      (Önkormányzat: 168.037 Ft, KÖH: 11 Ft, Óvoda: 3 Ft)</t>
  </si>
  <si>
    <t>(ebből: ovi étk. 353.867 Ft)</t>
  </si>
  <si>
    <t>(ebből: Önkormányzat: 332.713 Ft, KÖH: 13.695 Ft)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</si>
</sst>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b/>
      <sz val="11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4" xfId="0" applyFont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3" fontId="5" fillId="0" borderId="2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zoomScalePageLayoutView="0" workbookViewId="0" topLeftCell="A46">
      <selection activeCell="D66" sqref="D66"/>
    </sheetView>
  </sheetViews>
  <sheetFormatPr defaultColWidth="9.140625" defaultRowHeight="12.75"/>
  <cols>
    <col min="1" max="1" width="9.140625" style="109" customWidth="1"/>
    <col min="2" max="2" width="62.8515625" style="109" customWidth="1"/>
    <col min="3" max="3" width="13.7109375" style="110" customWidth="1"/>
    <col min="4" max="5" width="14.28125" style="109" bestFit="1" customWidth="1"/>
    <col min="6" max="16384" width="9.140625" style="109" customWidth="1"/>
  </cols>
  <sheetData>
    <row r="1" spans="1:5" s="2" customFormat="1" ht="12.75">
      <c r="A1" s="1"/>
      <c r="B1" s="2" t="s">
        <v>159</v>
      </c>
      <c r="E1" s="3" t="s">
        <v>0</v>
      </c>
    </row>
    <row r="2" spans="1:5" s="5" customFormat="1" ht="12.75" customHeight="1">
      <c r="A2" s="4"/>
      <c r="B2" s="5" t="s">
        <v>1</v>
      </c>
      <c r="E2" s="3" t="s">
        <v>3</v>
      </c>
    </row>
    <row r="3" spans="1:5" s="5" customFormat="1" ht="12.75">
      <c r="A3" s="4"/>
      <c r="B3" s="5" t="s">
        <v>145</v>
      </c>
      <c r="E3" s="6"/>
    </row>
    <row r="4" spans="1:5" s="2" customFormat="1" ht="12">
      <c r="A4" s="1"/>
      <c r="E4" s="7" t="s">
        <v>146</v>
      </c>
    </row>
    <row r="5" spans="1:5" s="2" customFormat="1" ht="12">
      <c r="A5" s="8" t="s">
        <v>4</v>
      </c>
      <c r="B5" s="9" t="s">
        <v>2</v>
      </c>
      <c r="C5" s="10" t="s">
        <v>147</v>
      </c>
      <c r="D5" s="10" t="s">
        <v>147</v>
      </c>
      <c r="E5" s="10" t="s">
        <v>147</v>
      </c>
    </row>
    <row r="6" spans="1:5" s="2" customFormat="1" ht="12">
      <c r="A6" s="11" t="s">
        <v>5</v>
      </c>
      <c r="B6" s="12" t="s">
        <v>6</v>
      </c>
      <c r="C6" s="13" t="s">
        <v>7</v>
      </c>
      <c r="D6" s="13" t="s">
        <v>183</v>
      </c>
      <c r="E6" s="13" t="s">
        <v>200</v>
      </c>
    </row>
    <row r="7" spans="1:5" s="2" customFormat="1" ht="12">
      <c r="A7" s="14"/>
      <c r="B7" s="15"/>
      <c r="C7" s="16"/>
      <c r="D7" s="16"/>
      <c r="E7" s="16"/>
    </row>
    <row r="8" spans="1:5" s="20" customFormat="1" ht="11.25" customHeight="1">
      <c r="A8" s="17" t="s">
        <v>8</v>
      </c>
      <c r="B8" s="18" t="s">
        <v>46</v>
      </c>
      <c r="C8" s="19">
        <f>C113</f>
        <v>170482417</v>
      </c>
      <c r="D8" s="19">
        <f>D113</f>
        <v>152692229</v>
      </c>
      <c r="E8" s="19">
        <f>E113</f>
        <v>152692229</v>
      </c>
    </row>
    <row r="9" spans="1:5" s="20" customFormat="1" ht="11.25" customHeight="1">
      <c r="A9" s="17" t="s">
        <v>9</v>
      </c>
      <c r="B9" s="18" t="s">
        <v>51</v>
      </c>
      <c r="C9" s="19">
        <f>C125</f>
        <v>0</v>
      </c>
      <c r="D9" s="19">
        <f>D125</f>
        <v>14000000</v>
      </c>
      <c r="E9" s="19">
        <f>E125</f>
        <v>14000000</v>
      </c>
    </row>
    <row r="10" spans="1:5" s="20" customFormat="1" ht="12">
      <c r="A10" s="17" t="s">
        <v>10</v>
      </c>
      <c r="B10" s="18" t="s">
        <v>49</v>
      </c>
      <c r="C10" s="19">
        <f>C127</f>
        <v>5468837</v>
      </c>
      <c r="D10" s="19">
        <f>D127</f>
        <v>61238326</v>
      </c>
      <c r="E10" s="19">
        <f>E127</f>
        <v>61238326</v>
      </c>
    </row>
    <row r="11" spans="1:5" s="20" customFormat="1" ht="12">
      <c r="A11" s="17"/>
      <c r="B11" s="21"/>
      <c r="C11" s="19"/>
      <c r="D11" s="19"/>
      <c r="E11" s="19"/>
    </row>
    <row r="12" spans="1:5" s="20" customFormat="1" ht="12.75" customHeight="1">
      <c r="A12" s="22"/>
      <c r="B12" s="23" t="s">
        <v>174</v>
      </c>
      <c r="C12" s="24">
        <f>SUM(C8:C10)</f>
        <v>175951254</v>
      </c>
      <c r="D12" s="24">
        <f>SUM(D8:D10)</f>
        <v>227930555</v>
      </c>
      <c r="E12" s="24">
        <f>SUM(E8:E10)</f>
        <v>227930555</v>
      </c>
    </row>
    <row r="13" spans="1:5" s="20" customFormat="1" ht="12">
      <c r="A13" s="17"/>
      <c r="B13" s="18"/>
      <c r="C13" s="19"/>
      <c r="D13" s="19"/>
      <c r="E13" s="19"/>
    </row>
    <row r="14" spans="1:5" s="20" customFormat="1" ht="12">
      <c r="A14" s="17" t="s">
        <v>11</v>
      </c>
      <c r="B14" s="18" t="s">
        <v>52</v>
      </c>
      <c r="C14" s="19">
        <f>C146</f>
        <v>0</v>
      </c>
      <c r="D14" s="19">
        <f>D146</f>
        <v>40000000</v>
      </c>
      <c r="E14" s="19">
        <f>E146</f>
        <v>40000000</v>
      </c>
    </row>
    <row r="15" spans="1:5" s="20" customFormat="1" ht="11.25" customHeight="1">
      <c r="A15" s="17" t="s">
        <v>12</v>
      </c>
      <c r="B15" s="18" t="s">
        <v>116</v>
      </c>
      <c r="C15" s="19">
        <f>C148</f>
        <v>0</v>
      </c>
      <c r="D15" s="19">
        <f>D148</f>
        <v>8141100</v>
      </c>
      <c r="E15" s="19">
        <f>E148</f>
        <v>8141100</v>
      </c>
    </row>
    <row r="16" spans="1:5" s="20" customFormat="1" ht="11.25" customHeight="1">
      <c r="A16" s="17"/>
      <c r="B16" s="18"/>
      <c r="C16" s="19"/>
      <c r="D16" s="19"/>
      <c r="E16" s="19"/>
    </row>
    <row r="17" spans="1:5" s="20" customFormat="1" ht="12">
      <c r="A17" s="25"/>
      <c r="B17" s="23" t="s">
        <v>175</v>
      </c>
      <c r="C17" s="26">
        <f>SUM(C14:C15)</f>
        <v>0</v>
      </c>
      <c r="D17" s="26">
        <f>SUM(D14:D15)</f>
        <v>48141100</v>
      </c>
      <c r="E17" s="26">
        <f>SUM(E14:E15)</f>
        <v>48141100</v>
      </c>
    </row>
    <row r="18" spans="1:5" s="20" customFormat="1" ht="12">
      <c r="A18" s="17"/>
      <c r="B18" s="18"/>
      <c r="C18" s="27"/>
      <c r="D18" s="27"/>
      <c r="E18" s="27"/>
    </row>
    <row r="19" spans="1:5" s="20" customFormat="1" ht="12">
      <c r="A19" s="17" t="s">
        <v>13</v>
      </c>
      <c r="B19" s="18" t="s">
        <v>53</v>
      </c>
      <c r="C19" s="19">
        <f>C156</f>
        <v>0</v>
      </c>
      <c r="D19" s="19">
        <f>D156</f>
        <v>0</v>
      </c>
      <c r="E19" s="19">
        <f>E156</f>
        <v>412752</v>
      </c>
    </row>
    <row r="20" spans="1:5" s="20" customFormat="1" ht="12.75" customHeight="1">
      <c r="A20" s="17" t="s">
        <v>15</v>
      </c>
      <c r="B20" s="18" t="s">
        <v>54</v>
      </c>
      <c r="C20" s="19">
        <f>C159</f>
        <v>11500000</v>
      </c>
      <c r="D20" s="19">
        <f>D159</f>
        <v>11750000</v>
      </c>
      <c r="E20" s="19">
        <f>E159</f>
        <v>11657155</v>
      </c>
    </row>
    <row r="21" spans="1:5" s="20" customFormat="1" ht="12" customHeight="1">
      <c r="A21" s="17" t="s">
        <v>16</v>
      </c>
      <c r="B21" s="18" t="s">
        <v>55</v>
      </c>
      <c r="C21" s="19">
        <f>C162</f>
        <v>30000000</v>
      </c>
      <c r="D21" s="19">
        <f>D162</f>
        <v>41850000</v>
      </c>
      <c r="E21" s="19">
        <f>E162</f>
        <v>41046308</v>
      </c>
    </row>
    <row r="22" spans="1:5" s="2" customFormat="1" ht="11.25" customHeight="1">
      <c r="A22" s="17" t="s">
        <v>17</v>
      </c>
      <c r="B22" s="28" t="s">
        <v>56</v>
      </c>
      <c r="C22" s="29">
        <f>C167</f>
        <v>0</v>
      </c>
      <c r="D22" s="29">
        <f>D167</f>
        <v>285000</v>
      </c>
      <c r="E22" s="29">
        <f>E167</f>
        <v>284832</v>
      </c>
    </row>
    <row r="23" spans="1:5" s="2" customFormat="1" ht="11.25" customHeight="1">
      <c r="A23" s="17"/>
      <c r="B23" s="28"/>
      <c r="C23" s="29"/>
      <c r="D23" s="29"/>
      <c r="E23" s="29"/>
    </row>
    <row r="24" spans="1:5" s="32" customFormat="1" ht="12.75">
      <c r="A24" s="30"/>
      <c r="B24" s="23" t="s">
        <v>176</v>
      </c>
      <c r="C24" s="31">
        <f>SUM(C19:C22)</f>
        <v>41500000</v>
      </c>
      <c r="D24" s="31">
        <f>SUM(D19:D22)</f>
        <v>53885000</v>
      </c>
      <c r="E24" s="31">
        <f>SUM(E19:E22)</f>
        <v>53401047</v>
      </c>
    </row>
    <row r="25" spans="1:5" s="2" customFormat="1" ht="12">
      <c r="A25" s="17"/>
      <c r="B25" s="33"/>
      <c r="C25" s="27"/>
      <c r="D25" s="27"/>
      <c r="E25" s="27"/>
    </row>
    <row r="26" spans="1:5" s="20" customFormat="1" ht="12.75" customHeight="1">
      <c r="A26" s="17" t="s">
        <v>18</v>
      </c>
      <c r="B26" s="18" t="s">
        <v>57</v>
      </c>
      <c r="C26" s="19">
        <f>C184</f>
        <v>0</v>
      </c>
      <c r="D26" s="19">
        <f>D184</f>
        <v>275000</v>
      </c>
      <c r="E26" s="19">
        <f>E184</f>
        <v>253268</v>
      </c>
    </row>
    <row r="27" spans="1:5" s="20" customFormat="1" ht="12.75" customHeight="1">
      <c r="A27" s="17" t="s">
        <v>19</v>
      </c>
      <c r="B27" s="18" t="s">
        <v>58</v>
      </c>
      <c r="C27" s="19">
        <f>C186</f>
        <v>2839000</v>
      </c>
      <c r="D27" s="19">
        <f>D186</f>
        <v>3725000</v>
      </c>
      <c r="E27" s="19">
        <f>E186</f>
        <v>3689958</v>
      </c>
    </row>
    <row r="28" spans="1:5" s="20" customFormat="1" ht="12.75" customHeight="1">
      <c r="A28" s="17" t="s">
        <v>20</v>
      </c>
      <c r="B28" s="18" t="s">
        <v>59</v>
      </c>
      <c r="C28" s="19">
        <f>C201</f>
        <v>120000</v>
      </c>
      <c r="D28" s="19">
        <f>D201</f>
        <v>700000</v>
      </c>
      <c r="E28" s="19">
        <f>E201</f>
        <v>637773</v>
      </c>
    </row>
    <row r="29" spans="1:5" s="20" customFormat="1" ht="12.75" customHeight="1">
      <c r="A29" s="17" t="s">
        <v>21</v>
      </c>
      <c r="B29" s="18" t="s">
        <v>60</v>
      </c>
      <c r="C29" s="19">
        <f>C203</f>
        <v>17304000</v>
      </c>
      <c r="D29" s="19">
        <f>D203</f>
        <v>17304000</v>
      </c>
      <c r="E29" s="19">
        <f>E203</f>
        <v>17303820</v>
      </c>
    </row>
    <row r="30" spans="1:5" s="20" customFormat="1" ht="12.75" customHeight="1">
      <c r="A30" s="17" t="s">
        <v>22</v>
      </c>
      <c r="B30" s="18" t="s">
        <v>61</v>
      </c>
      <c r="C30" s="19">
        <f>C207</f>
        <v>3266340</v>
      </c>
      <c r="D30" s="19">
        <f>D207</f>
        <v>1310638</v>
      </c>
      <c r="E30" s="19">
        <f>E207</f>
        <v>1310638</v>
      </c>
    </row>
    <row r="31" spans="1:5" s="20" customFormat="1" ht="12.75" customHeight="1">
      <c r="A31" s="17" t="s">
        <v>23</v>
      </c>
      <c r="B31" s="18" t="s">
        <v>73</v>
      </c>
      <c r="C31" s="19">
        <f>C210</f>
        <v>5898912</v>
      </c>
      <c r="D31" s="19">
        <f>D210</f>
        <v>5536867</v>
      </c>
      <c r="E31" s="19">
        <f>E210</f>
        <v>5523566</v>
      </c>
    </row>
    <row r="32" spans="1:5" s="20" customFormat="1" ht="12.75" customHeight="1">
      <c r="A32" s="17" t="s">
        <v>24</v>
      </c>
      <c r="B32" s="18" t="s">
        <v>140</v>
      </c>
      <c r="C32" s="19">
        <f>C213</f>
        <v>0</v>
      </c>
      <c r="D32" s="19">
        <f>D213</f>
        <v>0</v>
      </c>
      <c r="E32" s="19">
        <f>E213</f>
        <v>0</v>
      </c>
    </row>
    <row r="33" spans="1:5" s="20" customFormat="1" ht="12.75" customHeight="1">
      <c r="A33" s="17" t="s">
        <v>25</v>
      </c>
      <c r="B33" s="18" t="s">
        <v>14</v>
      </c>
      <c r="C33" s="19">
        <f>C215</f>
        <v>874</v>
      </c>
      <c r="D33" s="19">
        <f>D215</f>
        <v>353793</v>
      </c>
      <c r="E33" s="19">
        <f>E215</f>
        <v>346408</v>
      </c>
    </row>
    <row r="34" spans="1:5" s="20" customFormat="1" ht="12.75" customHeight="1">
      <c r="A34" s="17" t="s">
        <v>26</v>
      </c>
      <c r="B34" s="18" t="s">
        <v>62</v>
      </c>
      <c r="C34" s="19">
        <f>C218</f>
        <v>0</v>
      </c>
      <c r="D34" s="19">
        <f>D218</f>
        <v>0</v>
      </c>
      <c r="E34" s="19">
        <f>E218</f>
        <v>0</v>
      </c>
    </row>
    <row r="35" spans="1:5" s="20" customFormat="1" ht="12.75" customHeight="1">
      <c r="A35" s="17" t="s">
        <v>27</v>
      </c>
      <c r="B35" s="18" t="s">
        <v>63</v>
      </c>
      <c r="C35" s="19">
        <f>C220</f>
        <v>0</v>
      </c>
      <c r="D35" s="19">
        <f>D220</f>
        <v>448549</v>
      </c>
      <c r="E35" s="19">
        <f>E220</f>
        <v>445866</v>
      </c>
    </row>
    <row r="36" spans="1:5" s="20" customFormat="1" ht="12.75" customHeight="1">
      <c r="A36" s="17"/>
      <c r="B36" s="18"/>
      <c r="C36" s="19"/>
      <c r="D36" s="19"/>
      <c r="E36" s="19"/>
    </row>
    <row r="37" spans="1:5" s="20" customFormat="1" ht="12">
      <c r="A37" s="22"/>
      <c r="B37" s="23" t="s">
        <v>177</v>
      </c>
      <c r="C37" s="24">
        <f>SUM(C26:C35)</f>
        <v>29429126</v>
      </c>
      <c r="D37" s="24">
        <f>SUM(D26:D35)</f>
        <v>29653847</v>
      </c>
      <c r="E37" s="24">
        <f>SUM(E26:E35)</f>
        <v>29511297</v>
      </c>
    </row>
    <row r="38" spans="1:5" s="20" customFormat="1" ht="12.75" customHeight="1">
      <c r="A38" s="17"/>
      <c r="B38" s="33"/>
      <c r="C38" s="19"/>
      <c r="D38" s="19"/>
      <c r="E38" s="19"/>
    </row>
    <row r="39" spans="1:5" s="20" customFormat="1" ht="12">
      <c r="A39" s="17" t="s">
        <v>28</v>
      </c>
      <c r="B39" s="18" t="s">
        <v>65</v>
      </c>
      <c r="C39" s="19">
        <f aca="true" t="shared" si="0" ref="C39:D41">C236</f>
        <v>0</v>
      </c>
      <c r="D39" s="19">
        <f t="shared" si="0"/>
        <v>0</v>
      </c>
      <c r="E39" s="19">
        <f>E236</f>
        <v>0</v>
      </c>
    </row>
    <row r="40" spans="1:5" s="20" customFormat="1" ht="11.25" customHeight="1">
      <c r="A40" s="17" t="s">
        <v>29</v>
      </c>
      <c r="B40" s="18" t="s">
        <v>67</v>
      </c>
      <c r="C40" s="19">
        <f t="shared" si="0"/>
        <v>0</v>
      </c>
      <c r="D40" s="19">
        <f t="shared" si="0"/>
        <v>500000</v>
      </c>
      <c r="E40" s="19">
        <f>E237</f>
        <v>500000</v>
      </c>
    </row>
    <row r="41" spans="1:5" s="20" customFormat="1" ht="11.25" customHeight="1">
      <c r="A41" s="17" t="s">
        <v>30</v>
      </c>
      <c r="B41" s="18" t="s">
        <v>68</v>
      </c>
      <c r="C41" s="19">
        <f t="shared" si="0"/>
        <v>0</v>
      </c>
      <c r="D41" s="19">
        <f t="shared" si="0"/>
        <v>0</v>
      </c>
      <c r="E41" s="19">
        <f>E238</f>
        <v>0</v>
      </c>
    </row>
    <row r="42" spans="1:5" s="20" customFormat="1" ht="11.25" customHeight="1">
      <c r="A42" s="17"/>
      <c r="B42" s="18"/>
      <c r="C42" s="19"/>
      <c r="D42" s="19"/>
      <c r="E42" s="19"/>
    </row>
    <row r="43" spans="1:5" s="20" customFormat="1" ht="12">
      <c r="A43" s="25"/>
      <c r="B43" s="23" t="s">
        <v>178</v>
      </c>
      <c r="C43" s="26">
        <f>SUM(C39:C41)</f>
        <v>0</v>
      </c>
      <c r="D43" s="26">
        <f>SUM(D39:D41)</f>
        <v>500000</v>
      </c>
      <c r="E43" s="26">
        <f>SUM(E39:E41)</f>
        <v>500000</v>
      </c>
    </row>
    <row r="44" spans="1:5" s="20" customFormat="1" ht="12">
      <c r="A44" s="34"/>
      <c r="B44" s="28"/>
      <c r="C44" s="29"/>
      <c r="D44" s="29"/>
      <c r="E44" s="29"/>
    </row>
    <row r="45" spans="1:5" s="20" customFormat="1" ht="13.5" customHeight="1">
      <c r="A45" s="34" t="s">
        <v>31</v>
      </c>
      <c r="B45" s="18" t="s">
        <v>50</v>
      </c>
      <c r="C45" s="29">
        <f aca="true" t="shared" si="1" ref="C45:D48">C242</f>
        <v>0</v>
      </c>
      <c r="D45" s="29">
        <f t="shared" si="1"/>
        <v>0</v>
      </c>
      <c r="E45" s="29">
        <f aca="true" t="shared" si="2" ref="E45:E50">E242</f>
        <v>0</v>
      </c>
    </row>
    <row r="46" spans="1:5" s="20" customFormat="1" ht="13.5" customHeight="1">
      <c r="A46" s="34" t="s">
        <v>32</v>
      </c>
      <c r="B46" s="18" t="s">
        <v>51</v>
      </c>
      <c r="C46" s="29">
        <f t="shared" si="1"/>
        <v>0</v>
      </c>
      <c r="D46" s="29">
        <f t="shared" si="1"/>
        <v>0</v>
      </c>
      <c r="E46" s="29">
        <f t="shared" si="2"/>
        <v>0</v>
      </c>
    </row>
    <row r="47" spans="1:5" s="20" customFormat="1" ht="13.5" customHeight="1">
      <c r="A47" s="34" t="s">
        <v>33</v>
      </c>
      <c r="B47" s="28" t="s">
        <v>69</v>
      </c>
      <c r="C47" s="29">
        <f t="shared" si="1"/>
        <v>135000</v>
      </c>
      <c r="D47" s="29">
        <f t="shared" si="1"/>
        <v>369000</v>
      </c>
      <c r="E47" s="29">
        <f t="shared" si="2"/>
        <v>368303</v>
      </c>
    </row>
    <row r="48" spans="1:5" s="20" customFormat="1" ht="13.5" customHeight="1">
      <c r="A48" s="34"/>
      <c r="B48" s="28" t="s">
        <v>160</v>
      </c>
      <c r="C48" s="29">
        <f t="shared" si="1"/>
        <v>100000</v>
      </c>
      <c r="D48" s="29">
        <f t="shared" si="1"/>
        <v>264000</v>
      </c>
      <c r="E48" s="29">
        <f t="shared" si="2"/>
        <v>263303</v>
      </c>
    </row>
    <row r="49" spans="1:5" s="20" customFormat="1" ht="13.5" customHeight="1">
      <c r="A49" s="34"/>
      <c r="B49" s="28" t="s">
        <v>191</v>
      </c>
      <c r="C49" s="29">
        <f>C246</f>
        <v>0</v>
      </c>
      <c r="D49" s="29">
        <f>D246</f>
        <v>80000</v>
      </c>
      <c r="E49" s="29">
        <f t="shared" si="2"/>
        <v>0</v>
      </c>
    </row>
    <row r="50" spans="1:5" s="20" customFormat="1" ht="13.5" customHeight="1">
      <c r="A50" s="34"/>
      <c r="B50" s="28" t="s">
        <v>161</v>
      </c>
      <c r="C50" s="29">
        <f>C247</f>
        <v>35000</v>
      </c>
      <c r="D50" s="29">
        <f>D247</f>
        <v>25000</v>
      </c>
      <c r="E50" s="29">
        <f t="shared" si="2"/>
        <v>105000</v>
      </c>
    </row>
    <row r="51" spans="1:5" s="20" customFormat="1" ht="13.5" customHeight="1">
      <c r="A51" s="34"/>
      <c r="B51" s="28"/>
      <c r="C51" s="29"/>
      <c r="D51" s="29"/>
      <c r="E51" s="29"/>
    </row>
    <row r="52" spans="1:5" s="20" customFormat="1" ht="13.5" customHeight="1">
      <c r="A52" s="22"/>
      <c r="B52" s="23" t="s">
        <v>179</v>
      </c>
      <c r="C52" s="24">
        <f>SUM(C45:C47)</f>
        <v>135000</v>
      </c>
      <c r="D52" s="24">
        <f>SUM(D45:D47)</f>
        <v>369000</v>
      </c>
      <c r="E52" s="24">
        <f>SUM(E45:E47)</f>
        <v>368303</v>
      </c>
    </row>
    <row r="53" spans="1:5" s="20" customFormat="1" ht="12">
      <c r="A53" s="17"/>
      <c r="B53" s="18"/>
      <c r="C53" s="27"/>
      <c r="D53" s="27"/>
      <c r="E53" s="27"/>
    </row>
    <row r="54" spans="1:5" s="20" customFormat="1" ht="12">
      <c r="A54" s="17" t="s">
        <v>34</v>
      </c>
      <c r="B54" s="18" t="s">
        <v>70</v>
      </c>
      <c r="C54" s="19">
        <f aca="true" t="shared" si="3" ref="C54:D56">C252</f>
        <v>0</v>
      </c>
      <c r="D54" s="19">
        <f t="shared" si="3"/>
        <v>0</v>
      </c>
      <c r="E54" s="19">
        <f>E252</f>
        <v>0</v>
      </c>
    </row>
    <row r="55" spans="1:5" s="2" customFormat="1" ht="12">
      <c r="A55" s="17" t="s">
        <v>45</v>
      </c>
      <c r="B55" s="18" t="s">
        <v>71</v>
      </c>
      <c r="C55" s="29">
        <f t="shared" si="3"/>
        <v>0</v>
      </c>
      <c r="D55" s="29">
        <f t="shared" si="3"/>
        <v>0</v>
      </c>
      <c r="E55" s="29">
        <f>E253</f>
        <v>0</v>
      </c>
    </row>
    <row r="56" spans="1:5" s="32" customFormat="1" ht="12.75">
      <c r="A56" s="35" t="s">
        <v>64</v>
      </c>
      <c r="B56" s="28" t="s">
        <v>72</v>
      </c>
      <c r="C56" s="36">
        <f t="shared" si="3"/>
        <v>0</v>
      </c>
      <c r="D56" s="36">
        <f t="shared" si="3"/>
        <v>160000</v>
      </c>
      <c r="E56" s="36">
        <f>E254</f>
        <v>160000</v>
      </c>
    </row>
    <row r="57" spans="1:5" s="32" customFormat="1" ht="12.75">
      <c r="A57" s="35"/>
      <c r="B57" s="37"/>
      <c r="C57" s="38"/>
      <c r="D57" s="38"/>
      <c r="E57" s="38"/>
    </row>
    <row r="58" spans="1:5" s="5" customFormat="1" ht="12.75">
      <c r="A58" s="30"/>
      <c r="B58" s="23" t="s">
        <v>180</v>
      </c>
      <c r="C58" s="31">
        <f>SUM(C54:C56)</f>
        <v>0</v>
      </c>
      <c r="D58" s="31">
        <f>SUM(D54:D56)</f>
        <v>160000</v>
      </c>
      <c r="E58" s="31">
        <f>SUM(E54:E56)</f>
        <v>160000</v>
      </c>
    </row>
    <row r="59" spans="1:5" s="5" customFormat="1" ht="12.75">
      <c r="A59" s="35"/>
      <c r="B59" s="18"/>
      <c r="C59" s="39"/>
      <c r="D59" s="39"/>
      <c r="E59" s="39"/>
    </row>
    <row r="60" spans="1:5" s="5" customFormat="1" ht="12.75">
      <c r="A60" s="35" t="s">
        <v>66</v>
      </c>
      <c r="B60" s="18" t="s">
        <v>74</v>
      </c>
      <c r="C60" s="39">
        <f aca="true" t="shared" si="4" ref="C60:D62">C258</f>
        <v>0</v>
      </c>
      <c r="D60" s="39">
        <f t="shared" si="4"/>
        <v>0</v>
      </c>
      <c r="E60" s="39">
        <f>E258</f>
        <v>0</v>
      </c>
    </row>
    <row r="61" spans="1:5" s="5" customFormat="1" ht="12.75">
      <c r="A61" s="35" t="s">
        <v>100</v>
      </c>
      <c r="B61" s="18" t="s">
        <v>75</v>
      </c>
      <c r="C61" s="39">
        <f t="shared" si="4"/>
        <v>0</v>
      </c>
      <c r="D61" s="39">
        <f t="shared" si="4"/>
        <v>0</v>
      </c>
      <c r="E61" s="39">
        <f>E259</f>
        <v>0</v>
      </c>
    </row>
    <row r="62" spans="1:5" s="5" customFormat="1" ht="12.75">
      <c r="A62" s="35" t="s">
        <v>101</v>
      </c>
      <c r="B62" s="18" t="s">
        <v>76</v>
      </c>
      <c r="C62" s="39">
        <f t="shared" si="4"/>
        <v>118288620</v>
      </c>
      <c r="D62" s="39">
        <f t="shared" si="4"/>
        <v>116587472</v>
      </c>
      <c r="E62" s="39">
        <f>E260</f>
        <v>116587472</v>
      </c>
    </row>
    <row r="63" spans="1:5" s="5" customFormat="1" ht="12.75">
      <c r="A63" s="35" t="s">
        <v>102</v>
      </c>
      <c r="B63" s="18" t="s">
        <v>185</v>
      </c>
      <c r="C63" s="39">
        <f>C268</f>
        <v>0</v>
      </c>
      <c r="D63" s="39">
        <f>D268</f>
        <v>4384026</v>
      </c>
      <c r="E63" s="39">
        <f>E268</f>
        <v>4384026</v>
      </c>
    </row>
    <row r="64" spans="1:5" s="5" customFormat="1" ht="12.75">
      <c r="A64" s="35"/>
      <c r="B64" s="18"/>
      <c r="C64" s="39"/>
      <c r="D64" s="39"/>
      <c r="E64" s="39"/>
    </row>
    <row r="65" spans="1:5" s="5" customFormat="1" ht="12.75">
      <c r="A65" s="30"/>
      <c r="B65" s="23" t="s">
        <v>186</v>
      </c>
      <c r="C65" s="31">
        <f>SUM(C60:C62)</f>
        <v>118288620</v>
      </c>
      <c r="D65" s="31">
        <f>SUM(D60:D63)</f>
        <v>120971498</v>
      </c>
      <c r="E65" s="31">
        <f>SUM(E60:E63)</f>
        <v>120971498</v>
      </c>
    </row>
    <row r="66" spans="1:5" s="2" customFormat="1" ht="13.5" customHeight="1">
      <c r="A66" s="17"/>
      <c r="B66" s="33"/>
      <c r="C66" s="27"/>
      <c r="D66" s="27"/>
      <c r="E66" s="27"/>
    </row>
    <row r="67" spans="1:5" s="43" customFormat="1" ht="13.5" customHeight="1">
      <c r="A67" s="40" t="s">
        <v>2</v>
      </c>
      <c r="B67" s="41" t="s">
        <v>77</v>
      </c>
      <c r="C67" s="42">
        <f>+C12+C17+C24+C43+C58+C52+C37+C65</f>
        <v>365304000</v>
      </c>
      <c r="D67" s="42">
        <f>+D12+D17+D24+D43+D58+D52+D37+D65</f>
        <v>481611000</v>
      </c>
      <c r="E67" s="42">
        <f>+E12+E17+E24+E43+E58+E52+E37+E65</f>
        <v>480983800</v>
      </c>
    </row>
    <row r="68" spans="1:5" s="2" customFormat="1" ht="12.75">
      <c r="A68" s="1"/>
      <c r="B68" s="2" t="s">
        <v>162</v>
      </c>
      <c r="E68" s="3" t="s">
        <v>0</v>
      </c>
    </row>
    <row r="69" spans="1:5" s="2" customFormat="1" ht="12" customHeight="1">
      <c r="A69" s="4"/>
      <c r="B69" s="5" t="s">
        <v>35</v>
      </c>
      <c r="E69" s="3" t="s">
        <v>36</v>
      </c>
    </row>
    <row r="70" spans="1:5" s="2" customFormat="1" ht="12.75" customHeight="1">
      <c r="A70" s="4"/>
      <c r="B70" s="5" t="s">
        <v>148</v>
      </c>
      <c r="E70" s="44"/>
    </row>
    <row r="71" spans="1:5" s="2" customFormat="1" ht="12" customHeight="1">
      <c r="A71" s="4"/>
      <c r="B71" s="45"/>
      <c r="E71" s="44"/>
    </row>
    <row r="72" spans="1:5" s="2" customFormat="1" ht="10.5" customHeight="1">
      <c r="A72" s="1"/>
      <c r="B72" s="15"/>
      <c r="E72" s="7" t="s">
        <v>146</v>
      </c>
    </row>
    <row r="73" spans="1:5" s="2" customFormat="1" ht="12">
      <c r="A73" s="46" t="s">
        <v>2</v>
      </c>
      <c r="B73" s="47" t="s">
        <v>2</v>
      </c>
      <c r="C73" s="10" t="s">
        <v>149</v>
      </c>
      <c r="D73" s="10" t="s">
        <v>149</v>
      </c>
      <c r="E73" s="10" t="s">
        <v>149</v>
      </c>
    </row>
    <row r="74" spans="1:5" s="2" customFormat="1" ht="12">
      <c r="A74" s="17" t="s">
        <v>37</v>
      </c>
      <c r="B74" s="33" t="s">
        <v>6</v>
      </c>
      <c r="C74" s="16" t="s">
        <v>7</v>
      </c>
      <c r="D74" s="16" t="s">
        <v>183</v>
      </c>
      <c r="E74" s="16" t="s">
        <v>200</v>
      </c>
    </row>
    <row r="75" spans="1:7" s="2" customFormat="1" ht="12">
      <c r="A75" s="48"/>
      <c r="B75" s="49"/>
      <c r="C75" s="13"/>
      <c r="D75" s="13"/>
      <c r="E75" s="13"/>
      <c r="F75" s="20"/>
      <c r="G75" s="20"/>
    </row>
    <row r="76" spans="1:5" s="2" customFormat="1" ht="14.25">
      <c r="A76" s="17" t="s">
        <v>2</v>
      </c>
      <c r="B76" s="50" t="s">
        <v>47</v>
      </c>
      <c r="C76" s="51"/>
      <c r="D76" s="51"/>
      <c r="E76" s="51"/>
    </row>
    <row r="77" spans="1:5" s="2" customFormat="1" ht="12.75" customHeight="1">
      <c r="A77" s="52"/>
      <c r="B77" s="33"/>
      <c r="C77" s="53"/>
      <c r="D77" s="53"/>
      <c r="E77" s="53"/>
    </row>
    <row r="78" spans="1:5" s="55" customFormat="1" ht="12">
      <c r="A78" s="34" t="s">
        <v>8</v>
      </c>
      <c r="B78" s="28" t="s">
        <v>117</v>
      </c>
      <c r="C78" s="54">
        <f>SUM(C79:C89)</f>
        <v>88948759</v>
      </c>
      <c r="D78" s="54">
        <f>SUM(D79:D89)</f>
        <v>89948759</v>
      </c>
      <c r="E78" s="54">
        <f>SUM(E79:E89)</f>
        <v>89948759</v>
      </c>
    </row>
    <row r="79" spans="1:5" s="55" customFormat="1" ht="12">
      <c r="A79" s="34"/>
      <c r="B79" s="33" t="s">
        <v>80</v>
      </c>
      <c r="C79" s="56">
        <v>56837800</v>
      </c>
      <c r="D79" s="56">
        <v>56837800</v>
      </c>
      <c r="E79" s="56">
        <v>56837800</v>
      </c>
    </row>
    <row r="80" spans="1:5" s="55" customFormat="1" ht="12">
      <c r="A80" s="34"/>
      <c r="B80" s="33" t="s">
        <v>85</v>
      </c>
      <c r="C80" s="56">
        <v>3206740</v>
      </c>
      <c r="D80" s="56">
        <v>3206740</v>
      </c>
      <c r="E80" s="56">
        <v>3206740</v>
      </c>
    </row>
    <row r="81" spans="1:5" s="55" customFormat="1" ht="12">
      <c r="A81" s="34"/>
      <c r="B81" s="33" t="s">
        <v>86</v>
      </c>
      <c r="C81" s="56">
        <v>4384000</v>
      </c>
      <c r="D81" s="56">
        <v>4384000</v>
      </c>
      <c r="E81" s="56">
        <v>4384000</v>
      </c>
    </row>
    <row r="82" spans="1:5" s="55" customFormat="1" ht="12">
      <c r="A82" s="34"/>
      <c r="B82" s="33" t="s">
        <v>123</v>
      </c>
      <c r="C82" s="56">
        <v>654672</v>
      </c>
      <c r="D82" s="56">
        <v>654672</v>
      </c>
      <c r="E82" s="56">
        <v>654672</v>
      </c>
    </row>
    <row r="83" spans="1:5" s="55" customFormat="1" ht="12">
      <c r="A83" s="34"/>
      <c r="B83" s="33" t="s">
        <v>87</v>
      </c>
      <c r="C83" s="56">
        <v>2655900</v>
      </c>
      <c r="D83" s="56">
        <v>2655900</v>
      </c>
      <c r="E83" s="56">
        <v>2655900</v>
      </c>
    </row>
    <row r="84" spans="1:5" s="55" customFormat="1" ht="12">
      <c r="A84" s="34"/>
      <c r="B84" s="33" t="s">
        <v>124</v>
      </c>
      <c r="C84" s="56">
        <v>6000000</v>
      </c>
      <c r="D84" s="56">
        <v>6000000</v>
      </c>
      <c r="E84" s="56">
        <v>6000000</v>
      </c>
    </row>
    <row r="85" spans="1:5" s="55" customFormat="1" ht="12">
      <c r="A85" s="34"/>
      <c r="B85" s="21" t="s">
        <v>125</v>
      </c>
      <c r="C85" s="56">
        <v>311100</v>
      </c>
      <c r="D85" s="56">
        <v>311100</v>
      </c>
      <c r="E85" s="56">
        <v>311100</v>
      </c>
    </row>
    <row r="86" spans="1:5" s="55" customFormat="1" ht="12">
      <c r="A86" s="34"/>
      <c r="B86" s="21" t="s">
        <v>79</v>
      </c>
      <c r="C86" s="56">
        <v>1254000</v>
      </c>
      <c r="D86" s="56">
        <v>1254000</v>
      </c>
      <c r="E86" s="56">
        <v>1254000</v>
      </c>
    </row>
    <row r="87" spans="1:5" s="55" customFormat="1" ht="12">
      <c r="A87" s="34"/>
      <c r="B87" s="57" t="s">
        <v>110</v>
      </c>
      <c r="C87" s="56">
        <v>13554758</v>
      </c>
      <c r="D87" s="56">
        <v>13554758</v>
      </c>
      <c r="E87" s="56">
        <v>13554758</v>
      </c>
    </row>
    <row r="88" spans="1:5" s="55" customFormat="1" ht="12">
      <c r="A88" s="34"/>
      <c r="B88" s="57" t="s">
        <v>158</v>
      </c>
      <c r="C88" s="56">
        <v>0</v>
      </c>
      <c r="D88" s="56">
        <v>1000000</v>
      </c>
      <c r="E88" s="56">
        <v>1000000</v>
      </c>
    </row>
    <row r="89" spans="1:5" s="55" customFormat="1" ht="12">
      <c r="A89" s="34"/>
      <c r="B89" s="57" t="s">
        <v>143</v>
      </c>
      <c r="C89" s="56">
        <v>89789</v>
      </c>
      <c r="D89" s="56">
        <v>89789</v>
      </c>
      <c r="E89" s="56">
        <v>89789</v>
      </c>
    </row>
    <row r="90" spans="1:5" s="55" customFormat="1" ht="12">
      <c r="A90" s="34"/>
      <c r="B90" s="28"/>
      <c r="C90" s="54"/>
      <c r="D90" s="54"/>
      <c r="E90" s="54"/>
    </row>
    <row r="91" spans="1:5" s="32" customFormat="1" ht="12.75">
      <c r="A91" s="35" t="s">
        <v>9</v>
      </c>
      <c r="B91" s="58" t="s">
        <v>118</v>
      </c>
      <c r="C91" s="59">
        <f>SUM(C92:C97)</f>
        <v>58633573</v>
      </c>
      <c r="D91" s="59">
        <f>SUM(D92:D97)</f>
        <v>41463542</v>
      </c>
      <c r="E91" s="59">
        <f>SUM(E92:E97)</f>
        <v>41463542</v>
      </c>
    </row>
    <row r="92" spans="1:5" s="32" customFormat="1" ht="12.75">
      <c r="A92" s="35"/>
      <c r="B92" s="33" t="s">
        <v>81</v>
      </c>
      <c r="C92" s="60">
        <v>40825086</v>
      </c>
      <c r="D92" s="61">
        <v>28011373</v>
      </c>
      <c r="E92" s="61">
        <v>28011373</v>
      </c>
    </row>
    <row r="93" spans="1:5" s="32" customFormat="1" ht="12.75">
      <c r="A93" s="35"/>
      <c r="B93" s="52" t="s">
        <v>82</v>
      </c>
      <c r="C93" s="60">
        <v>9000000</v>
      </c>
      <c r="D93" s="61">
        <v>6000000</v>
      </c>
      <c r="E93" s="61">
        <v>6000000</v>
      </c>
    </row>
    <row r="94" spans="1:5" s="32" customFormat="1" ht="24">
      <c r="A94" s="35"/>
      <c r="B94" s="62" t="s">
        <v>155</v>
      </c>
      <c r="C94" s="60">
        <v>0</v>
      </c>
      <c r="D94" s="61">
        <v>1334545</v>
      </c>
      <c r="E94" s="61">
        <v>1334545</v>
      </c>
    </row>
    <row r="95" spans="1:5" s="32" customFormat="1" ht="12.75">
      <c r="A95" s="63"/>
      <c r="B95" s="64" t="s">
        <v>83</v>
      </c>
      <c r="C95" s="60">
        <v>328520</v>
      </c>
      <c r="D95" s="61">
        <v>0</v>
      </c>
      <c r="E95" s="61">
        <v>0</v>
      </c>
    </row>
    <row r="96" spans="1:5" s="32" customFormat="1" ht="12.75">
      <c r="A96" s="63"/>
      <c r="B96" s="64" t="s">
        <v>84</v>
      </c>
      <c r="C96" s="60">
        <v>418900</v>
      </c>
      <c r="D96" s="61">
        <v>562024</v>
      </c>
      <c r="E96" s="61">
        <v>562024</v>
      </c>
    </row>
    <row r="97" spans="1:5" s="32" customFormat="1" ht="12.75">
      <c r="A97" s="35"/>
      <c r="B97" s="33" t="s">
        <v>78</v>
      </c>
      <c r="C97" s="60">
        <v>8061067</v>
      </c>
      <c r="D97" s="61">
        <v>5555600</v>
      </c>
      <c r="E97" s="61">
        <v>5555600</v>
      </c>
    </row>
    <row r="98" spans="1:5" s="2" customFormat="1" ht="12">
      <c r="A98" s="17"/>
      <c r="B98" s="33"/>
      <c r="C98" s="65"/>
      <c r="D98" s="65"/>
      <c r="E98" s="65"/>
    </row>
    <row r="99" spans="1:5" s="5" customFormat="1" ht="24">
      <c r="A99" s="66" t="s">
        <v>10</v>
      </c>
      <c r="B99" s="67" t="s">
        <v>119</v>
      </c>
      <c r="C99" s="68">
        <f>SUM(C100:C102)</f>
        <v>20406905</v>
      </c>
      <c r="D99" s="68">
        <f>SUM(D100:D102)</f>
        <v>16788508</v>
      </c>
      <c r="E99" s="68">
        <f>SUM(E100:E102)</f>
        <v>16788508</v>
      </c>
    </row>
    <row r="100" spans="1:5" s="5" customFormat="1" ht="12.75">
      <c r="A100" s="66"/>
      <c r="B100" s="21" t="s">
        <v>126</v>
      </c>
      <c r="C100" s="69">
        <v>11996000</v>
      </c>
      <c r="D100" s="69">
        <v>11996000</v>
      </c>
      <c r="E100" s="69">
        <v>11996000</v>
      </c>
    </row>
    <row r="101" spans="1:5" s="5" customFormat="1" ht="12.75">
      <c r="A101" s="66"/>
      <c r="B101" s="37" t="s">
        <v>128</v>
      </c>
      <c r="C101" s="69">
        <v>6266880</v>
      </c>
      <c r="D101" s="69">
        <v>3329280</v>
      </c>
      <c r="E101" s="69">
        <v>3329280</v>
      </c>
    </row>
    <row r="102" spans="1:5" s="5" customFormat="1" ht="12.75">
      <c r="A102" s="66"/>
      <c r="B102" s="21" t="s">
        <v>127</v>
      </c>
      <c r="C102" s="69">
        <v>2144025</v>
      </c>
      <c r="D102" s="69">
        <v>1463228</v>
      </c>
      <c r="E102" s="69">
        <v>1463228</v>
      </c>
    </row>
    <row r="103" spans="1:5" s="5" customFormat="1" ht="12.75">
      <c r="A103" s="66"/>
      <c r="B103" s="70"/>
      <c r="C103" s="68"/>
      <c r="D103" s="68"/>
      <c r="E103" s="68"/>
    </row>
    <row r="104" spans="1:5" s="20" customFormat="1" ht="12">
      <c r="A104" s="17" t="s">
        <v>11</v>
      </c>
      <c r="B104" s="18" t="s">
        <v>120</v>
      </c>
      <c r="C104" s="71">
        <f>C105</f>
        <v>2493180</v>
      </c>
      <c r="D104" s="71">
        <f>D105</f>
        <v>2493180</v>
      </c>
      <c r="E104" s="71">
        <f>E105</f>
        <v>2493180</v>
      </c>
    </row>
    <row r="105" spans="1:5" s="20" customFormat="1" ht="12">
      <c r="A105" s="17"/>
      <c r="B105" s="21" t="s">
        <v>129</v>
      </c>
      <c r="C105" s="56">
        <v>2493180</v>
      </c>
      <c r="D105" s="56">
        <v>2493180</v>
      </c>
      <c r="E105" s="56">
        <v>2493180</v>
      </c>
    </row>
    <row r="106" spans="1:5" s="2" customFormat="1" ht="12">
      <c r="A106" s="17"/>
      <c r="B106" s="33"/>
      <c r="C106" s="65"/>
      <c r="D106" s="65"/>
      <c r="E106" s="65"/>
    </row>
    <row r="107" spans="1:5" s="32" customFormat="1" ht="12.75">
      <c r="A107" s="35" t="s">
        <v>12</v>
      </c>
      <c r="B107" s="18" t="s">
        <v>121</v>
      </c>
      <c r="C107" s="59">
        <v>0</v>
      </c>
      <c r="D107" s="59">
        <f>SUM(D108:D109)</f>
        <v>1998240</v>
      </c>
      <c r="E107" s="59">
        <f>SUM(E108:E109)</f>
        <v>1998240</v>
      </c>
    </row>
    <row r="108" spans="1:5" s="32" customFormat="1" ht="12.75">
      <c r="A108" s="35"/>
      <c r="B108" s="33" t="s">
        <v>156</v>
      </c>
      <c r="C108" s="72">
        <v>0</v>
      </c>
      <c r="D108" s="72">
        <v>996740</v>
      </c>
      <c r="E108" s="72">
        <v>996740</v>
      </c>
    </row>
    <row r="109" spans="1:5" s="32" customFormat="1" ht="12.75">
      <c r="A109" s="35"/>
      <c r="B109" s="33" t="s">
        <v>157</v>
      </c>
      <c r="C109" s="72">
        <v>0</v>
      </c>
      <c r="D109" s="72">
        <v>1001500</v>
      </c>
      <c r="E109" s="72">
        <v>1001500</v>
      </c>
    </row>
    <row r="110" spans="1:5" s="2" customFormat="1" ht="12">
      <c r="A110" s="17"/>
      <c r="B110" s="33"/>
      <c r="C110" s="65" t="s">
        <v>2</v>
      </c>
      <c r="D110" s="65" t="s">
        <v>2</v>
      </c>
      <c r="E110" s="65" t="s">
        <v>2</v>
      </c>
    </row>
    <row r="111" spans="1:5" s="5" customFormat="1" ht="12.75">
      <c r="A111" s="66" t="s">
        <v>13</v>
      </c>
      <c r="B111" s="18" t="s">
        <v>122</v>
      </c>
      <c r="C111" s="73">
        <v>0</v>
      </c>
      <c r="D111" s="73">
        <v>0</v>
      </c>
      <c r="E111" s="73">
        <v>0</v>
      </c>
    </row>
    <row r="112" spans="1:5" s="2" customFormat="1" ht="12" customHeight="1">
      <c r="A112" s="48"/>
      <c r="B112" s="49"/>
      <c r="C112" s="74"/>
      <c r="D112" s="74"/>
      <c r="E112" s="74"/>
    </row>
    <row r="113" spans="1:5" s="43" customFormat="1" ht="12" customHeight="1">
      <c r="A113" s="40"/>
      <c r="B113" s="41" t="s">
        <v>48</v>
      </c>
      <c r="C113" s="75">
        <f>C78+C91+C99+C104+C107</f>
        <v>170482417</v>
      </c>
      <c r="D113" s="75">
        <f>D78+D91+D99+D104+D107</f>
        <v>152692229</v>
      </c>
      <c r="E113" s="75">
        <f>E78+E91+E99+E104+E107</f>
        <v>152692229</v>
      </c>
    </row>
    <row r="114" spans="1:3" s="2" customFormat="1" ht="12.75" customHeight="1">
      <c r="A114" s="1"/>
      <c r="C114" s="44"/>
    </row>
    <row r="115" spans="1:3" s="2" customFormat="1" ht="13.5" customHeight="1">
      <c r="A115" s="1"/>
      <c r="C115" s="44"/>
    </row>
    <row r="116" spans="1:5" s="2" customFormat="1" ht="12.75">
      <c r="A116" s="1"/>
      <c r="B116" s="2" t="s">
        <v>163</v>
      </c>
      <c r="E116" s="3" t="s">
        <v>0</v>
      </c>
    </row>
    <row r="117" spans="1:5" s="2" customFormat="1" ht="12" customHeight="1">
      <c r="A117" s="4"/>
      <c r="B117" s="5" t="s">
        <v>35</v>
      </c>
      <c r="E117" s="3" t="s">
        <v>38</v>
      </c>
    </row>
    <row r="118" spans="1:5" s="2" customFormat="1" ht="12" customHeight="1">
      <c r="A118" s="4"/>
      <c r="B118" s="5" t="s">
        <v>148</v>
      </c>
      <c r="E118" s="44"/>
    </row>
    <row r="119" spans="1:5" s="2" customFormat="1" ht="11.25" customHeight="1">
      <c r="A119" s="4"/>
      <c r="B119" s="5"/>
      <c r="E119" s="44"/>
    </row>
    <row r="120" spans="1:5" s="2" customFormat="1" ht="12.75" customHeight="1">
      <c r="A120" s="4"/>
      <c r="B120" s="5"/>
      <c r="E120" s="44"/>
    </row>
    <row r="121" spans="1:5" s="2" customFormat="1" ht="12" customHeight="1">
      <c r="A121" s="1"/>
      <c r="E121" s="7" t="s">
        <v>146</v>
      </c>
    </row>
    <row r="122" spans="1:5" s="2" customFormat="1" ht="12">
      <c r="A122" s="46" t="s">
        <v>37</v>
      </c>
      <c r="B122" s="47" t="s">
        <v>39</v>
      </c>
      <c r="C122" s="10" t="s">
        <v>149</v>
      </c>
      <c r="D122" s="10" t="s">
        <v>149</v>
      </c>
      <c r="E122" s="10" t="s">
        <v>149</v>
      </c>
    </row>
    <row r="123" spans="1:5" s="2" customFormat="1" ht="12" customHeight="1">
      <c r="A123" s="48"/>
      <c r="B123" s="49"/>
      <c r="C123" s="13" t="s">
        <v>7</v>
      </c>
      <c r="D123" s="13" t="s">
        <v>183</v>
      </c>
      <c r="E123" s="13" t="s">
        <v>200</v>
      </c>
    </row>
    <row r="124" spans="1:5" s="2" customFormat="1" ht="12" customHeight="1">
      <c r="A124" s="17"/>
      <c r="B124" s="33"/>
      <c r="C124" s="76"/>
      <c r="D124" s="76"/>
      <c r="E124" s="76"/>
    </row>
    <row r="125" spans="1:5" s="2" customFormat="1" ht="12" customHeight="1">
      <c r="A125" s="35" t="s">
        <v>15</v>
      </c>
      <c r="B125" s="58" t="s">
        <v>51</v>
      </c>
      <c r="C125" s="68">
        <v>0</v>
      </c>
      <c r="D125" s="68">
        <v>14000000</v>
      </c>
      <c r="E125" s="68">
        <v>14000000</v>
      </c>
    </row>
    <row r="126" spans="1:5" s="2" customFormat="1" ht="12" customHeight="1">
      <c r="A126" s="17"/>
      <c r="B126" s="33"/>
      <c r="C126" s="76"/>
      <c r="D126" s="76"/>
      <c r="E126" s="76"/>
    </row>
    <row r="127" spans="1:5" s="32" customFormat="1" ht="12.75">
      <c r="A127" s="35" t="s">
        <v>16</v>
      </c>
      <c r="B127" s="58" t="s">
        <v>88</v>
      </c>
      <c r="C127" s="68">
        <f>SUM(C136:C141)</f>
        <v>5468837</v>
      </c>
      <c r="D127" s="68">
        <f>SUM(D128:D141)</f>
        <v>61238326</v>
      </c>
      <c r="E127" s="68">
        <f>SUM(E128:E141)</f>
        <v>61238326</v>
      </c>
    </row>
    <row r="128" spans="1:5" s="32" customFormat="1" ht="12.75">
      <c r="A128" s="35"/>
      <c r="B128" s="77" t="s">
        <v>153</v>
      </c>
      <c r="C128" s="69">
        <v>0</v>
      </c>
      <c r="D128" s="69">
        <v>3850000</v>
      </c>
      <c r="E128" s="69">
        <v>3850000</v>
      </c>
    </row>
    <row r="129" spans="1:5" s="32" customFormat="1" ht="12.75">
      <c r="A129" s="35"/>
      <c r="B129" s="58"/>
      <c r="C129" s="68"/>
      <c r="D129" s="68"/>
      <c r="E129" s="68"/>
    </row>
    <row r="130" spans="1:5" s="32" customFormat="1" ht="12.75">
      <c r="A130" s="35"/>
      <c r="B130" s="77" t="s">
        <v>195</v>
      </c>
      <c r="C130" s="69">
        <v>0</v>
      </c>
      <c r="D130" s="69">
        <v>36000</v>
      </c>
      <c r="E130" s="69">
        <v>36000</v>
      </c>
    </row>
    <row r="131" spans="1:5" s="32" customFormat="1" ht="12.75">
      <c r="A131" s="35"/>
      <c r="B131" s="58"/>
      <c r="C131" s="68"/>
      <c r="D131" s="68"/>
      <c r="E131" s="68"/>
    </row>
    <row r="132" spans="1:5" s="32" customFormat="1" ht="12.75">
      <c r="A132" s="35"/>
      <c r="B132" s="77" t="s">
        <v>151</v>
      </c>
      <c r="C132" s="68"/>
      <c r="D132" s="69">
        <v>2155314</v>
      </c>
      <c r="E132" s="69">
        <v>2155314</v>
      </c>
    </row>
    <row r="133" spans="1:5" s="32" customFormat="1" ht="12.75">
      <c r="A133" s="35"/>
      <c r="B133" s="77" t="s">
        <v>181</v>
      </c>
      <c r="C133" s="69">
        <v>0</v>
      </c>
      <c r="D133" s="69">
        <v>48466469</v>
      </c>
      <c r="E133" s="69">
        <v>48466469</v>
      </c>
    </row>
    <row r="134" spans="1:5" s="32" customFormat="1" ht="12.75">
      <c r="A134" s="35"/>
      <c r="B134" s="77" t="s">
        <v>196</v>
      </c>
      <c r="C134" s="69">
        <v>0</v>
      </c>
      <c r="D134" s="69">
        <v>48000</v>
      </c>
      <c r="E134" s="69">
        <v>48000</v>
      </c>
    </row>
    <row r="135" spans="1:5" s="32" customFormat="1" ht="12.75">
      <c r="A135" s="35"/>
      <c r="B135" s="58"/>
      <c r="C135" s="68"/>
      <c r="D135" s="68"/>
      <c r="E135" s="68"/>
    </row>
    <row r="136" spans="1:5" s="32" customFormat="1" ht="12.75">
      <c r="A136" s="35"/>
      <c r="B136" s="77" t="s">
        <v>130</v>
      </c>
      <c r="C136" s="78">
        <v>270837</v>
      </c>
      <c r="D136" s="78">
        <v>984045</v>
      </c>
      <c r="E136" s="78">
        <v>984045</v>
      </c>
    </row>
    <row r="137" spans="1:5" s="32" customFormat="1" ht="12.75">
      <c r="A137" s="35"/>
      <c r="B137" s="77" t="s">
        <v>152</v>
      </c>
      <c r="C137" s="56">
        <v>0</v>
      </c>
      <c r="D137" s="56">
        <v>411098</v>
      </c>
      <c r="E137" s="56">
        <v>411098</v>
      </c>
    </row>
    <row r="138" spans="1:5" s="32" customFormat="1" ht="12.75">
      <c r="A138" s="35"/>
      <c r="B138" s="21"/>
      <c r="C138" s="79"/>
      <c r="D138" s="56"/>
      <c r="E138" s="56"/>
    </row>
    <row r="139" spans="1:5" s="20" customFormat="1" ht="12">
      <c r="A139" s="17"/>
      <c r="B139" s="77" t="s">
        <v>131</v>
      </c>
      <c r="C139" s="80">
        <v>5198000</v>
      </c>
      <c r="D139" s="80">
        <v>5287400</v>
      </c>
      <c r="E139" s="80">
        <v>5287400</v>
      </c>
    </row>
    <row r="140" spans="1:5" s="20" customFormat="1" ht="12">
      <c r="A140" s="17"/>
      <c r="B140" s="77" t="s">
        <v>184</v>
      </c>
      <c r="C140" s="80"/>
      <c r="D140" s="80"/>
      <c r="E140" s="80"/>
    </row>
    <row r="141" spans="1:5" s="20" customFormat="1" ht="12">
      <c r="A141" s="17"/>
      <c r="B141" s="21"/>
      <c r="C141" s="80"/>
      <c r="D141" s="80"/>
      <c r="E141" s="80"/>
    </row>
    <row r="142" spans="1:5" s="2" customFormat="1" ht="14.25">
      <c r="A142" s="40"/>
      <c r="B142" s="41" t="s">
        <v>166</v>
      </c>
      <c r="C142" s="81">
        <f>C113+C127+C125</f>
        <v>175951254</v>
      </c>
      <c r="D142" s="81">
        <f>D113+D127+D125</f>
        <v>227930555</v>
      </c>
      <c r="E142" s="81">
        <f>E113+E127+E125</f>
        <v>227930555</v>
      </c>
    </row>
    <row r="143" spans="1:5" s="2" customFormat="1" ht="11.25" customHeight="1">
      <c r="A143" s="17"/>
      <c r="B143" s="21"/>
      <c r="C143" s="65"/>
      <c r="D143" s="65"/>
      <c r="E143" s="65"/>
    </row>
    <row r="144" spans="1:5" s="2" customFormat="1" ht="11.25" customHeight="1">
      <c r="A144" s="17"/>
      <c r="B144" s="50" t="s">
        <v>105</v>
      </c>
      <c r="C144" s="65"/>
      <c r="D144" s="65"/>
      <c r="E144" s="65"/>
    </row>
    <row r="145" spans="1:5" s="2" customFormat="1" ht="11.25" customHeight="1">
      <c r="A145" s="17"/>
      <c r="B145" s="50"/>
      <c r="C145" s="65"/>
      <c r="D145" s="65"/>
      <c r="E145" s="65"/>
    </row>
    <row r="146" spans="1:5" s="2" customFormat="1" ht="11.25" customHeight="1">
      <c r="A146" s="17" t="s">
        <v>17</v>
      </c>
      <c r="B146" s="18" t="s">
        <v>199</v>
      </c>
      <c r="C146" s="71">
        <v>0</v>
      </c>
      <c r="D146" s="71">
        <v>40000000</v>
      </c>
      <c r="E146" s="71">
        <v>40000000</v>
      </c>
    </row>
    <row r="147" spans="1:5" s="2" customFormat="1" ht="11.25" customHeight="1">
      <c r="A147" s="17"/>
      <c r="B147" s="18"/>
      <c r="C147" s="71"/>
      <c r="D147" s="71"/>
      <c r="E147" s="71"/>
    </row>
    <row r="148" spans="1:5" s="2" customFormat="1" ht="11.25" customHeight="1">
      <c r="A148" s="17" t="s">
        <v>18</v>
      </c>
      <c r="B148" s="18" t="s">
        <v>116</v>
      </c>
      <c r="C148" s="71">
        <f>C152+C150</f>
        <v>0</v>
      </c>
      <c r="D148" s="71">
        <f>D152+D150</f>
        <v>8141100</v>
      </c>
      <c r="E148" s="71">
        <f>E152+E150</f>
        <v>8141100</v>
      </c>
    </row>
    <row r="149" spans="1:5" s="2" customFormat="1" ht="11.25" customHeight="1">
      <c r="A149" s="17"/>
      <c r="B149" s="18"/>
      <c r="C149" s="71"/>
      <c r="D149" s="71"/>
      <c r="E149" s="71"/>
    </row>
    <row r="150" spans="1:5" s="2" customFormat="1" ht="11.25" customHeight="1">
      <c r="A150" s="17"/>
      <c r="B150" s="77" t="s">
        <v>197</v>
      </c>
      <c r="C150" s="56">
        <v>0</v>
      </c>
      <c r="D150" s="56">
        <v>4991100</v>
      </c>
      <c r="E150" s="56">
        <v>4991100</v>
      </c>
    </row>
    <row r="151" spans="1:5" s="2" customFormat="1" ht="11.25" customHeight="1">
      <c r="A151" s="17"/>
      <c r="B151" s="18"/>
      <c r="C151" s="71"/>
      <c r="D151" s="71"/>
      <c r="E151" s="71"/>
    </row>
    <row r="152" spans="1:5" s="2" customFormat="1" ht="11.25" customHeight="1">
      <c r="A152" s="17"/>
      <c r="B152" s="77" t="s">
        <v>153</v>
      </c>
      <c r="C152" s="56">
        <v>0</v>
      </c>
      <c r="D152" s="56">
        <v>3150000</v>
      </c>
      <c r="E152" s="56">
        <v>3150000</v>
      </c>
    </row>
    <row r="153" spans="1:5" s="2" customFormat="1" ht="12">
      <c r="A153" s="17"/>
      <c r="B153" s="33"/>
      <c r="C153" s="65"/>
      <c r="D153" s="65"/>
      <c r="E153" s="65"/>
    </row>
    <row r="154" spans="1:5" s="43" customFormat="1" ht="14.25">
      <c r="A154" s="40"/>
      <c r="B154" s="41" t="s">
        <v>167</v>
      </c>
      <c r="C154" s="81">
        <f>C146+C148</f>
        <v>0</v>
      </c>
      <c r="D154" s="81">
        <f>D146+D148</f>
        <v>48141100</v>
      </c>
      <c r="E154" s="81">
        <f>E146+E148</f>
        <v>48141100</v>
      </c>
    </row>
    <row r="155" spans="1:5" s="2" customFormat="1" ht="12">
      <c r="A155" s="17"/>
      <c r="B155" s="33"/>
      <c r="C155" s="65"/>
      <c r="D155" s="65"/>
      <c r="E155" s="65"/>
    </row>
    <row r="156" spans="1:5" s="2" customFormat="1" ht="13.5" customHeight="1">
      <c r="A156" s="17" t="s">
        <v>19</v>
      </c>
      <c r="B156" s="18" t="s">
        <v>53</v>
      </c>
      <c r="C156" s="71">
        <f>C157</f>
        <v>0</v>
      </c>
      <c r="D156" s="71">
        <f>D157</f>
        <v>0</v>
      </c>
      <c r="E156" s="71">
        <f>E157</f>
        <v>412752</v>
      </c>
    </row>
    <row r="157" spans="1:5" s="2" customFormat="1" ht="13.5" customHeight="1">
      <c r="A157" s="17"/>
      <c r="B157" s="21" t="s">
        <v>89</v>
      </c>
      <c r="C157" s="65">
        <v>0</v>
      </c>
      <c r="D157" s="65">
        <v>0</v>
      </c>
      <c r="E157" s="65">
        <v>412752</v>
      </c>
    </row>
    <row r="158" spans="1:5" s="2" customFormat="1" ht="13.5" customHeight="1">
      <c r="A158" s="17"/>
      <c r="B158" s="18"/>
      <c r="C158" s="65"/>
      <c r="D158" s="65"/>
      <c r="E158" s="65"/>
    </row>
    <row r="159" spans="1:5" s="32" customFormat="1" ht="13.5" customHeight="1">
      <c r="A159" s="35" t="s">
        <v>20</v>
      </c>
      <c r="B159" s="18" t="s">
        <v>54</v>
      </c>
      <c r="C159" s="36">
        <f>C160</f>
        <v>11500000</v>
      </c>
      <c r="D159" s="36">
        <f>D160</f>
        <v>11750000</v>
      </c>
      <c r="E159" s="36">
        <f>E160</f>
        <v>11657155</v>
      </c>
    </row>
    <row r="160" spans="1:5" s="32" customFormat="1" ht="13.5" customHeight="1">
      <c r="A160" s="35"/>
      <c r="B160" s="21" t="s">
        <v>90</v>
      </c>
      <c r="C160" s="69">
        <v>11500000</v>
      </c>
      <c r="D160" s="69">
        <v>11750000</v>
      </c>
      <c r="E160" s="69">
        <v>11657155</v>
      </c>
    </row>
    <row r="161" spans="1:5" s="32" customFormat="1" ht="13.5" customHeight="1">
      <c r="A161" s="35"/>
      <c r="B161" s="18"/>
      <c r="C161" s="68"/>
      <c r="D161" s="68"/>
      <c r="E161" s="68"/>
    </row>
    <row r="162" spans="1:5" s="32" customFormat="1" ht="12.75" customHeight="1">
      <c r="A162" s="35" t="s">
        <v>21</v>
      </c>
      <c r="B162" s="18" t="s">
        <v>55</v>
      </c>
      <c r="C162" s="68">
        <f>SUM(C163:C165)</f>
        <v>30000000</v>
      </c>
      <c r="D162" s="68">
        <f>SUM(D163:D165)</f>
        <v>41850000</v>
      </c>
      <c r="E162" s="68">
        <f>SUM(E163:E165)</f>
        <v>41046308</v>
      </c>
    </row>
    <row r="163" spans="1:5" s="32" customFormat="1" ht="12.75" customHeight="1">
      <c r="A163" s="35"/>
      <c r="B163" s="21" t="s">
        <v>91</v>
      </c>
      <c r="C163" s="69">
        <v>22000000</v>
      </c>
      <c r="D163" s="69">
        <v>33400000</v>
      </c>
      <c r="E163" s="69">
        <v>32237583</v>
      </c>
    </row>
    <row r="164" spans="1:5" s="32" customFormat="1" ht="12.75" customHeight="1">
      <c r="A164" s="35"/>
      <c r="B164" s="21" t="s">
        <v>92</v>
      </c>
      <c r="C164" s="69">
        <v>7000000</v>
      </c>
      <c r="D164" s="69">
        <v>7950000</v>
      </c>
      <c r="E164" s="69">
        <v>8241925</v>
      </c>
    </row>
    <row r="165" spans="1:5" s="32" customFormat="1" ht="12.75" customHeight="1">
      <c r="A165" s="35"/>
      <c r="B165" s="21" t="s">
        <v>93</v>
      </c>
      <c r="C165" s="69">
        <v>1000000</v>
      </c>
      <c r="D165" s="69">
        <v>500000</v>
      </c>
      <c r="E165" s="69">
        <v>566800</v>
      </c>
    </row>
    <row r="166" spans="1:5" s="32" customFormat="1" ht="12.75" customHeight="1">
      <c r="A166" s="35"/>
      <c r="B166" s="18"/>
      <c r="C166" s="68"/>
      <c r="D166" s="68"/>
      <c r="E166" s="68"/>
    </row>
    <row r="167" spans="1:5" s="20" customFormat="1" ht="13.5" customHeight="1">
      <c r="A167" s="17" t="s">
        <v>22</v>
      </c>
      <c r="B167" s="28" t="s">
        <v>56</v>
      </c>
      <c r="C167" s="82">
        <f>SUM(C168:C172)</f>
        <v>0</v>
      </c>
      <c r="D167" s="82">
        <f>SUM(D168:D172)</f>
        <v>285000</v>
      </c>
      <c r="E167" s="82">
        <f>SUM(E168:E172)</f>
        <v>284832</v>
      </c>
    </row>
    <row r="168" spans="1:5" s="2" customFormat="1" ht="12">
      <c r="A168" s="14"/>
      <c r="B168" s="33" t="s">
        <v>106</v>
      </c>
      <c r="C168" s="65">
        <v>0</v>
      </c>
      <c r="D168" s="65">
        <v>10000</v>
      </c>
      <c r="E168" s="65">
        <v>10000</v>
      </c>
    </row>
    <row r="169" spans="1:5" s="2" customFormat="1" ht="12">
      <c r="A169" s="14"/>
      <c r="B169" s="2" t="s">
        <v>94</v>
      </c>
      <c r="C169" s="27">
        <v>0</v>
      </c>
      <c r="D169" s="27">
        <v>12000</v>
      </c>
      <c r="E169" s="27">
        <v>12000</v>
      </c>
    </row>
    <row r="170" spans="1:5" s="2" customFormat="1" ht="12">
      <c r="A170" s="14"/>
      <c r="B170" s="2" t="s">
        <v>95</v>
      </c>
      <c r="C170" s="27">
        <v>0</v>
      </c>
      <c r="D170" s="27">
        <v>0</v>
      </c>
      <c r="E170" s="27">
        <v>0</v>
      </c>
    </row>
    <row r="171" spans="1:5" s="2" customFormat="1" ht="12">
      <c r="A171" s="17"/>
      <c r="B171" s="57" t="s">
        <v>96</v>
      </c>
      <c r="C171" s="65">
        <v>0</v>
      </c>
      <c r="D171" s="65">
        <v>3000</v>
      </c>
      <c r="E171" s="65">
        <v>3000</v>
      </c>
    </row>
    <row r="172" spans="1:5" s="2" customFormat="1" ht="12">
      <c r="A172" s="17"/>
      <c r="B172" s="57" t="s">
        <v>144</v>
      </c>
      <c r="C172" s="65">
        <v>0</v>
      </c>
      <c r="D172" s="65">
        <v>260000</v>
      </c>
      <c r="E172" s="65">
        <v>259832</v>
      </c>
    </row>
    <row r="173" spans="1:5" s="2" customFormat="1" ht="12">
      <c r="A173" s="17"/>
      <c r="B173" s="33"/>
      <c r="C173" s="65"/>
      <c r="D173" s="65"/>
      <c r="E173" s="65"/>
    </row>
    <row r="174" spans="1:5" s="84" customFormat="1" ht="15.75" customHeight="1">
      <c r="A174" s="40"/>
      <c r="B174" s="41" t="s">
        <v>168</v>
      </c>
      <c r="C174" s="83">
        <f>C156+C159+C162+C167</f>
        <v>41500000</v>
      </c>
      <c r="D174" s="83">
        <f>D156+D159+D162+D167</f>
        <v>53885000</v>
      </c>
      <c r="E174" s="83">
        <f>E156+E159+E162+E167</f>
        <v>53401047</v>
      </c>
    </row>
    <row r="175" spans="1:3" s="84" customFormat="1" ht="15.75" customHeight="1">
      <c r="A175" s="85"/>
      <c r="B175" s="86"/>
      <c r="C175" s="87"/>
    </row>
    <row r="176" spans="1:3" s="84" customFormat="1" ht="12" customHeight="1">
      <c r="A176" s="85"/>
      <c r="B176" s="86"/>
      <c r="C176" s="87"/>
    </row>
    <row r="177" spans="1:5" s="2" customFormat="1" ht="12.75">
      <c r="A177" s="1"/>
      <c r="B177" s="2" t="s">
        <v>164</v>
      </c>
      <c r="E177" s="3" t="s">
        <v>0</v>
      </c>
    </row>
    <row r="178" spans="1:5" s="2" customFormat="1" ht="12" customHeight="1">
      <c r="A178" s="4"/>
      <c r="B178" s="5" t="s">
        <v>41</v>
      </c>
      <c r="E178" s="3" t="s">
        <v>40</v>
      </c>
    </row>
    <row r="179" spans="1:5" s="2" customFormat="1" ht="12.75" customHeight="1">
      <c r="A179" s="4"/>
      <c r="B179" s="5" t="s">
        <v>150</v>
      </c>
      <c r="E179" s="44"/>
    </row>
    <row r="180" spans="1:5" s="2" customFormat="1" ht="12.75">
      <c r="A180" s="4"/>
      <c r="B180" s="5"/>
      <c r="E180" s="7" t="s">
        <v>146</v>
      </c>
    </row>
    <row r="181" spans="1:5" s="2" customFormat="1" ht="12">
      <c r="A181" s="8" t="s">
        <v>2</v>
      </c>
      <c r="B181" s="9" t="s">
        <v>2</v>
      </c>
      <c r="C181" s="10" t="s">
        <v>149</v>
      </c>
      <c r="D181" s="10" t="s">
        <v>149</v>
      </c>
      <c r="E181" s="10" t="s">
        <v>149</v>
      </c>
    </row>
    <row r="182" spans="1:5" s="2" customFormat="1" ht="12">
      <c r="A182" s="11" t="s">
        <v>37</v>
      </c>
      <c r="B182" s="12" t="s">
        <v>6</v>
      </c>
      <c r="C182" s="13" t="s">
        <v>7</v>
      </c>
      <c r="D182" s="13" t="s">
        <v>183</v>
      </c>
      <c r="E182" s="13" t="s">
        <v>200</v>
      </c>
    </row>
    <row r="183" spans="1:5" s="2" customFormat="1" ht="12" customHeight="1">
      <c r="A183" s="34"/>
      <c r="B183" s="28"/>
      <c r="C183" s="88"/>
      <c r="D183" s="88"/>
      <c r="E183" s="88"/>
    </row>
    <row r="184" spans="1:5" s="43" customFormat="1" ht="12" customHeight="1">
      <c r="A184" s="17" t="s">
        <v>23</v>
      </c>
      <c r="B184" s="18" t="s">
        <v>57</v>
      </c>
      <c r="C184" s="89">
        <v>0</v>
      </c>
      <c r="D184" s="39">
        <v>275000</v>
      </c>
      <c r="E184" s="39">
        <v>253268</v>
      </c>
    </row>
    <row r="185" spans="1:5" s="43" customFormat="1" ht="12" customHeight="1">
      <c r="A185" s="17"/>
      <c r="B185" s="18"/>
      <c r="C185" s="90"/>
      <c r="D185" s="90"/>
      <c r="E185" s="90"/>
    </row>
    <row r="186" spans="1:5" s="32" customFormat="1" ht="12" customHeight="1">
      <c r="A186" s="17" t="s">
        <v>24</v>
      </c>
      <c r="B186" s="18" t="s">
        <v>58</v>
      </c>
      <c r="C186" s="39">
        <f>C188+C190</f>
        <v>2839000</v>
      </c>
      <c r="D186" s="39">
        <f>D188+D190</f>
        <v>3725000</v>
      </c>
      <c r="E186" s="39">
        <f>E188+E190</f>
        <v>3689958</v>
      </c>
    </row>
    <row r="187" spans="1:5" s="32" customFormat="1" ht="12" customHeight="1">
      <c r="A187" s="17"/>
      <c r="B187" s="18"/>
      <c r="C187" s="39"/>
      <c r="D187" s="39"/>
      <c r="E187" s="39"/>
    </row>
    <row r="188" spans="1:5" s="32" customFormat="1" ht="12" customHeight="1">
      <c r="A188" s="17"/>
      <c r="B188" s="89" t="s">
        <v>111</v>
      </c>
      <c r="C188" s="39">
        <v>360000</v>
      </c>
      <c r="D188" s="39">
        <v>900000</v>
      </c>
      <c r="E188" s="39">
        <v>900000</v>
      </c>
    </row>
    <row r="189" spans="1:5" s="32" customFormat="1" ht="12" customHeight="1">
      <c r="A189" s="17"/>
      <c r="B189" s="21"/>
      <c r="C189" s="39"/>
      <c r="D189" s="39"/>
      <c r="E189" s="39"/>
    </row>
    <row r="190" spans="1:5" s="32" customFormat="1" ht="12" customHeight="1">
      <c r="A190" s="17"/>
      <c r="B190" s="18" t="s">
        <v>112</v>
      </c>
      <c r="C190" s="39">
        <f>SUM(C191:C199)</f>
        <v>2479000</v>
      </c>
      <c r="D190" s="39">
        <f>SUM(D191:D199)</f>
        <v>2825000</v>
      </c>
      <c r="E190" s="39">
        <f>SUM(E191:E199)</f>
        <v>2789958</v>
      </c>
    </row>
    <row r="191" spans="1:5" s="32" customFormat="1" ht="12" customHeight="1">
      <c r="A191" s="17"/>
      <c r="B191" s="33" t="s">
        <v>133</v>
      </c>
      <c r="C191" s="65">
        <v>54000</v>
      </c>
      <c r="D191" s="65">
        <v>54000</v>
      </c>
      <c r="E191" s="65">
        <v>35776</v>
      </c>
    </row>
    <row r="192" spans="1:5" s="32" customFormat="1" ht="12" customHeight="1">
      <c r="A192" s="17"/>
      <c r="B192" s="33" t="s">
        <v>198</v>
      </c>
      <c r="C192" s="65">
        <v>0</v>
      </c>
      <c r="D192" s="65">
        <v>160000</v>
      </c>
      <c r="E192" s="65">
        <v>157480</v>
      </c>
    </row>
    <row r="193" spans="1:5" s="32" customFormat="1" ht="12" customHeight="1">
      <c r="A193" s="17"/>
      <c r="B193" s="33" t="s">
        <v>134</v>
      </c>
      <c r="C193" s="65">
        <v>95000</v>
      </c>
      <c r="D193" s="65">
        <v>95000</v>
      </c>
      <c r="E193" s="65">
        <v>94488</v>
      </c>
    </row>
    <row r="194" spans="1:5" s="32" customFormat="1" ht="12" customHeight="1">
      <c r="A194" s="17"/>
      <c r="B194" s="33" t="s">
        <v>107</v>
      </c>
      <c r="C194" s="65">
        <v>480000</v>
      </c>
      <c r="D194" s="65">
        <v>480000</v>
      </c>
      <c r="E194" s="65">
        <v>480000</v>
      </c>
    </row>
    <row r="195" spans="1:5" s="32" customFormat="1" ht="12" customHeight="1">
      <c r="A195" s="17"/>
      <c r="B195" s="33" t="s">
        <v>154</v>
      </c>
      <c r="C195" s="65">
        <v>0</v>
      </c>
      <c r="D195" s="65">
        <v>36000</v>
      </c>
      <c r="E195" s="65">
        <v>36000</v>
      </c>
    </row>
    <row r="196" spans="1:5" s="32" customFormat="1" ht="12" customHeight="1">
      <c r="A196" s="17"/>
      <c r="B196" s="33" t="s">
        <v>108</v>
      </c>
      <c r="C196" s="65">
        <v>150000</v>
      </c>
      <c r="D196" s="65">
        <v>300000</v>
      </c>
      <c r="E196" s="65">
        <v>293400</v>
      </c>
    </row>
    <row r="197" spans="1:5" s="32" customFormat="1" ht="12" customHeight="1">
      <c r="A197" s="17"/>
      <c r="B197" s="33" t="s">
        <v>136</v>
      </c>
      <c r="C197" s="65">
        <v>288000</v>
      </c>
      <c r="D197" s="65">
        <v>288000</v>
      </c>
      <c r="E197" s="65">
        <v>280814</v>
      </c>
    </row>
    <row r="198" spans="1:5" s="32" customFormat="1" ht="12" customHeight="1">
      <c r="A198" s="17"/>
      <c r="B198" s="33" t="s">
        <v>135</v>
      </c>
      <c r="C198" s="65">
        <v>212000</v>
      </c>
      <c r="D198" s="65">
        <v>212000</v>
      </c>
      <c r="E198" s="65">
        <v>212000</v>
      </c>
    </row>
    <row r="199" spans="1:5" s="32" customFormat="1" ht="12" customHeight="1">
      <c r="A199" s="17"/>
      <c r="B199" s="33" t="s">
        <v>109</v>
      </c>
      <c r="C199" s="65">
        <v>1200000</v>
      </c>
      <c r="D199" s="65">
        <v>1200000</v>
      </c>
      <c r="E199" s="65">
        <v>1200000</v>
      </c>
    </row>
    <row r="200" spans="1:5" s="32" customFormat="1" ht="12" customHeight="1">
      <c r="A200" s="17"/>
      <c r="B200" s="18"/>
      <c r="C200" s="39"/>
      <c r="D200" s="39"/>
      <c r="E200" s="39"/>
    </row>
    <row r="201" spans="1:5" s="32" customFormat="1" ht="12" customHeight="1">
      <c r="A201" s="17" t="s">
        <v>25</v>
      </c>
      <c r="B201" s="18" t="s">
        <v>165</v>
      </c>
      <c r="C201" s="39">
        <v>120000</v>
      </c>
      <c r="D201" s="39">
        <v>700000</v>
      </c>
      <c r="E201" s="39">
        <v>637773</v>
      </c>
    </row>
    <row r="202" spans="1:5" s="32" customFormat="1" ht="12" customHeight="1">
      <c r="A202" s="17"/>
      <c r="B202" s="18"/>
      <c r="C202" s="39"/>
      <c r="D202" s="39"/>
      <c r="E202" s="39"/>
    </row>
    <row r="203" spans="1:5" s="32" customFormat="1" ht="11.25" customHeight="1">
      <c r="A203" s="17" t="s">
        <v>26</v>
      </c>
      <c r="B203" s="18" t="s">
        <v>60</v>
      </c>
      <c r="C203" s="39">
        <f>SUM(C204:C205)</f>
        <v>17304000</v>
      </c>
      <c r="D203" s="39">
        <f>SUM(D204:D205)</f>
        <v>17304000</v>
      </c>
      <c r="E203" s="39">
        <f>SUM(E204:E205)</f>
        <v>17303820</v>
      </c>
    </row>
    <row r="204" spans="1:5" s="32" customFormat="1" ht="11.25" customHeight="1">
      <c r="A204" s="17"/>
      <c r="B204" s="33" t="s">
        <v>43</v>
      </c>
      <c r="C204" s="27">
        <v>4326000</v>
      </c>
      <c r="D204" s="27">
        <v>5441850</v>
      </c>
      <c r="E204" s="27">
        <v>6705230</v>
      </c>
    </row>
    <row r="205" spans="1:5" s="32" customFormat="1" ht="11.25" customHeight="1">
      <c r="A205" s="17"/>
      <c r="B205" s="33" t="s">
        <v>44</v>
      </c>
      <c r="C205" s="27">
        <v>12978000</v>
      </c>
      <c r="D205" s="27">
        <v>11862150</v>
      </c>
      <c r="E205" s="27">
        <v>10598590</v>
      </c>
    </row>
    <row r="206" spans="1:5" s="32" customFormat="1" ht="11.25" customHeight="1">
      <c r="A206" s="17"/>
      <c r="B206" s="18"/>
      <c r="C206" s="39"/>
      <c r="D206" s="39"/>
      <c r="E206" s="39"/>
    </row>
    <row r="207" spans="1:5" s="32" customFormat="1" ht="11.25" customHeight="1">
      <c r="A207" s="17" t="s">
        <v>27</v>
      </c>
      <c r="B207" s="18" t="s">
        <v>61</v>
      </c>
      <c r="C207" s="39">
        <f>C208</f>
        <v>3266340</v>
      </c>
      <c r="D207" s="39">
        <f>D208</f>
        <v>1310638</v>
      </c>
      <c r="E207" s="39">
        <f>E208</f>
        <v>1310638</v>
      </c>
    </row>
    <row r="208" spans="1:5" s="32" customFormat="1" ht="11.25" customHeight="1">
      <c r="A208" s="17"/>
      <c r="B208" s="21" t="s">
        <v>132</v>
      </c>
      <c r="C208" s="91">
        <v>3266340</v>
      </c>
      <c r="D208" s="91">
        <v>1310638</v>
      </c>
      <c r="E208" s="91">
        <v>1310638</v>
      </c>
    </row>
    <row r="209" spans="1:5" s="32" customFormat="1" ht="11.25" customHeight="1">
      <c r="A209" s="17"/>
      <c r="B209" s="18"/>
      <c r="C209" s="39"/>
      <c r="D209" s="39"/>
      <c r="E209" s="39"/>
    </row>
    <row r="210" spans="1:5" s="32" customFormat="1" ht="11.25" customHeight="1">
      <c r="A210" s="17" t="s">
        <v>28</v>
      </c>
      <c r="B210" s="18" t="s">
        <v>73</v>
      </c>
      <c r="C210" s="39">
        <v>5898912</v>
      </c>
      <c r="D210" s="39">
        <v>5536867</v>
      </c>
      <c r="E210" s="39">
        <v>5523566</v>
      </c>
    </row>
    <row r="211" spans="1:5" s="32" customFormat="1" ht="11.25" customHeight="1">
      <c r="A211" s="17"/>
      <c r="B211" s="92" t="s">
        <v>202</v>
      </c>
      <c r="C211" s="39"/>
      <c r="D211" s="39"/>
      <c r="E211" s="39"/>
    </row>
    <row r="212" spans="1:5" s="32" customFormat="1" ht="11.25" customHeight="1">
      <c r="A212" s="17"/>
      <c r="B212" s="18"/>
      <c r="C212" s="39"/>
      <c r="D212" s="39"/>
      <c r="E212" s="39"/>
    </row>
    <row r="213" spans="1:5" s="32" customFormat="1" ht="11.25" customHeight="1">
      <c r="A213" s="17" t="s">
        <v>29</v>
      </c>
      <c r="B213" s="18" t="s">
        <v>137</v>
      </c>
      <c r="C213" s="39">
        <v>0</v>
      </c>
      <c r="D213" s="39">
        <v>0</v>
      </c>
      <c r="E213" s="39">
        <v>0</v>
      </c>
    </row>
    <row r="214" spans="1:5" s="32" customFormat="1" ht="11.25" customHeight="1">
      <c r="A214" s="17"/>
      <c r="B214" s="18"/>
      <c r="C214" s="39"/>
      <c r="D214" s="39"/>
      <c r="E214" s="39"/>
    </row>
    <row r="215" spans="1:5" s="32" customFormat="1" ht="11.25" customHeight="1">
      <c r="A215" s="17" t="s">
        <v>30</v>
      </c>
      <c r="B215" s="18" t="s">
        <v>14</v>
      </c>
      <c r="C215" s="39">
        <v>874</v>
      </c>
      <c r="D215" s="39">
        <v>353793</v>
      </c>
      <c r="E215" s="39">
        <v>346408</v>
      </c>
    </row>
    <row r="216" spans="1:5" s="32" customFormat="1" ht="11.25" customHeight="1">
      <c r="A216" s="17"/>
      <c r="B216" s="21" t="s">
        <v>203</v>
      </c>
      <c r="C216" s="39"/>
      <c r="D216" s="39"/>
      <c r="E216" s="39"/>
    </row>
    <row r="217" spans="1:5" s="32" customFormat="1" ht="11.25" customHeight="1">
      <c r="A217" s="17"/>
      <c r="B217" s="18"/>
      <c r="C217" s="39"/>
      <c r="D217" s="39"/>
      <c r="E217" s="39"/>
    </row>
    <row r="218" spans="1:5" s="32" customFormat="1" ht="11.25" customHeight="1">
      <c r="A218" s="17" t="s">
        <v>31</v>
      </c>
      <c r="B218" s="18" t="s">
        <v>62</v>
      </c>
      <c r="C218" s="39">
        <v>0</v>
      </c>
      <c r="D218" s="39">
        <v>0</v>
      </c>
      <c r="E218" s="39">
        <v>0</v>
      </c>
    </row>
    <row r="219" spans="1:5" s="32" customFormat="1" ht="11.25" customHeight="1">
      <c r="A219" s="17"/>
      <c r="B219" s="18"/>
      <c r="C219" s="39"/>
      <c r="D219" s="39"/>
      <c r="E219" s="39"/>
    </row>
    <row r="220" spans="1:5" s="32" customFormat="1" ht="11.25" customHeight="1">
      <c r="A220" s="17" t="s">
        <v>32</v>
      </c>
      <c r="B220" s="18" t="s">
        <v>63</v>
      </c>
      <c r="C220" s="39">
        <f>SUM(C221:C224)</f>
        <v>0</v>
      </c>
      <c r="D220" s="39">
        <f>SUM(D221:D224)</f>
        <v>448549</v>
      </c>
      <c r="E220" s="39">
        <f>SUM(E221:E224)</f>
        <v>445866</v>
      </c>
    </row>
    <row r="221" spans="1:5" s="32" customFormat="1" ht="11.25" customHeight="1">
      <c r="A221" s="17"/>
      <c r="B221" s="21" t="s">
        <v>98</v>
      </c>
      <c r="C221" s="91">
        <v>0</v>
      </c>
      <c r="D221" s="91">
        <v>275000</v>
      </c>
      <c r="E221" s="91">
        <v>274815</v>
      </c>
    </row>
    <row r="222" spans="1:5" s="32" customFormat="1" ht="11.25" customHeight="1">
      <c r="A222" s="17"/>
      <c r="B222" s="21" t="s">
        <v>97</v>
      </c>
      <c r="C222" s="91">
        <v>0</v>
      </c>
      <c r="D222" s="91">
        <v>0</v>
      </c>
      <c r="E222" s="91">
        <v>0</v>
      </c>
    </row>
    <row r="223" spans="1:5" s="32" customFormat="1" ht="11.25" customHeight="1">
      <c r="A223" s="17"/>
      <c r="B223" s="21" t="s">
        <v>190</v>
      </c>
      <c r="C223" s="91">
        <v>0</v>
      </c>
      <c r="D223" s="91">
        <v>3000</v>
      </c>
      <c r="E223" s="91">
        <v>3000</v>
      </c>
    </row>
    <row r="224" spans="1:5" s="32" customFormat="1" ht="11.25" customHeight="1">
      <c r="A224" s="17"/>
      <c r="B224" s="21" t="s">
        <v>99</v>
      </c>
      <c r="C224" s="91">
        <v>0</v>
      </c>
      <c r="D224" s="91">
        <v>170549</v>
      </c>
      <c r="E224" s="91">
        <v>168051</v>
      </c>
    </row>
    <row r="225" spans="1:5" s="32" customFormat="1" ht="11.25" customHeight="1">
      <c r="A225" s="17"/>
      <c r="B225" s="21" t="s">
        <v>201</v>
      </c>
      <c r="C225" s="91"/>
      <c r="D225" s="91"/>
      <c r="E225" s="91"/>
    </row>
    <row r="226" spans="1:5" s="20" customFormat="1" ht="12.75" customHeight="1">
      <c r="A226" s="17"/>
      <c r="B226" s="18"/>
      <c r="C226" s="19"/>
      <c r="D226" s="19"/>
      <c r="E226" s="19"/>
    </row>
    <row r="227" spans="1:5" s="84" customFormat="1" ht="14.25" customHeight="1">
      <c r="A227" s="93"/>
      <c r="B227" s="41" t="s">
        <v>169</v>
      </c>
      <c r="C227" s="83">
        <f>C184+C186+C201+C203+C207+C210+C215+C218+C220+C213</f>
        <v>29429126</v>
      </c>
      <c r="D227" s="83">
        <f>D184+D186+D201+D203+D207+D210+D215+D218+D220+D213</f>
        <v>29653847</v>
      </c>
      <c r="E227" s="83">
        <f>E184+E186+E201+E203+E207+E210+E215+E218+E220+E213</f>
        <v>29511297</v>
      </c>
    </row>
    <row r="228" spans="1:3" s="2" customFormat="1" ht="14.25" customHeight="1">
      <c r="A228" s="94"/>
      <c r="B228" s="15"/>
      <c r="C228" s="95"/>
    </row>
    <row r="229" spans="1:5" s="2" customFormat="1" ht="12.75">
      <c r="A229" s="1"/>
      <c r="B229" s="2" t="s">
        <v>164</v>
      </c>
      <c r="D229" s="3"/>
      <c r="E229" s="3" t="s">
        <v>182</v>
      </c>
    </row>
    <row r="230" spans="1:5" s="2" customFormat="1" ht="12" customHeight="1">
      <c r="A230" s="4"/>
      <c r="B230" s="5" t="s">
        <v>41</v>
      </c>
      <c r="D230" s="3"/>
      <c r="E230" s="3" t="s">
        <v>42</v>
      </c>
    </row>
    <row r="231" spans="1:5" s="2" customFormat="1" ht="12.75" customHeight="1">
      <c r="A231" s="4"/>
      <c r="B231" s="5" t="s">
        <v>150</v>
      </c>
      <c r="D231" s="44"/>
      <c r="E231" s="44"/>
    </row>
    <row r="232" spans="1:5" s="2" customFormat="1" ht="12">
      <c r="A232" s="96"/>
      <c r="B232" s="97"/>
      <c r="D232" s="7"/>
      <c r="E232" s="7" t="s">
        <v>146</v>
      </c>
    </row>
    <row r="233" spans="1:5" s="2" customFormat="1" ht="12">
      <c r="A233" s="8" t="s">
        <v>2</v>
      </c>
      <c r="B233" s="9" t="s">
        <v>2</v>
      </c>
      <c r="C233" s="10" t="s">
        <v>149</v>
      </c>
      <c r="D233" s="10" t="s">
        <v>149</v>
      </c>
      <c r="E233" s="10" t="s">
        <v>149</v>
      </c>
    </row>
    <row r="234" spans="1:5" s="2" customFormat="1" ht="12">
      <c r="A234" s="11" t="s">
        <v>37</v>
      </c>
      <c r="B234" s="12" t="s">
        <v>6</v>
      </c>
      <c r="C234" s="13" t="s">
        <v>7</v>
      </c>
      <c r="D234" s="13" t="s">
        <v>183</v>
      </c>
      <c r="E234" s="13" t="s">
        <v>200</v>
      </c>
    </row>
    <row r="235" spans="1:5" s="20" customFormat="1" ht="13.5" customHeight="1">
      <c r="A235" s="17"/>
      <c r="B235" s="18"/>
      <c r="C235" s="19"/>
      <c r="D235" s="19"/>
      <c r="E235" s="19"/>
    </row>
    <row r="236" spans="1:5" s="2" customFormat="1" ht="13.5" customHeight="1">
      <c r="A236" s="17" t="s">
        <v>33</v>
      </c>
      <c r="B236" s="18" t="s">
        <v>65</v>
      </c>
      <c r="C236" s="19">
        <v>0</v>
      </c>
      <c r="D236" s="19">
        <v>0</v>
      </c>
      <c r="E236" s="19">
        <v>0</v>
      </c>
    </row>
    <row r="237" spans="1:5" s="2" customFormat="1" ht="13.5" customHeight="1">
      <c r="A237" s="17" t="s">
        <v>34</v>
      </c>
      <c r="B237" s="18" t="s">
        <v>67</v>
      </c>
      <c r="C237" s="19">
        <v>0</v>
      </c>
      <c r="D237" s="19">
        <v>500000</v>
      </c>
      <c r="E237" s="19">
        <v>500000</v>
      </c>
    </row>
    <row r="238" spans="1:5" s="2" customFormat="1" ht="13.5" customHeight="1">
      <c r="A238" s="17" t="s">
        <v>45</v>
      </c>
      <c r="B238" s="18" t="s">
        <v>68</v>
      </c>
      <c r="C238" s="19">
        <v>0</v>
      </c>
      <c r="D238" s="19">
        <v>0</v>
      </c>
      <c r="E238" s="19">
        <v>0</v>
      </c>
    </row>
    <row r="239" spans="1:5" s="2" customFormat="1" ht="13.5" customHeight="1">
      <c r="A239" s="17"/>
      <c r="B239" s="33"/>
      <c r="C239" s="27"/>
      <c r="D239" s="27"/>
      <c r="E239" s="27"/>
    </row>
    <row r="240" spans="1:5" s="20" customFormat="1" ht="14.25">
      <c r="A240" s="40"/>
      <c r="B240" s="41" t="s">
        <v>170</v>
      </c>
      <c r="C240" s="83">
        <f>SUM(C236:C238)</f>
        <v>0</v>
      </c>
      <c r="D240" s="83">
        <f>SUM(D236:D238)</f>
        <v>500000</v>
      </c>
      <c r="E240" s="83">
        <f>SUM(E236:E238)</f>
        <v>500000</v>
      </c>
    </row>
    <row r="241" spans="1:5" s="2" customFormat="1" ht="12">
      <c r="A241" s="17"/>
      <c r="B241" s="33"/>
      <c r="C241" s="27"/>
      <c r="D241" s="27"/>
      <c r="E241" s="27"/>
    </row>
    <row r="242" spans="1:5" s="2" customFormat="1" ht="12">
      <c r="A242" s="34" t="s">
        <v>64</v>
      </c>
      <c r="B242" s="18" t="s">
        <v>50</v>
      </c>
      <c r="C242" s="19">
        <v>0</v>
      </c>
      <c r="D242" s="19">
        <v>0</v>
      </c>
      <c r="E242" s="19">
        <v>0</v>
      </c>
    </row>
    <row r="243" spans="1:5" s="2" customFormat="1" ht="12">
      <c r="A243" s="34" t="s">
        <v>66</v>
      </c>
      <c r="B243" s="18" t="s">
        <v>51</v>
      </c>
      <c r="C243" s="19">
        <v>0</v>
      </c>
      <c r="D243" s="19">
        <v>0</v>
      </c>
      <c r="E243" s="19">
        <v>0</v>
      </c>
    </row>
    <row r="244" spans="1:5" s="20" customFormat="1" ht="12">
      <c r="A244" s="34" t="s">
        <v>100</v>
      </c>
      <c r="B244" s="28" t="s">
        <v>69</v>
      </c>
      <c r="C244" s="98">
        <f>SUM(C245:C247)</f>
        <v>135000</v>
      </c>
      <c r="D244" s="98">
        <f>SUM(D245:D247)</f>
        <v>369000</v>
      </c>
      <c r="E244" s="98">
        <f>SUM(E245:E247)</f>
        <v>368303</v>
      </c>
    </row>
    <row r="245" spans="1:5" s="20" customFormat="1" ht="12">
      <c r="A245" s="34"/>
      <c r="B245" s="111" t="s">
        <v>192</v>
      </c>
      <c r="C245" s="99">
        <v>100000</v>
      </c>
      <c r="D245" s="99">
        <v>264000</v>
      </c>
      <c r="E245" s="99">
        <v>263303</v>
      </c>
    </row>
    <row r="246" spans="1:5" s="20" customFormat="1" ht="12">
      <c r="A246" s="34"/>
      <c r="B246" s="111" t="s">
        <v>194</v>
      </c>
      <c r="C246" s="99">
        <v>0</v>
      </c>
      <c r="D246" s="99">
        <v>80000</v>
      </c>
      <c r="E246" s="99">
        <v>0</v>
      </c>
    </row>
    <row r="247" spans="1:5" s="2" customFormat="1" ht="12">
      <c r="A247" s="34"/>
      <c r="B247" s="111" t="s">
        <v>193</v>
      </c>
      <c r="C247" s="78">
        <v>35000</v>
      </c>
      <c r="D247" s="78">
        <v>25000</v>
      </c>
      <c r="E247" s="78">
        <v>105000</v>
      </c>
    </row>
    <row r="248" spans="1:5" s="2" customFormat="1" ht="12">
      <c r="A248" s="17"/>
      <c r="B248" s="33"/>
      <c r="C248" s="27"/>
      <c r="D248" s="27"/>
      <c r="E248" s="27"/>
    </row>
    <row r="249" spans="1:5" s="20" customFormat="1" ht="14.25">
      <c r="A249" s="40"/>
      <c r="B249" s="41" t="s">
        <v>171</v>
      </c>
      <c r="C249" s="83">
        <f>SUM(C242:C244)</f>
        <v>135000</v>
      </c>
      <c r="D249" s="83">
        <f>SUM(D242:D244)</f>
        <v>369000</v>
      </c>
      <c r="E249" s="83">
        <f>SUM(E242:E244)</f>
        <v>368303</v>
      </c>
    </row>
    <row r="250" spans="1:5" s="2" customFormat="1" ht="12" hidden="1">
      <c r="A250" s="17"/>
      <c r="B250" s="33"/>
      <c r="C250" s="27"/>
      <c r="D250" s="27"/>
      <c r="E250" s="27"/>
    </row>
    <row r="251" spans="1:5" s="2" customFormat="1" ht="12">
      <c r="A251" s="17"/>
      <c r="B251" s="33"/>
      <c r="C251" s="27"/>
      <c r="D251" s="27"/>
      <c r="E251" s="27"/>
    </row>
    <row r="252" spans="1:5" s="2" customFormat="1" ht="12">
      <c r="A252" s="17" t="s">
        <v>101</v>
      </c>
      <c r="B252" s="18" t="s">
        <v>70</v>
      </c>
      <c r="C252" s="19">
        <v>0</v>
      </c>
      <c r="D252" s="19">
        <v>0</v>
      </c>
      <c r="E252" s="19">
        <v>0</v>
      </c>
    </row>
    <row r="253" spans="1:5" s="2" customFormat="1" ht="12">
      <c r="A253" s="17" t="s">
        <v>102</v>
      </c>
      <c r="B253" s="18" t="s">
        <v>71</v>
      </c>
      <c r="C253" s="19">
        <v>0</v>
      </c>
      <c r="D253" s="19">
        <v>0</v>
      </c>
      <c r="E253" s="19">
        <v>0</v>
      </c>
    </row>
    <row r="254" spans="1:5" s="2" customFormat="1" ht="12.75">
      <c r="A254" s="35" t="s">
        <v>103</v>
      </c>
      <c r="B254" s="28" t="s">
        <v>72</v>
      </c>
      <c r="C254" s="19">
        <v>0</v>
      </c>
      <c r="D254" s="19">
        <v>160000</v>
      </c>
      <c r="E254" s="19">
        <v>160000</v>
      </c>
    </row>
    <row r="255" spans="1:5" s="32" customFormat="1" ht="14.25">
      <c r="A255" s="35"/>
      <c r="B255" s="50"/>
      <c r="C255" s="39"/>
      <c r="D255" s="39"/>
      <c r="E255" s="39"/>
    </row>
    <row r="256" spans="1:5" s="32" customFormat="1" ht="14.25">
      <c r="A256" s="40"/>
      <c r="B256" s="41" t="s">
        <v>172</v>
      </c>
      <c r="C256" s="83">
        <f>SUM(C252:C254)</f>
        <v>0</v>
      </c>
      <c r="D256" s="83">
        <f>SUM(D252:D254)</f>
        <v>160000</v>
      </c>
      <c r="E256" s="83">
        <f>SUM(E252:E254)</f>
        <v>160000</v>
      </c>
    </row>
    <row r="257" spans="1:5" s="32" customFormat="1" ht="12.75">
      <c r="A257" s="35"/>
      <c r="B257" s="28"/>
      <c r="C257" s="39"/>
      <c r="D257" s="39"/>
      <c r="E257" s="39"/>
    </row>
    <row r="258" spans="1:5" s="32" customFormat="1" ht="12.75">
      <c r="A258" s="35" t="s">
        <v>104</v>
      </c>
      <c r="B258" s="18" t="s">
        <v>74</v>
      </c>
      <c r="C258" s="39">
        <v>0</v>
      </c>
      <c r="D258" s="39">
        <v>0</v>
      </c>
      <c r="E258" s="39">
        <v>0</v>
      </c>
    </row>
    <row r="259" spans="1:5" s="55" customFormat="1" ht="12.75">
      <c r="A259" s="35" t="s">
        <v>141</v>
      </c>
      <c r="B259" s="18" t="s">
        <v>75</v>
      </c>
      <c r="C259" s="29">
        <v>0</v>
      </c>
      <c r="D259" s="29">
        <v>0</v>
      </c>
      <c r="E259" s="29">
        <v>0</v>
      </c>
    </row>
    <row r="260" spans="1:5" s="100" customFormat="1" ht="13.5" customHeight="1">
      <c r="A260" s="35" t="s">
        <v>173</v>
      </c>
      <c r="B260" s="18" t="s">
        <v>76</v>
      </c>
      <c r="C260" s="19">
        <f>C261+C265+C266</f>
        <v>118288620</v>
      </c>
      <c r="D260" s="19">
        <f>D261+D265+D266</f>
        <v>116587472</v>
      </c>
      <c r="E260" s="19">
        <f>E261+E265+E266</f>
        <v>116587472</v>
      </c>
    </row>
    <row r="261" spans="1:5" s="100" customFormat="1" ht="13.5" customHeight="1">
      <c r="A261" s="35"/>
      <c r="B261" s="101" t="s">
        <v>113</v>
      </c>
      <c r="C261" s="102">
        <f>C262+C264</f>
        <v>115322947</v>
      </c>
      <c r="D261" s="102">
        <f>D262+D264</f>
        <v>113621799</v>
      </c>
      <c r="E261" s="102">
        <f>E262+E264</f>
        <v>113621799</v>
      </c>
    </row>
    <row r="262" spans="1:5" s="100" customFormat="1" ht="13.5" customHeight="1">
      <c r="A262" s="35"/>
      <c r="B262" s="103" t="s">
        <v>138</v>
      </c>
      <c r="C262" s="78">
        <v>73919164</v>
      </c>
      <c r="D262" s="78">
        <v>73919164</v>
      </c>
      <c r="E262" s="78">
        <v>73919164</v>
      </c>
    </row>
    <row r="263" spans="1:5" s="100" customFormat="1" ht="13.5" customHeight="1">
      <c r="A263" s="35"/>
      <c r="B263" s="21" t="s">
        <v>142</v>
      </c>
      <c r="C263" s="78"/>
      <c r="D263" s="78"/>
      <c r="E263" s="78"/>
    </row>
    <row r="264" spans="1:5" s="100" customFormat="1" ht="13.5" customHeight="1">
      <c r="A264" s="35"/>
      <c r="B264" s="103" t="s">
        <v>139</v>
      </c>
      <c r="C264" s="78">
        <v>41403783</v>
      </c>
      <c r="D264" s="78">
        <v>39702635</v>
      </c>
      <c r="E264" s="78">
        <v>39702635</v>
      </c>
    </row>
    <row r="265" spans="1:5" s="100" customFormat="1" ht="13.5" customHeight="1">
      <c r="A265" s="35"/>
      <c r="B265" s="101" t="s">
        <v>114</v>
      </c>
      <c r="C265" s="102">
        <v>2752382</v>
      </c>
      <c r="D265" s="102">
        <v>2752382</v>
      </c>
      <c r="E265" s="102">
        <v>2752382</v>
      </c>
    </row>
    <row r="266" spans="1:5" s="100" customFormat="1" ht="13.5" customHeight="1">
      <c r="A266" s="35"/>
      <c r="B266" s="101" t="s">
        <v>115</v>
      </c>
      <c r="C266" s="102">
        <v>213291</v>
      </c>
      <c r="D266" s="102">
        <v>213291</v>
      </c>
      <c r="E266" s="102">
        <v>213291</v>
      </c>
    </row>
    <row r="267" spans="1:5" s="100" customFormat="1" ht="13.5" customHeight="1">
      <c r="A267" s="35"/>
      <c r="B267" s="101"/>
      <c r="C267" s="102"/>
      <c r="D267" s="102"/>
      <c r="E267" s="102"/>
    </row>
    <row r="268" spans="1:5" s="100" customFormat="1" ht="13.5" customHeight="1">
      <c r="A268" s="35" t="s">
        <v>187</v>
      </c>
      <c r="B268" s="18" t="s">
        <v>185</v>
      </c>
      <c r="C268" s="19">
        <v>0</v>
      </c>
      <c r="D268" s="19">
        <v>4384026</v>
      </c>
      <c r="E268" s="19">
        <v>4384026</v>
      </c>
    </row>
    <row r="269" spans="1:5" s="20" customFormat="1" ht="13.5" customHeight="1">
      <c r="A269" s="17"/>
      <c r="B269" s="18"/>
      <c r="C269" s="19"/>
      <c r="D269" s="19"/>
      <c r="E269" s="19"/>
    </row>
    <row r="270" spans="1:5" s="20" customFormat="1" ht="12.75" customHeight="1">
      <c r="A270" s="40"/>
      <c r="B270" s="41" t="s">
        <v>188</v>
      </c>
      <c r="C270" s="83">
        <f>SUM(C258:C260)+C268</f>
        <v>118288620</v>
      </c>
      <c r="D270" s="83">
        <f>SUM(D258:D260)+D268</f>
        <v>120971498</v>
      </c>
      <c r="E270" s="83">
        <f>SUM(E258:E260)+E268</f>
        <v>120971498</v>
      </c>
    </row>
    <row r="271" spans="1:5" s="32" customFormat="1" ht="12.75">
      <c r="A271" s="35"/>
      <c r="B271" s="21"/>
      <c r="C271" s="78"/>
      <c r="D271" s="78"/>
      <c r="E271" s="78"/>
    </row>
    <row r="272" spans="1:5" s="106" customFormat="1" ht="15" customHeight="1">
      <c r="A272" s="104"/>
      <c r="B272" s="105" t="s">
        <v>189</v>
      </c>
      <c r="C272" s="42">
        <f>C142+C154+C174+C227+C240+C249+C256+C270</f>
        <v>365304000</v>
      </c>
      <c r="D272" s="42">
        <f>D142+D154+D174+D227+D240+D249+D256+D270</f>
        <v>481611000</v>
      </c>
      <c r="E272" s="42">
        <f>E142+E154+E174+E227+E240+E249+E256+E270</f>
        <v>480983800</v>
      </c>
    </row>
    <row r="273" spans="1:3" s="2" customFormat="1" ht="12">
      <c r="A273" s="1"/>
      <c r="C273" s="44"/>
    </row>
    <row r="274" spans="1:3" s="2" customFormat="1" ht="12">
      <c r="A274" s="1"/>
      <c r="C274" s="44"/>
    </row>
    <row r="275" spans="1:3" s="2" customFormat="1" ht="12">
      <c r="A275" s="1"/>
      <c r="C275" s="44"/>
    </row>
    <row r="276" spans="1:4" s="2" customFormat="1" ht="12">
      <c r="A276" s="1"/>
      <c r="C276" s="107"/>
      <c r="D276" s="108"/>
    </row>
    <row r="277" spans="1:4" s="2" customFormat="1" ht="12">
      <c r="A277" s="1"/>
      <c r="C277" s="107"/>
      <c r="D277" s="108"/>
    </row>
    <row r="278" spans="1:4" s="2" customFormat="1" ht="12">
      <c r="A278" s="1"/>
      <c r="C278" s="107"/>
      <c r="D278" s="108"/>
    </row>
    <row r="279" spans="1:4" s="2" customFormat="1" ht="12">
      <c r="A279" s="1"/>
      <c r="C279" s="107"/>
      <c r="D279" s="108"/>
    </row>
    <row r="280" spans="1:4" s="2" customFormat="1" ht="12">
      <c r="A280" s="1"/>
      <c r="C280" s="107"/>
      <c r="D280" s="108"/>
    </row>
    <row r="281" spans="1:4" s="2" customFormat="1" ht="12">
      <c r="A281" s="1"/>
      <c r="C281" s="107"/>
      <c r="D281" s="108"/>
    </row>
    <row r="282" spans="1:4" s="2" customFormat="1" ht="12">
      <c r="A282" s="1"/>
      <c r="C282" s="107"/>
      <c r="D282" s="108"/>
    </row>
    <row r="283" spans="1:4" s="2" customFormat="1" ht="12">
      <c r="A283" s="1"/>
      <c r="C283" s="107"/>
      <c r="D283" s="108"/>
    </row>
    <row r="284" spans="1:4" s="2" customFormat="1" ht="12">
      <c r="A284" s="1"/>
      <c r="C284" s="44"/>
      <c r="D284" s="44"/>
    </row>
    <row r="285" spans="1:3" s="2" customFormat="1" ht="12">
      <c r="A285" s="1"/>
      <c r="C285" s="44"/>
    </row>
    <row r="286" spans="1:3" s="2" customFormat="1" ht="12">
      <c r="A286" s="1"/>
      <c r="C286" s="44"/>
    </row>
    <row r="287" spans="1:3" s="2" customFormat="1" ht="12">
      <c r="A287" s="1"/>
      <c r="C287" s="44"/>
    </row>
    <row r="288" spans="1:3" s="2" customFormat="1" ht="12">
      <c r="A288" s="1"/>
      <c r="C288" s="44"/>
    </row>
    <row r="289" spans="1:3" s="2" customFormat="1" ht="12">
      <c r="A289" s="1"/>
      <c r="C289" s="44"/>
    </row>
  </sheetData>
  <sheetProtection/>
  <printOptions/>
  <pageMargins left="0.7" right="0.7" top="0.75" bottom="0.75" header="0.3" footer="0.3"/>
  <pageSetup horizontalDpi="600" verticalDpi="600" orientation="portrait" paperSize="9" scale="78" r:id="rId1"/>
  <rowBreaks count="4" manualBreakCount="4">
    <brk id="67" max="255" man="1"/>
    <brk id="115" max="255" man="1"/>
    <brk id="176" max="255" man="1"/>
    <brk id="2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2018-01-11T14:17:32Z</cp:lastPrinted>
  <dcterms:created xsi:type="dcterms:W3CDTF">2011-01-17T08:36:11Z</dcterms:created>
  <dcterms:modified xsi:type="dcterms:W3CDTF">2018-05-02T11:08:14Z</dcterms:modified>
  <cp:category/>
  <cp:version/>
  <cp:contentType/>
  <cp:contentStatus/>
</cp:coreProperties>
</file>