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Önkormányzat\Bakonysárkány\Jegyzőkönyvek\2018\2018.06.27\"/>
    </mc:Choice>
  </mc:AlternateContent>
  <xr:revisionPtr revIDLastSave="0" documentId="8_{F22DB3C9-563F-4A4A-92F5-62FD95B607C1}" xr6:coauthVersionLast="36" xr6:coauthVersionMax="36" xr10:uidLastSave="{00000000-0000-0000-0000-000000000000}"/>
  <bookViews>
    <workbookView xWindow="0" yWindow="0" windowWidth="20730" windowHeight="8145" tabRatio="727" activeTab="3" xr2:uid="{00000000-000D-0000-FFFF-FFFF00000000}"/>
  </bookViews>
  <sheets>
    <sheet name="1.1.sz.mell." sheetId="2" r:id="rId1"/>
    <sheet name="1.2.sz.mell" sheetId="50" r:id="rId2"/>
    <sheet name="2.1.sz.mell  " sheetId="6" r:id="rId3"/>
    <sheet name="2.2.sz.mell  " sheetId="7" r:id="rId4"/>
  </sheets>
  <definedNames>
    <definedName name="_xlnm.Print_Area" localSheetId="0">'1.1.sz.mell.'!$A$2:$D$148</definedName>
    <definedName name="_xlnm.Print_Area" localSheetId="2">'2.1.sz.mell  '!$A$2:$H$35</definedName>
    <definedName name="_xlnm.Print_Area" localSheetId="3">'2.2.sz.mell  '!$A$1:$I$35</definedName>
  </definedNames>
  <calcPr calcId="162913"/>
</workbook>
</file>

<file path=xl/calcChain.xml><?xml version="1.0" encoding="utf-8"?>
<calcChain xmlns="http://schemas.openxmlformats.org/spreadsheetml/2006/main">
  <c r="G13" i="6" l="1"/>
  <c r="F13" i="6"/>
  <c r="D104" i="50"/>
  <c r="C104" i="50"/>
  <c r="D104" i="2"/>
  <c r="C104" i="2"/>
  <c r="D138" i="50" l="1"/>
  <c r="C138" i="50"/>
  <c r="D133" i="50"/>
  <c r="C133" i="50"/>
  <c r="E132" i="50"/>
  <c r="D129" i="50"/>
  <c r="C129" i="50"/>
  <c r="D115" i="50"/>
  <c r="C115" i="50"/>
  <c r="D99" i="50"/>
  <c r="C99" i="50"/>
  <c r="C96" i="50"/>
  <c r="D85" i="50"/>
  <c r="C85" i="50"/>
  <c r="D81" i="50"/>
  <c r="C81" i="50"/>
  <c r="D78" i="50"/>
  <c r="C78" i="50"/>
  <c r="D73" i="50"/>
  <c r="C73" i="50"/>
  <c r="E69" i="50"/>
  <c r="D69" i="50"/>
  <c r="C69" i="50"/>
  <c r="D63" i="50"/>
  <c r="C63" i="50"/>
  <c r="D58" i="50"/>
  <c r="C58" i="50"/>
  <c r="D52" i="50"/>
  <c r="C52" i="50"/>
  <c r="D41" i="50"/>
  <c r="C41" i="50"/>
  <c r="D35" i="50"/>
  <c r="D34" i="50" s="1"/>
  <c r="C35" i="50"/>
  <c r="C34" i="50" s="1"/>
  <c r="D27" i="50"/>
  <c r="C27" i="50"/>
  <c r="D20" i="50"/>
  <c r="C20" i="50"/>
  <c r="D12" i="50"/>
  <c r="C12" i="50"/>
  <c r="C91" i="50" l="1"/>
  <c r="C153" i="50" s="1"/>
  <c r="C144" i="50"/>
  <c r="D144" i="50"/>
  <c r="D132" i="50"/>
  <c r="C132" i="50"/>
  <c r="D91" i="50"/>
  <c r="D68" i="50"/>
  <c r="D152" i="50" s="1"/>
  <c r="C68" i="50"/>
  <c r="C145" i="50" l="1"/>
  <c r="C147" i="50" s="1"/>
  <c r="D153" i="50"/>
  <c r="D145" i="50"/>
  <c r="D147" i="50" s="1"/>
  <c r="D92" i="50"/>
  <c r="C92" i="50"/>
  <c r="C152" i="50"/>
  <c r="D20" i="7" l="1"/>
  <c r="C20" i="7"/>
  <c r="D27" i="2" l="1"/>
  <c r="C27" i="2"/>
  <c r="C19" i="7" l="1"/>
  <c r="D115" i="2" l="1"/>
  <c r="C115" i="2"/>
  <c r="D35" i="2"/>
  <c r="C35" i="2"/>
  <c r="F21" i="6" l="1"/>
  <c r="F30" i="6"/>
  <c r="D138" i="2"/>
  <c r="C138" i="2"/>
  <c r="D133" i="2"/>
  <c r="C133" i="2"/>
  <c r="E132" i="2"/>
  <c r="D129" i="2"/>
  <c r="C129" i="2"/>
  <c r="D99" i="2"/>
  <c r="C99" i="2"/>
  <c r="D85" i="2"/>
  <c r="C85" i="2"/>
  <c r="D81" i="2"/>
  <c r="C81" i="2"/>
  <c r="D78" i="2"/>
  <c r="C78" i="2"/>
  <c r="D73" i="2"/>
  <c r="C73" i="2"/>
  <c r="D69" i="2"/>
  <c r="E69" i="2"/>
  <c r="C69" i="2"/>
  <c r="D63" i="2"/>
  <c r="C63" i="2"/>
  <c r="D58" i="2"/>
  <c r="C58" i="2"/>
  <c r="D52" i="2"/>
  <c r="C52" i="2"/>
  <c r="D41" i="2"/>
  <c r="C41" i="2"/>
  <c r="D34" i="2"/>
  <c r="C34" i="2"/>
  <c r="D20" i="2"/>
  <c r="C20" i="2"/>
  <c r="D12" i="2"/>
  <c r="C12" i="2"/>
  <c r="C96" i="2"/>
  <c r="C21" i="6"/>
  <c r="D21" i="6"/>
  <c r="G21" i="6"/>
  <c r="C22" i="6"/>
  <c r="D22" i="6"/>
  <c r="C27" i="6"/>
  <c r="D27" i="6"/>
  <c r="G30" i="6"/>
  <c r="D19" i="7"/>
  <c r="F19" i="7"/>
  <c r="C34" i="7" s="1"/>
  <c r="G19" i="7"/>
  <c r="C26" i="7"/>
  <c r="C32" i="7" s="1"/>
  <c r="D26" i="7"/>
  <c r="F32" i="7"/>
  <c r="G32" i="7"/>
  <c r="C35" i="7"/>
  <c r="D35" i="7"/>
  <c r="F35" i="7"/>
  <c r="G35" i="7"/>
  <c r="G31" i="6" l="1"/>
  <c r="F32" i="6"/>
  <c r="C32" i="6"/>
  <c r="G33" i="7"/>
  <c r="F33" i="7"/>
  <c r="C144" i="2"/>
  <c r="D144" i="2"/>
  <c r="C91" i="2"/>
  <c r="D32" i="7"/>
  <c r="D33" i="7" s="1"/>
  <c r="C33" i="7"/>
  <c r="C30" i="6"/>
  <c r="C31" i="6" s="1"/>
  <c r="D30" i="6"/>
  <c r="D31" i="6" s="1"/>
  <c r="D34" i="7"/>
  <c r="G34" i="7"/>
  <c r="G32" i="6"/>
  <c r="F31" i="6"/>
  <c r="D32" i="6"/>
  <c r="C132" i="2"/>
  <c r="D91" i="2"/>
  <c r="C68" i="2"/>
  <c r="D68" i="2"/>
  <c r="D132" i="2"/>
  <c r="F7" i="6"/>
  <c r="F34" i="7"/>
  <c r="D33" i="6" l="1"/>
  <c r="D145" i="2"/>
  <c r="D147" i="2" s="1"/>
  <c r="F33" i="6"/>
  <c r="C145" i="2"/>
  <c r="C147" i="2" s="1"/>
  <c r="C153" i="2"/>
  <c r="D153" i="2"/>
  <c r="D92" i="2"/>
  <c r="G33" i="6"/>
  <c r="F6" i="7"/>
  <c r="C152" i="2"/>
  <c r="D152" i="2"/>
  <c r="C92" i="2"/>
  <c r="C6" i="7"/>
  <c r="G7" i="6"/>
  <c r="G6" i="7"/>
  <c r="D6" i="7"/>
  <c r="C33" i="6"/>
</calcChain>
</file>

<file path=xl/sharedStrings.xml><?xml version="1.0" encoding="utf-8"?>
<sst xmlns="http://schemas.openxmlformats.org/spreadsheetml/2006/main" count="1043" uniqueCount="429">
  <si>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</si>
  <si>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</si>
  <si>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</si>
  <si>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</si>
  <si>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</si>
  <si>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</si>
  <si>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</si>
  <si>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</si>
  <si>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</si>
  <si>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</si>
  <si>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</si>
  <si>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</si>
  <si>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</si>
  <si>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</si>
  <si>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</si>
  <si>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</si>
  <si>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</si>
  <si>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</si>
  <si>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</si>
  <si>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</si>
  <si>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</si>
  <si>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</si>
  <si>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</si>
  <si>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</si>
  <si>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</si>
  <si>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</si>
  <si>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</si>
  <si>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</si>
  <si>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</si>
  <si>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</si>
  <si>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</si>
  <si>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</si>
  <si>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</si>
  <si>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</si>
  <si>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</si>
  <si>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</si>
  <si>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</si>
  <si>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</si>
  <si>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</si>
  <si>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</si>
  <si>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</si>
  <si>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</si>
  <si>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</si>
  <si>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</si>
  <si>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</si>
  <si>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</si>
  <si>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</si>
  <si>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</si>
  <si>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</si>
  <si>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</si>
  <si>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</si>
  <si>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</si>
  <si>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</si>
  <si>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</si>
  <si>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</si>
  <si>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</si>
  <si>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</si>
  <si>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</si>
  <si>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</si>
  <si>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</si>
  <si>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</si>
  <si>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</si>
  <si>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</si>
  <si>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</si>
  <si>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</si>
  <si>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</si>
  <si>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</si>
  <si>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</si>
  <si>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</si>
  <si>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</si>
  <si>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</si>
  <si>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</si>
  <si>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</si>
  <si>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</si>
  <si>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</si>
  <si>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</si>
  <si>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</si>
  <si>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</si>
  <si>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</si>
  <si>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</si>
  <si>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</si>
  <si>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</si>
  <si>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</si>
  <si>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</si>
  <si>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</si>
  <si>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</si>
  <si>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</si>
  <si>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</si>
  <si>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</si>
  <si>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</si>
  <si>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</si>
  <si>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</si>
  <si>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</si>
  <si>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</si>
  <si>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</si>
  <si>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</si>
  <si>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</si>
  <si>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</si>
  <si>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</si>
  <si>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</si>
  <si>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</si>
  <si>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</si>
  <si>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</si>
  <si>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</si>
  <si>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</si>
  <si>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</si>
  <si>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</si>
  <si>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</si>
  <si>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</si>
  <si>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</si>
  <si>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</si>
  <si>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</si>
  <si>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</si>
  <si>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</si>
  <si>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</si>
  <si>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</si>
  <si>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</si>
  <si>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</si>
  <si>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</si>
  <si>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</si>
  <si>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</si>
  <si>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</si>
  <si>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</si>
  <si>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</si>
  <si>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</si>
  <si>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</si>
  <si>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</si>
  <si>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</si>
  <si>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</si>
  <si>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</si>
  <si>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</si>
  <si>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</si>
  <si>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</si>
  <si>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</si>
  <si>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</si>
  <si>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</si>
  <si>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</si>
  <si>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</si>
  <si>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</si>
  <si>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</si>
  <si>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</si>
  <si>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</si>
  <si>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</si>
  <si>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</si>
  <si>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</si>
  <si>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</si>
  <si>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</si>
  <si>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</si>
  <si>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</si>
  <si>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</si>
  <si>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</si>
  <si>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</si>
  <si>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</si>
  <si>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</si>
  <si>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</si>
  <si>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</si>
  <si>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</si>
  <si>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</si>
  <si>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</si>
  <si>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</si>
  <si>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</si>
  <si>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</si>
  <si>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</si>
  <si>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</si>
  <si>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</si>
  <si>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</si>
  <si>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</si>
  <si>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</si>
  <si>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</si>
  <si>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</si>
  <si>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</si>
  <si>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</si>
  <si>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</si>
  <si>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</si>
  <si>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</si>
  <si>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</si>
  <si>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</si>
  <si>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</si>
  <si>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</si>
  <si>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</si>
  <si>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</si>
  <si>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</si>
  <si>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</si>
  <si>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</si>
  <si>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</si>
  <si>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</si>
  <si>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</si>
  <si>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</si>
  <si>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</si>
  <si>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</si>
  <si>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</si>
  <si>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</si>
  <si>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</si>
  <si>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</si>
  <si>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</si>
  <si>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</si>
  <si>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</si>
  <si>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</si>
  <si>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</si>
  <si>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</si>
  <si>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</si>
  <si>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</si>
  <si>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</si>
  <si>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</si>
  <si>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</si>
  <si>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</si>
  <si>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</si>
  <si>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</si>
  <si>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</si>
  <si>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</si>
  <si>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</si>
  <si>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</si>
  <si>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</si>
  <si>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</si>
  <si>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</si>
  <si>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</si>
  <si>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</si>
  <si>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</si>
  <si>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</si>
  <si>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</si>
  <si>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</si>
  <si>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</si>
  <si>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</si>
  <si>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</si>
  <si>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</si>
  <si>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</si>
  <si>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</si>
  <si>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</si>
  <si>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</si>
  <si>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</si>
  <si>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</si>
  <si>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</si>
  <si>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</si>
  <si>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</si>
  <si>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</si>
  <si>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</si>
  <si>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</si>
  <si>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</si>
  <si>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</si>
  <si>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</si>
  <si>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</si>
  <si>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</si>
  <si>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</si>
  <si>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</si>
  <si>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</si>
  <si>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</si>
  <si>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</si>
  <si>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</si>
  <si>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</si>
  <si>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</si>
  <si>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</si>
  <si>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</si>
  <si>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</si>
  <si>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</si>
  <si>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</si>
  <si>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</si>
  <si>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</si>
  <si>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</si>
  <si>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</si>
  <si>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</si>
  <si>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</si>
  <si>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</si>
  <si>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</si>
  <si>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</si>
  <si>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</si>
  <si>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</si>
  <si>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</si>
  <si>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</si>
  <si>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</si>
  <si>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</si>
  <si>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</si>
  <si>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</si>
  <si>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</si>
  <si>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</si>
  <si>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</si>
  <si>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</si>
  <si>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</si>
  <si>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</si>
  <si>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</si>
  <si>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</si>
  <si>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</si>
  <si>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</si>
  <si>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</si>
  <si>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</si>
  <si>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</si>
  <si>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</si>
  <si>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</si>
  <si>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</si>
  <si>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</si>
  <si>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</si>
  <si>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</si>
  <si>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</si>
  <si>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</si>
  <si>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</si>
  <si>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</si>
  <si>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</si>
  <si>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</si>
  <si>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</si>
  <si>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</si>
  <si>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</si>
  <si>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</si>
  <si>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</si>
  <si>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</si>
  <si>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</si>
  <si>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</si>
  <si>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</si>
  <si>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</si>
  <si>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</si>
  <si>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</si>
  <si>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</si>
  <si>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</si>
  <si>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</si>
  <si>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</si>
  <si>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</si>
  <si>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</si>
  <si>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</si>
  <si>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</si>
  <si>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</si>
  <si>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</si>
  <si>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</si>
  <si>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</si>
  <si>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</si>
  <si>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</si>
  <si>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</si>
  <si>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</si>
  <si>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</si>
  <si>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</si>
  <si>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</si>
  <si>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</si>
  <si>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5.-ből EU-s támogatás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</si>
  <si>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</si>
  <si>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</si>
  <si>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</si>
  <si>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</si>
  <si>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</si>
  <si>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</si>
  <si>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</si>
  <si>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</si>
  <si>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</si>
  <si>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</si>
  <si>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</si>
  <si>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</si>
  <si>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</si>
  <si>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</si>
  <si>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</si>
  <si>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</si>
  <si>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</si>
  <si>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</si>
  <si>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</si>
  <si>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</si>
  <si>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</si>
  <si>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</si>
  <si>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</si>
  <si>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</si>
  <si>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</si>
  <si>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</si>
  <si>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</si>
  <si>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</si>
  <si>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</si>
  <si>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</si>
  <si>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</si>
  <si>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</si>
  <si>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</si>
  <si>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</si>
  <si>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</si>
  <si>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</si>
  <si>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</si>
  <si>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</si>
  <si>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</si>
  <si>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</si>
  <si>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</si>
  <si>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</si>
  <si>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</si>
  <si>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</si>
  <si>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</si>
  <si>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</si>
  <si>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</si>
  <si>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</si>
  <si>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</si>
  <si>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</si>
  <si>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</si>
  <si>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</si>
  <si>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</si>
  <si>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</si>
  <si>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</si>
  <si>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</si>
  <si>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</si>
  <si>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</si>
  <si>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</si>
  <si>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</si>
  <si>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</si>
  <si>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</si>
  <si>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</si>
  <si>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</si>
  <si>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</si>
  <si>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</si>
  <si>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</si>
  <si>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</si>
  <si>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</si>
  <si>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</si>
  <si>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</si>
  <si>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</si>
  <si>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</si>
  <si>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</si>
  <si>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</si>
  <si>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</si>
  <si>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</si>
  <si>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</si>
  <si>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</si>
  <si>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</si>
  <si>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 xml:space="preserve">2.1 melléklet </t>
  </si>
  <si>
    <t xml:space="preserve">2.2 melléklet </t>
  </si>
  <si>
    <t>Beruházásra adott előleg</t>
  </si>
  <si>
    <t>KIADÁSOK ÖSSZESEN: (10+11)</t>
  </si>
  <si>
    <t xml:space="preserve">   Egyéb belső finanszírozási bevételek( államháztartáson belüli megelőlegezés)</t>
  </si>
  <si>
    <t>Elszámolásból származó bevételek</t>
  </si>
  <si>
    <t>1.1. melléklet</t>
  </si>
  <si>
    <t>Visszatérítendő támogatások, kölcsönök törlesztése ÁH-n belülre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</si>
  <si>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</si>
  <si>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</si>
  <si>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</si>
  <si>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Kötelező feladatainak bevételei és kiadásai</t>
  </si>
  <si>
    <t>1.2. melléklet</t>
  </si>
  <si>
    <t>Bakonysárkány Község Önkormányzat 2017. évi</t>
  </si>
  <si>
    <t>Bakonysárkány Község Önkormányzata 2017. évi</t>
  </si>
  <si>
    <t xml:space="preserve">a 10/2018. (VI. 28.) önkormányzati rendelethez </t>
  </si>
  <si>
    <t xml:space="preserve">ÖSSZEVONT PÉNZÜGYI MÉRLEGE </t>
  </si>
  <si>
    <t>Bevételek 2017.</t>
  </si>
  <si>
    <t>Kiadások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</si>
</sst>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"/>
  </numFmts>
  <fonts count="41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5" fillId="11" borderId="1" applyNumberFormat="0" applyAlignment="0" applyProtection="0"/>
    <xf numFmtId="0" fontId="26" fillId="0" borderId="0" applyNumberFormat="0" applyFill="0" applyBorder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14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2" fillId="0" borderId="6" applyNumberFormat="0" applyFill="0" applyAlignment="0" applyProtection="0"/>
    <xf numFmtId="0" fontId="9" fillId="6" borderId="7" applyNumberFormat="0" applyFont="0" applyAlignment="0" applyProtection="0"/>
    <xf numFmtId="0" fontId="33" fillId="15" borderId="0" applyNumberFormat="0" applyBorder="0" applyAlignment="0" applyProtection="0"/>
    <xf numFmtId="0" fontId="34" fillId="16" borderId="8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6" fillId="0" borderId="9" applyNumberFormat="0" applyFill="0" applyAlignment="0" applyProtection="0"/>
    <xf numFmtId="0" fontId="37" fillId="17" borderId="0" applyNumberFormat="0" applyBorder="0" applyAlignment="0" applyProtection="0"/>
    <xf numFmtId="0" fontId="38" fillId="11" borderId="0" applyNumberFormat="0" applyBorder="0" applyAlignment="0" applyProtection="0"/>
    <xf numFmtId="0" fontId="39" fillId="16" borderId="1" applyNumberFormat="0" applyAlignment="0" applyProtection="0"/>
  </cellStyleXfs>
  <cellXfs count="207">
    <xf numFmtId="0" fontId="0" fillId="0" borderId="0" xfId="0"/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20" xfId="42" applyNumberFormat="1" applyFont="1" applyFill="1" applyBorder="1" applyAlignment="1" applyProtection="1">
      <alignment vertical="center"/>
    </xf>
    <xf numFmtId="164" fontId="22" fillId="0" borderId="20" xfId="42" applyNumberFormat="1" applyFont="1" applyFill="1" applyBorder="1" applyAlignment="1" applyProtection="1"/>
    <xf numFmtId="164" fontId="20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Border="1" applyAlignment="1" applyProtection="1">
      <alignment horizontal="left" vertical="center" wrapText="1" indent="1"/>
    </xf>
    <xf numFmtId="164" fontId="19" fillId="0" borderId="0" xfId="42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vertical="center" wrapText="1"/>
    </xf>
    <xf numFmtId="0" fontId="15" fillId="0" borderId="11" xfId="0" applyFont="1" applyBorder="1" applyAlignment="1" applyProtection="1">
      <alignment vertical="center" wrapText="1"/>
    </xf>
    <xf numFmtId="0" fontId="16" fillId="0" borderId="46" xfId="0" applyFont="1" applyBorder="1" applyAlignment="1" applyProtection="1">
      <alignment vertical="center" wrapText="1"/>
    </xf>
    <xf numFmtId="0" fontId="12" fillId="0" borderId="19" xfId="42" applyFont="1" applyFill="1" applyBorder="1" applyAlignment="1" applyProtection="1">
      <alignment horizontal="left" vertical="center" wrapText="1" indent="1"/>
    </xf>
    <xf numFmtId="0" fontId="12" fillId="0" borderId="10" xfId="42" applyFont="1" applyFill="1" applyBorder="1" applyAlignment="1" applyProtection="1">
      <alignment horizontal="left" vertical="center" wrapText="1" indent="1"/>
    </xf>
    <xf numFmtId="0" fontId="12" fillId="0" borderId="34" xfId="42" applyFont="1" applyFill="1" applyBorder="1" applyAlignment="1" applyProtection="1">
      <alignment horizontal="left" vertical="center" wrapText="1" indent="1"/>
    </xf>
    <xf numFmtId="0" fontId="12" fillId="0" borderId="33" xfId="42" applyFont="1" applyFill="1" applyBorder="1" applyAlignment="1" applyProtection="1">
      <alignment horizontal="left" vertical="center" wrapText="1" indent="1"/>
    </xf>
    <xf numFmtId="0" fontId="12" fillId="0" borderId="41" xfId="42" applyFont="1" applyFill="1" applyBorder="1" applyAlignment="1" applyProtection="1">
      <alignment horizontal="left" vertical="center" wrapText="1" indent="1"/>
    </xf>
    <xf numFmtId="0" fontId="12" fillId="0" borderId="11" xfId="42" applyFont="1" applyFill="1" applyBorder="1" applyAlignment="1" applyProtection="1">
      <alignment horizontal="left" vertical="center" wrapText="1" indent="1"/>
    </xf>
    <xf numFmtId="49" fontId="12" fillId="0" borderId="13" xfId="42" applyNumberFormat="1" applyFont="1" applyFill="1" applyBorder="1" applyAlignment="1" applyProtection="1">
      <alignment horizontal="left" vertical="center" wrapText="1" indent="1"/>
    </xf>
    <xf numFmtId="49" fontId="12" fillId="0" borderId="12" xfId="42" applyNumberFormat="1" applyFont="1" applyFill="1" applyBorder="1" applyAlignment="1" applyProtection="1">
      <alignment horizontal="left" vertical="center" wrapText="1" indent="1"/>
    </xf>
    <xf numFmtId="49" fontId="12" fillId="0" borderId="30" xfId="42" applyNumberFormat="1" applyFont="1" applyFill="1" applyBorder="1" applyAlignment="1" applyProtection="1">
      <alignment horizontal="left" vertical="center" wrapText="1" indent="1"/>
    </xf>
    <xf numFmtId="49" fontId="12" fillId="0" borderId="14" xfId="42" applyNumberFormat="1" applyFont="1" applyFill="1" applyBorder="1" applyAlignment="1" applyProtection="1">
      <alignment horizontal="left" vertical="center" wrapText="1" indent="1"/>
    </xf>
    <xf numFmtId="49" fontId="12" fillId="0" borderId="37" xfId="42" applyNumberFormat="1" applyFont="1" applyFill="1" applyBorder="1" applyAlignment="1" applyProtection="1">
      <alignment horizontal="left" vertical="center" wrapText="1" indent="1"/>
    </xf>
    <xf numFmtId="49" fontId="12" fillId="0" borderId="39" xfId="42" applyNumberFormat="1" applyFont="1" applyFill="1" applyBorder="1" applyAlignment="1" applyProtection="1">
      <alignment horizontal="left" vertical="center" wrapText="1" indent="1"/>
    </xf>
    <xf numFmtId="0" fontId="12" fillId="0" borderId="0" xfId="42" applyFont="1" applyFill="1" applyBorder="1" applyAlignment="1" applyProtection="1">
      <alignment horizontal="left" vertical="center" wrapText="1" indent="1"/>
    </xf>
    <xf numFmtId="0" fontId="11" fillId="0" borderId="17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horizontal="left" vertical="center" wrapText="1" indent="1"/>
    </xf>
    <xf numFmtId="0" fontId="11" fillId="0" borderId="42" xfId="42" applyFont="1" applyFill="1" applyBorder="1" applyAlignment="1" applyProtection="1">
      <alignment horizontal="left" vertical="center" wrapText="1" indent="1"/>
    </xf>
    <xf numFmtId="0" fontId="11" fillId="0" borderId="15" xfId="42" applyFont="1" applyFill="1" applyBorder="1" applyAlignment="1" applyProtection="1">
      <alignment vertical="center" wrapText="1"/>
    </xf>
    <xf numFmtId="0" fontId="11" fillId="0" borderId="43" xfId="42" applyFont="1" applyFill="1" applyBorder="1" applyAlignment="1" applyProtection="1">
      <alignment vertical="center" wrapText="1"/>
    </xf>
    <xf numFmtId="0" fontId="11" fillId="0" borderId="17" xfId="42" applyFont="1" applyFill="1" applyBorder="1" applyAlignment="1" applyProtection="1">
      <alignment horizontal="center" vertical="center" wrapText="1"/>
    </xf>
    <xf numFmtId="0" fontId="11" fillId="0" borderId="15" xfId="42" applyFont="1" applyFill="1" applyBorder="1" applyAlignment="1" applyProtection="1">
      <alignment horizontal="center" vertical="center" wrapText="1"/>
    </xf>
    <xf numFmtId="0" fontId="11" fillId="0" borderId="16" xfId="42" applyFont="1" applyFill="1" applyBorder="1" applyAlignment="1" applyProtection="1">
      <alignment horizontal="center" vertical="center" wrapText="1"/>
    </xf>
    <xf numFmtId="0" fontId="17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2" fillId="0" borderId="20" xfId="42" applyNumberFormat="1" applyFont="1" applyFill="1" applyBorder="1" applyAlignment="1" applyProtection="1">
      <alignment horizontal="left" vertical="center"/>
    </xf>
    <xf numFmtId="0" fontId="12" fillId="0" borderId="10" xfId="42" applyFont="1" applyFill="1" applyBorder="1" applyAlignment="1" applyProtection="1">
      <alignment horizontal="left" indent="6"/>
    </xf>
    <xf numFmtId="0" fontId="12" fillId="0" borderId="10" xfId="42" applyFont="1" applyFill="1" applyBorder="1" applyAlignment="1" applyProtection="1">
      <alignment horizontal="left" vertical="center" wrapText="1" indent="6"/>
    </xf>
    <xf numFmtId="0" fontId="12" fillId="0" borderId="11" xfId="42" applyFont="1" applyFill="1" applyBorder="1" applyAlignment="1" applyProtection="1">
      <alignment horizontal="left" vertical="center" wrapText="1" indent="6"/>
    </xf>
    <xf numFmtId="0" fontId="12" fillId="0" borderId="21" xfId="42" applyFont="1" applyFill="1" applyBorder="1" applyAlignment="1" applyProtection="1">
      <alignment horizontal="left" vertical="center" wrapText="1" indent="6"/>
    </xf>
    <xf numFmtId="164" fontId="12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7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5" xfId="0" applyFont="1" applyBorder="1" applyAlignment="1" applyProtection="1">
      <alignment horizontal="left" vertical="center" wrapText="1" indent="1"/>
    </xf>
    <xf numFmtId="0" fontId="15" fillId="0" borderId="10" xfId="0" applyFont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0" fontId="16" fillId="0" borderId="48" xfId="0" applyFont="1" applyBorder="1" applyAlignment="1" applyProtection="1">
      <alignment horizontal="left" vertical="center" wrapText="1" indent="1"/>
    </xf>
    <xf numFmtId="164" fontId="11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4" fillId="0" borderId="46" xfId="0" applyFont="1" applyBorder="1" applyAlignment="1" applyProtection="1">
      <alignment horizontal="left" vertical="center" wrapText="1" indent="1"/>
    </xf>
    <xf numFmtId="0" fontId="5" fillId="0" borderId="0" xfId="42" applyFont="1" applyFill="1" applyProtection="1"/>
    <xf numFmtId="0" fontId="5" fillId="0" borderId="0" xfId="42" applyFont="1" applyFill="1" applyAlignment="1" applyProtection="1">
      <alignment horizontal="right" vertical="center" indent="1"/>
    </xf>
    <xf numFmtId="164" fontId="11" fillId="0" borderId="43" xfId="42" applyNumberFormat="1" applyFont="1" applyFill="1" applyBorder="1" applyAlignment="1" applyProtection="1">
      <alignment horizontal="right" vertical="center" wrapText="1" indent="1"/>
    </xf>
    <xf numFmtId="164" fontId="11" fillId="0" borderId="15" xfId="42" applyNumberFormat="1" applyFont="1" applyFill="1" applyBorder="1" applyAlignment="1" applyProtection="1">
      <alignment horizontal="right" vertical="center" wrapText="1" indent="1"/>
    </xf>
    <xf numFmtId="164" fontId="12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42" applyNumberFormat="1" applyFont="1" applyFill="1" applyBorder="1" applyAlignment="1" applyProtection="1">
      <alignment horizontal="right" vertical="center" wrapText="1" indent="1"/>
    </xf>
    <xf numFmtId="0" fontId="12" fillId="0" borderId="34" xfId="42" applyFont="1" applyFill="1" applyBorder="1" applyAlignment="1" applyProtection="1">
      <alignment horizontal="left" vertical="center" wrapText="1" indent="6"/>
    </xf>
    <xf numFmtId="0" fontId="5" fillId="0" borderId="0" xfId="42" applyFill="1" applyProtection="1"/>
    <xf numFmtId="0" fontId="12" fillId="0" borderId="0" xfId="42" applyFont="1" applyFill="1" applyProtection="1"/>
    <xf numFmtId="0" fontId="8" fillId="0" borderId="0" xfId="42" applyFont="1" applyFill="1" applyProtection="1"/>
    <xf numFmtId="0" fontId="15" fillId="0" borderId="34" xfId="0" applyFont="1" applyBorder="1" applyAlignment="1" applyProtection="1">
      <alignment horizontal="left" wrapText="1" indent="1"/>
    </xf>
    <xf numFmtId="0" fontId="15" fillId="0" borderId="10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wrapText="1" indent="1"/>
    </xf>
    <xf numFmtId="0" fontId="15" fillId="0" borderId="30" xfId="0" applyFont="1" applyBorder="1" applyAlignment="1" applyProtection="1">
      <alignment wrapText="1"/>
    </xf>
    <xf numFmtId="0" fontId="15" fillId="0" borderId="12" xfId="0" applyFont="1" applyBorder="1" applyAlignment="1" applyProtection="1">
      <alignment wrapText="1"/>
    </xf>
    <xf numFmtId="0" fontId="5" fillId="0" borderId="0" xfId="42" applyFill="1" applyAlignment="1" applyProtection="1"/>
    <xf numFmtId="0" fontId="13" fillId="0" borderId="0" xfId="42" applyFont="1" applyFill="1" applyProtection="1"/>
    <xf numFmtId="164" fontId="12" fillId="0" borderId="34" xfId="42" applyNumberFormat="1" applyFont="1" applyFill="1" applyBorder="1" applyAlignment="1" applyProtection="1">
      <alignment horizontal="right" vertical="center" wrapText="1" indent="1"/>
    </xf>
    <xf numFmtId="164" fontId="18" fillId="0" borderId="34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Border="1" applyAlignment="1" applyProtection="1">
      <alignment vertical="center" wrapText="1"/>
    </xf>
    <xf numFmtId="0" fontId="15" fillId="0" borderId="14" xfId="0" applyFont="1" applyBorder="1" applyAlignment="1" applyProtection="1">
      <alignment vertical="center" wrapText="1"/>
    </xf>
    <xf numFmtId="0" fontId="16" fillId="0" borderId="48" xfId="0" applyFont="1" applyBorder="1" applyAlignment="1" applyProtection="1">
      <alignment vertical="center" wrapText="1"/>
    </xf>
    <xf numFmtId="164" fontId="11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42" applyFill="1" applyAlignment="1" applyProtection="1">
      <alignment horizontal="left" vertical="center" inden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left" vertical="center" wrapText="1" indent="1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2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49" xfId="0" applyNumberFormat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50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7" fillId="0" borderId="24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8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12" fillId="0" borderId="30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2"/>
    </xf>
    <xf numFmtId="164" fontId="21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8" xfId="0" applyFont="1" applyBorder="1" applyAlignment="1" applyProtection="1">
      <alignment horizontal="center" vertical="center" wrapText="1"/>
    </xf>
    <xf numFmtId="49" fontId="5" fillId="0" borderId="0" xfId="42" applyNumberFormat="1" applyFill="1" applyProtection="1"/>
    <xf numFmtId="49" fontId="12" fillId="0" borderId="0" xfId="42" applyNumberFormat="1" applyFont="1" applyFill="1" applyProtection="1"/>
    <xf numFmtId="49" fontId="8" fillId="0" borderId="0" xfId="42" applyNumberFormat="1" applyFont="1" applyFill="1" applyProtection="1"/>
    <xf numFmtId="49" fontId="5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7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/>
    </xf>
    <xf numFmtId="0" fontId="14" fillId="0" borderId="15" xfId="0" applyFont="1" applyBorder="1" applyAlignment="1" applyProtection="1">
      <alignment horizontal="left" vertical="center" wrapText="1" indent="1"/>
    </xf>
    <xf numFmtId="0" fontId="16" fillId="0" borderId="29" xfId="0" applyFont="1" applyBorder="1" applyAlignment="1" applyProtection="1">
      <alignment horizontal="lef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49" fontId="21" fillId="0" borderId="0" xfId="42" applyNumberFormat="1" applyFont="1" applyFill="1" applyAlignment="1" applyProtection="1">
      <alignment horizontal="right" vertical="center" indent="1"/>
    </xf>
    <xf numFmtId="0" fontId="8" fillId="0" borderId="0" xfId="42" applyFont="1" applyFill="1" applyAlignment="1" applyProtection="1">
      <alignment horizontal="center"/>
    </xf>
    <xf numFmtId="0" fontId="40" fillId="0" borderId="11" xfId="0" applyFont="1" applyBorder="1" applyAlignment="1" applyProtection="1">
      <alignment horizontal="left" vertical="center" wrapText="1" indent="1"/>
    </xf>
    <xf numFmtId="0" fontId="40" fillId="0" borderId="11" xfId="0" applyFont="1" applyBorder="1" applyAlignment="1" applyProtection="1">
      <alignment horizontal="left" wrapText="1" indent="1"/>
    </xf>
    <xf numFmtId="0" fontId="21" fillId="0" borderId="11" xfId="42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42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2" applyNumberFormat="1" applyFont="1" applyFill="1" applyBorder="1" applyAlignment="1" applyProtection="1">
      <alignment horizontal="center" vertical="center"/>
    </xf>
    <xf numFmtId="0" fontId="8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164" fontId="14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4" fillId="0" borderId="29" xfId="0" quotePrefix="1" applyNumberFormat="1" applyFont="1" applyFill="1" applyBorder="1" applyAlignment="1" applyProtection="1">
      <alignment horizontal="righ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0" fontId="8" fillId="0" borderId="0" xfId="42" applyFont="1" applyFill="1" applyAlignment="1" applyProtection="1">
      <alignment horizontal="center"/>
    </xf>
    <xf numFmtId="164" fontId="10" fillId="0" borderId="0" xfId="0" applyNumberFormat="1" applyFont="1" applyFill="1" applyAlignment="1" applyProtection="1">
      <alignment horizontal="right" vertical="center"/>
    </xf>
    <xf numFmtId="164" fontId="10" fillId="0" borderId="0" xfId="0" applyNumberFormat="1" applyFont="1" applyFill="1" applyAlignment="1" applyProtection="1">
      <alignment horizontal="center" vertical="center"/>
    </xf>
    <xf numFmtId="164" fontId="11" fillId="0" borderId="35" xfId="42" applyNumberFormat="1" applyFont="1" applyFill="1" applyBorder="1" applyAlignment="1" applyProtection="1">
      <alignment horizontal="right" vertical="center" wrapText="1" indent="1"/>
    </xf>
    <xf numFmtId="0" fontId="4" fillId="0" borderId="54" xfId="42" applyFont="1" applyFill="1" applyBorder="1" applyAlignment="1" applyProtection="1">
      <alignment horizontal="center" vertical="center" wrapText="1"/>
    </xf>
    <xf numFmtId="0" fontId="4" fillId="0" borderId="53" xfId="42" applyFont="1" applyFill="1" applyBorder="1" applyAlignment="1" applyProtection="1">
      <alignment horizontal="center" vertical="center" wrapText="1"/>
    </xf>
    <xf numFmtId="164" fontId="12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2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42" applyNumberFormat="1" applyFont="1" applyFill="1" applyBorder="1" applyAlignment="1" applyProtection="1">
      <alignment horizontal="right" vertical="center" wrapText="1" indent="1"/>
    </xf>
    <xf numFmtId="164" fontId="12" fillId="0" borderId="40" xfId="42" applyNumberFormat="1" applyFont="1" applyFill="1" applyBorder="1" applyAlignment="1" applyProtection="1">
      <alignment horizontal="right" vertical="center" wrapText="1" indent="1"/>
    </xf>
    <xf numFmtId="164" fontId="18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1" xfId="42" applyNumberFormat="1" applyFont="1" applyFill="1" applyBorder="1" applyAlignment="1" applyProtection="1">
      <alignment horizontal="right" vertical="center" wrapText="1" indent="1"/>
    </xf>
    <xf numFmtId="164" fontId="12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3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164" fontId="14" fillId="0" borderId="16" xfId="0" quotePrefix="1" applyNumberFormat="1" applyFont="1" applyFill="1" applyBorder="1" applyAlignment="1" applyProtection="1">
      <alignment horizontal="righ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8" fillId="0" borderId="0" xfId="42" applyFont="1" applyFill="1" applyAlignment="1" applyProtection="1">
      <alignment horizontal="center"/>
    </xf>
    <xf numFmtId="0" fontId="13" fillId="0" borderId="0" xfId="42" applyFont="1" applyFill="1" applyAlignment="1" applyProtection="1">
      <alignment horizontal="center"/>
    </xf>
    <xf numFmtId="164" fontId="19" fillId="0" borderId="33" xfId="42" applyNumberFormat="1" applyFont="1" applyFill="1" applyBorder="1" applyAlignment="1" applyProtection="1">
      <alignment horizontal="center" vertical="center"/>
    </xf>
    <xf numFmtId="0" fontId="4" fillId="0" borderId="33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37" xfId="42" applyFont="1" applyFill="1" applyBorder="1" applyAlignment="1" applyProtection="1">
      <alignment horizontal="center" vertical="center" wrapText="1"/>
    </xf>
    <xf numFmtId="0" fontId="4" fillId="0" borderId="39" xfId="42" applyFont="1" applyFill="1" applyBorder="1" applyAlignment="1" applyProtection="1">
      <alignment horizontal="center" vertical="center" wrapText="1"/>
    </xf>
    <xf numFmtId="164" fontId="19" fillId="0" borderId="44" xfId="42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Alignment="1" applyProtection="1">
      <alignment horizontal="center" textRotation="180" wrapText="1"/>
    </xf>
    <xf numFmtId="164" fontId="19" fillId="0" borderId="26" xfId="0" applyNumberFormat="1" applyFont="1" applyFill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10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27" xfId="0" applyNumberFormat="1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center" vertical="center" wrapText="1"/>
    </xf>
  </cellXfs>
  <cellStyles count="47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3"/>
  <sheetViews>
    <sheetView zoomScale="124" zoomScaleNormal="124" zoomScaleSheetLayoutView="100" workbookViewId="0">
      <selection activeCell="G17" sqref="G17"/>
    </sheetView>
  </sheetViews>
  <sheetFormatPr defaultRowHeight="15.75" x14ac:dyDescent="0.25"/>
  <cols>
    <col min="1" max="1" width="7" style="56" customWidth="1"/>
    <col min="2" max="2" width="58.5" style="56" customWidth="1"/>
    <col min="3" max="3" width="16.6640625" style="57" customWidth="1"/>
    <col min="4" max="4" width="16.83203125" style="57" customWidth="1"/>
    <col min="5" max="5" width="9.33203125" style="65" hidden="1" customWidth="1"/>
    <col min="6" max="6" width="9.33203125" style="65"/>
    <col min="7" max="7" width="9.6640625" style="65" bestFit="1" customWidth="1"/>
    <col min="8" max="16384" width="9.33203125" style="65"/>
  </cols>
  <sheetData>
    <row r="1" spans="1:5" x14ac:dyDescent="0.25">
      <c r="A1" s="150"/>
      <c r="B1" s="150"/>
      <c r="C1" s="159"/>
      <c r="D1" s="159"/>
    </row>
    <row r="2" spans="1:5" ht="15.95" customHeight="1" x14ac:dyDescent="0.25">
      <c r="D2" s="149" t="s">
        <v>416</v>
      </c>
    </row>
    <row r="3" spans="1:5" ht="15.95" customHeight="1" x14ac:dyDescent="0.25">
      <c r="A3" s="190" t="s">
        <v>425</v>
      </c>
      <c r="B3" s="190"/>
      <c r="C3" s="190"/>
      <c r="D3" s="190"/>
    </row>
    <row r="4" spans="1:5" ht="15.95" customHeight="1" x14ac:dyDescent="0.25">
      <c r="A4" s="191" t="s">
        <v>424</v>
      </c>
      <c r="B4" s="191"/>
      <c r="C4" s="191"/>
      <c r="D4" s="191"/>
    </row>
    <row r="5" spans="1:5" ht="15.95" customHeight="1" x14ac:dyDescent="0.25">
      <c r="A5" s="191" t="s">
        <v>426</v>
      </c>
      <c r="B5" s="191"/>
      <c r="C5" s="191"/>
      <c r="D5" s="191"/>
    </row>
    <row r="6" spans="1:5" ht="15.95" customHeight="1" x14ac:dyDescent="0.25">
      <c r="A6" s="148"/>
      <c r="B6" s="148"/>
      <c r="C6" s="158"/>
      <c r="D6" s="158"/>
    </row>
    <row r="7" spans="1:5" ht="15.95" customHeight="1" x14ac:dyDescent="0.25">
      <c r="A7" s="189" t="s">
        <v>0</v>
      </c>
      <c r="B7" s="189"/>
      <c r="C7" s="189"/>
      <c r="D7" s="189"/>
      <c r="E7" s="189"/>
    </row>
    <row r="8" spans="1:5" ht="15.95" customHeight="1" thickBot="1" x14ac:dyDescent="0.3">
      <c r="A8" s="9" t="s">
        <v>75</v>
      </c>
      <c r="B8" s="9"/>
      <c r="C8" s="54"/>
      <c r="D8" s="54" t="s">
        <v>110</v>
      </c>
    </row>
    <row r="9" spans="1:5" ht="15.95" customHeight="1" x14ac:dyDescent="0.25">
      <c r="A9" s="196" t="s">
        <v>40</v>
      </c>
      <c r="B9" s="194" t="s">
        <v>1</v>
      </c>
      <c r="C9" s="193" t="s">
        <v>418</v>
      </c>
      <c r="D9" s="198"/>
      <c r="E9" s="137"/>
    </row>
    <row r="10" spans="1:5" ht="38.1" customHeight="1" thickBot="1" x14ac:dyDescent="0.3">
      <c r="A10" s="197"/>
      <c r="B10" s="195"/>
      <c r="C10" s="169" t="s">
        <v>131</v>
      </c>
      <c r="D10" s="170" t="s">
        <v>132</v>
      </c>
      <c r="E10" s="137"/>
    </row>
    <row r="11" spans="1:5" s="66" customFormat="1" ht="12" customHeight="1" thickBot="1" x14ac:dyDescent="0.25">
      <c r="A11" s="37" t="s">
        <v>247</v>
      </c>
      <c r="B11" s="38" t="s">
        <v>248</v>
      </c>
      <c r="C11" s="38" t="s">
        <v>249</v>
      </c>
      <c r="D11" s="39" t="s">
        <v>250</v>
      </c>
      <c r="E11" s="138"/>
    </row>
    <row r="12" spans="1:5" s="67" customFormat="1" ht="12" customHeight="1" thickBot="1" x14ac:dyDescent="0.25">
      <c r="A12" s="32" t="s">
        <v>2</v>
      </c>
      <c r="B12" s="33" t="s">
        <v>133</v>
      </c>
      <c r="C12" s="59">
        <f>SUM(C13:C19)</f>
        <v>72974</v>
      </c>
      <c r="D12" s="53">
        <f>SUM(D13:D19)</f>
        <v>77434</v>
      </c>
      <c r="E12" s="139" t="s">
        <v>330</v>
      </c>
    </row>
    <row r="13" spans="1:5" s="67" customFormat="1" ht="12" customHeight="1" x14ac:dyDescent="0.2">
      <c r="A13" s="27" t="s">
        <v>52</v>
      </c>
      <c r="B13" s="68" t="s">
        <v>134</v>
      </c>
      <c r="C13" s="61">
        <v>10891</v>
      </c>
      <c r="D13" s="133">
        <v>11890</v>
      </c>
      <c r="E13" s="139" t="s">
        <v>331</v>
      </c>
    </row>
    <row r="14" spans="1:5" s="67" customFormat="1" ht="12" customHeight="1" x14ac:dyDescent="0.2">
      <c r="A14" s="26" t="s">
        <v>53</v>
      </c>
      <c r="B14" s="69" t="s">
        <v>135</v>
      </c>
      <c r="C14" s="171">
        <v>40517</v>
      </c>
      <c r="D14" s="172">
        <v>41985</v>
      </c>
      <c r="E14" s="139" t="s">
        <v>332</v>
      </c>
    </row>
    <row r="15" spans="1:5" s="67" customFormat="1" ht="12" customHeight="1" x14ac:dyDescent="0.2">
      <c r="A15" s="26" t="s">
        <v>54</v>
      </c>
      <c r="B15" s="69" t="s">
        <v>136</v>
      </c>
      <c r="C15" s="171">
        <v>20366</v>
      </c>
      <c r="D15" s="172">
        <v>19313</v>
      </c>
      <c r="E15" s="139" t="s">
        <v>333</v>
      </c>
    </row>
    <row r="16" spans="1:5" s="67" customFormat="1" ht="12" customHeight="1" x14ac:dyDescent="0.2">
      <c r="A16" s="26" t="s">
        <v>55</v>
      </c>
      <c r="B16" s="69" t="s">
        <v>137</v>
      </c>
      <c r="C16" s="171">
        <v>1200</v>
      </c>
      <c r="D16" s="172">
        <v>1200</v>
      </c>
      <c r="E16" s="139" t="s">
        <v>334</v>
      </c>
    </row>
    <row r="17" spans="1:5" s="67" customFormat="1" ht="12" customHeight="1" x14ac:dyDescent="0.2">
      <c r="A17" s="26" t="s">
        <v>72</v>
      </c>
      <c r="B17" s="69" t="s">
        <v>138</v>
      </c>
      <c r="C17" s="171"/>
      <c r="D17" s="172"/>
      <c r="E17" s="139" t="s">
        <v>335</v>
      </c>
    </row>
    <row r="18" spans="1:5" s="67" customFormat="1" ht="12" customHeight="1" x14ac:dyDescent="0.2">
      <c r="A18" s="28" t="s">
        <v>56</v>
      </c>
      <c r="B18" s="70" t="s">
        <v>139</v>
      </c>
      <c r="C18" s="173">
        <v>0</v>
      </c>
      <c r="D18" s="174">
        <v>3046</v>
      </c>
      <c r="E18" s="139"/>
    </row>
    <row r="19" spans="1:5" s="67" customFormat="1" ht="12" customHeight="1" thickBot="1" x14ac:dyDescent="0.25">
      <c r="A19" s="28" t="s">
        <v>57</v>
      </c>
      <c r="B19" s="70" t="s">
        <v>415</v>
      </c>
      <c r="C19" s="173">
        <v>0</v>
      </c>
      <c r="D19" s="174">
        <v>0</v>
      </c>
      <c r="E19" s="139" t="s">
        <v>336</v>
      </c>
    </row>
    <row r="20" spans="1:5" s="67" customFormat="1" ht="12" customHeight="1" thickBot="1" x14ac:dyDescent="0.25">
      <c r="A20" s="32" t="s">
        <v>3</v>
      </c>
      <c r="B20" s="49" t="s">
        <v>140</v>
      </c>
      <c r="C20" s="59">
        <f>SUM(C21:C26)</f>
        <v>22203</v>
      </c>
      <c r="D20" s="53">
        <f>SUM(D21:D26)</f>
        <v>23940</v>
      </c>
      <c r="E20" s="139" t="s">
        <v>337</v>
      </c>
    </row>
    <row r="21" spans="1:5" s="67" customFormat="1" ht="12" customHeight="1" x14ac:dyDescent="0.2">
      <c r="A21" s="27" t="s">
        <v>58</v>
      </c>
      <c r="B21" s="68" t="s">
        <v>141</v>
      </c>
      <c r="C21" s="61">
        <v>0</v>
      </c>
      <c r="D21" s="133">
        <v>0</v>
      </c>
      <c r="E21" s="139" t="s">
        <v>338</v>
      </c>
    </row>
    <row r="22" spans="1:5" s="67" customFormat="1" ht="12" customHeight="1" x14ac:dyDescent="0.2">
      <c r="A22" s="26" t="s">
        <v>59</v>
      </c>
      <c r="B22" s="69" t="s">
        <v>142</v>
      </c>
      <c r="C22" s="171">
        <v>0</v>
      </c>
      <c r="D22" s="172">
        <v>0</v>
      </c>
      <c r="E22" s="139" t="s">
        <v>339</v>
      </c>
    </row>
    <row r="23" spans="1:5" s="67" customFormat="1" ht="12" customHeight="1" x14ac:dyDescent="0.2">
      <c r="A23" s="26" t="s">
        <v>60</v>
      </c>
      <c r="B23" s="69" t="s">
        <v>143</v>
      </c>
      <c r="C23" s="171">
        <v>0</v>
      </c>
      <c r="D23" s="172">
        <v>0</v>
      </c>
      <c r="E23" s="139" t="s">
        <v>340</v>
      </c>
    </row>
    <row r="24" spans="1:5" s="67" customFormat="1" ht="12" customHeight="1" x14ac:dyDescent="0.2">
      <c r="A24" s="26" t="s">
        <v>61</v>
      </c>
      <c r="B24" s="69" t="s">
        <v>144</v>
      </c>
      <c r="C24" s="171">
        <v>0</v>
      </c>
      <c r="D24" s="172">
        <v>0</v>
      </c>
      <c r="E24" s="139" t="s">
        <v>341</v>
      </c>
    </row>
    <row r="25" spans="1:5" s="67" customFormat="1" ht="12" customHeight="1" x14ac:dyDescent="0.2">
      <c r="A25" s="26" t="s">
        <v>62</v>
      </c>
      <c r="B25" s="69" t="s">
        <v>145</v>
      </c>
      <c r="C25" s="171">
        <v>22203</v>
      </c>
      <c r="D25" s="172">
        <v>23940</v>
      </c>
      <c r="E25" s="139" t="s">
        <v>342</v>
      </c>
    </row>
    <row r="26" spans="1:5" s="67" customFormat="1" ht="12" customHeight="1" thickBot="1" x14ac:dyDescent="0.25">
      <c r="A26" s="28" t="s">
        <v>68</v>
      </c>
      <c r="B26" s="152" t="s">
        <v>146</v>
      </c>
      <c r="C26" s="173">
        <v>0</v>
      </c>
      <c r="D26" s="174">
        <v>0</v>
      </c>
      <c r="E26" s="139" t="s">
        <v>343</v>
      </c>
    </row>
    <row r="27" spans="1:5" s="67" customFormat="1" ht="19.5" customHeight="1" thickBot="1" x14ac:dyDescent="0.25">
      <c r="A27" s="32" t="s">
        <v>4</v>
      </c>
      <c r="B27" s="33" t="s">
        <v>147</v>
      </c>
      <c r="C27" s="59">
        <f>SUM(C28:C32)</f>
        <v>0</v>
      </c>
      <c r="D27" s="53">
        <f>SUM(D28:D32)</f>
        <v>1250</v>
      </c>
      <c r="E27" s="139" t="s">
        <v>344</v>
      </c>
    </row>
    <row r="28" spans="1:5" s="67" customFormat="1" ht="12" customHeight="1" x14ac:dyDescent="0.2">
      <c r="A28" s="27" t="s">
        <v>41</v>
      </c>
      <c r="B28" s="68" t="s">
        <v>148</v>
      </c>
      <c r="C28" s="61">
        <v>0</v>
      </c>
      <c r="D28" s="133">
        <v>1250</v>
      </c>
      <c r="E28" s="139" t="s">
        <v>345</v>
      </c>
    </row>
    <row r="29" spans="1:5" s="67" customFormat="1" ht="12" customHeight="1" x14ac:dyDescent="0.2">
      <c r="A29" s="26" t="s">
        <v>42</v>
      </c>
      <c r="B29" s="69" t="s">
        <v>149</v>
      </c>
      <c r="C29" s="171"/>
      <c r="D29" s="172">
        <v>0</v>
      </c>
      <c r="E29" s="139" t="s">
        <v>346</v>
      </c>
    </row>
    <row r="30" spans="1:5" s="67" customFormat="1" ht="12" customHeight="1" x14ac:dyDescent="0.2">
      <c r="A30" s="26" t="s">
        <v>43</v>
      </c>
      <c r="B30" s="69" t="s">
        <v>150</v>
      </c>
      <c r="C30" s="171">
        <v>0</v>
      </c>
      <c r="D30" s="172">
        <v>0</v>
      </c>
      <c r="E30" s="139" t="s">
        <v>347</v>
      </c>
    </row>
    <row r="31" spans="1:5" s="67" customFormat="1" ht="12" customHeight="1" x14ac:dyDescent="0.2">
      <c r="A31" s="26" t="s">
        <v>44</v>
      </c>
      <c r="B31" s="69" t="s">
        <v>151</v>
      </c>
      <c r="C31" s="171">
        <v>0</v>
      </c>
      <c r="D31" s="172">
        <v>0</v>
      </c>
      <c r="E31" s="139" t="s">
        <v>348</v>
      </c>
    </row>
    <row r="32" spans="1:5" s="67" customFormat="1" ht="12" customHeight="1" x14ac:dyDescent="0.2">
      <c r="A32" s="26" t="s">
        <v>82</v>
      </c>
      <c r="B32" s="69" t="s">
        <v>152</v>
      </c>
      <c r="C32" s="171">
        <v>0</v>
      </c>
      <c r="D32" s="172">
        <v>0</v>
      </c>
      <c r="E32" s="139" t="s">
        <v>349</v>
      </c>
    </row>
    <row r="33" spans="1:5" s="67" customFormat="1" ht="12" customHeight="1" thickBot="1" x14ac:dyDescent="0.25">
      <c r="A33" s="28" t="s">
        <v>83</v>
      </c>
      <c r="B33" s="151" t="s">
        <v>153</v>
      </c>
      <c r="C33" s="173">
        <v>0</v>
      </c>
      <c r="D33" s="174">
        <v>0</v>
      </c>
      <c r="E33" s="139" t="s">
        <v>350</v>
      </c>
    </row>
    <row r="34" spans="1:5" s="67" customFormat="1" ht="12" customHeight="1" thickBot="1" x14ac:dyDescent="0.25">
      <c r="A34" s="32" t="s">
        <v>84</v>
      </c>
      <c r="B34" s="33" t="s">
        <v>154</v>
      </c>
      <c r="C34" s="63">
        <f>C35+C38+C39+C40</f>
        <v>17920</v>
      </c>
      <c r="D34" s="175">
        <f>D35+D38+D39+D40</f>
        <v>17920</v>
      </c>
      <c r="E34" s="139" t="s">
        <v>351</v>
      </c>
    </row>
    <row r="35" spans="1:5" s="67" customFormat="1" ht="12" customHeight="1" x14ac:dyDescent="0.2">
      <c r="A35" s="27" t="s">
        <v>155</v>
      </c>
      <c r="B35" s="68" t="s">
        <v>156</v>
      </c>
      <c r="C35" s="75">
        <f>SUM(C36:C37)</f>
        <v>15400</v>
      </c>
      <c r="D35" s="176">
        <f>SUM(D36:D37)</f>
        <v>15400</v>
      </c>
      <c r="E35" s="139" t="s">
        <v>352</v>
      </c>
    </row>
    <row r="36" spans="1:5" s="67" customFormat="1" ht="12" customHeight="1" x14ac:dyDescent="0.2">
      <c r="A36" s="26" t="s">
        <v>157</v>
      </c>
      <c r="B36" s="69" t="s">
        <v>158</v>
      </c>
      <c r="C36" s="171">
        <v>1400</v>
      </c>
      <c r="D36" s="172">
        <v>1400</v>
      </c>
      <c r="E36" s="139" t="s">
        <v>353</v>
      </c>
    </row>
    <row r="37" spans="1:5" s="67" customFormat="1" ht="12" customHeight="1" x14ac:dyDescent="0.2">
      <c r="A37" s="26" t="s">
        <v>159</v>
      </c>
      <c r="B37" s="69" t="s">
        <v>409</v>
      </c>
      <c r="C37" s="171">
        <v>14000</v>
      </c>
      <c r="D37" s="172">
        <v>14000</v>
      </c>
      <c r="E37" s="139" t="s">
        <v>354</v>
      </c>
    </row>
    <row r="38" spans="1:5" s="67" customFormat="1" ht="12" customHeight="1" x14ac:dyDescent="0.2">
      <c r="A38" s="26" t="s">
        <v>160</v>
      </c>
      <c r="B38" s="69" t="s">
        <v>161</v>
      </c>
      <c r="C38" s="171">
        <v>2500</v>
      </c>
      <c r="D38" s="172">
        <v>2500</v>
      </c>
      <c r="E38" s="139" t="s">
        <v>355</v>
      </c>
    </row>
    <row r="39" spans="1:5" s="67" customFormat="1" ht="12" customHeight="1" x14ac:dyDescent="0.2">
      <c r="A39" s="26" t="s">
        <v>162</v>
      </c>
      <c r="B39" s="69" t="s">
        <v>163</v>
      </c>
      <c r="C39" s="171">
        <v>0</v>
      </c>
      <c r="D39" s="172">
        <v>0</v>
      </c>
      <c r="E39" s="139" t="s">
        <v>356</v>
      </c>
    </row>
    <row r="40" spans="1:5" s="67" customFormat="1" ht="12" customHeight="1" thickBot="1" x14ac:dyDescent="0.25">
      <c r="A40" s="28" t="s">
        <v>164</v>
      </c>
      <c r="B40" s="51" t="s">
        <v>165</v>
      </c>
      <c r="C40" s="173">
        <v>20</v>
      </c>
      <c r="D40" s="174">
        <v>20</v>
      </c>
      <c r="E40" s="139" t="s">
        <v>357</v>
      </c>
    </row>
    <row r="41" spans="1:5" s="67" customFormat="1" ht="12" customHeight="1" thickBot="1" x14ac:dyDescent="0.25">
      <c r="A41" s="32" t="s">
        <v>6</v>
      </c>
      <c r="B41" s="33" t="s">
        <v>166</v>
      </c>
      <c r="C41" s="59">
        <f>SUM(C42:C51)</f>
        <v>16697</v>
      </c>
      <c r="D41" s="53">
        <f>SUM(D42:D51)</f>
        <v>16697</v>
      </c>
      <c r="E41" s="139" t="s">
        <v>358</v>
      </c>
    </row>
    <row r="42" spans="1:5" s="67" customFormat="1" ht="12" customHeight="1" x14ac:dyDescent="0.2">
      <c r="A42" s="27" t="s">
        <v>45</v>
      </c>
      <c r="B42" s="68" t="s">
        <v>167</v>
      </c>
      <c r="C42" s="61">
        <v>2100</v>
      </c>
      <c r="D42" s="133">
        <v>2100</v>
      </c>
      <c r="E42" s="139" t="s">
        <v>359</v>
      </c>
    </row>
    <row r="43" spans="1:5" s="67" customFormat="1" ht="12" customHeight="1" x14ac:dyDescent="0.2">
      <c r="A43" s="26" t="s">
        <v>46</v>
      </c>
      <c r="B43" s="69" t="s">
        <v>168</v>
      </c>
      <c r="C43" s="171">
        <v>6068</v>
      </c>
      <c r="D43" s="172">
        <v>6068</v>
      </c>
      <c r="E43" s="139" t="s">
        <v>360</v>
      </c>
    </row>
    <row r="44" spans="1:5" s="67" customFormat="1" ht="12" customHeight="1" x14ac:dyDescent="0.2">
      <c r="A44" s="26" t="s">
        <v>47</v>
      </c>
      <c r="B44" s="69" t="s">
        <v>169</v>
      </c>
      <c r="C44" s="171">
        <v>2070</v>
      </c>
      <c r="D44" s="172">
        <v>2070</v>
      </c>
      <c r="E44" s="139" t="s">
        <v>361</v>
      </c>
    </row>
    <row r="45" spans="1:5" s="67" customFormat="1" ht="12" customHeight="1" x14ac:dyDescent="0.2">
      <c r="A45" s="26" t="s">
        <v>86</v>
      </c>
      <c r="B45" s="69" t="s">
        <v>170</v>
      </c>
      <c r="C45" s="171"/>
      <c r="D45" s="172">
        <v>0</v>
      </c>
      <c r="E45" s="139" t="s">
        <v>362</v>
      </c>
    </row>
    <row r="46" spans="1:5" s="67" customFormat="1" ht="12" customHeight="1" x14ac:dyDescent="0.2">
      <c r="A46" s="26" t="s">
        <v>87</v>
      </c>
      <c r="B46" s="69" t="s">
        <v>171</v>
      </c>
      <c r="C46" s="171">
        <v>4182</v>
      </c>
      <c r="D46" s="172">
        <v>4182</v>
      </c>
      <c r="E46" s="139" t="s">
        <v>363</v>
      </c>
    </row>
    <row r="47" spans="1:5" s="67" customFormat="1" ht="12" customHeight="1" x14ac:dyDescent="0.2">
      <c r="A47" s="26" t="s">
        <v>88</v>
      </c>
      <c r="B47" s="69" t="s">
        <v>172</v>
      </c>
      <c r="C47" s="171">
        <v>2276</v>
      </c>
      <c r="D47" s="172">
        <v>2276</v>
      </c>
      <c r="E47" s="139" t="s">
        <v>364</v>
      </c>
    </row>
    <row r="48" spans="1:5" s="67" customFormat="1" ht="12" customHeight="1" x14ac:dyDescent="0.2">
      <c r="A48" s="26" t="s">
        <v>89</v>
      </c>
      <c r="B48" s="69" t="s">
        <v>173</v>
      </c>
      <c r="C48" s="171">
        <v>0</v>
      </c>
      <c r="D48" s="172">
        <v>0</v>
      </c>
      <c r="E48" s="139" t="s">
        <v>365</v>
      </c>
    </row>
    <row r="49" spans="1:5" s="67" customFormat="1" ht="12" customHeight="1" x14ac:dyDescent="0.2">
      <c r="A49" s="26" t="s">
        <v>90</v>
      </c>
      <c r="B49" s="69" t="s">
        <v>174</v>
      </c>
      <c r="C49" s="171">
        <v>1</v>
      </c>
      <c r="D49" s="172">
        <v>1</v>
      </c>
      <c r="E49" s="139" t="s">
        <v>366</v>
      </c>
    </row>
    <row r="50" spans="1:5" s="67" customFormat="1" ht="12" customHeight="1" x14ac:dyDescent="0.2">
      <c r="A50" s="26" t="s">
        <v>175</v>
      </c>
      <c r="B50" s="69" t="s">
        <v>176</v>
      </c>
      <c r="C50" s="177">
        <v>0</v>
      </c>
      <c r="D50" s="178">
        <v>0</v>
      </c>
      <c r="E50" s="139" t="s">
        <v>367</v>
      </c>
    </row>
    <row r="51" spans="1:5" s="67" customFormat="1" ht="12" customHeight="1" thickBot="1" x14ac:dyDescent="0.25">
      <c r="A51" s="28" t="s">
        <v>177</v>
      </c>
      <c r="B51" s="70" t="s">
        <v>178</v>
      </c>
      <c r="C51" s="179">
        <v>0</v>
      </c>
      <c r="D51" s="180">
        <v>0</v>
      </c>
      <c r="E51" s="139" t="s">
        <v>368</v>
      </c>
    </row>
    <row r="52" spans="1:5" s="67" customFormat="1" ht="12" customHeight="1" thickBot="1" x14ac:dyDescent="0.25">
      <c r="A52" s="32" t="s">
        <v>7</v>
      </c>
      <c r="B52" s="33" t="s">
        <v>179</v>
      </c>
      <c r="C52" s="59">
        <f>SUM(C53:C57)</f>
        <v>3500</v>
      </c>
      <c r="D52" s="53">
        <f>SUM(D53:D57)</f>
        <v>3500</v>
      </c>
      <c r="E52" s="139" t="s">
        <v>369</v>
      </c>
    </row>
    <row r="53" spans="1:5" s="67" customFormat="1" ht="12" customHeight="1" x14ac:dyDescent="0.2">
      <c r="A53" s="27" t="s">
        <v>48</v>
      </c>
      <c r="B53" s="68" t="s">
        <v>180</v>
      </c>
      <c r="C53" s="76">
        <v>0</v>
      </c>
      <c r="D53" s="181">
        <v>0</v>
      </c>
      <c r="E53" s="139" t="s">
        <v>370</v>
      </c>
    </row>
    <row r="54" spans="1:5" s="67" customFormat="1" ht="12" customHeight="1" x14ac:dyDescent="0.2">
      <c r="A54" s="26" t="s">
        <v>49</v>
      </c>
      <c r="B54" s="69" t="s">
        <v>181</v>
      </c>
      <c r="C54" s="177">
        <v>3500</v>
      </c>
      <c r="D54" s="178">
        <v>3500</v>
      </c>
      <c r="E54" s="139" t="s">
        <v>371</v>
      </c>
    </row>
    <row r="55" spans="1:5" s="67" customFormat="1" ht="12" customHeight="1" x14ac:dyDescent="0.2">
      <c r="A55" s="26" t="s">
        <v>182</v>
      </c>
      <c r="B55" s="69" t="s">
        <v>183</v>
      </c>
      <c r="C55" s="177">
        <v>0</v>
      </c>
      <c r="D55" s="178"/>
      <c r="E55" s="139" t="s">
        <v>372</v>
      </c>
    </row>
    <row r="56" spans="1:5" s="67" customFormat="1" ht="12" customHeight="1" x14ac:dyDescent="0.2">
      <c r="A56" s="26" t="s">
        <v>184</v>
      </c>
      <c r="B56" s="69" t="s">
        <v>185</v>
      </c>
      <c r="C56" s="177">
        <v>0</v>
      </c>
      <c r="D56" s="178">
        <v>0</v>
      </c>
      <c r="E56" s="139" t="s">
        <v>373</v>
      </c>
    </row>
    <row r="57" spans="1:5" s="67" customFormat="1" ht="12" customHeight="1" thickBot="1" x14ac:dyDescent="0.25">
      <c r="A57" s="28" t="s">
        <v>186</v>
      </c>
      <c r="B57" s="70" t="s">
        <v>187</v>
      </c>
      <c r="C57" s="179">
        <v>0</v>
      </c>
      <c r="D57" s="180">
        <v>0</v>
      </c>
      <c r="E57" s="139" t="s">
        <v>374</v>
      </c>
    </row>
    <row r="58" spans="1:5" s="67" customFormat="1" ht="17.25" customHeight="1" thickBot="1" x14ac:dyDescent="0.25">
      <c r="A58" s="32" t="s">
        <v>91</v>
      </c>
      <c r="B58" s="33" t="s">
        <v>188</v>
      </c>
      <c r="C58" s="59">
        <f>SUM(C59:C62)</f>
        <v>0</v>
      </c>
      <c r="D58" s="53">
        <f>SUM(D59:D62)</f>
        <v>0</v>
      </c>
      <c r="E58" s="139" t="s">
        <v>375</v>
      </c>
    </row>
    <row r="59" spans="1:5" s="67" customFormat="1" ht="12" customHeight="1" x14ac:dyDescent="0.2">
      <c r="A59" s="27" t="s">
        <v>50</v>
      </c>
      <c r="B59" s="68" t="s">
        <v>189</v>
      </c>
      <c r="C59" s="61">
        <v>0</v>
      </c>
      <c r="D59" s="133">
        <v>0</v>
      </c>
      <c r="E59" s="139" t="s">
        <v>376</v>
      </c>
    </row>
    <row r="60" spans="1:5" s="67" customFormat="1" ht="19.5" customHeight="1" x14ac:dyDescent="0.2">
      <c r="A60" s="26" t="s">
        <v>51</v>
      </c>
      <c r="B60" s="69" t="s">
        <v>190</v>
      </c>
      <c r="C60" s="171">
        <v>0</v>
      </c>
      <c r="D60" s="172">
        <v>0</v>
      </c>
      <c r="E60" s="139" t="s">
        <v>377</v>
      </c>
    </row>
    <row r="61" spans="1:5" s="67" customFormat="1" ht="12" customHeight="1" x14ac:dyDescent="0.2">
      <c r="A61" s="26" t="s">
        <v>191</v>
      </c>
      <c r="B61" s="69" t="s">
        <v>192</v>
      </c>
      <c r="C61" s="171"/>
      <c r="D61" s="172"/>
      <c r="E61" s="139" t="s">
        <v>378</v>
      </c>
    </row>
    <row r="62" spans="1:5" s="67" customFormat="1" ht="12" customHeight="1" thickBot="1" x14ac:dyDescent="0.25">
      <c r="A62" s="28" t="s">
        <v>193</v>
      </c>
      <c r="B62" s="70" t="s">
        <v>194</v>
      </c>
      <c r="C62" s="173">
        <v>0</v>
      </c>
      <c r="D62" s="174">
        <v>0</v>
      </c>
      <c r="E62" s="139" t="s">
        <v>379</v>
      </c>
    </row>
    <row r="63" spans="1:5" s="67" customFormat="1" ht="12" customHeight="1" thickBot="1" x14ac:dyDescent="0.25">
      <c r="A63" s="32" t="s">
        <v>9</v>
      </c>
      <c r="B63" s="49" t="s">
        <v>195</v>
      </c>
      <c r="C63" s="59">
        <f>SUM(C64:C66)</f>
        <v>2460</v>
      </c>
      <c r="D63" s="53">
        <f>SUM(D64:D66)</f>
        <v>2460</v>
      </c>
      <c r="E63" s="139" t="s">
        <v>380</v>
      </c>
    </row>
    <row r="64" spans="1:5" s="67" customFormat="1" ht="12" customHeight="1" x14ac:dyDescent="0.2">
      <c r="A64" s="27" t="s">
        <v>92</v>
      </c>
      <c r="B64" s="68" t="s">
        <v>196</v>
      </c>
      <c r="C64" s="177">
        <v>0</v>
      </c>
      <c r="D64" s="178">
        <v>0</v>
      </c>
      <c r="E64" s="139" t="s">
        <v>381</v>
      </c>
    </row>
    <row r="65" spans="1:8" s="67" customFormat="1" ht="12" customHeight="1" x14ac:dyDescent="0.2">
      <c r="A65" s="26" t="s">
        <v>93</v>
      </c>
      <c r="B65" s="69" t="s">
        <v>197</v>
      </c>
      <c r="C65" s="177">
        <v>2460</v>
      </c>
      <c r="D65" s="178">
        <v>2460</v>
      </c>
      <c r="E65" s="139" t="s">
        <v>382</v>
      </c>
    </row>
    <row r="66" spans="1:8" s="67" customFormat="1" ht="12" customHeight="1" x14ac:dyDescent="0.2">
      <c r="A66" s="26" t="s">
        <v>111</v>
      </c>
      <c r="B66" s="69" t="s">
        <v>198</v>
      </c>
      <c r="C66" s="177">
        <v>0</v>
      </c>
      <c r="D66" s="178">
        <v>0</v>
      </c>
      <c r="E66" s="139" t="s">
        <v>383</v>
      </c>
    </row>
    <row r="67" spans="1:8" s="67" customFormat="1" ht="12" customHeight="1" thickBot="1" x14ac:dyDescent="0.25">
      <c r="A67" s="28" t="s">
        <v>199</v>
      </c>
      <c r="B67" s="152" t="s">
        <v>200</v>
      </c>
      <c r="C67" s="177"/>
      <c r="D67" s="178"/>
      <c r="E67" s="139" t="s">
        <v>384</v>
      </c>
    </row>
    <row r="68" spans="1:8" s="67" customFormat="1" ht="12" customHeight="1" thickBot="1" x14ac:dyDescent="0.25">
      <c r="A68" s="32" t="s">
        <v>10</v>
      </c>
      <c r="B68" s="33" t="s">
        <v>201</v>
      </c>
      <c r="C68" s="63">
        <f>C12+C20+C27+C34+C41+C52+C58+C63</f>
        <v>135754</v>
      </c>
      <c r="D68" s="175">
        <f>D12+D20+D27+D34+D41+D52+D58+D63</f>
        <v>143201</v>
      </c>
      <c r="E68" s="139" t="s">
        <v>385</v>
      </c>
    </row>
    <row r="69" spans="1:8" s="67" customFormat="1" ht="12" customHeight="1" thickBot="1" x14ac:dyDescent="0.25">
      <c r="A69" s="77" t="s">
        <v>202</v>
      </c>
      <c r="B69" s="49" t="s">
        <v>203</v>
      </c>
      <c r="C69" s="59">
        <f>SUM(C70:C72)</f>
        <v>0</v>
      </c>
      <c r="D69" s="53">
        <f>SUM(D70:D72)</f>
        <v>0</v>
      </c>
      <c r="E69" s="168">
        <f>SUM(E70:E72)</f>
        <v>0</v>
      </c>
    </row>
    <row r="70" spans="1:8" s="67" customFormat="1" ht="12" customHeight="1" x14ac:dyDescent="0.2">
      <c r="A70" s="27" t="s">
        <v>204</v>
      </c>
      <c r="B70" s="68" t="s">
        <v>205</v>
      </c>
      <c r="C70" s="177">
        <v>0</v>
      </c>
      <c r="D70" s="178">
        <v>0</v>
      </c>
      <c r="E70" s="139" t="s">
        <v>386</v>
      </c>
    </row>
    <row r="71" spans="1:8" s="67" customFormat="1" ht="12" customHeight="1" x14ac:dyDescent="0.2">
      <c r="A71" s="26" t="s">
        <v>206</v>
      </c>
      <c r="B71" s="69" t="s">
        <v>207</v>
      </c>
      <c r="C71" s="177">
        <v>0</v>
      </c>
      <c r="D71" s="178">
        <v>0</v>
      </c>
      <c r="E71" s="139" t="s">
        <v>387</v>
      </c>
    </row>
    <row r="72" spans="1:8" s="67" customFormat="1" ht="12" customHeight="1" thickBot="1" x14ac:dyDescent="0.25">
      <c r="A72" s="28" t="s">
        <v>208</v>
      </c>
      <c r="B72" s="17" t="s">
        <v>252</v>
      </c>
      <c r="C72" s="177">
        <v>0</v>
      </c>
      <c r="D72" s="178">
        <v>0</v>
      </c>
      <c r="E72" s="139" t="s">
        <v>388</v>
      </c>
    </row>
    <row r="73" spans="1:8" s="67" customFormat="1" ht="12" customHeight="1" thickBot="1" x14ac:dyDescent="0.25">
      <c r="A73" s="77" t="s">
        <v>209</v>
      </c>
      <c r="B73" s="49" t="s">
        <v>210</v>
      </c>
      <c r="C73" s="59">
        <f>SUM(C74:C77)</f>
        <v>0</v>
      </c>
      <c r="D73" s="53">
        <f>SUM(D74:D77)</f>
        <v>0</v>
      </c>
      <c r="E73" s="139" t="s">
        <v>389</v>
      </c>
    </row>
    <row r="74" spans="1:8" s="67" customFormat="1" ht="13.5" customHeight="1" x14ac:dyDescent="0.2">
      <c r="A74" s="27" t="s">
        <v>73</v>
      </c>
      <c r="B74" s="68" t="s">
        <v>211</v>
      </c>
      <c r="C74" s="177">
        <v>0</v>
      </c>
      <c r="D74" s="178">
        <v>0</v>
      </c>
      <c r="E74" s="139" t="s">
        <v>390</v>
      </c>
    </row>
    <row r="75" spans="1:8" s="67" customFormat="1" ht="12" customHeight="1" x14ac:dyDescent="0.2">
      <c r="A75" s="26" t="s">
        <v>74</v>
      </c>
      <c r="B75" s="69" t="s">
        <v>212</v>
      </c>
      <c r="C75" s="177">
        <v>0</v>
      </c>
      <c r="D75" s="178">
        <v>0</v>
      </c>
      <c r="E75" s="139" t="s">
        <v>391</v>
      </c>
    </row>
    <row r="76" spans="1:8" s="67" customFormat="1" ht="12" customHeight="1" x14ac:dyDescent="0.2">
      <c r="A76" s="26" t="s">
        <v>213</v>
      </c>
      <c r="B76" s="69" t="s">
        <v>214</v>
      </c>
      <c r="C76" s="177">
        <v>0</v>
      </c>
      <c r="D76" s="178">
        <v>0</v>
      </c>
      <c r="E76" s="139" t="s">
        <v>392</v>
      </c>
    </row>
    <row r="77" spans="1:8" s="67" customFormat="1" ht="12" customHeight="1" thickBot="1" x14ac:dyDescent="0.25">
      <c r="A77" s="28" t="s">
        <v>215</v>
      </c>
      <c r="B77" s="70" t="s">
        <v>216</v>
      </c>
      <c r="C77" s="177">
        <v>0</v>
      </c>
      <c r="D77" s="178">
        <v>0</v>
      </c>
      <c r="E77" s="139" t="s">
        <v>393</v>
      </c>
    </row>
    <row r="78" spans="1:8" s="67" customFormat="1" ht="12" customHeight="1" thickBot="1" x14ac:dyDescent="0.25">
      <c r="A78" s="77" t="s">
        <v>217</v>
      </c>
      <c r="B78" s="49" t="s">
        <v>218</v>
      </c>
      <c r="C78" s="59">
        <f>SUM(C79:C80)</f>
        <v>23946</v>
      </c>
      <c r="D78" s="53">
        <f>SUM(D79:D80)</f>
        <v>26496</v>
      </c>
      <c r="E78" s="139" t="s">
        <v>394</v>
      </c>
    </row>
    <row r="79" spans="1:8" s="67" customFormat="1" ht="12" customHeight="1" x14ac:dyDescent="0.2">
      <c r="A79" s="27" t="s">
        <v>219</v>
      </c>
      <c r="B79" s="68" t="s">
        <v>220</v>
      </c>
      <c r="C79" s="177">
        <v>23946</v>
      </c>
      <c r="D79" s="178">
        <v>26496</v>
      </c>
      <c r="E79" s="139" t="s">
        <v>395</v>
      </c>
      <c r="H79" s="157"/>
    </row>
    <row r="80" spans="1:8" s="67" customFormat="1" ht="12" customHeight="1" thickBot="1" x14ac:dyDescent="0.25">
      <c r="A80" s="28" t="s">
        <v>221</v>
      </c>
      <c r="B80" s="70" t="s">
        <v>222</v>
      </c>
      <c r="C80" s="177">
        <v>0</v>
      </c>
      <c r="D80" s="178">
        <v>0</v>
      </c>
      <c r="E80" s="139" t="s">
        <v>396</v>
      </c>
    </row>
    <row r="81" spans="1:5" s="67" customFormat="1" ht="12" customHeight="1" thickBot="1" x14ac:dyDescent="0.25">
      <c r="A81" s="77" t="s">
        <v>223</v>
      </c>
      <c r="B81" s="49" t="s">
        <v>224</v>
      </c>
      <c r="C81" s="59">
        <f>SUM(C82:C84)</f>
        <v>0</v>
      </c>
      <c r="D81" s="53">
        <f>SUM(D82:D84)</f>
        <v>0</v>
      </c>
      <c r="E81" s="139" t="s">
        <v>397</v>
      </c>
    </row>
    <row r="82" spans="1:5" s="67" customFormat="1" ht="12" customHeight="1" x14ac:dyDescent="0.2">
      <c r="A82" s="27" t="s">
        <v>225</v>
      </c>
      <c r="B82" s="68" t="s">
        <v>226</v>
      </c>
      <c r="C82" s="177">
        <v>0</v>
      </c>
      <c r="D82" s="178"/>
      <c r="E82" s="139" t="s">
        <v>398</v>
      </c>
    </row>
    <row r="83" spans="1:5" s="67" customFormat="1" ht="12" customHeight="1" x14ac:dyDescent="0.2">
      <c r="A83" s="26" t="s">
        <v>227</v>
      </c>
      <c r="B83" s="69" t="s">
        <v>228</v>
      </c>
      <c r="C83" s="177">
        <v>0</v>
      </c>
      <c r="D83" s="178">
        <v>0</v>
      </c>
      <c r="E83" s="139" t="s">
        <v>399</v>
      </c>
    </row>
    <row r="84" spans="1:5" s="67" customFormat="1" ht="12" customHeight="1" thickBot="1" x14ac:dyDescent="0.25">
      <c r="A84" s="28" t="s">
        <v>229</v>
      </c>
      <c r="B84" s="51" t="s">
        <v>230</v>
      </c>
      <c r="C84" s="177">
        <v>0</v>
      </c>
      <c r="D84" s="178">
        <v>0</v>
      </c>
      <c r="E84" s="139" t="s">
        <v>400</v>
      </c>
    </row>
    <row r="85" spans="1:5" s="67" customFormat="1" ht="12" customHeight="1" thickBot="1" x14ac:dyDescent="0.25">
      <c r="A85" s="77" t="s">
        <v>231</v>
      </c>
      <c r="B85" s="49" t="s">
        <v>232</v>
      </c>
      <c r="C85" s="59">
        <f>SUM(C86:C89)</f>
        <v>0</v>
      </c>
      <c r="D85" s="53">
        <f>SUM(D86:D89)</f>
        <v>0</v>
      </c>
      <c r="E85" s="139" t="s">
        <v>401</v>
      </c>
    </row>
    <row r="86" spans="1:5" s="67" customFormat="1" ht="12" customHeight="1" x14ac:dyDescent="0.2">
      <c r="A86" s="71" t="s">
        <v>233</v>
      </c>
      <c r="B86" s="68" t="s">
        <v>234</v>
      </c>
      <c r="C86" s="177">
        <v>0</v>
      </c>
      <c r="D86" s="178">
        <v>0</v>
      </c>
      <c r="E86" s="139" t="s">
        <v>402</v>
      </c>
    </row>
    <row r="87" spans="1:5" s="67" customFormat="1" ht="12" customHeight="1" x14ac:dyDescent="0.2">
      <c r="A87" s="72" t="s">
        <v>235</v>
      </c>
      <c r="B87" s="69" t="s">
        <v>236</v>
      </c>
      <c r="C87" s="177">
        <v>0</v>
      </c>
      <c r="D87" s="178">
        <v>0</v>
      </c>
      <c r="E87" s="139" t="s">
        <v>403</v>
      </c>
    </row>
    <row r="88" spans="1:5" s="67" customFormat="1" ht="12" customHeight="1" x14ac:dyDescent="0.2">
      <c r="A88" s="72" t="s">
        <v>237</v>
      </c>
      <c r="B88" s="69" t="s">
        <v>238</v>
      </c>
      <c r="C88" s="177">
        <v>0</v>
      </c>
      <c r="D88" s="178">
        <v>0</v>
      </c>
      <c r="E88" s="139" t="s">
        <v>404</v>
      </c>
    </row>
    <row r="89" spans="1:5" s="67" customFormat="1" ht="12" customHeight="1" thickBot="1" x14ac:dyDescent="0.25">
      <c r="A89" s="78" t="s">
        <v>239</v>
      </c>
      <c r="B89" s="51" t="s">
        <v>240</v>
      </c>
      <c r="C89" s="177">
        <v>0</v>
      </c>
      <c r="D89" s="178">
        <v>0</v>
      </c>
      <c r="E89" s="139" t="s">
        <v>405</v>
      </c>
    </row>
    <row r="90" spans="1:5" s="67" customFormat="1" ht="12" customHeight="1" thickBot="1" x14ac:dyDescent="0.25">
      <c r="A90" s="77" t="s">
        <v>241</v>
      </c>
      <c r="B90" s="49" t="s">
        <v>242</v>
      </c>
      <c r="C90" s="80">
        <v>0</v>
      </c>
      <c r="D90" s="182">
        <v>0</v>
      </c>
      <c r="E90" s="139" t="s">
        <v>406</v>
      </c>
    </row>
    <row r="91" spans="1:5" s="67" customFormat="1" ht="12" customHeight="1" thickBot="1" x14ac:dyDescent="0.25">
      <c r="A91" s="77" t="s">
        <v>243</v>
      </c>
      <c r="B91" s="16" t="s">
        <v>244</v>
      </c>
      <c r="C91" s="63">
        <f>C69+C73+C78+C81+C85+C90</f>
        <v>23946</v>
      </c>
      <c r="D91" s="175">
        <f>D69+D73+D78+D81+D85+D90</f>
        <v>26496</v>
      </c>
      <c r="E91" s="139" t="s">
        <v>407</v>
      </c>
    </row>
    <row r="92" spans="1:5" s="67" customFormat="1" ht="20.25" customHeight="1" thickBot="1" x14ac:dyDescent="0.25">
      <c r="A92" s="79" t="s">
        <v>245</v>
      </c>
      <c r="B92" s="18" t="s">
        <v>246</v>
      </c>
      <c r="C92" s="63">
        <f>C68+C91</f>
        <v>159700</v>
      </c>
      <c r="D92" s="175">
        <f>D68+D91</f>
        <v>169697</v>
      </c>
      <c r="E92" s="139" t="s">
        <v>408</v>
      </c>
    </row>
    <row r="93" spans="1:5" s="67" customFormat="1" ht="12" customHeight="1" x14ac:dyDescent="0.2">
      <c r="A93" s="14"/>
      <c r="B93" s="14"/>
      <c r="C93" s="15"/>
      <c r="D93" s="15"/>
      <c r="E93" s="139"/>
    </row>
    <row r="94" spans="1:5" ht="12.75" customHeight="1" x14ac:dyDescent="0.25">
      <c r="A94" s="189" t="s">
        <v>30</v>
      </c>
      <c r="B94" s="189"/>
      <c r="C94" s="189"/>
      <c r="D94" s="189"/>
      <c r="E94" s="137"/>
    </row>
    <row r="95" spans="1:5" s="73" customFormat="1" ht="10.5" customHeight="1" thickBot="1" x14ac:dyDescent="0.3">
      <c r="A95" s="10" t="s">
        <v>76</v>
      </c>
      <c r="B95" s="10"/>
      <c r="C95" s="41"/>
      <c r="D95" s="41"/>
      <c r="E95" s="140"/>
    </row>
    <row r="96" spans="1:5" s="73" customFormat="1" ht="16.5" customHeight="1" x14ac:dyDescent="0.25">
      <c r="A96" s="196" t="s">
        <v>40</v>
      </c>
      <c r="B96" s="194" t="s">
        <v>130</v>
      </c>
      <c r="C96" s="193" t="str">
        <f>+C9</f>
        <v>2017. évi</v>
      </c>
      <c r="D96" s="193"/>
      <c r="E96" s="140"/>
    </row>
    <row r="97" spans="1:8" ht="24" customHeight="1" thickBot="1" x14ac:dyDescent="0.3">
      <c r="A97" s="197"/>
      <c r="B97" s="195"/>
      <c r="C97" s="160" t="s">
        <v>131</v>
      </c>
      <c r="D97" s="160" t="s">
        <v>132</v>
      </c>
      <c r="E97" s="137"/>
    </row>
    <row r="98" spans="1:8" s="66" customFormat="1" ht="12" customHeight="1" thickBot="1" x14ac:dyDescent="0.25">
      <c r="A98" s="37" t="s">
        <v>247</v>
      </c>
      <c r="B98" s="38" t="s">
        <v>248</v>
      </c>
      <c r="C98" s="38" t="s">
        <v>249</v>
      </c>
      <c r="D98" s="38" t="s">
        <v>250</v>
      </c>
      <c r="E98" s="138"/>
    </row>
    <row r="99" spans="1:8" ht="12" customHeight="1" thickBot="1" x14ac:dyDescent="0.3">
      <c r="A99" s="34" t="s">
        <v>2</v>
      </c>
      <c r="B99" s="36" t="s">
        <v>253</v>
      </c>
      <c r="C99" s="58">
        <f>SUM(C100:C104)</f>
        <v>129458</v>
      </c>
      <c r="D99" s="58">
        <f>SUM(D100:D104)</f>
        <v>133113</v>
      </c>
      <c r="E99" s="137" t="s">
        <v>330</v>
      </c>
    </row>
    <row r="100" spans="1:8" ht="12" customHeight="1" x14ac:dyDescent="0.25">
      <c r="A100" s="29" t="s">
        <v>52</v>
      </c>
      <c r="B100" s="22" t="s">
        <v>31</v>
      </c>
      <c r="C100" s="131">
        <v>26682</v>
      </c>
      <c r="D100" s="131">
        <v>30459</v>
      </c>
      <c r="E100" s="137" t="s">
        <v>331</v>
      </c>
      <c r="H100" s="157"/>
    </row>
    <row r="101" spans="1:8" ht="12" customHeight="1" x14ac:dyDescent="0.25">
      <c r="A101" s="26" t="s">
        <v>53</v>
      </c>
      <c r="B101" s="20" t="s">
        <v>94</v>
      </c>
      <c r="C101" s="132">
        <v>4130</v>
      </c>
      <c r="D101" s="132">
        <v>4925</v>
      </c>
      <c r="E101" s="137" t="s">
        <v>332</v>
      </c>
      <c r="H101" s="157"/>
    </row>
    <row r="102" spans="1:8" ht="12" customHeight="1" x14ac:dyDescent="0.25">
      <c r="A102" s="26" t="s">
        <v>54</v>
      </c>
      <c r="B102" s="20" t="s">
        <v>71</v>
      </c>
      <c r="C102" s="134">
        <v>45184</v>
      </c>
      <c r="D102" s="134">
        <v>44234</v>
      </c>
      <c r="E102" s="137" t="s">
        <v>333</v>
      </c>
      <c r="H102" s="157"/>
    </row>
    <row r="103" spans="1:8" ht="12" customHeight="1" x14ac:dyDescent="0.25">
      <c r="A103" s="26" t="s">
        <v>55</v>
      </c>
      <c r="B103" s="23" t="s">
        <v>95</v>
      </c>
      <c r="C103" s="134">
        <v>7741</v>
      </c>
      <c r="D103" s="134">
        <v>7724</v>
      </c>
      <c r="E103" s="137" t="s">
        <v>334</v>
      </c>
    </row>
    <row r="104" spans="1:8" ht="12" customHeight="1" x14ac:dyDescent="0.25">
      <c r="A104" s="26" t="s">
        <v>63</v>
      </c>
      <c r="B104" s="31" t="s">
        <v>96</v>
      </c>
      <c r="C104" s="134">
        <f>46842-C130</f>
        <v>45721</v>
      </c>
      <c r="D104" s="134">
        <f>48327-D130</f>
        <v>45771</v>
      </c>
      <c r="E104" s="137" t="s">
        <v>335</v>
      </c>
    </row>
    <row r="105" spans="1:8" ht="12" customHeight="1" x14ac:dyDescent="0.25">
      <c r="A105" s="26" t="s">
        <v>56</v>
      </c>
      <c r="B105" s="20" t="s">
        <v>254</v>
      </c>
      <c r="C105" s="134">
        <v>0</v>
      </c>
      <c r="D105" s="134">
        <v>298</v>
      </c>
      <c r="E105" s="137" t="s">
        <v>336</v>
      </c>
    </row>
    <row r="106" spans="1:8" ht="12" customHeight="1" x14ac:dyDescent="0.25">
      <c r="A106" s="26" t="s">
        <v>57</v>
      </c>
      <c r="B106" s="43" t="s">
        <v>255</v>
      </c>
      <c r="C106" s="62">
        <v>0</v>
      </c>
      <c r="D106" s="62">
        <v>0</v>
      </c>
      <c r="E106" s="137" t="s">
        <v>337</v>
      </c>
    </row>
    <row r="107" spans="1:8" ht="12" customHeight="1" x14ac:dyDescent="0.25">
      <c r="A107" s="26" t="s">
        <v>64</v>
      </c>
      <c r="B107" s="44" t="s">
        <v>256</v>
      </c>
      <c r="C107" s="62">
        <v>0</v>
      </c>
      <c r="D107" s="62">
        <v>0</v>
      </c>
      <c r="E107" s="137" t="s">
        <v>338</v>
      </c>
    </row>
    <row r="108" spans="1:8" ht="17.25" customHeight="1" x14ac:dyDescent="0.25">
      <c r="A108" s="26" t="s">
        <v>65</v>
      </c>
      <c r="B108" s="44" t="s">
        <v>257</v>
      </c>
      <c r="C108" s="62"/>
      <c r="D108" s="62">
        <v>0</v>
      </c>
      <c r="E108" s="137" t="s">
        <v>339</v>
      </c>
    </row>
    <row r="109" spans="1:8" ht="12" customHeight="1" x14ac:dyDescent="0.25">
      <c r="A109" s="26" t="s">
        <v>66</v>
      </c>
      <c r="B109" s="43" t="s">
        <v>258</v>
      </c>
      <c r="C109" s="134">
        <v>42143</v>
      </c>
      <c r="D109" s="134">
        <v>42143</v>
      </c>
      <c r="E109" s="137" t="s">
        <v>340</v>
      </c>
    </row>
    <row r="110" spans="1:8" ht="12" customHeight="1" x14ac:dyDescent="0.25">
      <c r="A110" s="26" t="s">
        <v>67</v>
      </c>
      <c r="B110" s="43" t="s">
        <v>259</v>
      </c>
      <c r="C110" s="134">
        <v>0</v>
      </c>
      <c r="D110" s="134">
        <v>0</v>
      </c>
      <c r="E110" s="137" t="s">
        <v>341</v>
      </c>
    </row>
    <row r="111" spans="1:8" ht="12" customHeight="1" x14ac:dyDescent="0.25">
      <c r="A111" s="26" t="s">
        <v>69</v>
      </c>
      <c r="B111" s="44" t="s">
        <v>260</v>
      </c>
      <c r="C111" s="134">
        <v>0</v>
      </c>
      <c r="D111" s="134">
        <v>98</v>
      </c>
      <c r="E111" s="137" t="s">
        <v>342</v>
      </c>
    </row>
    <row r="112" spans="1:8" ht="12" customHeight="1" x14ac:dyDescent="0.25">
      <c r="A112" s="25" t="s">
        <v>97</v>
      </c>
      <c r="B112" s="45" t="s">
        <v>261</v>
      </c>
      <c r="C112" s="134">
        <v>0</v>
      </c>
      <c r="D112" s="134">
        <v>0</v>
      </c>
      <c r="E112" s="137" t="s">
        <v>343</v>
      </c>
    </row>
    <row r="113" spans="1:8" ht="12" customHeight="1" x14ac:dyDescent="0.25">
      <c r="A113" s="26" t="s">
        <v>262</v>
      </c>
      <c r="B113" s="45" t="s">
        <v>263</v>
      </c>
      <c r="C113" s="134">
        <v>0</v>
      </c>
      <c r="D113" s="134">
        <v>0</v>
      </c>
      <c r="E113" s="137" t="s">
        <v>344</v>
      </c>
    </row>
    <row r="114" spans="1:8" ht="12" customHeight="1" thickBot="1" x14ac:dyDescent="0.3">
      <c r="A114" s="30" t="s">
        <v>264</v>
      </c>
      <c r="B114" s="46" t="s">
        <v>265</v>
      </c>
      <c r="C114" s="135">
        <v>3578</v>
      </c>
      <c r="D114" s="135">
        <v>3231</v>
      </c>
      <c r="E114" s="137" t="s">
        <v>345</v>
      </c>
    </row>
    <row r="115" spans="1:8" ht="12" customHeight="1" thickBot="1" x14ac:dyDescent="0.3">
      <c r="A115" s="32" t="s">
        <v>3</v>
      </c>
      <c r="B115" s="35" t="s">
        <v>266</v>
      </c>
      <c r="C115" s="59">
        <f>SUM(C116:C120)-C117-C119</f>
        <v>29121</v>
      </c>
      <c r="D115" s="59">
        <f>SUM(D116:D120)-D117-D119</f>
        <v>31658</v>
      </c>
      <c r="E115" s="137" t="s">
        <v>346</v>
      </c>
    </row>
    <row r="116" spans="1:8" ht="12" customHeight="1" x14ac:dyDescent="0.25">
      <c r="A116" s="27" t="s">
        <v>58</v>
      </c>
      <c r="B116" s="20" t="s">
        <v>109</v>
      </c>
      <c r="C116" s="133">
        <v>7703</v>
      </c>
      <c r="D116" s="133">
        <v>30849</v>
      </c>
      <c r="E116" s="137" t="s">
        <v>347</v>
      </c>
      <c r="H116" s="157"/>
    </row>
    <row r="117" spans="1:8" ht="12" customHeight="1" x14ac:dyDescent="0.25">
      <c r="A117" s="27" t="s">
        <v>59</v>
      </c>
      <c r="B117" s="153" t="s">
        <v>267</v>
      </c>
      <c r="C117" s="133"/>
      <c r="D117" s="133"/>
      <c r="E117" s="137" t="s">
        <v>348</v>
      </c>
      <c r="H117" s="157"/>
    </row>
    <row r="118" spans="1:8" x14ac:dyDescent="0.25">
      <c r="A118" s="27" t="s">
        <v>60</v>
      </c>
      <c r="B118" s="24" t="s">
        <v>98</v>
      </c>
      <c r="C118" s="132">
        <v>21418</v>
      </c>
      <c r="D118" s="132">
        <v>809</v>
      </c>
      <c r="E118" s="137" t="s">
        <v>349</v>
      </c>
    </row>
    <row r="119" spans="1:8" ht="12" customHeight="1" x14ac:dyDescent="0.25">
      <c r="A119" s="27" t="s">
        <v>61</v>
      </c>
      <c r="B119" s="153" t="s">
        <v>268</v>
      </c>
      <c r="C119" s="47">
        <v>0</v>
      </c>
      <c r="D119" s="47">
        <v>0</v>
      </c>
      <c r="E119" s="137" t="s">
        <v>350</v>
      </c>
    </row>
    <row r="120" spans="1:8" ht="12" customHeight="1" x14ac:dyDescent="0.25">
      <c r="A120" s="27" t="s">
        <v>62</v>
      </c>
      <c r="B120" s="51" t="s">
        <v>112</v>
      </c>
      <c r="C120" s="47">
        <v>0</v>
      </c>
      <c r="D120" s="47">
        <v>0</v>
      </c>
      <c r="E120" s="137" t="s">
        <v>351</v>
      </c>
    </row>
    <row r="121" spans="1:8" ht="12" customHeight="1" x14ac:dyDescent="0.25">
      <c r="A121" s="27" t="s">
        <v>68</v>
      </c>
      <c r="B121" s="50" t="s">
        <v>269</v>
      </c>
      <c r="C121" s="47">
        <v>0</v>
      </c>
      <c r="D121" s="47">
        <v>0</v>
      </c>
      <c r="E121" s="137" t="s">
        <v>352</v>
      </c>
    </row>
    <row r="122" spans="1:8" ht="9" customHeight="1" x14ac:dyDescent="0.25">
      <c r="A122" s="27" t="s">
        <v>70</v>
      </c>
      <c r="B122" s="64" t="s">
        <v>270</v>
      </c>
      <c r="C122" s="47">
        <v>0</v>
      </c>
      <c r="D122" s="47">
        <v>0</v>
      </c>
      <c r="E122" s="137" t="s">
        <v>353</v>
      </c>
    </row>
    <row r="123" spans="1:8" ht="16.5" customHeight="1" x14ac:dyDescent="0.25">
      <c r="A123" s="27" t="s">
        <v>99</v>
      </c>
      <c r="B123" s="44" t="s">
        <v>417</v>
      </c>
      <c r="C123" s="47">
        <v>0</v>
      </c>
      <c r="D123" s="47">
        <v>0</v>
      </c>
      <c r="E123" s="137" t="s">
        <v>354</v>
      </c>
    </row>
    <row r="124" spans="1:8" ht="12" customHeight="1" x14ac:dyDescent="0.25">
      <c r="A124" s="27" t="s">
        <v>100</v>
      </c>
      <c r="B124" s="44" t="s">
        <v>271</v>
      </c>
      <c r="C124" s="47">
        <v>0</v>
      </c>
      <c r="D124" s="47"/>
      <c r="E124" s="137" t="s">
        <v>355</v>
      </c>
    </row>
    <row r="125" spans="1:8" ht="12" customHeight="1" x14ac:dyDescent="0.25">
      <c r="A125" s="27" t="s">
        <v>101</v>
      </c>
      <c r="B125" s="44" t="s">
        <v>272</v>
      </c>
      <c r="C125" s="47">
        <v>0</v>
      </c>
      <c r="D125" s="47">
        <v>0</v>
      </c>
      <c r="E125" s="137" t="s">
        <v>356</v>
      </c>
    </row>
    <row r="126" spans="1:8" s="81" customFormat="1" ht="12" customHeight="1" x14ac:dyDescent="0.25">
      <c r="A126" s="27" t="s">
        <v>273</v>
      </c>
      <c r="B126" s="44" t="s">
        <v>260</v>
      </c>
      <c r="C126" s="47"/>
      <c r="D126" s="47"/>
      <c r="E126" s="137" t="s">
        <v>357</v>
      </c>
    </row>
    <row r="127" spans="1:8" ht="12" customHeight="1" x14ac:dyDescent="0.25">
      <c r="A127" s="27" t="s">
        <v>274</v>
      </c>
      <c r="B127" s="44" t="s">
        <v>275</v>
      </c>
      <c r="C127" s="47"/>
      <c r="D127" s="47"/>
      <c r="E127" s="137" t="s">
        <v>358</v>
      </c>
    </row>
    <row r="128" spans="1:8" ht="12" customHeight="1" thickBot="1" x14ac:dyDescent="0.3">
      <c r="A128" s="25" t="s">
        <v>276</v>
      </c>
      <c r="B128" s="44" t="s">
        <v>277</v>
      </c>
      <c r="C128" s="48">
        <v>0</v>
      </c>
      <c r="D128" s="48">
        <v>1</v>
      </c>
      <c r="E128" s="137" t="s">
        <v>359</v>
      </c>
    </row>
    <row r="129" spans="1:6" ht="12" customHeight="1" thickBot="1" x14ac:dyDescent="0.3">
      <c r="A129" s="32" t="s">
        <v>4</v>
      </c>
      <c r="B129" s="40" t="s">
        <v>278</v>
      </c>
      <c r="C129" s="59">
        <f>SUM(C130:C131)</f>
        <v>1121</v>
      </c>
      <c r="D129" s="59">
        <f>SUM(D130:D131)</f>
        <v>2556</v>
      </c>
      <c r="E129" s="137" t="s">
        <v>360</v>
      </c>
    </row>
    <row r="130" spans="1:6" ht="12" customHeight="1" x14ac:dyDescent="0.25">
      <c r="A130" s="27" t="s">
        <v>41</v>
      </c>
      <c r="B130" s="21" t="s">
        <v>35</v>
      </c>
      <c r="C130" s="133">
        <v>1121</v>
      </c>
      <c r="D130" s="133">
        <v>2556</v>
      </c>
      <c r="E130" s="137" t="s">
        <v>361</v>
      </c>
    </row>
    <row r="131" spans="1:6" ht="12" customHeight="1" thickBot="1" x14ac:dyDescent="0.3">
      <c r="A131" s="28" t="s">
        <v>42</v>
      </c>
      <c r="B131" s="24" t="s">
        <v>36</v>
      </c>
      <c r="C131" s="62"/>
      <c r="D131" s="62">
        <v>0</v>
      </c>
      <c r="E131" s="137" t="s">
        <v>362</v>
      </c>
    </row>
    <row r="132" spans="1:6" ht="12" customHeight="1" thickBot="1" x14ac:dyDescent="0.3">
      <c r="A132" s="32" t="s">
        <v>5</v>
      </c>
      <c r="B132" s="40" t="s">
        <v>279</v>
      </c>
      <c r="C132" s="59">
        <f>C99+C115+C129</f>
        <v>159700</v>
      </c>
      <c r="D132" s="59">
        <f>D99+D115+D129</f>
        <v>167327</v>
      </c>
      <c r="E132" s="59">
        <f>E99+E115+E129</f>
        <v>49</v>
      </c>
    </row>
    <row r="133" spans="1:6" ht="12" customHeight="1" thickBot="1" x14ac:dyDescent="0.3">
      <c r="A133" s="32" t="s">
        <v>6</v>
      </c>
      <c r="B133" s="40" t="s">
        <v>280</v>
      </c>
      <c r="C133" s="59">
        <f>SUM(C134:C136)</f>
        <v>0</v>
      </c>
      <c r="D133" s="59">
        <f>SUM(D134:D136)</f>
        <v>0</v>
      </c>
      <c r="E133" s="137" t="s">
        <v>364</v>
      </c>
    </row>
    <row r="134" spans="1:6" ht="12" customHeight="1" x14ac:dyDescent="0.25">
      <c r="A134" s="27" t="s">
        <v>45</v>
      </c>
      <c r="B134" s="21" t="s">
        <v>281</v>
      </c>
      <c r="C134" s="60"/>
      <c r="D134" s="60">
        <v>0</v>
      </c>
      <c r="E134" s="137" t="s">
        <v>365</v>
      </c>
    </row>
    <row r="135" spans="1:6" ht="12" customHeight="1" x14ac:dyDescent="0.25">
      <c r="A135" s="27" t="s">
        <v>46</v>
      </c>
      <c r="B135" s="21" t="s">
        <v>282</v>
      </c>
      <c r="C135" s="60">
        <v>0</v>
      </c>
      <c r="D135" s="60">
        <v>0</v>
      </c>
      <c r="E135" s="137" t="s">
        <v>366</v>
      </c>
    </row>
    <row r="136" spans="1:6" ht="12" customHeight="1" thickBot="1" x14ac:dyDescent="0.3">
      <c r="A136" s="25" t="s">
        <v>47</v>
      </c>
      <c r="B136" s="19" t="s">
        <v>283</v>
      </c>
      <c r="C136" s="60">
        <v>0</v>
      </c>
      <c r="D136" s="60"/>
      <c r="E136" s="137" t="s">
        <v>367</v>
      </c>
    </row>
    <row r="137" spans="1:6" ht="12" customHeight="1" thickBot="1" x14ac:dyDescent="0.3">
      <c r="A137" s="32" t="s">
        <v>7</v>
      </c>
      <c r="B137" s="40" t="s">
        <v>284</v>
      </c>
      <c r="C137" s="59"/>
      <c r="D137" s="59"/>
      <c r="E137" s="137" t="s">
        <v>368</v>
      </c>
    </row>
    <row r="138" spans="1:6" ht="12" customHeight="1" thickBot="1" x14ac:dyDescent="0.3">
      <c r="A138" s="32" t="s">
        <v>8</v>
      </c>
      <c r="B138" s="40" t="s">
        <v>285</v>
      </c>
      <c r="C138" s="63">
        <f>SUM(C139:C142)</f>
        <v>0</v>
      </c>
      <c r="D138" s="63">
        <f>SUM(D139:D142)</f>
        <v>2370</v>
      </c>
      <c r="E138" s="137" t="s">
        <v>373</v>
      </c>
    </row>
    <row r="139" spans="1:6" ht="12" customHeight="1" x14ac:dyDescent="0.25">
      <c r="A139" s="27" t="s">
        <v>50</v>
      </c>
      <c r="B139" s="21" t="s">
        <v>286</v>
      </c>
      <c r="C139" s="60">
        <v>0</v>
      </c>
      <c r="D139" s="60">
        <v>0</v>
      </c>
      <c r="E139" s="137" t="s">
        <v>374</v>
      </c>
    </row>
    <row r="140" spans="1:6" ht="12" customHeight="1" x14ac:dyDescent="0.25">
      <c r="A140" s="27" t="s">
        <v>51</v>
      </c>
      <c r="B140" s="21" t="s">
        <v>287</v>
      </c>
      <c r="C140" s="60">
        <v>0</v>
      </c>
      <c r="D140" s="60">
        <v>2370</v>
      </c>
      <c r="E140" s="137" t="s">
        <v>375</v>
      </c>
    </row>
    <row r="141" spans="1:6" ht="12" customHeight="1" x14ac:dyDescent="0.25">
      <c r="A141" s="27" t="s">
        <v>191</v>
      </c>
      <c r="B141" s="21" t="s">
        <v>288</v>
      </c>
      <c r="C141" s="60">
        <v>0</v>
      </c>
      <c r="D141" s="60"/>
      <c r="E141" s="137" t="s">
        <v>376</v>
      </c>
    </row>
    <row r="142" spans="1:6" ht="12" customHeight="1" thickBot="1" x14ac:dyDescent="0.3">
      <c r="A142" s="25" t="s">
        <v>193</v>
      </c>
      <c r="B142" s="19" t="s">
        <v>289</v>
      </c>
      <c r="C142" s="60">
        <v>0</v>
      </c>
      <c r="D142" s="60">
        <v>0</v>
      </c>
      <c r="E142" s="137" t="s">
        <v>377</v>
      </c>
    </row>
    <row r="143" spans="1:6" ht="15" customHeight="1" thickBot="1" x14ac:dyDescent="0.3">
      <c r="A143" s="32" t="s">
        <v>9</v>
      </c>
      <c r="B143" s="40" t="s">
        <v>290</v>
      </c>
      <c r="C143" s="161"/>
      <c r="D143" s="161"/>
      <c r="E143" s="137" t="s">
        <v>378</v>
      </c>
      <c r="F143" s="74"/>
    </row>
    <row r="144" spans="1:6" ht="11.25" customHeight="1" thickBot="1" x14ac:dyDescent="0.3">
      <c r="A144" s="32" t="s">
        <v>10</v>
      </c>
      <c r="B144" s="40" t="s">
        <v>291</v>
      </c>
      <c r="C144" s="162">
        <f>C133+C137+C138+C143</f>
        <v>0</v>
      </c>
      <c r="D144" s="162">
        <f>D133+D137+D138+D143</f>
        <v>2370</v>
      </c>
      <c r="E144" s="137" t="s">
        <v>383</v>
      </c>
    </row>
    <row r="145" spans="1:5" ht="11.25" customHeight="1" thickBot="1" x14ac:dyDescent="0.3">
      <c r="A145" s="52" t="s">
        <v>11</v>
      </c>
      <c r="B145" s="55" t="s">
        <v>292</v>
      </c>
      <c r="C145" s="162">
        <f>C132+C144</f>
        <v>159700</v>
      </c>
      <c r="D145" s="162">
        <f>D132+D144</f>
        <v>169697</v>
      </c>
      <c r="E145" s="137"/>
    </row>
    <row r="146" spans="1:5" ht="11.25" customHeight="1" thickBot="1" x14ac:dyDescent="0.3">
      <c r="A146" s="136" t="s">
        <v>12</v>
      </c>
      <c r="B146" s="145" t="s">
        <v>412</v>
      </c>
      <c r="C146" s="162"/>
      <c r="D146" s="162"/>
      <c r="E146" s="137"/>
    </row>
    <row r="147" spans="1:5" ht="11.25" customHeight="1" thickBot="1" x14ac:dyDescent="0.3">
      <c r="A147" s="136" t="s">
        <v>13</v>
      </c>
      <c r="B147" s="145" t="s">
        <v>413</v>
      </c>
      <c r="C147" s="162">
        <f>SUM(C145:C146)</f>
        <v>159700</v>
      </c>
      <c r="D147" s="162">
        <f>SUM(D145:D146)</f>
        <v>169697</v>
      </c>
      <c r="E147" s="137"/>
    </row>
    <row r="148" spans="1:5" ht="12" customHeight="1" x14ac:dyDescent="0.25">
      <c r="A148" s="146"/>
      <c r="B148" s="147"/>
      <c r="C148" s="163"/>
      <c r="D148" s="163"/>
      <c r="E148" s="137" t="s">
        <v>384</v>
      </c>
    </row>
    <row r="150" spans="1:5" ht="18.75" customHeight="1" x14ac:dyDescent="0.25">
      <c r="A150" s="192" t="s">
        <v>293</v>
      </c>
      <c r="B150" s="192"/>
      <c r="C150" s="192"/>
      <c r="D150" s="192"/>
    </row>
    <row r="151" spans="1:5" ht="13.5" customHeight="1" thickBot="1" x14ac:dyDescent="0.3">
      <c r="A151" s="42" t="s">
        <v>77</v>
      </c>
      <c r="B151" s="42"/>
      <c r="C151" s="65"/>
    </row>
    <row r="152" spans="1:5" ht="21.75" thickBot="1" x14ac:dyDescent="0.3">
      <c r="A152" s="32">
        <v>1</v>
      </c>
      <c r="B152" s="35" t="s">
        <v>294</v>
      </c>
      <c r="C152" s="53">
        <f>+C68-C132</f>
        <v>-23946</v>
      </c>
      <c r="D152" s="53">
        <f>+D68-D132</f>
        <v>-24126</v>
      </c>
    </row>
    <row r="153" spans="1:5" ht="21.75" thickBot="1" x14ac:dyDescent="0.3">
      <c r="A153" s="32" t="s">
        <v>3</v>
      </c>
      <c r="B153" s="35" t="s">
        <v>295</v>
      </c>
      <c r="C153" s="53">
        <f>+C91-C144</f>
        <v>23946</v>
      </c>
      <c r="D153" s="53">
        <f>+D91-D144</f>
        <v>24126</v>
      </c>
    </row>
    <row r="154" spans="1:5" ht="7.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E7"/>
    <mergeCell ref="A3:D3"/>
    <mergeCell ref="A4:D4"/>
    <mergeCell ref="A5:D5"/>
    <mergeCell ref="A150:D150"/>
    <mergeCell ref="C96:D96"/>
    <mergeCell ref="B96:B97"/>
    <mergeCell ref="A96:A97"/>
    <mergeCell ref="A9:A10"/>
    <mergeCell ref="A94:D94"/>
    <mergeCell ref="C9:D9"/>
    <mergeCell ref="B9:B10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3"/>
  <sheetViews>
    <sheetView workbookViewId="0">
      <selection activeCell="A4" sqref="A4:D4"/>
    </sheetView>
  </sheetViews>
  <sheetFormatPr defaultRowHeight="15.75" x14ac:dyDescent="0.25"/>
  <cols>
    <col min="1" max="1" width="7" style="56" customWidth="1"/>
    <col min="2" max="2" width="58.5" style="56" customWidth="1"/>
    <col min="3" max="4" width="16.33203125" style="57" customWidth="1"/>
    <col min="5" max="5" width="9.33203125" style="65" hidden="1" customWidth="1"/>
    <col min="6" max="6" width="9.33203125" style="65"/>
    <col min="7" max="7" width="9.6640625" style="65" bestFit="1" customWidth="1"/>
    <col min="8" max="16384" width="9.33203125" style="65"/>
  </cols>
  <sheetData>
    <row r="1" spans="1:5" x14ac:dyDescent="0.25">
      <c r="A1" s="165"/>
      <c r="B1" s="165"/>
      <c r="C1" s="165"/>
      <c r="D1" s="165"/>
    </row>
    <row r="2" spans="1:5" x14ac:dyDescent="0.25">
      <c r="D2" s="149" t="s">
        <v>422</v>
      </c>
    </row>
    <row r="3" spans="1:5" x14ac:dyDescent="0.25">
      <c r="A3" s="190" t="s">
        <v>425</v>
      </c>
      <c r="B3" s="190"/>
      <c r="C3" s="190"/>
      <c r="D3" s="190"/>
    </row>
    <row r="4" spans="1:5" x14ac:dyDescent="0.25">
      <c r="A4" s="191" t="s">
        <v>423</v>
      </c>
      <c r="B4" s="191"/>
      <c r="C4" s="191"/>
      <c r="D4" s="191"/>
    </row>
    <row r="5" spans="1:5" x14ac:dyDescent="0.25">
      <c r="A5" s="191" t="s">
        <v>421</v>
      </c>
      <c r="B5" s="191"/>
      <c r="C5" s="191"/>
      <c r="D5" s="191"/>
    </row>
    <row r="6" spans="1:5" x14ac:dyDescent="0.25">
      <c r="A6" s="164"/>
      <c r="B6" s="164"/>
      <c r="C6" s="164"/>
      <c r="D6" s="164"/>
    </row>
    <row r="7" spans="1:5" x14ac:dyDescent="0.25">
      <c r="A7" s="189" t="s">
        <v>0</v>
      </c>
      <c r="B7" s="189"/>
      <c r="C7" s="189"/>
      <c r="D7" s="189"/>
      <c r="E7" s="189"/>
    </row>
    <row r="8" spans="1:5" ht="16.5" thickBot="1" x14ac:dyDescent="0.3">
      <c r="A8" s="9" t="s">
        <v>75</v>
      </c>
      <c r="B8" s="9"/>
      <c r="C8" s="54"/>
      <c r="D8" s="54" t="s">
        <v>110</v>
      </c>
    </row>
    <row r="9" spans="1:5" x14ac:dyDescent="0.25">
      <c r="A9" s="196" t="s">
        <v>40</v>
      </c>
      <c r="B9" s="194" t="s">
        <v>1</v>
      </c>
      <c r="C9" s="193" t="s">
        <v>418</v>
      </c>
      <c r="D9" s="198"/>
      <c r="E9" s="137"/>
    </row>
    <row r="10" spans="1:5" ht="24.75" thickBot="1" x14ac:dyDescent="0.3">
      <c r="A10" s="197"/>
      <c r="B10" s="195"/>
      <c r="C10" s="169" t="s">
        <v>131</v>
      </c>
      <c r="D10" s="170" t="s">
        <v>132</v>
      </c>
      <c r="E10" s="137"/>
    </row>
    <row r="11" spans="1:5" s="66" customFormat="1" ht="12" thickBot="1" x14ac:dyDescent="0.25">
      <c r="A11" s="37" t="s">
        <v>247</v>
      </c>
      <c r="B11" s="38" t="s">
        <v>248</v>
      </c>
      <c r="C11" s="38" t="s">
        <v>249</v>
      </c>
      <c r="D11" s="39" t="s">
        <v>250</v>
      </c>
      <c r="E11" s="138"/>
    </row>
    <row r="12" spans="1:5" s="67" customFormat="1" ht="13.5" thickBot="1" x14ac:dyDescent="0.25">
      <c r="A12" s="32" t="s">
        <v>2</v>
      </c>
      <c r="B12" s="33" t="s">
        <v>133</v>
      </c>
      <c r="C12" s="59">
        <f>SUM(C13:C19)</f>
        <v>72974</v>
      </c>
      <c r="D12" s="53">
        <f>SUM(D13:D19)</f>
        <v>77434</v>
      </c>
      <c r="E12" s="139" t="s">
        <v>330</v>
      </c>
    </row>
    <row r="13" spans="1:5" s="67" customFormat="1" ht="12.75" x14ac:dyDescent="0.2">
      <c r="A13" s="27" t="s">
        <v>52</v>
      </c>
      <c r="B13" s="68" t="s">
        <v>134</v>
      </c>
      <c r="C13" s="61">
        <v>10891</v>
      </c>
      <c r="D13" s="133">
        <v>11890</v>
      </c>
      <c r="E13" s="139" t="s">
        <v>331</v>
      </c>
    </row>
    <row r="14" spans="1:5" s="67" customFormat="1" ht="12.75" x14ac:dyDescent="0.2">
      <c r="A14" s="26" t="s">
        <v>53</v>
      </c>
      <c r="B14" s="69" t="s">
        <v>135</v>
      </c>
      <c r="C14" s="171">
        <v>40517</v>
      </c>
      <c r="D14" s="172">
        <v>41985</v>
      </c>
      <c r="E14" s="139" t="s">
        <v>332</v>
      </c>
    </row>
    <row r="15" spans="1:5" s="67" customFormat="1" ht="12.75" x14ac:dyDescent="0.2">
      <c r="A15" s="26" t="s">
        <v>54</v>
      </c>
      <c r="B15" s="69" t="s">
        <v>136</v>
      </c>
      <c r="C15" s="171">
        <v>20366</v>
      </c>
      <c r="D15" s="172">
        <v>19313</v>
      </c>
      <c r="E15" s="139" t="s">
        <v>333</v>
      </c>
    </row>
    <row r="16" spans="1:5" s="67" customFormat="1" ht="12.75" x14ac:dyDescent="0.2">
      <c r="A16" s="26" t="s">
        <v>55</v>
      </c>
      <c r="B16" s="69" t="s">
        <v>137</v>
      </c>
      <c r="C16" s="171">
        <v>1200</v>
      </c>
      <c r="D16" s="172">
        <v>1200</v>
      </c>
      <c r="E16" s="139" t="s">
        <v>334</v>
      </c>
    </row>
    <row r="17" spans="1:5" s="67" customFormat="1" ht="12.75" x14ac:dyDescent="0.2">
      <c r="A17" s="26" t="s">
        <v>72</v>
      </c>
      <c r="B17" s="69" t="s">
        <v>138</v>
      </c>
      <c r="C17" s="171"/>
      <c r="D17" s="172"/>
      <c r="E17" s="139" t="s">
        <v>335</v>
      </c>
    </row>
    <row r="18" spans="1:5" s="67" customFormat="1" ht="12.75" x14ac:dyDescent="0.2">
      <c r="A18" s="28" t="s">
        <v>56</v>
      </c>
      <c r="B18" s="70" t="s">
        <v>139</v>
      </c>
      <c r="C18" s="173">
        <v>0</v>
      </c>
      <c r="D18" s="174">
        <v>3046</v>
      </c>
      <c r="E18" s="139"/>
    </row>
    <row r="19" spans="1:5" s="67" customFormat="1" ht="13.5" thickBot="1" x14ac:dyDescent="0.25">
      <c r="A19" s="28" t="s">
        <v>57</v>
      </c>
      <c r="B19" s="70" t="s">
        <v>415</v>
      </c>
      <c r="C19" s="173">
        <v>0</v>
      </c>
      <c r="D19" s="174">
        <v>0</v>
      </c>
      <c r="E19" s="139" t="s">
        <v>336</v>
      </c>
    </row>
    <row r="20" spans="1:5" s="67" customFormat="1" ht="21.75" thickBot="1" x14ac:dyDescent="0.25">
      <c r="A20" s="32" t="s">
        <v>3</v>
      </c>
      <c r="B20" s="49" t="s">
        <v>140</v>
      </c>
      <c r="C20" s="59">
        <f>SUM(C21:C26)</f>
        <v>22203</v>
      </c>
      <c r="D20" s="53">
        <f>SUM(D21:D26)</f>
        <v>23940</v>
      </c>
      <c r="E20" s="139" t="s">
        <v>337</v>
      </c>
    </row>
    <row r="21" spans="1:5" s="67" customFormat="1" ht="12.75" x14ac:dyDescent="0.2">
      <c r="A21" s="27" t="s">
        <v>58</v>
      </c>
      <c r="B21" s="68" t="s">
        <v>141</v>
      </c>
      <c r="C21" s="61">
        <v>0</v>
      </c>
      <c r="D21" s="133">
        <v>0</v>
      </c>
      <c r="E21" s="139" t="s">
        <v>338</v>
      </c>
    </row>
    <row r="22" spans="1:5" s="67" customFormat="1" ht="12.75" x14ac:dyDescent="0.2">
      <c r="A22" s="26" t="s">
        <v>59</v>
      </c>
      <c r="B22" s="69" t="s">
        <v>142</v>
      </c>
      <c r="C22" s="171">
        <v>0</v>
      </c>
      <c r="D22" s="172">
        <v>0</v>
      </c>
      <c r="E22" s="139" t="s">
        <v>339</v>
      </c>
    </row>
    <row r="23" spans="1:5" s="67" customFormat="1" ht="12.75" x14ac:dyDescent="0.2">
      <c r="A23" s="26" t="s">
        <v>60</v>
      </c>
      <c r="B23" s="69" t="s">
        <v>143</v>
      </c>
      <c r="C23" s="171">
        <v>0</v>
      </c>
      <c r="D23" s="172">
        <v>0</v>
      </c>
      <c r="E23" s="139" t="s">
        <v>340</v>
      </c>
    </row>
    <row r="24" spans="1:5" s="67" customFormat="1" ht="12.75" x14ac:dyDescent="0.2">
      <c r="A24" s="26" t="s">
        <v>61</v>
      </c>
      <c r="B24" s="69" t="s">
        <v>144</v>
      </c>
      <c r="C24" s="171">
        <v>0</v>
      </c>
      <c r="D24" s="172">
        <v>0</v>
      </c>
      <c r="E24" s="139" t="s">
        <v>341</v>
      </c>
    </row>
    <row r="25" spans="1:5" s="67" customFormat="1" ht="12.75" x14ac:dyDescent="0.2">
      <c r="A25" s="26" t="s">
        <v>62</v>
      </c>
      <c r="B25" s="69" t="s">
        <v>145</v>
      </c>
      <c r="C25" s="171">
        <v>22203</v>
      </c>
      <c r="D25" s="172">
        <v>23940</v>
      </c>
      <c r="E25" s="139" t="s">
        <v>342</v>
      </c>
    </row>
    <row r="26" spans="1:5" s="67" customFormat="1" ht="13.5" thickBot="1" x14ac:dyDescent="0.25">
      <c r="A26" s="28" t="s">
        <v>68</v>
      </c>
      <c r="B26" s="152" t="s">
        <v>146</v>
      </c>
      <c r="C26" s="173">
        <v>0</v>
      </c>
      <c r="D26" s="174">
        <v>0</v>
      </c>
      <c r="E26" s="139" t="s">
        <v>343</v>
      </c>
    </row>
    <row r="27" spans="1:5" s="67" customFormat="1" ht="21.75" thickBot="1" x14ac:dyDescent="0.25">
      <c r="A27" s="32" t="s">
        <v>4</v>
      </c>
      <c r="B27" s="33" t="s">
        <v>147</v>
      </c>
      <c r="C27" s="59">
        <f>SUM(C28:C32)</f>
        <v>0</v>
      </c>
      <c r="D27" s="53">
        <f>SUM(D28:D32)</f>
        <v>1250</v>
      </c>
      <c r="E27" s="139" t="s">
        <v>344</v>
      </c>
    </row>
    <row r="28" spans="1:5" s="67" customFormat="1" ht="12.75" x14ac:dyDescent="0.2">
      <c r="A28" s="27" t="s">
        <v>41</v>
      </c>
      <c r="B28" s="68" t="s">
        <v>148</v>
      </c>
      <c r="C28" s="61">
        <v>0</v>
      </c>
      <c r="D28" s="133">
        <v>1250</v>
      </c>
      <c r="E28" s="139" t="s">
        <v>345</v>
      </c>
    </row>
    <row r="29" spans="1:5" s="67" customFormat="1" ht="12.75" x14ac:dyDescent="0.2">
      <c r="A29" s="26" t="s">
        <v>42</v>
      </c>
      <c r="B29" s="69" t="s">
        <v>149</v>
      </c>
      <c r="C29" s="171"/>
      <c r="D29" s="172">
        <v>0</v>
      </c>
      <c r="E29" s="139" t="s">
        <v>346</v>
      </c>
    </row>
    <row r="30" spans="1:5" s="67" customFormat="1" ht="22.5" x14ac:dyDescent="0.2">
      <c r="A30" s="26" t="s">
        <v>43</v>
      </c>
      <c r="B30" s="69" t="s">
        <v>150</v>
      </c>
      <c r="C30" s="171">
        <v>0</v>
      </c>
      <c r="D30" s="172">
        <v>0</v>
      </c>
      <c r="E30" s="139" t="s">
        <v>347</v>
      </c>
    </row>
    <row r="31" spans="1:5" s="67" customFormat="1" ht="22.5" x14ac:dyDescent="0.2">
      <c r="A31" s="26" t="s">
        <v>44</v>
      </c>
      <c r="B31" s="69" t="s">
        <v>151</v>
      </c>
      <c r="C31" s="171">
        <v>0</v>
      </c>
      <c r="D31" s="172">
        <v>0</v>
      </c>
      <c r="E31" s="139" t="s">
        <v>348</v>
      </c>
    </row>
    <row r="32" spans="1:5" s="67" customFormat="1" ht="12.75" x14ac:dyDescent="0.2">
      <c r="A32" s="26" t="s">
        <v>82</v>
      </c>
      <c r="B32" s="69" t="s">
        <v>152</v>
      </c>
      <c r="C32" s="171">
        <v>0</v>
      </c>
      <c r="D32" s="172">
        <v>0</v>
      </c>
      <c r="E32" s="139" t="s">
        <v>349</v>
      </c>
    </row>
    <row r="33" spans="1:5" s="67" customFormat="1" ht="13.5" thickBot="1" x14ac:dyDescent="0.25">
      <c r="A33" s="28" t="s">
        <v>83</v>
      </c>
      <c r="B33" s="151" t="s">
        <v>153</v>
      </c>
      <c r="C33" s="173">
        <v>0</v>
      </c>
      <c r="D33" s="174">
        <v>0</v>
      </c>
      <c r="E33" s="139" t="s">
        <v>350</v>
      </c>
    </row>
    <row r="34" spans="1:5" s="67" customFormat="1" ht="13.5" thickBot="1" x14ac:dyDescent="0.25">
      <c r="A34" s="32" t="s">
        <v>84</v>
      </c>
      <c r="B34" s="33" t="s">
        <v>154</v>
      </c>
      <c r="C34" s="63">
        <f>C35+C38+C39+C40</f>
        <v>17920</v>
      </c>
      <c r="D34" s="175">
        <f>D35+D38+D39+D40</f>
        <v>17920</v>
      </c>
      <c r="E34" s="139" t="s">
        <v>351</v>
      </c>
    </row>
    <row r="35" spans="1:5" s="67" customFormat="1" ht="12.75" x14ac:dyDescent="0.2">
      <c r="A35" s="27" t="s">
        <v>155</v>
      </c>
      <c r="B35" s="68" t="s">
        <v>156</v>
      </c>
      <c r="C35" s="75">
        <f>SUM(C36:C37)</f>
        <v>15400</v>
      </c>
      <c r="D35" s="176">
        <f>SUM(D36:D37)</f>
        <v>15400</v>
      </c>
      <c r="E35" s="139" t="s">
        <v>352</v>
      </c>
    </row>
    <row r="36" spans="1:5" s="67" customFormat="1" ht="22.5" x14ac:dyDescent="0.2">
      <c r="A36" s="26" t="s">
        <v>157</v>
      </c>
      <c r="B36" s="69" t="s">
        <v>158</v>
      </c>
      <c r="C36" s="171">
        <v>1400</v>
      </c>
      <c r="D36" s="172">
        <v>1400</v>
      </c>
      <c r="E36" s="139" t="s">
        <v>353</v>
      </c>
    </row>
    <row r="37" spans="1:5" s="67" customFormat="1" ht="22.5" x14ac:dyDescent="0.2">
      <c r="A37" s="26" t="s">
        <v>159</v>
      </c>
      <c r="B37" s="69" t="s">
        <v>409</v>
      </c>
      <c r="C37" s="171">
        <v>14000</v>
      </c>
      <c r="D37" s="172">
        <v>14000</v>
      </c>
      <c r="E37" s="139" t="s">
        <v>354</v>
      </c>
    </row>
    <row r="38" spans="1:5" s="67" customFormat="1" ht="12.75" x14ac:dyDescent="0.2">
      <c r="A38" s="26" t="s">
        <v>160</v>
      </c>
      <c r="B38" s="69" t="s">
        <v>161</v>
      </c>
      <c r="C38" s="171">
        <v>2500</v>
      </c>
      <c r="D38" s="172">
        <v>2500</v>
      </c>
      <c r="E38" s="139" t="s">
        <v>355</v>
      </c>
    </row>
    <row r="39" spans="1:5" s="67" customFormat="1" ht="12.75" x14ac:dyDescent="0.2">
      <c r="A39" s="26" t="s">
        <v>162</v>
      </c>
      <c r="B39" s="69" t="s">
        <v>163</v>
      </c>
      <c r="C39" s="171">
        <v>0</v>
      </c>
      <c r="D39" s="172">
        <v>0</v>
      </c>
      <c r="E39" s="139" t="s">
        <v>356</v>
      </c>
    </row>
    <row r="40" spans="1:5" s="67" customFormat="1" ht="13.5" thickBot="1" x14ac:dyDescent="0.25">
      <c r="A40" s="28" t="s">
        <v>164</v>
      </c>
      <c r="B40" s="51" t="s">
        <v>165</v>
      </c>
      <c r="C40" s="173">
        <v>20</v>
      </c>
      <c r="D40" s="174">
        <v>20</v>
      </c>
      <c r="E40" s="139" t="s">
        <v>357</v>
      </c>
    </row>
    <row r="41" spans="1:5" s="67" customFormat="1" ht="13.5" thickBot="1" x14ac:dyDescent="0.25">
      <c r="A41" s="32" t="s">
        <v>6</v>
      </c>
      <c r="B41" s="33" t="s">
        <v>166</v>
      </c>
      <c r="C41" s="59">
        <f>SUM(C42:C51)</f>
        <v>16697</v>
      </c>
      <c r="D41" s="53">
        <f>SUM(D42:D51)</f>
        <v>16697</v>
      </c>
      <c r="E41" s="139" t="s">
        <v>358</v>
      </c>
    </row>
    <row r="42" spans="1:5" s="67" customFormat="1" ht="12.75" x14ac:dyDescent="0.2">
      <c r="A42" s="27" t="s">
        <v>45</v>
      </c>
      <c r="B42" s="68" t="s">
        <v>167</v>
      </c>
      <c r="C42" s="61">
        <v>2100</v>
      </c>
      <c r="D42" s="133">
        <v>2100</v>
      </c>
      <c r="E42" s="139" t="s">
        <v>359</v>
      </c>
    </row>
    <row r="43" spans="1:5" s="67" customFormat="1" ht="12.75" x14ac:dyDescent="0.2">
      <c r="A43" s="26" t="s">
        <v>46</v>
      </c>
      <c r="B43" s="69" t="s">
        <v>168</v>
      </c>
      <c r="C43" s="171">
        <v>6068</v>
      </c>
      <c r="D43" s="172">
        <v>6068</v>
      </c>
      <c r="E43" s="139" t="s">
        <v>360</v>
      </c>
    </row>
    <row r="44" spans="1:5" s="67" customFormat="1" ht="12.75" x14ac:dyDescent="0.2">
      <c r="A44" s="26" t="s">
        <v>47</v>
      </c>
      <c r="B44" s="69" t="s">
        <v>169</v>
      </c>
      <c r="C44" s="171">
        <v>2070</v>
      </c>
      <c r="D44" s="172">
        <v>2070</v>
      </c>
      <c r="E44" s="139" t="s">
        <v>361</v>
      </c>
    </row>
    <row r="45" spans="1:5" s="67" customFormat="1" ht="12.75" x14ac:dyDescent="0.2">
      <c r="A45" s="26" t="s">
        <v>86</v>
      </c>
      <c r="B45" s="69" t="s">
        <v>170</v>
      </c>
      <c r="C45" s="171"/>
      <c r="D45" s="172">
        <v>0</v>
      </c>
      <c r="E45" s="139" t="s">
        <v>362</v>
      </c>
    </row>
    <row r="46" spans="1:5" s="67" customFormat="1" ht="12.75" x14ac:dyDescent="0.2">
      <c r="A46" s="26" t="s">
        <v>87</v>
      </c>
      <c r="B46" s="69" t="s">
        <v>171</v>
      </c>
      <c r="C46" s="171">
        <v>4182</v>
      </c>
      <c r="D46" s="172">
        <v>4182</v>
      </c>
      <c r="E46" s="139" t="s">
        <v>363</v>
      </c>
    </row>
    <row r="47" spans="1:5" s="67" customFormat="1" ht="12.75" x14ac:dyDescent="0.2">
      <c r="A47" s="26" t="s">
        <v>88</v>
      </c>
      <c r="B47" s="69" t="s">
        <v>172</v>
      </c>
      <c r="C47" s="171">
        <v>2276</v>
      </c>
      <c r="D47" s="172">
        <v>2276</v>
      </c>
      <c r="E47" s="139" t="s">
        <v>364</v>
      </c>
    </row>
    <row r="48" spans="1:5" s="67" customFormat="1" ht="12.75" x14ac:dyDescent="0.2">
      <c r="A48" s="26" t="s">
        <v>89</v>
      </c>
      <c r="B48" s="69" t="s">
        <v>173</v>
      </c>
      <c r="C48" s="171">
        <v>0</v>
      </c>
      <c r="D48" s="172">
        <v>0</v>
      </c>
      <c r="E48" s="139" t="s">
        <v>365</v>
      </c>
    </row>
    <row r="49" spans="1:5" s="67" customFormat="1" ht="12.75" x14ac:dyDescent="0.2">
      <c r="A49" s="26" t="s">
        <v>90</v>
      </c>
      <c r="B49" s="69" t="s">
        <v>174</v>
      </c>
      <c r="C49" s="171">
        <v>1</v>
      </c>
      <c r="D49" s="172">
        <v>1</v>
      </c>
      <c r="E49" s="139" t="s">
        <v>366</v>
      </c>
    </row>
    <row r="50" spans="1:5" s="67" customFormat="1" ht="12.75" x14ac:dyDescent="0.2">
      <c r="A50" s="26" t="s">
        <v>175</v>
      </c>
      <c r="B50" s="69" t="s">
        <v>176</v>
      </c>
      <c r="C50" s="177">
        <v>0</v>
      </c>
      <c r="D50" s="178">
        <v>0</v>
      </c>
      <c r="E50" s="139" t="s">
        <v>367</v>
      </c>
    </row>
    <row r="51" spans="1:5" s="67" customFormat="1" ht="13.5" thickBot="1" x14ac:dyDescent="0.25">
      <c r="A51" s="28" t="s">
        <v>177</v>
      </c>
      <c r="B51" s="70" t="s">
        <v>178</v>
      </c>
      <c r="C51" s="179">
        <v>0</v>
      </c>
      <c r="D51" s="180">
        <v>0</v>
      </c>
      <c r="E51" s="139" t="s">
        <v>368</v>
      </c>
    </row>
    <row r="52" spans="1:5" s="67" customFormat="1" ht="13.5" thickBot="1" x14ac:dyDescent="0.25">
      <c r="A52" s="32" t="s">
        <v>7</v>
      </c>
      <c r="B52" s="33" t="s">
        <v>179</v>
      </c>
      <c r="C52" s="59">
        <f>SUM(C53:C57)</f>
        <v>3500</v>
      </c>
      <c r="D52" s="53">
        <f>SUM(D53:D57)</f>
        <v>3500</v>
      </c>
      <c r="E52" s="139" t="s">
        <v>369</v>
      </c>
    </row>
    <row r="53" spans="1:5" s="67" customFormat="1" ht="12.75" x14ac:dyDescent="0.2">
      <c r="A53" s="27" t="s">
        <v>48</v>
      </c>
      <c r="B53" s="68" t="s">
        <v>180</v>
      </c>
      <c r="C53" s="76">
        <v>0</v>
      </c>
      <c r="D53" s="181">
        <v>0</v>
      </c>
      <c r="E53" s="139" t="s">
        <v>370</v>
      </c>
    </row>
    <row r="54" spans="1:5" s="67" customFormat="1" ht="12.75" x14ac:dyDescent="0.2">
      <c r="A54" s="26" t="s">
        <v>49</v>
      </c>
      <c r="B54" s="69" t="s">
        <v>181</v>
      </c>
      <c r="C54" s="177">
        <v>3500</v>
      </c>
      <c r="D54" s="178">
        <v>3500</v>
      </c>
      <c r="E54" s="139" t="s">
        <v>371</v>
      </c>
    </row>
    <row r="55" spans="1:5" s="67" customFormat="1" ht="12.75" x14ac:dyDescent="0.2">
      <c r="A55" s="26" t="s">
        <v>182</v>
      </c>
      <c r="B55" s="69" t="s">
        <v>183</v>
      </c>
      <c r="C55" s="177">
        <v>0</v>
      </c>
      <c r="D55" s="178"/>
      <c r="E55" s="139" t="s">
        <v>372</v>
      </c>
    </row>
    <row r="56" spans="1:5" s="67" customFormat="1" ht="12.75" x14ac:dyDescent="0.2">
      <c r="A56" s="26" t="s">
        <v>184</v>
      </c>
      <c r="B56" s="69" t="s">
        <v>185</v>
      </c>
      <c r="C56" s="177">
        <v>0</v>
      </c>
      <c r="D56" s="178">
        <v>0</v>
      </c>
      <c r="E56" s="139" t="s">
        <v>373</v>
      </c>
    </row>
    <row r="57" spans="1:5" s="67" customFormat="1" ht="13.5" thickBot="1" x14ac:dyDescent="0.25">
      <c r="A57" s="28" t="s">
        <v>186</v>
      </c>
      <c r="B57" s="70" t="s">
        <v>187</v>
      </c>
      <c r="C57" s="179">
        <v>0</v>
      </c>
      <c r="D57" s="180">
        <v>0</v>
      </c>
      <c r="E57" s="139" t="s">
        <v>374</v>
      </c>
    </row>
    <row r="58" spans="1:5" s="67" customFormat="1" ht="13.5" thickBot="1" x14ac:dyDescent="0.25">
      <c r="A58" s="32" t="s">
        <v>91</v>
      </c>
      <c r="B58" s="33" t="s">
        <v>188</v>
      </c>
      <c r="C58" s="59">
        <f>SUM(C59:C62)</f>
        <v>0</v>
      </c>
      <c r="D58" s="53">
        <f>SUM(D59:D62)</f>
        <v>0</v>
      </c>
      <c r="E58" s="139" t="s">
        <v>375</v>
      </c>
    </row>
    <row r="59" spans="1:5" s="67" customFormat="1" ht="22.5" x14ac:dyDescent="0.2">
      <c r="A59" s="27" t="s">
        <v>50</v>
      </c>
      <c r="B59" s="68" t="s">
        <v>189</v>
      </c>
      <c r="C59" s="61">
        <v>0</v>
      </c>
      <c r="D59" s="133">
        <v>0</v>
      </c>
      <c r="E59" s="139" t="s">
        <v>376</v>
      </c>
    </row>
    <row r="60" spans="1:5" s="67" customFormat="1" ht="22.5" x14ac:dyDescent="0.2">
      <c r="A60" s="26" t="s">
        <v>51</v>
      </c>
      <c r="B60" s="69" t="s">
        <v>190</v>
      </c>
      <c r="C60" s="171">
        <v>0</v>
      </c>
      <c r="D60" s="172">
        <v>0</v>
      </c>
      <c r="E60" s="139" t="s">
        <v>377</v>
      </c>
    </row>
    <row r="61" spans="1:5" s="67" customFormat="1" ht="12.75" x14ac:dyDescent="0.2">
      <c r="A61" s="26" t="s">
        <v>191</v>
      </c>
      <c r="B61" s="69" t="s">
        <v>192</v>
      </c>
      <c r="C61" s="171"/>
      <c r="D61" s="172"/>
      <c r="E61" s="139" t="s">
        <v>378</v>
      </c>
    </row>
    <row r="62" spans="1:5" s="67" customFormat="1" ht="13.5" thickBot="1" x14ac:dyDescent="0.25">
      <c r="A62" s="28" t="s">
        <v>193</v>
      </c>
      <c r="B62" s="70" t="s">
        <v>194</v>
      </c>
      <c r="C62" s="173">
        <v>0</v>
      </c>
      <c r="D62" s="174">
        <v>0</v>
      </c>
      <c r="E62" s="139" t="s">
        <v>379</v>
      </c>
    </row>
    <row r="63" spans="1:5" s="67" customFormat="1" ht="13.5" thickBot="1" x14ac:dyDescent="0.25">
      <c r="A63" s="32" t="s">
        <v>9</v>
      </c>
      <c r="B63" s="49" t="s">
        <v>195</v>
      </c>
      <c r="C63" s="59">
        <f>SUM(C64:C66)</f>
        <v>2460</v>
      </c>
      <c r="D63" s="53">
        <f>SUM(D64:D66)</f>
        <v>2460</v>
      </c>
      <c r="E63" s="139" t="s">
        <v>380</v>
      </c>
    </row>
    <row r="64" spans="1:5" s="67" customFormat="1" ht="22.5" x14ac:dyDescent="0.2">
      <c r="A64" s="27" t="s">
        <v>92</v>
      </c>
      <c r="B64" s="68" t="s">
        <v>196</v>
      </c>
      <c r="C64" s="177">
        <v>0</v>
      </c>
      <c r="D64" s="178">
        <v>0</v>
      </c>
      <c r="E64" s="139" t="s">
        <v>381</v>
      </c>
    </row>
    <row r="65" spans="1:8" s="67" customFormat="1" ht="12" customHeight="1" x14ac:dyDescent="0.2">
      <c r="A65" s="26" t="s">
        <v>93</v>
      </c>
      <c r="B65" s="69" t="s">
        <v>197</v>
      </c>
      <c r="C65" s="177"/>
      <c r="D65" s="178"/>
      <c r="E65" s="139" t="s">
        <v>382</v>
      </c>
    </row>
    <row r="66" spans="1:8" s="67" customFormat="1" ht="12" customHeight="1" x14ac:dyDescent="0.2">
      <c r="A66" s="26" t="s">
        <v>111</v>
      </c>
      <c r="B66" s="69" t="s">
        <v>198</v>
      </c>
      <c r="C66" s="177">
        <v>2460</v>
      </c>
      <c r="D66" s="178">
        <v>2460</v>
      </c>
      <c r="E66" s="139" t="s">
        <v>383</v>
      </c>
    </row>
    <row r="67" spans="1:8" s="67" customFormat="1" ht="12" customHeight="1" thickBot="1" x14ac:dyDescent="0.25">
      <c r="A67" s="28" t="s">
        <v>199</v>
      </c>
      <c r="B67" s="152" t="s">
        <v>200</v>
      </c>
      <c r="C67" s="177"/>
      <c r="D67" s="178"/>
      <c r="E67" s="139" t="s">
        <v>384</v>
      </c>
    </row>
    <row r="68" spans="1:8" s="67" customFormat="1" ht="12" customHeight="1" thickBot="1" x14ac:dyDescent="0.25">
      <c r="A68" s="32" t="s">
        <v>10</v>
      </c>
      <c r="B68" s="33" t="s">
        <v>201</v>
      </c>
      <c r="C68" s="63">
        <f>C12+C20+C27+C34+C41+C52+C58+C63</f>
        <v>135754</v>
      </c>
      <c r="D68" s="175">
        <f>D12+D20+D27+D34+D41+D52+D58+D63</f>
        <v>143201</v>
      </c>
      <c r="E68" s="139" t="s">
        <v>385</v>
      </c>
    </row>
    <row r="69" spans="1:8" s="67" customFormat="1" ht="12" customHeight="1" thickBot="1" x14ac:dyDescent="0.25">
      <c r="A69" s="77" t="s">
        <v>202</v>
      </c>
      <c r="B69" s="49" t="s">
        <v>203</v>
      </c>
      <c r="C69" s="59">
        <f>SUM(C70:C72)</f>
        <v>0</v>
      </c>
      <c r="D69" s="53">
        <f>SUM(D70:D72)</f>
        <v>0</v>
      </c>
      <c r="E69" s="168">
        <f>SUM(E70:E72)</f>
        <v>0</v>
      </c>
    </row>
    <row r="70" spans="1:8" s="67" customFormat="1" ht="12" customHeight="1" x14ac:dyDescent="0.2">
      <c r="A70" s="27" t="s">
        <v>204</v>
      </c>
      <c r="B70" s="68" t="s">
        <v>205</v>
      </c>
      <c r="C70" s="177">
        <v>0</v>
      </c>
      <c r="D70" s="178">
        <v>0</v>
      </c>
      <c r="E70" s="139" t="s">
        <v>386</v>
      </c>
    </row>
    <row r="71" spans="1:8" s="67" customFormat="1" ht="12" customHeight="1" x14ac:dyDescent="0.2">
      <c r="A71" s="26" t="s">
        <v>206</v>
      </c>
      <c r="B71" s="69" t="s">
        <v>207</v>
      </c>
      <c r="C71" s="177">
        <v>0</v>
      </c>
      <c r="D71" s="178">
        <v>0</v>
      </c>
      <c r="E71" s="139" t="s">
        <v>387</v>
      </c>
    </row>
    <row r="72" spans="1:8" s="67" customFormat="1" ht="12" customHeight="1" thickBot="1" x14ac:dyDescent="0.25">
      <c r="A72" s="28" t="s">
        <v>208</v>
      </c>
      <c r="B72" s="17" t="s">
        <v>252</v>
      </c>
      <c r="C72" s="177">
        <v>0</v>
      </c>
      <c r="D72" s="178">
        <v>0</v>
      </c>
      <c r="E72" s="139" t="s">
        <v>388</v>
      </c>
    </row>
    <row r="73" spans="1:8" s="67" customFormat="1" ht="12" customHeight="1" thickBot="1" x14ac:dyDescent="0.25">
      <c r="A73" s="77" t="s">
        <v>209</v>
      </c>
      <c r="B73" s="49" t="s">
        <v>210</v>
      </c>
      <c r="C73" s="59">
        <f>SUM(C74:C77)</f>
        <v>0</v>
      </c>
      <c r="D73" s="53">
        <f>SUM(D74:D77)</f>
        <v>0</v>
      </c>
      <c r="E73" s="139" t="s">
        <v>389</v>
      </c>
    </row>
    <row r="74" spans="1:8" s="67" customFormat="1" ht="13.5" customHeight="1" x14ac:dyDescent="0.2">
      <c r="A74" s="27" t="s">
        <v>73</v>
      </c>
      <c r="B74" s="68" t="s">
        <v>211</v>
      </c>
      <c r="C74" s="177">
        <v>0</v>
      </c>
      <c r="D74" s="178">
        <v>0</v>
      </c>
      <c r="E74" s="139" t="s">
        <v>390</v>
      </c>
    </row>
    <row r="75" spans="1:8" s="67" customFormat="1" ht="12" customHeight="1" x14ac:dyDescent="0.2">
      <c r="A75" s="26" t="s">
        <v>74</v>
      </c>
      <c r="B75" s="69" t="s">
        <v>212</v>
      </c>
      <c r="C75" s="177">
        <v>0</v>
      </c>
      <c r="D75" s="178">
        <v>0</v>
      </c>
      <c r="E75" s="139" t="s">
        <v>391</v>
      </c>
    </row>
    <row r="76" spans="1:8" s="67" customFormat="1" ht="12" customHeight="1" x14ac:dyDescent="0.2">
      <c r="A76" s="26" t="s">
        <v>213</v>
      </c>
      <c r="B76" s="69" t="s">
        <v>214</v>
      </c>
      <c r="C76" s="177">
        <v>0</v>
      </c>
      <c r="D76" s="178">
        <v>0</v>
      </c>
      <c r="E76" s="139" t="s">
        <v>392</v>
      </c>
    </row>
    <row r="77" spans="1:8" s="67" customFormat="1" ht="12" customHeight="1" thickBot="1" x14ac:dyDescent="0.25">
      <c r="A77" s="28" t="s">
        <v>215</v>
      </c>
      <c r="B77" s="70" t="s">
        <v>216</v>
      </c>
      <c r="C77" s="177">
        <v>0</v>
      </c>
      <c r="D77" s="178">
        <v>0</v>
      </c>
      <c r="E77" s="139" t="s">
        <v>393</v>
      </c>
    </row>
    <row r="78" spans="1:8" s="67" customFormat="1" ht="12" customHeight="1" thickBot="1" x14ac:dyDescent="0.25">
      <c r="A78" s="77" t="s">
        <v>217</v>
      </c>
      <c r="B78" s="49" t="s">
        <v>218</v>
      </c>
      <c r="C78" s="59">
        <f>SUM(C79:C80)</f>
        <v>23946</v>
      </c>
      <c r="D78" s="53">
        <f>SUM(D79:D80)</f>
        <v>26496</v>
      </c>
      <c r="E78" s="139" t="s">
        <v>394</v>
      </c>
    </row>
    <row r="79" spans="1:8" s="67" customFormat="1" ht="12" customHeight="1" x14ac:dyDescent="0.2">
      <c r="A79" s="27" t="s">
        <v>219</v>
      </c>
      <c r="B79" s="68" t="s">
        <v>220</v>
      </c>
      <c r="C79" s="177">
        <v>23946</v>
      </c>
      <c r="D79" s="178">
        <v>26496</v>
      </c>
      <c r="E79" s="139" t="s">
        <v>395</v>
      </c>
      <c r="H79" s="157"/>
    </row>
    <row r="80" spans="1:8" s="67" customFormat="1" ht="12" customHeight="1" thickBot="1" x14ac:dyDescent="0.25">
      <c r="A80" s="28" t="s">
        <v>221</v>
      </c>
      <c r="B80" s="70" t="s">
        <v>222</v>
      </c>
      <c r="C80" s="177">
        <v>0</v>
      </c>
      <c r="D80" s="178">
        <v>0</v>
      </c>
      <c r="E80" s="139" t="s">
        <v>396</v>
      </c>
    </row>
    <row r="81" spans="1:5" s="67" customFormat="1" ht="13.5" thickBot="1" x14ac:dyDescent="0.25">
      <c r="A81" s="77" t="s">
        <v>223</v>
      </c>
      <c r="B81" s="49" t="s">
        <v>224</v>
      </c>
      <c r="C81" s="59">
        <f>SUM(C82:C84)</f>
        <v>0</v>
      </c>
      <c r="D81" s="53">
        <f>SUM(D82:D84)</f>
        <v>0</v>
      </c>
      <c r="E81" s="139" t="s">
        <v>397</v>
      </c>
    </row>
    <row r="82" spans="1:5" s="67" customFormat="1" ht="12.75" x14ac:dyDescent="0.2">
      <c r="A82" s="27" t="s">
        <v>225</v>
      </c>
      <c r="B82" s="68" t="s">
        <v>226</v>
      </c>
      <c r="C82" s="177">
        <v>0</v>
      </c>
      <c r="D82" s="178"/>
      <c r="E82" s="139" t="s">
        <v>398</v>
      </c>
    </row>
    <row r="83" spans="1:5" s="67" customFormat="1" ht="12.75" x14ac:dyDescent="0.2">
      <c r="A83" s="26" t="s">
        <v>227</v>
      </c>
      <c r="B83" s="69" t="s">
        <v>228</v>
      </c>
      <c r="C83" s="177">
        <v>0</v>
      </c>
      <c r="D83" s="178">
        <v>0</v>
      </c>
      <c r="E83" s="139" t="s">
        <v>399</v>
      </c>
    </row>
    <row r="84" spans="1:5" s="67" customFormat="1" ht="13.5" thickBot="1" x14ac:dyDescent="0.25">
      <c r="A84" s="28" t="s">
        <v>229</v>
      </c>
      <c r="B84" s="51" t="s">
        <v>230</v>
      </c>
      <c r="C84" s="177">
        <v>0</v>
      </c>
      <c r="D84" s="178">
        <v>0</v>
      </c>
      <c r="E84" s="139" t="s">
        <v>400</v>
      </c>
    </row>
    <row r="85" spans="1:5" s="67" customFormat="1" ht="13.5" thickBot="1" x14ac:dyDescent="0.25">
      <c r="A85" s="77" t="s">
        <v>231</v>
      </c>
      <c r="B85" s="49" t="s">
        <v>232</v>
      </c>
      <c r="C85" s="59">
        <f>SUM(C86:C89)</f>
        <v>0</v>
      </c>
      <c r="D85" s="53">
        <f>SUM(D86:D89)</f>
        <v>0</v>
      </c>
      <c r="E85" s="139" t="s">
        <v>401</v>
      </c>
    </row>
    <row r="86" spans="1:5" s="67" customFormat="1" ht="12.75" customHeight="1" x14ac:dyDescent="0.2">
      <c r="A86" s="71" t="s">
        <v>233</v>
      </c>
      <c r="B86" s="68" t="s">
        <v>234</v>
      </c>
      <c r="C86" s="177">
        <v>0</v>
      </c>
      <c r="D86" s="178">
        <v>0</v>
      </c>
      <c r="E86" s="139" t="s">
        <v>402</v>
      </c>
    </row>
    <row r="87" spans="1:5" s="67" customFormat="1" ht="11.25" customHeight="1" x14ac:dyDescent="0.2">
      <c r="A87" s="72" t="s">
        <v>235</v>
      </c>
      <c r="B87" s="69" t="s">
        <v>236</v>
      </c>
      <c r="C87" s="177">
        <v>0</v>
      </c>
      <c r="D87" s="178">
        <v>0</v>
      </c>
      <c r="E87" s="139" t="s">
        <v>403</v>
      </c>
    </row>
    <row r="88" spans="1:5" s="67" customFormat="1" ht="12" customHeight="1" x14ac:dyDescent="0.2">
      <c r="A88" s="72" t="s">
        <v>237</v>
      </c>
      <c r="B88" s="69" t="s">
        <v>238</v>
      </c>
      <c r="C88" s="177">
        <v>0</v>
      </c>
      <c r="D88" s="178">
        <v>0</v>
      </c>
      <c r="E88" s="139" t="s">
        <v>404</v>
      </c>
    </row>
    <row r="89" spans="1:5" s="67" customFormat="1" ht="12.75" customHeight="1" thickBot="1" x14ac:dyDescent="0.25">
      <c r="A89" s="78" t="s">
        <v>239</v>
      </c>
      <c r="B89" s="51" t="s">
        <v>240</v>
      </c>
      <c r="C89" s="177">
        <v>0</v>
      </c>
      <c r="D89" s="178">
        <v>0</v>
      </c>
      <c r="E89" s="139" t="s">
        <v>405</v>
      </c>
    </row>
    <row r="90" spans="1:5" s="67" customFormat="1" ht="13.5" thickBot="1" x14ac:dyDescent="0.25">
      <c r="A90" s="77" t="s">
        <v>241</v>
      </c>
      <c r="B90" s="49" t="s">
        <v>242</v>
      </c>
      <c r="C90" s="80">
        <v>0</v>
      </c>
      <c r="D90" s="182">
        <v>0</v>
      </c>
      <c r="E90" s="139" t="s">
        <v>406</v>
      </c>
    </row>
    <row r="91" spans="1:5" s="67" customFormat="1" ht="13.5" thickBot="1" x14ac:dyDescent="0.25">
      <c r="A91" s="77" t="s">
        <v>243</v>
      </c>
      <c r="B91" s="16" t="s">
        <v>244</v>
      </c>
      <c r="C91" s="63">
        <f>C69+C73+C78+C81+C85+C90</f>
        <v>23946</v>
      </c>
      <c r="D91" s="175">
        <f>D69+D73+D78+D81+D85+D90</f>
        <v>26496</v>
      </c>
      <c r="E91" s="139" t="s">
        <v>407</v>
      </c>
    </row>
    <row r="92" spans="1:5" s="67" customFormat="1" ht="21.75" thickBot="1" x14ac:dyDescent="0.25">
      <c r="A92" s="79" t="s">
        <v>245</v>
      </c>
      <c r="B92" s="18" t="s">
        <v>246</v>
      </c>
      <c r="C92" s="63">
        <f>C68+C91</f>
        <v>159700</v>
      </c>
      <c r="D92" s="175">
        <f>D68+D91</f>
        <v>169697</v>
      </c>
      <c r="E92" s="139" t="s">
        <v>408</v>
      </c>
    </row>
    <row r="93" spans="1:5" s="67" customFormat="1" ht="12.75" x14ac:dyDescent="0.2">
      <c r="A93" s="14"/>
      <c r="B93" s="14"/>
      <c r="C93" s="15"/>
      <c r="D93" s="15"/>
      <c r="E93" s="139"/>
    </row>
    <row r="94" spans="1:5" x14ac:dyDescent="0.25">
      <c r="A94" s="189" t="s">
        <v>30</v>
      </c>
      <c r="B94" s="189"/>
      <c r="C94" s="189"/>
      <c r="D94" s="189"/>
      <c r="E94" s="137"/>
    </row>
    <row r="95" spans="1:5" s="73" customFormat="1" ht="16.5" thickBot="1" x14ac:dyDescent="0.3">
      <c r="A95" s="10" t="s">
        <v>76</v>
      </c>
      <c r="B95" s="10"/>
      <c r="C95" s="41"/>
      <c r="D95" s="41"/>
      <c r="E95" s="140"/>
    </row>
    <row r="96" spans="1:5" s="73" customFormat="1" x14ac:dyDescent="0.25">
      <c r="A96" s="196" t="s">
        <v>40</v>
      </c>
      <c r="B96" s="194" t="s">
        <v>130</v>
      </c>
      <c r="C96" s="193" t="str">
        <f>+C9</f>
        <v>2017. évi</v>
      </c>
      <c r="D96" s="198"/>
      <c r="E96" s="140"/>
    </row>
    <row r="97" spans="1:8" ht="24" customHeight="1" thickBot="1" x14ac:dyDescent="0.3">
      <c r="A97" s="197"/>
      <c r="B97" s="195"/>
      <c r="C97" s="169" t="s">
        <v>131</v>
      </c>
      <c r="D97" s="170" t="s">
        <v>132</v>
      </c>
      <c r="E97" s="137"/>
    </row>
    <row r="98" spans="1:8" s="66" customFormat="1" ht="12" customHeight="1" thickBot="1" x14ac:dyDescent="0.25">
      <c r="A98" s="37" t="s">
        <v>247</v>
      </c>
      <c r="B98" s="38" t="s">
        <v>248</v>
      </c>
      <c r="C98" s="38" t="s">
        <v>249</v>
      </c>
      <c r="D98" s="39" t="s">
        <v>250</v>
      </c>
      <c r="E98" s="138"/>
    </row>
    <row r="99" spans="1:8" ht="12" customHeight="1" thickBot="1" x14ac:dyDescent="0.3">
      <c r="A99" s="34" t="s">
        <v>2</v>
      </c>
      <c r="B99" s="36" t="s">
        <v>253</v>
      </c>
      <c r="C99" s="58">
        <f>SUM(C100:C104)</f>
        <v>129458</v>
      </c>
      <c r="D99" s="183">
        <f>SUM(D100:D104)</f>
        <v>133113</v>
      </c>
      <c r="E99" s="137" t="s">
        <v>330</v>
      </c>
    </row>
    <row r="100" spans="1:8" ht="12" customHeight="1" x14ac:dyDescent="0.25">
      <c r="A100" s="29" t="s">
        <v>52</v>
      </c>
      <c r="B100" s="22" t="s">
        <v>31</v>
      </c>
      <c r="C100" s="184">
        <v>26682</v>
      </c>
      <c r="D100" s="131">
        <v>30459</v>
      </c>
      <c r="E100" s="137" t="s">
        <v>331</v>
      </c>
      <c r="H100" s="157"/>
    </row>
    <row r="101" spans="1:8" ht="12" customHeight="1" x14ac:dyDescent="0.25">
      <c r="A101" s="26" t="s">
        <v>53</v>
      </c>
      <c r="B101" s="20" t="s">
        <v>94</v>
      </c>
      <c r="C101" s="171">
        <v>4130</v>
      </c>
      <c r="D101" s="172">
        <v>4925</v>
      </c>
      <c r="E101" s="137" t="s">
        <v>332</v>
      </c>
      <c r="H101" s="157"/>
    </row>
    <row r="102" spans="1:8" ht="12" customHeight="1" x14ac:dyDescent="0.25">
      <c r="A102" s="26" t="s">
        <v>54</v>
      </c>
      <c r="B102" s="20" t="s">
        <v>71</v>
      </c>
      <c r="C102" s="173">
        <v>45184</v>
      </c>
      <c r="D102" s="174">
        <v>44234</v>
      </c>
      <c r="E102" s="137" t="s">
        <v>333</v>
      </c>
      <c r="H102" s="157"/>
    </row>
    <row r="103" spans="1:8" ht="12" customHeight="1" x14ac:dyDescent="0.25">
      <c r="A103" s="26" t="s">
        <v>55</v>
      </c>
      <c r="B103" s="23" t="s">
        <v>95</v>
      </c>
      <c r="C103" s="173">
        <v>7741</v>
      </c>
      <c r="D103" s="174">
        <v>7724</v>
      </c>
      <c r="E103" s="137" t="s">
        <v>334</v>
      </c>
    </row>
    <row r="104" spans="1:8" ht="12" customHeight="1" x14ac:dyDescent="0.25">
      <c r="A104" s="26" t="s">
        <v>63</v>
      </c>
      <c r="B104" s="31" t="s">
        <v>96</v>
      </c>
      <c r="C104" s="173">
        <f>46842-1121</f>
        <v>45721</v>
      </c>
      <c r="D104" s="174">
        <f>48327-2556</f>
        <v>45771</v>
      </c>
      <c r="E104" s="137" t="s">
        <v>335</v>
      </c>
    </row>
    <row r="105" spans="1:8" ht="12" customHeight="1" x14ac:dyDescent="0.25">
      <c r="A105" s="26" t="s">
        <v>56</v>
      </c>
      <c r="B105" s="20" t="s">
        <v>254</v>
      </c>
      <c r="C105" s="173">
        <v>0</v>
      </c>
      <c r="D105" s="174">
        <v>298</v>
      </c>
      <c r="E105" s="137" t="s">
        <v>336</v>
      </c>
    </row>
    <row r="106" spans="1:8" ht="12" customHeight="1" x14ac:dyDescent="0.25">
      <c r="A106" s="26" t="s">
        <v>57</v>
      </c>
      <c r="B106" s="43" t="s">
        <v>255</v>
      </c>
      <c r="C106" s="173">
        <v>0</v>
      </c>
      <c r="D106" s="174">
        <v>0</v>
      </c>
      <c r="E106" s="137" t="s">
        <v>337</v>
      </c>
    </row>
    <row r="107" spans="1:8" ht="12" customHeight="1" x14ac:dyDescent="0.25">
      <c r="A107" s="26" t="s">
        <v>64</v>
      </c>
      <c r="B107" s="44" t="s">
        <v>256</v>
      </c>
      <c r="C107" s="173">
        <v>0</v>
      </c>
      <c r="D107" s="174">
        <v>0</v>
      </c>
      <c r="E107" s="137" t="s">
        <v>338</v>
      </c>
    </row>
    <row r="108" spans="1:8" ht="17.25" customHeight="1" x14ac:dyDescent="0.25">
      <c r="A108" s="26" t="s">
        <v>65</v>
      </c>
      <c r="B108" s="44" t="s">
        <v>257</v>
      </c>
      <c r="C108" s="173"/>
      <c r="D108" s="174">
        <v>0</v>
      </c>
      <c r="E108" s="137" t="s">
        <v>339</v>
      </c>
    </row>
    <row r="109" spans="1:8" ht="12" customHeight="1" x14ac:dyDescent="0.25">
      <c r="A109" s="26" t="s">
        <v>66</v>
      </c>
      <c r="B109" s="43" t="s">
        <v>258</v>
      </c>
      <c r="C109" s="173">
        <v>42143</v>
      </c>
      <c r="D109" s="174">
        <v>42143</v>
      </c>
      <c r="E109" s="137" t="s">
        <v>340</v>
      </c>
    </row>
    <row r="110" spans="1:8" ht="12" customHeight="1" x14ac:dyDescent="0.25">
      <c r="A110" s="26" t="s">
        <v>67</v>
      </c>
      <c r="B110" s="43" t="s">
        <v>259</v>
      </c>
      <c r="C110" s="173">
        <v>0</v>
      </c>
      <c r="D110" s="174">
        <v>0</v>
      </c>
      <c r="E110" s="137" t="s">
        <v>341</v>
      </c>
    </row>
    <row r="111" spans="1:8" ht="23.25" customHeight="1" x14ac:dyDescent="0.25">
      <c r="A111" s="26" t="s">
        <v>69</v>
      </c>
      <c r="B111" s="44" t="s">
        <v>260</v>
      </c>
      <c r="C111" s="173">
        <v>0</v>
      </c>
      <c r="D111" s="174">
        <v>98</v>
      </c>
      <c r="E111" s="137" t="s">
        <v>342</v>
      </c>
    </row>
    <row r="112" spans="1:8" ht="12" customHeight="1" x14ac:dyDescent="0.25">
      <c r="A112" s="25" t="s">
        <v>97</v>
      </c>
      <c r="B112" s="45" t="s">
        <v>261</v>
      </c>
      <c r="C112" s="173">
        <v>0</v>
      </c>
      <c r="D112" s="174">
        <v>0</v>
      </c>
      <c r="E112" s="137" t="s">
        <v>343</v>
      </c>
    </row>
    <row r="113" spans="1:8" ht="12" customHeight="1" x14ac:dyDescent="0.25">
      <c r="A113" s="26" t="s">
        <v>262</v>
      </c>
      <c r="B113" s="45" t="s">
        <v>263</v>
      </c>
      <c r="C113" s="173">
        <v>0</v>
      </c>
      <c r="D113" s="174">
        <v>0</v>
      </c>
      <c r="E113" s="137" t="s">
        <v>344</v>
      </c>
    </row>
    <row r="114" spans="1:8" ht="12" customHeight="1" thickBot="1" x14ac:dyDescent="0.3">
      <c r="A114" s="30" t="s">
        <v>264</v>
      </c>
      <c r="B114" s="46" t="s">
        <v>265</v>
      </c>
      <c r="C114" s="185">
        <v>3578</v>
      </c>
      <c r="D114" s="186">
        <v>3231</v>
      </c>
      <c r="E114" s="137" t="s">
        <v>345</v>
      </c>
    </row>
    <row r="115" spans="1:8" ht="12" customHeight="1" thickBot="1" x14ac:dyDescent="0.3">
      <c r="A115" s="32" t="s">
        <v>3</v>
      </c>
      <c r="B115" s="35" t="s">
        <v>266</v>
      </c>
      <c r="C115" s="59">
        <f>SUM(C116:C120)-C117-C119</f>
        <v>29121</v>
      </c>
      <c r="D115" s="53">
        <f>SUM(D116:D120)-D117-D119</f>
        <v>31658</v>
      </c>
      <c r="E115" s="137" t="s">
        <v>346</v>
      </c>
    </row>
    <row r="116" spans="1:8" ht="12" customHeight="1" x14ac:dyDescent="0.25">
      <c r="A116" s="27" t="s">
        <v>58</v>
      </c>
      <c r="B116" s="20" t="s">
        <v>109</v>
      </c>
      <c r="C116" s="61">
        <v>7703</v>
      </c>
      <c r="D116" s="133">
        <v>30849</v>
      </c>
      <c r="E116" s="137" t="s">
        <v>347</v>
      </c>
      <c r="H116" s="157"/>
    </row>
    <row r="117" spans="1:8" ht="12" customHeight="1" x14ac:dyDescent="0.25">
      <c r="A117" s="27" t="s">
        <v>59</v>
      </c>
      <c r="B117" s="153" t="s">
        <v>267</v>
      </c>
      <c r="C117" s="61"/>
      <c r="D117" s="133"/>
      <c r="E117" s="137" t="s">
        <v>348</v>
      </c>
      <c r="H117" s="157"/>
    </row>
    <row r="118" spans="1:8" x14ac:dyDescent="0.25">
      <c r="A118" s="27" t="s">
        <v>60</v>
      </c>
      <c r="B118" s="24" t="s">
        <v>98</v>
      </c>
      <c r="C118" s="171">
        <v>21418</v>
      </c>
      <c r="D118" s="172">
        <v>809</v>
      </c>
      <c r="E118" s="137" t="s">
        <v>349</v>
      </c>
    </row>
    <row r="119" spans="1:8" ht="12" customHeight="1" x14ac:dyDescent="0.25">
      <c r="A119" s="27" t="s">
        <v>61</v>
      </c>
      <c r="B119" s="153" t="s">
        <v>268</v>
      </c>
      <c r="C119" s="171">
        <v>0</v>
      </c>
      <c r="D119" s="172">
        <v>0</v>
      </c>
      <c r="E119" s="137" t="s">
        <v>350</v>
      </c>
    </row>
    <row r="120" spans="1:8" ht="12" customHeight="1" x14ac:dyDescent="0.25">
      <c r="A120" s="27" t="s">
        <v>62</v>
      </c>
      <c r="B120" s="51" t="s">
        <v>112</v>
      </c>
      <c r="C120" s="171">
        <v>0</v>
      </c>
      <c r="D120" s="172">
        <v>0</v>
      </c>
      <c r="E120" s="137" t="s">
        <v>351</v>
      </c>
    </row>
    <row r="121" spans="1:8" ht="12" customHeight="1" x14ac:dyDescent="0.25">
      <c r="A121" s="27" t="s">
        <v>68</v>
      </c>
      <c r="B121" s="50" t="s">
        <v>269</v>
      </c>
      <c r="C121" s="171">
        <v>0</v>
      </c>
      <c r="D121" s="172">
        <v>0</v>
      </c>
      <c r="E121" s="137" t="s">
        <v>352</v>
      </c>
    </row>
    <row r="122" spans="1:8" ht="9" customHeight="1" x14ac:dyDescent="0.25">
      <c r="A122" s="27" t="s">
        <v>70</v>
      </c>
      <c r="B122" s="64" t="s">
        <v>270</v>
      </c>
      <c r="C122" s="171">
        <v>0</v>
      </c>
      <c r="D122" s="172">
        <v>0</v>
      </c>
      <c r="E122" s="137" t="s">
        <v>353</v>
      </c>
    </row>
    <row r="123" spans="1:8" ht="16.5" customHeight="1" x14ac:dyDescent="0.25">
      <c r="A123" s="27" t="s">
        <v>99</v>
      </c>
      <c r="B123" s="44" t="s">
        <v>417</v>
      </c>
      <c r="C123" s="171">
        <v>0</v>
      </c>
      <c r="D123" s="172">
        <v>0</v>
      </c>
      <c r="E123" s="137" t="s">
        <v>354</v>
      </c>
    </row>
    <row r="124" spans="1:8" ht="12" customHeight="1" x14ac:dyDescent="0.25">
      <c r="A124" s="27" t="s">
        <v>100</v>
      </c>
      <c r="B124" s="44" t="s">
        <v>271</v>
      </c>
      <c r="C124" s="171">
        <v>0</v>
      </c>
      <c r="D124" s="172"/>
      <c r="E124" s="137" t="s">
        <v>355</v>
      </c>
    </row>
    <row r="125" spans="1:8" ht="12" customHeight="1" x14ac:dyDescent="0.25">
      <c r="A125" s="27" t="s">
        <v>101</v>
      </c>
      <c r="B125" s="44" t="s">
        <v>272</v>
      </c>
      <c r="C125" s="171">
        <v>0</v>
      </c>
      <c r="D125" s="172">
        <v>0</v>
      </c>
      <c r="E125" s="137" t="s">
        <v>356</v>
      </c>
    </row>
    <row r="126" spans="1:8" s="81" customFormat="1" ht="12" customHeight="1" x14ac:dyDescent="0.25">
      <c r="A126" s="27" t="s">
        <v>273</v>
      </c>
      <c r="B126" s="44" t="s">
        <v>260</v>
      </c>
      <c r="C126" s="171"/>
      <c r="D126" s="172"/>
      <c r="E126" s="137" t="s">
        <v>357</v>
      </c>
    </row>
    <row r="127" spans="1:8" ht="12" customHeight="1" x14ac:dyDescent="0.25">
      <c r="A127" s="27" t="s">
        <v>274</v>
      </c>
      <c r="B127" s="44" t="s">
        <v>275</v>
      </c>
      <c r="C127" s="171"/>
      <c r="D127" s="172"/>
      <c r="E127" s="137" t="s">
        <v>358</v>
      </c>
    </row>
    <row r="128" spans="1:8" ht="12" customHeight="1" thickBot="1" x14ac:dyDescent="0.3">
      <c r="A128" s="25" t="s">
        <v>276</v>
      </c>
      <c r="B128" s="44" t="s">
        <v>277</v>
      </c>
      <c r="C128" s="173">
        <v>0</v>
      </c>
      <c r="D128" s="174">
        <v>1</v>
      </c>
      <c r="E128" s="137" t="s">
        <v>359</v>
      </c>
    </row>
    <row r="129" spans="1:6" ht="16.5" thickBot="1" x14ac:dyDescent="0.3">
      <c r="A129" s="32" t="s">
        <v>4</v>
      </c>
      <c r="B129" s="40" t="s">
        <v>278</v>
      </c>
      <c r="C129" s="59">
        <f>SUM(C130:C131)</f>
        <v>1121</v>
      </c>
      <c r="D129" s="53">
        <f>SUM(D130:D131)</f>
        <v>2556</v>
      </c>
      <c r="E129" s="137" t="s">
        <v>360</v>
      </c>
    </row>
    <row r="130" spans="1:6" x14ac:dyDescent="0.25">
      <c r="A130" s="27" t="s">
        <v>41</v>
      </c>
      <c r="B130" s="21" t="s">
        <v>35</v>
      </c>
      <c r="C130" s="61">
        <v>1121</v>
      </c>
      <c r="D130" s="133">
        <v>2556</v>
      </c>
      <c r="E130" s="137" t="s">
        <v>361</v>
      </c>
    </row>
    <row r="131" spans="1:6" ht="16.5" thickBot="1" x14ac:dyDescent="0.3">
      <c r="A131" s="28" t="s">
        <v>42</v>
      </c>
      <c r="B131" s="24" t="s">
        <v>36</v>
      </c>
      <c r="C131" s="173"/>
      <c r="D131" s="174"/>
      <c r="E131" s="137" t="s">
        <v>362</v>
      </c>
    </row>
    <row r="132" spans="1:6" ht="16.5" thickBot="1" x14ac:dyDescent="0.3">
      <c r="A132" s="32" t="s">
        <v>5</v>
      </c>
      <c r="B132" s="40" t="s">
        <v>279</v>
      </c>
      <c r="C132" s="59">
        <f>C99+C115+C129</f>
        <v>159700</v>
      </c>
      <c r="D132" s="53">
        <f>D99+D115+D129</f>
        <v>167327</v>
      </c>
      <c r="E132" s="168">
        <f>E99+E115+E129</f>
        <v>49</v>
      </c>
    </row>
    <row r="133" spans="1:6" ht="21.75" thickBot="1" x14ac:dyDescent="0.3">
      <c r="A133" s="32" t="s">
        <v>6</v>
      </c>
      <c r="B133" s="40" t="s">
        <v>280</v>
      </c>
      <c r="C133" s="59">
        <f>SUM(C134:C136)</f>
        <v>0</v>
      </c>
      <c r="D133" s="53">
        <f>SUM(D134:D136)</f>
        <v>0</v>
      </c>
      <c r="E133" s="137" t="s">
        <v>364</v>
      </c>
    </row>
    <row r="134" spans="1:6" x14ac:dyDescent="0.25">
      <c r="A134" s="27" t="s">
        <v>45</v>
      </c>
      <c r="B134" s="21" t="s">
        <v>281</v>
      </c>
      <c r="C134" s="171"/>
      <c r="D134" s="172">
        <v>0</v>
      </c>
      <c r="E134" s="137" t="s">
        <v>365</v>
      </c>
    </row>
    <row r="135" spans="1:6" ht="22.5" x14ac:dyDescent="0.25">
      <c r="A135" s="27" t="s">
        <v>46</v>
      </c>
      <c r="B135" s="21" t="s">
        <v>282</v>
      </c>
      <c r="C135" s="171">
        <v>0</v>
      </c>
      <c r="D135" s="172">
        <v>0</v>
      </c>
      <c r="E135" s="137" t="s">
        <v>366</v>
      </c>
    </row>
    <row r="136" spans="1:6" ht="16.5" thickBot="1" x14ac:dyDescent="0.3">
      <c r="A136" s="25" t="s">
        <v>47</v>
      </c>
      <c r="B136" s="19" t="s">
        <v>283</v>
      </c>
      <c r="C136" s="171">
        <v>0</v>
      </c>
      <c r="D136" s="172"/>
      <c r="E136" s="137" t="s">
        <v>367</v>
      </c>
    </row>
    <row r="137" spans="1:6" ht="16.5" thickBot="1" x14ac:dyDescent="0.3">
      <c r="A137" s="32" t="s">
        <v>7</v>
      </c>
      <c r="B137" s="40" t="s">
        <v>284</v>
      </c>
      <c r="C137" s="59"/>
      <c r="D137" s="53"/>
      <c r="E137" s="137" t="s">
        <v>368</v>
      </c>
    </row>
    <row r="138" spans="1:6" ht="16.5" thickBot="1" x14ac:dyDescent="0.3">
      <c r="A138" s="32" t="s">
        <v>8</v>
      </c>
      <c r="B138" s="40" t="s">
        <v>285</v>
      </c>
      <c r="C138" s="63">
        <f>SUM(C139:C142)</f>
        <v>0</v>
      </c>
      <c r="D138" s="175">
        <f>SUM(D139:D142)</f>
        <v>2370</v>
      </c>
      <c r="E138" s="137" t="s">
        <v>373</v>
      </c>
    </row>
    <row r="139" spans="1:6" x14ac:dyDescent="0.25">
      <c r="A139" s="27" t="s">
        <v>50</v>
      </c>
      <c r="B139" s="21" t="s">
        <v>286</v>
      </c>
      <c r="C139" s="171">
        <v>0</v>
      </c>
      <c r="D139" s="172">
        <v>0</v>
      </c>
      <c r="E139" s="137" t="s">
        <v>374</v>
      </c>
    </row>
    <row r="140" spans="1:6" x14ac:dyDescent="0.25">
      <c r="A140" s="27" t="s">
        <v>51</v>
      </c>
      <c r="B140" s="21" t="s">
        <v>287</v>
      </c>
      <c r="C140" s="171">
        <v>0</v>
      </c>
      <c r="D140" s="172">
        <v>2370</v>
      </c>
      <c r="E140" s="137" t="s">
        <v>375</v>
      </c>
    </row>
    <row r="141" spans="1:6" x14ac:dyDescent="0.25">
      <c r="A141" s="27" t="s">
        <v>191</v>
      </c>
      <c r="B141" s="21" t="s">
        <v>288</v>
      </c>
      <c r="C141" s="171">
        <v>0</v>
      </c>
      <c r="D141" s="172"/>
      <c r="E141" s="137" t="s">
        <v>376</v>
      </c>
    </row>
    <row r="142" spans="1:6" ht="16.5" thickBot="1" x14ac:dyDescent="0.3">
      <c r="A142" s="25" t="s">
        <v>193</v>
      </c>
      <c r="B142" s="19" t="s">
        <v>289</v>
      </c>
      <c r="C142" s="171">
        <v>0</v>
      </c>
      <c r="D142" s="172">
        <v>0</v>
      </c>
      <c r="E142" s="137" t="s">
        <v>377</v>
      </c>
    </row>
    <row r="143" spans="1:6" ht="16.5" thickBot="1" x14ac:dyDescent="0.3">
      <c r="A143" s="32" t="s">
        <v>9</v>
      </c>
      <c r="B143" s="40" t="s">
        <v>290</v>
      </c>
      <c r="C143" s="161"/>
      <c r="D143" s="187"/>
      <c r="E143" s="137" t="s">
        <v>378</v>
      </c>
      <c r="F143" s="74"/>
    </row>
    <row r="144" spans="1:6" ht="16.5" thickBot="1" x14ac:dyDescent="0.3">
      <c r="A144" s="32" t="s">
        <v>10</v>
      </c>
      <c r="B144" s="40" t="s">
        <v>291</v>
      </c>
      <c r="C144" s="162">
        <f>C133+C137+C138+C143</f>
        <v>0</v>
      </c>
      <c r="D144" s="188">
        <f>D133+D137+D138+D143</f>
        <v>2370</v>
      </c>
      <c r="E144" s="137" t="s">
        <v>383</v>
      </c>
    </row>
    <row r="145" spans="1:5" ht="16.5" thickBot="1" x14ac:dyDescent="0.3">
      <c r="A145" s="52" t="s">
        <v>11</v>
      </c>
      <c r="B145" s="55" t="s">
        <v>292</v>
      </c>
      <c r="C145" s="162">
        <f>C132+C144</f>
        <v>159700</v>
      </c>
      <c r="D145" s="188">
        <f>D132+D144</f>
        <v>169697</v>
      </c>
      <c r="E145" s="137"/>
    </row>
    <row r="146" spans="1:5" ht="16.5" thickBot="1" x14ac:dyDescent="0.3">
      <c r="A146" s="136" t="s">
        <v>12</v>
      </c>
      <c r="B146" s="145" t="s">
        <v>412</v>
      </c>
      <c r="C146" s="162"/>
      <c r="D146" s="188"/>
      <c r="E146" s="137"/>
    </row>
    <row r="147" spans="1:5" ht="16.5" thickBot="1" x14ac:dyDescent="0.3">
      <c r="A147" s="136" t="s">
        <v>13</v>
      </c>
      <c r="B147" s="145" t="s">
        <v>413</v>
      </c>
      <c r="C147" s="162">
        <f>SUM(C145:C146)</f>
        <v>159700</v>
      </c>
      <c r="D147" s="188">
        <f>SUM(D145:D146)</f>
        <v>169697</v>
      </c>
      <c r="E147" s="137"/>
    </row>
    <row r="148" spans="1:5" x14ac:dyDescent="0.25">
      <c r="A148" s="146"/>
      <c r="B148" s="147"/>
      <c r="C148" s="163"/>
      <c r="D148" s="163"/>
      <c r="E148" s="137" t="s">
        <v>384</v>
      </c>
    </row>
    <row r="150" spans="1:5" x14ac:dyDescent="0.25">
      <c r="A150" s="192" t="s">
        <v>293</v>
      </c>
      <c r="B150" s="192"/>
      <c r="C150" s="192"/>
      <c r="D150" s="192"/>
    </row>
    <row r="151" spans="1:5" ht="16.5" thickBot="1" x14ac:dyDescent="0.3">
      <c r="A151" s="42" t="s">
        <v>77</v>
      </c>
      <c r="B151" s="42"/>
      <c r="C151" s="65"/>
    </row>
    <row r="152" spans="1:5" ht="21.75" thickBot="1" x14ac:dyDescent="0.3">
      <c r="A152" s="32">
        <v>1</v>
      </c>
      <c r="B152" s="35" t="s">
        <v>294</v>
      </c>
      <c r="C152" s="53">
        <f>+C68-C132</f>
        <v>-23946</v>
      </c>
      <c r="D152" s="53">
        <f>+D68-D132</f>
        <v>-24126</v>
      </c>
    </row>
    <row r="153" spans="1:5" ht="21.75" thickBot="1" x14ac:dyDescent="0.3">
      <c r="A153" s="32" t="s">
        <v>3</v>
      </c>
      <c r="B153" s="35" t="s">
        <v>295</v>
      </c>
      <c r="C153" s="53">
        <f>+C91-C144</f>
        <v>23946</v>
      </c>
      <c r="D153" s="53">
        <f>+D91-D144</f>
        <v>24126</v>
      </c>
    </row>
  </sheetData>
  <mergeCells count="12">
    <mergeCell ref="A3:D3"/>
    <mergeCell ref="A4:D4"/>
    <mergeCell ref="A5:D5"/>
    <mergeCell ref="A7:E7"/>
    <mergeCell ref="A9:A10"/>
    <mergeCell ref="B9:B10"/>
    <mergeCell ref="C9:D9"/>
    <mergeCell ref="A94:D94"/>
    <mergeCell ref="A96:A97"/>
    <mergeCell ref="B96:B97"/>
    <mergeCell ref="C96:D96"/>
    <mergeCell ref="A150:D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3"/>
  <sheetViews>
    <sheetView zoomScaleSheetLayoutView="100" workbookViewId="0">
      <selection activeCell="K18" sqref="K18"/>
    </sheetView>
  </sheetViews>
  <sheetFormatPr defaultRowHeight="12.75" x14ac:dyDescent="0.2"/>
  <cols>
    <col min="1" max="1" width="6.83203125" style="2" customWidth="1"/>
    <col min="2" max="2" width="55.1640625" style="4" customWidth="1"/>
    <col min="3" max="4" width="16.33203125" style="2" customWidth="1"/>
    <col min="5" max="5" width="55.1640625" style="2" customWidth="1"/>
    <col min="6" max="7" width="16.33203125" style="2" customWidth="1"/>
    <col min="8" max="8" width="4.83203125" style="2" customWidth="1"/>
    <col min="9" max="9" width="9.33203125" style="141" hidden="1" customWidth="1"/>
    <col min="10" max="16384" width="9.33203125" style="2"/>
  </cols>
  <sheetData>
    <row r="2" spans="1:9" ht="32.25" customHeight="1" x14ac:dyDescent="0.2">
      <c r="B2" s="91"/>
      <c r="C2" s="92"/>
      <c r="D2" s="92"/>
      <c r="E2" s="92"/>
      <c r="F2" s="166"/>
      <c r="G2" s="166" t="s">
        <v>410</v>
      </c>
      <c r="H2" s="199"/>
    </row>
    <row r="3" spans="1:9" ht="24.75" customHeight="1" x14ac:dyDescent="0.2">
      <c r="A3" s="202" t="s">
        <v>425</v>
      </c>
      <c r="B3" s="203"/>
      <c r="C3" s="203"/>
      <c r="D3" s="203"/>
      <c r="E3" s="203"/>
      <c r="F3" s="203"/>
      <c r="G3" s="203"/>
      <c r="H3" s="199"/>
    </row>
    <row r="4" spans="1:9" ht="39.75" customHeight="1" x14ac:dyDescent="0.2">
      <c r="B4" s="91" t="s">
        <v>419</v>
      </c>
      <c r="C4" s="92"/>
      <c r="D4" s="92"/>
      <c r="E4" s="92"/>
      <c r="F4" s="92"/>
      <c r="G4" s="92"/>
      <c r="H4" s="199"/>
    </row>
    <row r="5" spans="1:9" ht="14.25" thickBot="1" x14ac:dyDescent="0.25">
      <c r="F5" s="7"/>
      <c r="G5" s="7"/>
      <c r="H5" s="199"/>
    </row>
    <row r="6" spans="1:9" ht="18" customHeight="1" thickBot="1" x14ac:dyDescent="0.25">
      <c r="A6" s="200" t="s">
        <v>40</v>
      </c>
      <c r="B6" s="109" t="s">
        <v>427</v>
      </c>
      <c r="C6" s="110"/>
      <c r="D6" s="110"/>
      <c r="E6" s="109" t="s">
        <v>428</v>
      </c>
      <c r="F6" s="111"/>
      <c r="G6" s="111"/>
      <c r="H6" s="199"/>
    </row>
    <row r="7" spans="1:9" s="93" customFormat="1" ht="35.25" customHeight="1" thickBot="1" x14ac:dyDescent="0.25">
      <c r="A7" s="201"/>
      <c r="B7" s="5" t="s">
        <v>38</v>
      </c>
      <c r="C7" s="156" t="s">
        <v>131</v>
      </c>
      <c r="D7" s="156" t="s">
        <v>132</v>
      </c>
      <c r="E7" s="5" t="s">
        <v>38</v>
      </c>
      <c r="F7" s="6" t="str">
        <f>+C7</f>
        <v>Eredeti előirányzat</v>
      </c>
      <c r="G7" s="82" t="str">
        <f>+D7</f>
        <v>Módosított előirányzat</v>
      </c>
      <c r="H7" s="199"/>
      <c r="I7" s="142"/>
    </row>
    <row r="8" spans="1:9" s="94" customFormat="1" ht="12" customHeight="1" thickBot="1" x14ac:dyDescent="0.25">
      <c r="A8" s="112" t="s">
        <v>247</v>
      </c>
      <c r="B8" s="113" t="s">
        <v>248</v>
      </c>
      <c r="C8" s="114" t="s">
        <v>249</v>
      </c>
      <c r="D8" s="114" t="s">
        <v>250</v>
      </c>
      <c r="E8" s="113" t="s">
        <v>251</v>
      </c>
      <c r="F8" s="114" t="s">
        <v>320</v>
      </c>
      <c r="G8" s="114" t="s">
        <v>321</v>
      </c>
      <c r="H8" s="199"/>
      <c r="I8" s="143"/>
    </row>
    <row r="9" spans="1:9" ht="15" customHeight="1" x14ac:dyDescent="0.2">
      <c r="A9" s="95" t="s">
        <v>2</v>
      </c>
      <c r="B9" s="96" t="s">
        <v>296</v>
      </c>
      <c r="C9" s="85">
        <v>72974</v>
      </c>
      <c r="D9" s="85">
        <v>77434</v>
      </c>
      <c r="E9" s="96" t="s">
        <v>39</v>
      </c>
      <c r="F9" s="85">
        <v>26682</v>
      </c>
      <c r="G9" s="85">
        <v>30459</v>
      </c>
      <c r="H9" s="199"/>
      <c r="I9" s="141" t="s">
        <v>330</v>
      </c>
    </row>
    <row r="10" spans="1:9" ht="15" customHeight="1" x14ac:dyDescent="0.2">
      <c r="A10" s="97" t="s">
        <v>3</v>
      </c>
      <c r="B10" s="98" t="s">
        <v>297</v>
      </c>
      <c r="C10" s="86">
        <v>22203</v>
      </c>
      <c r="D10" s="86">
        <v>23940</v>
      </c>
      <c r="E10" s="98" t="s">
        <v>94</v>
      </c>
      <c r="F10" s="86">
        <v>4130</v>
      </c>
      <c r="G10" s="86">
        <v>4925</v>
      </c>
      <c r="H10" s="199"/>
      <c r="I10" s="141" t="s">
        <v>331</v>
      </c>
    </row>
    <row r="11" spans="1:9" ht="15" customHeight="1" x14ac:dyDescent="0.2">
      <c r="A11" s="97" t="s">
        <v>4</v>
      </c>
      <c r="B11" s="98" t="s">
        <v>298</v>
      </c>
      <c r="C11" s="86">
        <v>0</v>
      </c>
      <c r="D11" s="86">
        <v>0</v>
      </c>
      <c r="E11" s="98" t="s">
        <v>114</v>
      </c>
      <c r="F11" s="86">
        <v>45184</v>
      </c>
      <c r="G11" s="86">
        <v>44234</v>
      </c>
      <c r="H11" s="199"/>
      <c r="I11" s="141" t="s">
        <v>332</v>
      </c>
    </row>
    <row r="12" spans="1:9" ht="15" customHeight="1" x14ac:dyDescent="0.2">
      <c r="A12" s="97" t="s">
        <v>5</v>
      </c>
      <c r="B12" s="98" t="s">
        <v>85</v>
      </c>
      <c r="C12" s="86">
        <v>17920</v>
      </c>
      <c r="D12" s="86">
        <v>17920</v>
      </c>
      <c r="E12" s="98" t="s">
        <v>95</v>
      </c>
      <c r="F12" s="86">
        <v>7741</v>
      </c>
      <c r="G12" s="86">
        <v>7724</v>
      </c>
      <c r="H12" s="199"/>
      <c r="I12" s="141" t="s">
        <v>333</v>
      </c>
    </row>
    <row r="13" spans="1:9" ht="15" customHeight="1" x14ac:dyDescent="0.2">
      <c r="A13" s="97" t="s">
        <v>6</v>
      </c>
      <c r="B13" s="99" t="s">
        <v>299</v>
      </c>
      <c r="C13" s="86">
        <v>0</v>
      </c>
      <c r="D13" s="86">
        <v>0</v>
      </c>
      <c r="E13" s="98" t="s">
        <v>96</v>
      </c>
      <c r="F13" s="86">
        <f>46841-1121</f>
        <v>45720</v>
      </c>
      <c r="G13" s="86">
        <f>48327-2556</f>
        <v>45771</v>
      </c>
      <c r="H13" s="199"/>
      <c r="I13" s="141" t="s">
        <v>334</v>
      </c>
    </row>
    <row r="14" spans="1:9" ht="15" customHeight="1" x14ac:dyDescent="0.2">
      <c r="A14" s="97" t="s">
        <v>7</v>
      </c>
      <c r="B14" s="98" t="s">
        <v>329</v>
      </c>
      <c r="C14" s="87">
        <v>0</v>
      </c>
      <c r="D14" s="87">
        <v>0</v>
      </c>
      <c r="E14" s="98" t="s">
        <v>32</v>
      </c>
      <c r="F14" s="86">
        <v>1121</v>
      </c>
      <c r="G14" s="86">
        <v>2556</v>
      </c>
      <c r="H14" s="199"/>
      <c r="I14" s="141" t="s">
        <v>335</v>
      </c>
    </row>
    <row r="15" spans="1:9" ht="15" customHeight="1" x14ac:dyDescent="0.2">
      <c r="A15" s="97" t="s">
        <v>8</v>
      </c>
      <c r="B15" s="98" t="s">
        <v>178</v>
      </c>
      <c r="C15" s="86">
        <v>16697</v>
      </c>
      <c r="D15" s="86">
        <v>16697</v>
      </c>
      <c r="E15" s="1"/>
      <c r="F15" s="86"/>
      <c r="G15" s="86"/>
      <c r="H15" s="199"/>
      <c r="I15" s="141" t="s">
        <v>336</v>
      </c>
    </row>
    <row r="16" spans="1:9" ht="15" customHeight="1" x14ac:dyDescent="0.2">
      <c r="A16" s="97" t="s">
        <v>9</v>
      </c>
      <c r="B16" s="1"/>
      <c r="C16" s="86"/>
      <c r="D16" s="86"/>
      <c r="E16" s="1"/>
      <c r="F16" s="86"/>
      <c r="G16" s="86"/>
      <c r="H16" s="199"/>
    </row>
    <row r="17" spans="1:9" ht="15" customHeight="1" x14ac:dyDescent="0.2">
      <c r="A17" s="97" t="s">
        <v>10</v>
      </c>
      <c r="B17" s="107"/>
      <c r="C17" s="87"/>
      <c r="D17" s="87"/>
      <c r="E17" s="1"/>
      <c r="F17" s="86"/>
      <c r="G17" s="86"/>
      <c r="H17" s="199"/>
    </row>
    <row r="18" spans="1:9" ht="15" customHeight="1" x14ac:dyDescent="0.2">
      <c r="A18" s="97" t="s">
        <v>11</v>
      </c>
      <c r="B18" s="1"/>
      <c r="C18" s="86"/>
      <c r="D18" s="86"/>
      <c r="E18" s="1"/>
      <c r="F18" s="86"/>
      <c r="G18" s="86"/>
      <c r="H18" s="199"/>
    </row>
    <row r="19" spans="1:9" ht="15" customHeight="1" x14ac:dyDescent="0.2">
      <c r="A19" s="97" t="s">
        <v>12</v>
      </c>
      <c r="B19" s="1"/>
      <c r="C19" s="86"/>
      <c r="D19" s="86"/>
      <c r="E19" s="1"/>
      <c r="F19" s="86"/>
      <c r="G19" s="86"/>
      <c r="H19" s="199"/>
    </row>
    <row r="20" spans="1:9" ht="15" customHeight="1" thickBot="1" x14ac:dyDescent="0.25">
      <c r="A20" s="97" t="s">
        <v>13</v>
      </c>
      <c r="B20" s="3"/>
      <c r="C20" s="88"/>
      <c r="D20" s="88"/>
      <c r="E20" s="1"/>
      <c r="F20" s="88"/>
      <c r="G20" s="88"/>
      <c r="H20" s="199"/>
    </row>
    <row r="21" spans="1:9" ht="17.25" customHeight="1" thickBot="1" x14ac:dyDescent="0.25">
      <c r="A21" s="100" t="s">
        <v>14</v>
      </c>
      <c r="B21" s="84" t="s">
        <v>300</v>
      </c>
      <c r="C21" s="89">
        <f>+C9+C10+C12+C13+C15+C16+C17+C18+C19+C20</f>
        <v>129794</v>
      </c>
      <c r="D21" s="89">
        <f>+D9+D10+D12+D13+D15+D16+D17+D18+D19+D20</f>
        <v>135991</v>
      </c>
      <c r="E21" s="84" t="s">
        <v>307</v>
      </c>
      <c r="F21" s="89">
        <f>SUM(F9:F20)</f>
        <v>130578</v>
      </c>
      <c r="G21" s="89">
        <f>SUM(G9:G20)</f>
        <v>135669</v>
      </c>
      <c r="H21" s="199"/>
      <c r="I21" s="141" t="s">
        <v>337</v>
      </c>
    </row>
    <row r="22" spans="1:9" ht="15" customHeight="1" x14ac:dyDescent="0.2">
      <c r="A22" s="101" t="s">
        <v>15</v>
      </c>
      <c r="B22" s="102" t="s">
        <v>301</v>
      </c>
      <c r="C22" s="8">
        <f>+C23+C24+C25+C26</f>
        <v>23946</v>
      </c>
      <c r="D22" s="8">
        <f>+D23+D24+D25+D26</f>
        <v>26497</v>
      </c>
      <c r="E22" s="103" t="s">
        <v>102</v>
      </c>
      <c r="F22" s="90"/>
      <c r="G22" s="90"/>
      <c r="H22" s="199"/>
      <c r="I22" s="141" t="s">
        <v>338</v>
      </c>
    </row>
    <row r="23" spans="1:9" ht="15" customHeight="1" x14ac:dyDescent="0.2">
      <c r="A23" s="104" t="s">
        <v>16</v>
      </c>
      <c r="B23" s="103" t="s">
        <v>107</v>
      </c>
      <c r="C23" s="83">
        <v>23946</v>
      </c>
      <c r="D23" s="83">
        <v>26497</v>
      </c>
      <c r="E23" s="103" t="s">
        <v>308</v>
      </c>
      <c r="F23" s="83"/>
      <c r="G23" s="83"/>
      <c r="H23" s="199"/>
      <c r="I23" s="141" t="s">
        <v>339</v>
      </c>
    </row>
    <row r="24" spans="1:9" ht="15" customHeight="1" x14ac:dyDescent="0.2">
      <c r="A24" s="104" t="s">
        <v>17</v>
      </c>
      <c r="B24" s="103" t="s">
        <v>108</v>
      </c>
      <c r="C24" s="83"/>
      <c r="D24" s="83"/>
      <c r="E24" s="103" t="s">
        <v>78</v>
      </c>
      <c r="F24" s="83"/>
      <c r="G24" s="83"/>
      <c r="H24" s="199"/>
      <c r="I24" s="141" t="s">
        <v>340</v>
      </c>
    </row>
    <row r="25" spans="1:9" ht="15" customHeight="1" x14ac:dyDescent="0.2">
      <c r="A25" s="104" t="s">
        <v>18</v>
      </c>
      <c r="B25" s="103" t="s">
        <v>113</v>
      </c>
      <c r="C25" s="83"/>
      <c r="D25" s="83">
        <v>0</v>
      </c>
      <c r="E25" s="103" t="s">
        <v>79</v>
      </c>
      <c r="F25" s="83"/>
      <c r="G25" s="83"/>
      <c r="H25" s="199"/>
      <c r="I25" s="141" t="s">
        <v>341</v>
      </c>
    </row>
    <row r="26" spans="1:9" ht="22.5" customHeight="1" x14ac:dyDescent="0.2">
      <c r="A26" s="104" t="s">
        <v>19</v>
      </c>
      <c r="B26" s="103" t="s">
        <v>414</v>
      </c>
      <c r="C26" s="83"/>
      <c r="D26" s="83"/>
      <c r="E26" s="102" t="s">
        <v>115</v>
      </c>
      <c r="F26" s="83"/>
      <c r="G26" s="83"/>
      <c r="H26" s="199"/>
      <c r="I26" s="141" t="s">
        <v>342</v>
      </c>
    </row>
    <row r="27" spans="1:9" ht="15" customHeight="1" x14ac:dyDescent="0.2">
      <c r="A27" s="104" t="s">
        <v>20</v>
      </c>
      <c r="B27" s="103" t="s">
        <v>302</v>
      </c>
      <c r="C27" s="105">
        <f>+C28+C29</f>
        <v>0</v>
      </c>
      <c r="D27" s="105">
        <f>+D28+D29</f>
        <v>0</v>
      </c>
      <c r="E27" s="103" t="s">
        <v>103</v>
      </c>
      <c r="F27" s="83"/>
      <c r="G27" s="83"/>
      <c r="H27" s="199"/>
      <c r="I27" s="141" t="s">
        <v>343</v>
      </c>
    </row>
    <row r="28" spans="1:9" ht="15" customHeight="1" x14ac:dyDescent="0.2">
      <c r="A28" s="101" t="s">
        <v>21</v>
      </c>
      <c r="B28" s="102" t="s">
        <v>303</v>
      </c>
      <c r="C28" s="90"/>
      <c r="D28" s="90"/>
      <c r="E28" s="21" t="s">
        <v>287</v>
      </c>
      <c r="F28" s="90">
        <v>0</v>
      </c>
      <c r="G28" s="90">
        <v>2370</v>
      </c>
      <c r="H28" s="199"/>
      <c r="I28" s="141" t="s">
        <v>344</v>
      </c>
    </row>
    <row r="29" spans="1:9" ht="15" customHeight="1" thickBot="1" x14ac:dyDescent="0.25">
      <c r="A29" s="104" t="s">
        <v>22</v>
      </c>
      <c r="B29" s="103" t="s">
        <v>304</v>
      </c>
      <c r="C29" s="83"/>
      <c r="D29" s="83"/>
      <c r="E29" s="96" t="s">
        <v>104</v>
      </c>
      <c r="F29" s="83"/>
      <c r="G29" s="83"/>
      <c r="H29" s="199"/>
      <c r="I29" s="141" t="s">
        <v>345</v>
      </c>
    </row>
    <row r="30" spans="1:9" ht="17.25" customHeight="1" thickBot="1" x14ac:dyDescent="0.25">
      <c r="A30" s="100" t="s">
        <v>23</v>
      </c>
      <c r="B30" s="84" t="s">
        <v>305</v>
      </c>
      <c r="C30" s="89">
        <f>+C22+C27</f>
        <v>23946</v>
      </c>
      <c r="D30" s="89">
        <f>+D22+D27</f>
        <v>26497</v>
      </c>
      <c r="E30" s="84" t="s">
        <v>309</v>
      </c>
      <c r="F30" s="89">
        <f>SUM(F22:F29)</f>
        <v>0</v>
      </c>
      <c r="G30" s="89">
        <f>SUM(G22:G29)</f>
        <v>2370</v>
      </c>
      <c r="H30" s="199"/>
      <c r="I30" s="141" t="s">
        <v>346</v>
      </c>
    </row>
    <row r="31" spans="1:9" ht="17.25" customHeight="1" thickBot="1" x14ac:dyDescent="0.25">
      <c r="A31" s="100" t="s">
        <v>24</v>
      </c>
      <c r="B31" s="106" t="s">
        <v>306</v>
      </c>
      <c r="C31" s="11">
        <f>+C21+C30</f>
        <v>153740</v>
      </c>
      <c r="D31" s="11">
        <f>+D21+D30</f>
        <v>162488</v>
      </c>
      <c r="E31" s="106" t="s">
        <v>310</v>
      </c>
      <c r="F31" s="11">
        <f>+F21+F30</f>
        <v>130578</v>
      </c>
      <c r="G31" s="11">
        <f>+G21+G30</f>
        <v>138039</v>
      </c>
      <c r="H31" s="199"/>
      <c r="I31" s="141" t="s">
        <v>347</v>
      </c>
    </row>
    <row r="32" spans="1:9" ht="17.25" customHeight="1" thickBot="1" x14ac:dyDescent="0.25">
      <c r="A32" s="100" t="s">
        <v>25</v>
      </c>
      <c r="B32" s="106" t="s">
        <v>80</v>
      </c>
      <c r="C32" s="11">
        <f>IF(C21-F21&lt;0,F21-C21,"-")</f>
        <v>784</v>
      </c>
      <c r="D32" s="11" t="str">
        <f>IF(D21-G21&lt;0,G21-D21,"-")</f>
        <v>-</v>
      </c>
      <c r="E32" s="106" t="s">
        <v>81</v>
      </c>
      <c r="F32" s="11" t="str">
        <f>IF(C21-F21&gt;0,C21-F21,"-")</f>
        <v>-</v>
      </c>
      <c r="G32" s="11">
        <f>IF(D21-G21&gt;0,D21-G21,"-")</f>
        <v>322</v>
      </c>
      <c r="H32" s="199"/>
      <c r="I32" s="141" t="s">
        <v>348</v>
      </c>
    </row>
    <row r="33" spans="1:9" ht="17.25" customHeight="1" thickBot="1" x14ac:dyDescent="0.25">
      <c r="A33" s="100" t="s">
        <v>26</v>
      </c>
      <c r="B33" s="106" t="s">
        <v>116</v>
      </c>
      <c r="C33" s="11" t="str">
        <f>IF(C31-F31&lt;0,F31-C31,"-")</f>
        <v>-</v>
      </c>
      <c r="D33" s="11" t="str">
        <f>IF(D31-G31&lt;0,G31-D31,"-")</f>
        <v>-</v>
      </c>
      <c r="E33" s="106" t="s">
        <v>117</v>
      </c>
      <c r="F33" s="11">
        <f>IF(C31-F31&gt;0,C31-F31,"-")</f>
        <v>23162</v>
      </c>
      <c r="G33" s="11">
        <f>IF(D31-G31&gt;0,D31-G31,"-")</f>
        <v>24449</v>
      </c>
      <c r="H33" s="199"/>
      <c r="I33" s="141" t="s">
        <v>349</v>
      </c>
    </row>
  </sheetData>
  <mergeCells count="3">
    <mergeCell ref="H2:H33"/>
    <mergeCell ref="A6:A7"/>
    <mergeCell ref="A3:G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tabSelected="1" zoomScaleSheetLayoutView="100" workbookViewId="0">
      <selection activeCell="A2" sqref="A2:G2"/>
    </sheetView>
  </sheetViews>
  <sheetFormatPr defaultRowHeight="12.75" x14ac:dyDescent="0.2"/>
  <cols>
    <col min="1" max="1" width="6.83203125" style="2" customWidth="1"/>
    <col min="2" max="2" width="55.1640625" style="4" customWidth="1"/>
    <col min="3" max="4" width="16.33203125" style="2" customWidth="1"/>
    <col min="5" max="5" width="55.1640625" style="2" customWidth="1"/>
    <col min="6" max="7" width="16.33203125" style="2" customWidth="1"/>
    <col min="8" max="8" width="4.83203125" style="2" customWidth="1"/>
    <col min="9" max="9" width="0" style="141" hidden="1" customWidth="1"/>
    <col min="10" max="16384" width="9.33203125" style="2"/>
  </cols>
  <sheetData>
    <row r="1" spans="1:9" x14ac:dyDescent="0.2">
      <c r="G1" s="167" t="s">
        <v>411</v>
      </c>
      <c r="H1" s="144"/>
    </row>
    <row r="2" spans="1:9" ht="27.75" customHeight="1" x14ac:dyDescent="0.2">
      <c r="A2" s="202" t="s">
        <v>425</v>
      </c>
      <c r="B2" s="202"/>
      <c r="C2" s="202"/>
      <c r="D2" s="202"/>
      <c r="E2" s="202"/>
      <c r="F2" s="202"/>
      <c r="G2" s="202"/>
    </row>
    <row r="3" spans="1:9" ht="39.75" customHeight="1" x14ac:dyDescent="0.2">
      <c r="B3" s="91" t="s">
        <v>420</v>
      </c>
      <c r="C3" s="92"/>
      <c r="D3" s="92"/>
      <c r="E3" s="92"/>
      <c r="F3" s="92"/>
      <c r="G3" s="92"/>
      <c r="H3" s="204"/>
    </row>
    <row r="4" spans="1:9" ht="14.25" thickBot="1" x14ac:dyDescent="0.25">
      <c r="F4" s="7"/>
      <c r="G4" s="7" t="s">
        <v>37</v>
      </c>
      <c r="H4" s="204"/>
    </row>
    <row r="5" spans="1:9" ht="24" customHeight="1" thickBot="1" x14ac:dyDescent="0.25">
      <c r="A5" s="205" t="s">
        <v>40</v>
      </c>
      <c r="B5" s="109" t="s">
        <v>33</v>
      </c>
      <c r="C5" s="110"/>
      <c r="D5" s="110"/>
      <c r="E5" s="109" t="s">
        <v>34</v>
      </c>
      <c r="F5" s="111"/>
      <c r="G5" s="111"/>
      <c r="H5" s="204"/>
    </row>
    <row r="6" spans="1:9" s="93" customFormat="1" ht="35.25" customHeight="1" thickBot="1" x14ac:dyDescent="0.25">
      <c r="A6" s="206"/>
      <c r="B6" s="5" t="s">
        <v>38</v>
      </c>
      <c r="C6" s="6" t="str">
        <f>+'2.1.sz.mell  '!C7</f>
        <v>Eredeti előirányzat</v>
      </c>
      <c r="D6" s="82" t="str">
        <f>+'2.1.sz.mell  '!D7</f>
        <v>Módosított előirányzat</v>
      </c>
      <c r="E6" s="5" t="s">
        <v>38</v>
      </c>
      <c r="F6" s="6" t="str">
        <f>+'2.1.sz.mell  '!C7</f>
        <v>Eredeti előirányzat</v>
      </c>
      <c r="G6" s="82" t="str">
        <f>+'2.1.sz.mell  '!D7</f>
        <v>Módosított előirányzat</v>
      </c>
      <c r="H6" s="204"/>
      <c r="I6" s="142"/>
    </row>
    <row r="7" spans="1:9" s="93" customFormat="1" ht="13.5" thickBot="1" x14ac:dyDescent="0.25">
      <c r="A7" s="112" t="s">
        <v>247</v>
      </c>
      <c r="B7" s="113" t="s">
        <v>248</v>
      </c>
      <c r="C7" s="114" t="s">
        <v>249</v>
      </c>
      <c r="D7" s="114" t="s">
        <v>250</v>
      </c>
      <c r="E7" s="113" t="s">
        <v>320</v>
      </c>
      <c r="F7" s="114" t="s">
        <v>321</v>
      </c>
      <c r="G7" s="114" t="s">
        <v>322</v>
      </c>
      <c r="H7" s="204"/>
      <c r="I7" s="143"/>
    </row>
    <row r="8" spans="1:9" ht="12.95" customHeight="1" x14ac:dyDescent="0.2">
      <c r="A8" s="95" t="s">
        <v>2</v>
      </c>
      <c r="B8" s="96" t="s">
        <v>311</v>
      </c>
      <c r="C8" s="85">
        <v>0</v>
      </c>
      <c r="D8" s="85">
        <v>1250</v>
      </c>
      <c r="E8" s="96" t="s">
        <v>109</v>
      </c>
      <c r="F8" s="85">
        <v>7703</v>
      </c>
      <c r="G8" s="85">
        <v>30849</v>
      </c>
      <c r="H8" s="204"/>
      <c r="I8" s="141" t="s">
        <v>330</v>
      </c>
    </row>
    <row r="9" spans="1:9" x14ac:dyDescent="0.2">
      <c r="A9" s="97" t="s">
        <v>3</v>
      </c>
      <c r="B9" s="154" t="s">
        <v>312</v>
      </c>
      <c r="C9" s="86">
        <v>0</v>
      </c>
      <c r="D9" s="86">
        <v>0</v>
      </c>
      <c r="E9" s="154" t="s">
        <v>323</v>
      </c>
      <c r="F9" s="155"/>
      <c r="G9" s="155"/>
      <c r="H9" s="204"/>
      <c r="I9" s="141" t="s">
        <v>331</v>
      </c>
    </row>
    <row r="10" spans="1:9" ht="12.95" customHeight="1" x14ac:dyDescent="0.2">
      <c r="A10" s="97" t="s">
        <v>4</v>
      </c>
      <c r="B10" s="98" t="s">
        <v>313</v>
      </c>
      <c r="C10" s="86">
        <v>3500</v>
      </c>
      <c r="D10" s="86">
        <v>3500</v>
      </c>
      <c r="E10" s="98" t="s">
        <v>98</v>
      </c>
      <c r="F10" s="86">
        <v>21418</v>
      </c>
      <c r="G10" s="86">
        <v>809</v>
      </c>
      <c r="H10" s="204"/>
      <c r="I10" s="141" t="s">
        <v>332</v>
      </c>
    </row>
    <row r="11" spans="1:9" ht="12.95" customHeight="1" x14ac:dyDescent="0.2">
      <c r="A11" s="97" t="s">
        <v>5</v>
      </c>
      <c r="B11" s="98" t="s">
        <v>314</v>
      </c>
      <c r="C11" s="86">
        <v>2460</v>
      </c>
      <c r="D11" s="86">
        <v>2460</v>
      </c>
      <c r="E11" s="154" t="s">
        <v>324</v>
      </c>
      <c r="F11" s="86"/>
      <c r="G11" s="86"/>
      <c r="H11" s="204"/>
      <c r="I11" s="141" t="s">
        <v>333</v>
      </c>
    </row>
    <row r="12" spans="1:9" ht="12.75" customHeight="1" x14ac:dyDescent="0.2">
      <c r="A12" s="97" t="s">
        <v>6</v>
      </c>
      <c r="B12" s="154" t="s">
        <v>315</v>
      </c>
      <c r="C12" s="86"/>
      <c r="D12" s="86"/>
      <c r="E12" s="98" t="s">
        <v>112</v>
      </c>
      <c r="F12" s="86">
        <v>0</v>
      </c>
      <c r="G12" s="86">
        <v>0</v>
      </c>
      <c r="H12" s="204"/>
      <c r="I12" s="141" t="s">
        <v>334</v>
      </c>
    </row>
    <row r="13" spans="1:9" ht="12.95" customHeight="1" x14ac:dyDescent="0.2">
      <c r="A13" s="97" t="s">
        <v>7</v>
      </c>
      <c r="B13" s="98" t="s">
        <v>316</v>
      </c>
      <c r="C13" s="87"/>
      <c r="D13" s="87"/>
      <c r="E13" s="129"/>
      <c r="F13" s="86"/>
      <c r="G13" s="86"/>
      <c r="H13" s="204"/>
      <c r="I13" s="141" t="s">
        <v>335</v>
      </c>
    </row>
    <row r="14" spans="1:9" ht="12.95" customHeight="1" x14ac:dyDescent="0.2">
      <c r="A14" s="97" t="s">
        <v>8</v>
      </c>
      <c r="B14" s="1"/>
      <c r="C14" s="86"/>
      <c r="D14" s="86"/>
      <c r="E14" s="129"/>
      <c r="F14" s="86"/>
      <c r="G14" s="86"/>
      <c r="H14" s="204"/>
    </row>
    <row r="15" spans="1:9" ht="12.95" customHeight="1" x14ac:dyDescent="0.2">
      <c r="A15" s="97" t="s">
        <v>9</v>
      </c>
      <c r="B15" s="1"/>
      <c r="C15" s="86"/>
      <c r="D15" s="86"/>
      <c r="E15" s="130"/>
      <c r="F15" s="86"/>
      <c r="G15" s="86"/>
      <c r="H15" s="204"/>
    </row>
    <row r="16" spans="1:9" ht="12.95" customHeight="1" x14ac:dyDescent="0.2">
      <c r="A16" s="97" t="s">
        <v>10</v>
      </c>
      <c r="B16" s="127"/>
      <c r="C16" s="87"/>
      <c r="D16" s="87"/>
      <c r="E16" s="129"/>
      <c r="F16" s="86"/>
      <c r="G16" s="86"/>
      <c r="H16" s="204"/>
    </row>
    <row r="17" spans="1:9" x14ac:dyDescent="0.2">
      <c r="A17" s="97" t="s">
        <v>11</v>
      </c>
      <c r="B17" s="1"/>
      <c r="C17" s="87"/>
      <c r="D17" s="87"/>
      <c r="E17" s="129"/>
      <c r="F17" s="86"/>
      <c r="G17" s="86"/>
      <c r="H17" s="204"/>
    </row>
    <row r="18" spans="1:9" ht="12.95" customHeight="1" thickBot="1" x14ac:dyDescent="0.25">
      <c r="A18" s="124" t="s">
        <v>12</v>
      </c>
      <c r="B18" s="128"/>
      <c r="C18" s="126"/>
      <c r="D18" s="13"/>
      <c r="E18" s="125" t="s">
        <v>32</v>
      </c>
      <c r="F18" s="86"/>
      <c r="G18" s="86"/>
      <c r="H18" s="204"/>
    </row>
    <row r="19" spans="1:9" ht="15.95" customHeight="1" thickBot="1" x14ac:dyDescent="0.25">
      <c r="A19" s="100" t="s">
        <v>13</v>
      </c>
      <c r="B19" s="84" t="s">
        <v>317</v>
      </c>
      <c r="C19" s="89">
        <f>+C8+C10+C11+C13+C14+C15+C16+C17+C18</f>
        <v>5960</v>
      </c>
      <c r="D19" s="89">
        <f>+D8+D10+D11+D13+D14+D15+D16+D17+D18</f>
        <v>7210</v>
      </c>
      <c r="E19" s="84" t="s">
        <v>325</v>
      </c>
      <c r="F19" s="89">
        <f>+F8+F10+F12+F13+F14+F15+F16+F17+F18</f>
        <v>29121</v>
      </c>
      <c r="G19" s="89">
        <f>+G8+G10+G12+G13+G14+G15+G16+G17+G18</f>
        <v>31658</v>
      </c>
      <c r="H19" s="204"/>
      <c r="I19" s="141" t="s">
        <v>336</v>
      </c>
    </row>
    <row r="20" spans="1:9" ht="12.95" customHeight="1" x14ac:dyDescent="0.2">
      <c r="A20" s="95" t="s">
        <v>14</v>
      </c>
      <c r="B20" s="116" t="s">
        <v>129</v>
      </c>
      <c r="C20" s="123">
        <f>SUM(C21:C25)</f>
        <v>0</v>
      </c>
      <c r="D20" s="123">
        <f>SUM(D21:D25)</f>
        <v>0</v>
      </c>
      <c r="E20" s="103" t="s">
        <v>102</v>
      </c>
      <c r="F20" s="12"/>
      <c r="G20" s="12"/>
      <c r="H20" s="204"/>
      <c r="I20" s="141" t="s">
        <v>337</v>
      </c>
    </row>
    <row r="21" spans="1:9" ht="12.95" customHeight="1" x14ac:dyDescent="0.2">
      <c r="A21" s="97" t="s">
        <v>15</v>
      </c>
      <c r="B21" s="117" t="s">
        <v>118</v>
      </c>
      <c r="C21" s="83">
        <v>0</v>
      </c>
      <c r="D21" s="83">
        <v>0</v>
      </c>
      <c r="E21" s="103" t="s">
        <v>105</v>
      </c>
      <c r="F21" s="83"/>
      <c r="G21" s="83"/>
      <c r="H21" s="204"/>
      <c r="I21" s="141" t="s">
        <v>338</v>
      </c>
    </row>
    <row r="22" spans="1:9" ht="12.95" customHeight="1" x14ac:dyDescent="0.2">
      <c r="A22" s="95" t="s">
        <v>16</v>
      </c>
      <c r="B22" s="117" t="s">
        <v>119</v>
      </c>
      <c r="C22" s="83"/>
      <c r="D22" s="83"/>
      <c r="E22" s="103" t="s">
        <v>78</v>
      </c>
      <c r="F22" s="83"/>
      <c r="G22" s="83"/>
      <c r="H22" s="204"/>
      <c r="I22" s="141" t="s">
        <v>339</v>
      </c>
    </row>
    <row r="23" spans="1:9" ht="12.95" customHeight="1" x14ac:dyDescent="0.2">
      <c r="A23" s="97" t="s">
        <v>17</v>
      </c>
      <c r="B23" s="117" t="s">
        <v>120</v>
      </c>
      <c r="C23" s="83"/>
      <c r="D23" s="83"/>
      <c r="E23" s="103" t="s">
        <v>79</v>
      </c>
      <c r="F23" s="83"/>
      <c r="G23" s="83"/>
      <c r="H23" s="204"/>
      <c r="I23" s="141" t="s">
        <v>340</v>
      </c>
    </row>
    <row r="24" spans="1:9" ht="12.95" customHeight="1" x14ac:dyDescent="0.2">
      <c r="A24" s="95" t="s">
        <v>18</v>
      </c>
      <c r="B24" s="117" t="s">
        <v>121</v>
      </c>
      <c r="C24" s="83"/>
      <c r="D24" s="83"/>
      <c r="E24" s="102" t="s">
        <v>115</v>
      </c>
      <c r="F24" s="83"/>
      <c r="G24" s="83"/>
      <c r="H24" s="204"/>
      <c r="I24" s="141" t="s">
        <v>341</v>
      </c>
    </row>
    <row r="25" spans="1:9" ht="12.95" customHeight="1" x14ac:dyDescent="0.2">
      <c r="A25" s="97" t="s">
        <v>19</v>
      </c>
      <c r="B25" s="118" t="s">
        <v>122</v>
      </c>
      <c r="C25" s="83"/>
      <c r="D25" s="83"/>
      <c r="E25" s="103" t="s">
        <v>106</v>
      </c>
      <c r="F25" s="83"/>
      <c r="G25" s="83"/>
      <c r="H25" s="204"/>
      <c r="I25" s="141" t="s">
        <v>342</v>
      </c>
    </row>
    <row r="26" spans="1:9" ht="12.95" customHeight="1" x14ac:dyDescent="0.2">
      <c r="A26" s="95" t="s">
        <v>20</v>
      </c>
      <c r="B26" s="119" t="s">
        <v>123</v>
      </c>
      <c r="C26" s="105">
        <f>+C27+C28+C29+C30+C31</f>
        <v>0</v>
      </c>
      <c r="D26" s="105">
        <f>+D27+D28+D29+D30+D31</f>
        <v>0</v>
      </c>
      <c r="E26" s="120" t="s">
        <v>104</v>
      </c>
      <c r="F26" s="83"/>
      <c r="G26" s="83"/>
      <c r="H26" s="204"/>
      <c r="I26" s="141" t="s">
        <v>343</v>
      </c>
    </row>
    <row r="27" spans="1:9" ht="12.95" customHeight="1" x14ac:dyDescent="0.2">
      <c r="A27" s="97" t="s">
        <v>21</v>
      </c>
      <c r="B27" s="118" t="s">
        <v>124</v>
      </c>
      <c r="C27" s="83"/>
      <c r="D27" s="83"/>
      <c r="E27" s="120" t="s">
        <v>326</v>
      </c>
      <c r="F27" s="83"/>
      <c r="G27" s="83"/>
      <c r="H27" s="204"/>
      <c r="I27" s="141" t="s">
        <v>344</v>
      </c>
    </row>
    <row r="28" spans="1:9" ht="12.95" customHeight="1" x14ac:dyDescent="0.2">
      <c r="A28" s="95" t="s">
        <v>22</v>
      </c>
      <c r="B28" s="118" t="s">
        <v>125</v>
      </c>
      <c r="C28" s="83"/>
      <c r="D28" s="83"/>
      <c r="E28" s="115" t="s">
        <v>412</v>
      </c>
      <c r="F28" s="83"/>
      <c r="G28" s="83"/>
      <c r="H28" s="204"/>
      <c r="I28" s="141" t="s">
        <v>345</v>
      </c>
    </row>
    <row r="29" spans="1:9" ht="12.95" customHeight="1" x14ac:dyDescent="0.2">
      <c r="A29" s="97" t="s">
        <v>23</v>
      </c>
      <c r="B29" s="117" t="s">
        <v>126</v>
      </c>
      <c r="C29" s="83"/>
      <c r="D29" s="83"/>
      <c r="E29" s="108"/>
      <c r="F29" s="83"/>
      <c r="G29" s="83"/>
      <c r="H29" s="204"/>
      <c r="I29" s="141" t="s">
        <v>346</v>
      </c>
    </row>
    <row r="30" spans="1:9" ht="12.95" customHeight="1" x14ac:dyDescent="0.2">
      <c r="A30" s="95" t="s">
        <v>24</v>
      </c>
      <c r="B30" s="121" t="s">
        <v>127</v>
      </c>
      <c r="C30" s="83"/>
      <c r="D30" s="83"/>
      <c r="E30" s="1"/>
      <c r="F30" s="83"/>
      <c r="G30" s="83"/>
      <c r="H30" s="204"/>
      <c r="I30" s="141" t="s">
        <v>347</v>
      </c>
    </row>
    <row r="31" spans="1:9" ht="12.95" customHeight="1" thickBot="1" x14ac:dyDescent="0.25">
      <c r="A31" s="97" t="s">
        <v>25</v>
      </c>
      <c r="B31" s="122" t="s">
        <v>128</v>
      </c>
      <c r="C31" s="83"/>
      <c r="D31" s="83"/>
      <c r="E31" s="108"/>
      <c r="F31" s="83"/>
      <c r="G31" s="83"/>
      <c r="H31" s="204"/>
      <c r="I31" s="141" t="s">
        <v>348</v>
      </c>
    </row>
    <row r="32" spans="1:9" ht="16.5" customHeight="1" thickBot="1" x14ac:dyDescent="0.25">
      <c r="A32" s="100" t="s">
        <v>26</v>
      </c>
      <c r="B32" s="84" t="s">
        <v>318</v>
      </c>
      <c r="C32" s="89">
        <f>+C20+C26</f>
        <v>0</v>
      </c>
      <c r="D32" s="89">
        <f>+D20+D26</f>
        <v>0</v>
      </c>
      <c r="E32" s="84" t="s">
        <v>328</v>
      </c>
      <c r="F32" s="89">
        <f>SUM(F20:F31)</f>
        <v>0</v>
      </c>
      <c r="G32" s="89">
        <f>SUM(G20:G31)</f>
        <v>0</v>
      </c>
      <c r="H32" s="204"/>
      <c r="I32" s="141" t="s">
        <v>349</v>
      </c>
    </row>
    <row r="33" spans="1:9" ht="16.5" customHeight="1" thickBot="1" x14ac:dyDescent="0.25">
      <c r="A33" s="100" t="s">
        <v>27</v>
      </c>
      <c r="B33" s="106" t="s">
        <v>319</v>
      </c>
      <c r="C33" s="11">
        <f>+C19+C32</f>
        <v>5960</v>
      </c>
      <c r="D33" s="11">
        <f>+D19+D32</f>
        <v>7210</v>
      </c>
      <c r="E33" s="106" t="s">
        <v>327</v>
      </c>
      <c r="F33" s="11">
        <f>+F19+F32</f>
        <v>29121</v>
      </c>
      <c r="G33" s="11">
        <f>+G19+G32</f>
        <v>31658</v>
      </c>
      <c r="H33" s="204"/>
      <c r="I33" s="141" t="s">
        <v>350</v>
      </c>
    </row>
    <row r="34" spans="1:9" ht="16.5" customHeight="1" thickBot="1" x14ac:dyDescent="0.25">
      <c r="A34" s="100" t="s">
        <v>28</v>
      </c>
      <c r="B34" s="106" t="s">
        <v>80</v>
      </c>
      <c r="C34" s="11">
        <f>IF(C19-F19&lt;0,F19-C19,"-")</f>
        <v>23161</v>
      </c>
      <c r="D34" s="11">
        <f>IF(D19-G19&lt;0,G19-D19,"-")</f>
        <v>24448</v>
      </c>
      <c r="E34" s="106" t="s">
        <v>81</v>
      </c>
      <c r="F34" s="11" t="str">
        <f>IF(C19-F19&gt;0,C19-F19,"-")</f>
        <v>-</v>
      </c>
      <c r="G34" s="11" t="str">
        <f>IF(D19-G19&gt;0,D19-G19,"-")</f>
        <v>-</v>
      </c>
      <c r="H34" s="204"/>
      <c r="I34" s="141" t="s">
        <v>351</v>
      </c>
    </row>
    <row r="35" spans="1:9" ht="16.5" customHeight="1" thickBot="1" x14ac:dyDescent="0.25">
      <c r="A35" s="100" t="s">
        <v>29</v>
      </c>
      <c r="B35" s="106" t="s">
        <v>116</v>
      </c>
      <c r="C35" s="11" t="str">
        <f>IF(C28-F28&lt;0,F28-C28,"-")</f>
        <v>-</v>
      </c>
      <c r="D35" s="11" t="str">
        <f>IF(D28-G28&lt;0,G28-D28,"-")</f>
        <v>-</v>
      </c>
      <c r="E35" s="106" t="s">
        <v>117</v>
      </c>
      <c r="F35" s="11" t="str">
        <f>IF(C28-F28&gt;0,C28-F28,"-")</f>
        <v>-</v>
      </c>
      <c r="G35" s="11" t="str">
        <f>IF(D28-G28&gt;0,D28-G28,"-")</f>
        <v>-</v>
      </c>
      <c r="H35" s="204"/>
      <c r="I35" s="141" t="s">
        <v>352</v>
      </c>
    </row>
  </sheetData>
  <mergeCells count="3">
    <mergeCell ref="H3:H35"/>
    <mergeCell ref="A5:A6"/>
    <mergeCell ref="A2:G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1.1.sz.mell.</vt:lpstr>
      <vt:lpstr>1.2.sz.mell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2018-05-28T13:20:25Z</cp:lastPrinted>
  <dcterms:created xsi:type="dcterms:W3CDTF">2015-05-05T12:02:27Z</dcterms:created>
  <dcterms:modified xsi:type="dcterms:W3CDTF">2018-09-18T13:11:23Z</dcterms:modified>
</cp:coreProperties>
</file>