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19. évi előterejsztések\2019.01.31. rendes\Ülés után\Rendeletek\Költségvetés\"/>
    </mc:Choice>
  </mc:AlternateContent>
  <xr:revisionPtr revIDLastSave="0" documentId="13_ncr:1_{8FF10104-2D72-4B02-B195-0D3A8EE6AA33}" xr6:coauthVersionLast="40" xr6:coauthVersionMax="40" xr10:uidLastSave="{00000000-0000-0000-0000-000000000000}"/>
  <bookViews>
    <workbookView xWindow="-108" yWindow="-108" windowWidth="23256" windowHeight="12576" tabRatio="597" activeTab="3" xr2:uid="{00000000-000D-0000-FFFF-FFFF00000000}"/>
  </bookViews>
  <sheets>
    <sheet name="1. m. bevételek 2018 (3)" sheetId="209" r:id="rId1"/>
    <sheet name="2. m. kiadások 2018 (3)" sheetId="210" r:id="rId2"/>
    <sheet name="2.a KÖH 2018 (3)" sheetId="211" r:id="rId3"/>
    <sheet name="4. melléklet 2018 (3)" sheetId="212" r:id="rId4"/>
  </sheets>
  <definedNames>
    <definedName name="_xlnm.Print_Titles" localSheetId="0">'1. m. bevételek 2018 (3)'!$7:$9</definedName>
    <definedName name="_xlnm.Print_Titles" localSheetId="1">'2. m. kiadások 2018 (3)'!$7:$9</definedName>
    <definedName name="_xlnm.Print_Titles" localSheetId="2">'2.a KÖH 2018 (3)'!$7:$7</definedName>
    <definedName name="_xlnm.Print_Area" localSheetId="0">'1. m. bevételek 2018 (3)'!$A$1:$O$238</definedName>
    <definedName name="_xlnm.Print_Area" localSheetId="1">'2. m. kiadások 2018 (3)'!$A$1:$O$442</definedName>
    <definedName name="_xlnm.Print_Area" localSheetId="2">'2.a KÖH 2018 (3)'!$A$1:$AB$14</definedName>
    <definedName name="_xlnm.Print_Area" localSheetId="3">'4. melléklet 2018 (3)'!$A$1:$M$33</definedName>
  </definedNames>
  <calcPr calcId="181029"/>
</workbook>
</file>

<file path=xl/calcChain.xml><?xml version="1.0" encoding="utf-8"?>
<calcChain xmlns="http://schemas.openxmlformats.org/spreadsheetml/2006/main">
  <c r="L236" i="210" l="1"/>
  <c r="M278" i="210" l="1"/>
  <c r="L278" i="210"/>
  <c r="M25" i="212" l="1"/>
  <c r="M17" i="212"/>
  <c r="M16" i="212"/>
  <c r="M14" i="212"/>
  <c r="M21" i="210"/>
  <c r="N21" i="210"/>
  <c r="O21" i="210"/>
  <c r="L21" i="210"/>
  <c r="M47" i="210"/>
  <c r="N47" i="210"/>
  <c r="O47" i="210"/>
  <c r="L47" i="210"/>
  <c r="M34" i="210"/>
  <c r="L34" i="210"/>
  <c r="I34" i="210"/>
  <c r="H34" i="210"/>
  <c r="E34" i="210"/>
  <c r="D34" i="210"/>
  <c r="M399" i="210"/>
  <c r="N399" i="210"/>
  <c r="O399" i="210"/>
  <c r="L399" i="210"/>
  <c r="M230" i="210"/>
  <c r="N230" i="210"/>
  <c r="O230" i="210"/>
  <c r="L230" i="210"/>
  <c r="M163" i="209"/>
  <c r="N163" i="209"/>
  <c r="O163" i="209"/>
  <c r="L163" i="209"/>
  <c r="M23" i="212" l="1"/>
  <c r="M13" i="212"/>
  <c r="F28" i="212"/>
  <c r="F17" i="212"/>
  <c r="F16" i="212" l="1"/>
  <c r="F13" i="212"/>
  <c r="L245" i="210" l="1"/>
  <c r="M245" i="210"/>
  <c r="N245" i="210"/>
  <c r="O245" i="210"/>
  <c r="Z13" i="211" l="1"/>
  <c r="AA13" i="211"/>
  <c r="AB13" i="211"/>
  <c r="Z11" i="211"/>
  <c r="AA11" i="211"/>
  <c r="AB11" i="211"/>
  <c r="AA12" i="211"/>
  <c r="AA10" i="211"/>
  <c r="AA9" i="211"/>
  <c r="X14" i="211"/>
  <c r="U14" i="211"/>
  <c r="R14" i="211"/>
  <c r="O14" i="211"/>
  <c r="L14" i="211"/>
  <c r="I14" i="211"/>
  <c r="F14" i="211"/>
  <c r="C14" i="211"/>
  <c r="M417" i="210"/>
  <c r="N417" i="210"/>
  <c r="O417" i="210"/>
  <c r="L417" i="210"/>
  <c r="M269" i="210"/>
  <c r="N269" i="210"/>
  <c r="O269" i="210"/>
  <c r="AA14" i="211" l="1"/>
  <c r="M124" i="209"/>
  <c r="N124" i="209"/>
  <c r="O124" i="209"/>
  <c r="L124" i="209"/>
  <c r="F23" i="212" s="1"/>
  <c r="M50" i="209" l="1"/>
  <c r="N50" i="209"/>
  <c r="O50" i="209"/>
  <c r="L50" i="209"/>
  <c r="O234" i="209" l="1"/>
  <c r="N234" i="209"/>
  <c r="M234" i="209"/>
  <c r="L234" i="209"/>
  <c r="O227" i="209"/>
  <c r="N227" i="209"/>
  <c r="M227" i="209"/>
  <c r="L227" i="209"/>
  <c r="F27" i="212" s="1"/>
  <c r="O216" i="209"/>
  <c r="N216" i="209"/>
  <c r="M216" i="209"/>
  <c r="L216" i="209"/>
  <c r="F15" i="212" s="1"/>
  <c r="O198" i="209"/>
  <c r="N198" i="209"/>
  <c r="M198" i="209"/>
  <c r="L198" i="209"/>
  <c r="O192" i="209"/>
  <c r="N192" i="209"/>
  <c r="M192" i="209"/>
  <c r="L192" i="209"/>
  <c r="F26" i="212" s="1"/>
  <c r="O182" i="209"/>
  <c r="O184" i="209" s="1"/>
  <c r="N182" i="209"/>
  <c r="N184" i="209" s="1"/>
  <c r="M182" i="209"/>
  <c r="M184" i="209" s="1"/>
  <c r="L182" i="209"/>
  <c r="O172" i="209"/>
  <c r="N172" i="209"/>
  <c r="M172" i="209"/>
  <c r="M174" i="209" s="1"/>
  <c r="L172" i="209"/>
  <c r="F25" i="212" s="1"/>
  <c r="O174" i="209"/>
  <c r="N174" i="209"/>
  <c r="O144" i="209"/>
  <c r="N144" i="209"/>
  <c r="M144" i="209"/>
  <c r="L144" i="209"/>
  <c r="F22" i="212" s="1"/>
  <c r="O128" i="209"/>
  <c r="N128" i="209"/>
  <c r="M128" i="209"/>
  <c r="L128" i="209"/>
  <c r="O118" i="209"/>
  <c r="N118" i="209"/>
  <c r="M118" i="209"/>
  <c r="L118" i="209"/>
  <c r="O108" i="209"/>
  <c r="O130" i="209" s="1"/>
  <c r="N108" i="209"/>
  <c r="M108" i="209"/>
  <c r="M130" i="209" s="1"/>
  <c r="L108" i="209"/>
  <c r="L130" i="209" s="1"/>
  <c r="F11" i="212" s="1"/>
  <c r="O93" i="209"/>
  <c r="N93" i="209"/>
  <c r="M93" i="209"/>
  <c r="L93" i="209"/>
  <c r="O88" i="209"/>
  <c r="N88" i="209"/>
  <c r="M88" i="209"/>
  <c r="L88" i="209"/>
  <c r="O84" i="209"/>
  <c r="N84" i="209"/>
  <c r="M84" i="209"/>
  <c r="M95" i="209" s="1"/>
  <c r="L84" i="209"/>
  <c r="O75" i="209"/>
  <c r="N75" i="209"/>
  <c r="M75" i="209"/>
  <c r="L75" i="209"/>
  <c r="O45" i="209"/>
  <c r="O51" i="209" s="1"/>
  <c r="N45" i="209"/>
  <c r="N51" i="209" s="1"/>
  <c r="M45" i="209"/>
  <c r="M51" i="209" s="1"/>
  <c r="L45" i="209"/>
  <c r="L51" i="209" s="1"/>
  <c r="O36" i="209"/>
  <c r="O37" i="209" s="1"/>
  <c r="N36" i="209"/>
  <c r="N37" i="209" s="1"/>
  <c r="M36" i="209"/>
  <c r="M37" i="209" s="1"/>
  <c r="L36" i="209"/>
  <c r="L37" i="209" s="1"/>
  <c r="O28" i="209"/>
  <c r="O29" i="209" s="1"/>
  <c r="N28" i="209"/>
  <c r="N29" i="209" s="1"/>
  <c r="M28" i="209"/>
  <c r="M29" i="209" s="1"/>
  <c r="L28" i="209"/>
  <c r="L29" i="209" s="1"/>
  <c r="O19" i="209"/>
  <c r="N19" i="209"/>
  <c r="M19" i="209"/>
  <c r="L19" i="209"/>
  <c r="O14" i="209"/>
  <c r="N14" i="209"/>
  <c r="N20" i="209" s="1"/>
  <c r="M14" i="209"/>
  <c r="M20" i="209" s="1"/>
  <c r="L14" i="209"/>
  <c r="O438" i="210"/>
  <c r="N438" i="210"/>
  <c r="M438" i="210"/>
  <c r="L438" i="210"/>
  <c r="O427" i="210"/>
  <c r="N427" i="210"/>
  <c r="M427" i="210"/>
  <c r="L420" i="210"/>
  <c r="L427" i="210" s="1"/>
  <c r="M26" i="212" s="1"/>
  <c r="O405" i="210"/>
  <c r="N405" i="210"/>
  <c r="N429" i="210" s="1"/>
  <c r="M405" i="210"/>
  <c r="L405" i="210"/>
  <c r="M24" i="212" s="1"/>
  <c r="O362" i="210"/>
  <c r="N362" i="210"/>
  <c r="M362" i="210"/>
  <c r="L362" i="210"/>
  <c r="O286" i="210"/>
  <c r="N286" i="210"/>
  <c r="M286" i="210"/>
  <c r="L286" i="210"/>
  <c r="M15" i="212" s="1"/>
  <c r="O278" i="210"/>
  <c r="O288" i="210" s="1"/>
  <c r="N278" i="210"/>
  <c r="N288" i="210" s="1"/>
  <c r="M288" i="210"/>
  <c r="L249" i="210"/>
  <c r="L269" i="210" s="1"/>
  <c r="M12" i="212" s="1"/>
  <c r="O206" i="210"/>
  <c r="N206" i="210"/>
  <c r="M206" i="210"/>
  <c r="L206" i="210"/>
  <c r="M11" i="212" s="1"/>
  <c r="O102" i="210"/>
  <c r="N102" i="210"/>
  <c r="M102" i="210"/>
  <c r="L102" i="210"/>
  <c r="M10" i="212" s="1"/>
  <c r="O83" i="210"/>
  <c r="N83" i="210"/>
  <c r="M83" i="210"/>
  <c r="L83" i="210"/>
  <c r="M9" i="212" s="1"/>
  <c r="O62" i="210"/>
  <c r="O63" i="210" s="1"/>
  <c r="N62" i="210"/>
  <c r="N63" i="210" s="1"/>
  <c r="M62" i="210"/>
  <c r="M63" i="210" s="1"/>
  <c r="L62" i="210"/>
  <c r="L63" i="210" s="1"/>
  <c r="O43" i="210"/>
  <c r="N43" i="210"/>
  <c r="M43" i="210"/>
  <c r="M48" i="210" s="1"/>
  <c r="L43" i="210"/>
  <c r="O31" i="210"/>
  <c r="O35" i="210" s="1"/>
  <c r="N31" i="210"/>
  <c r="N35" i="210" s="1"/>
  <c r="M31" i="210"/>
  <c r="M35" i="210" s="1"/>
  <c r="L31" i="210"/>
  <c r="L35" i="210" s="1"/>
  <c r="O16" i="210"/>
  <c r="O22" i="210" s="1"/>
  <c r="N16" i="210"/>
  <c r="N22" i="210" s="1"/>
  <c r="M16" i="210"/>
  <c r="L16" i="210"/>
  <c r="L22" i="210" s="1"/>
  <c r="M22" i="212" l="1"/>
  <c r="M39" i="209"/>
  <c r="F12" i="212"/>
  <c r="N130" i="209"/>
  <c r="M22" i="210"/>
  <c r="N39" i="209"/>
  <c r="N95" i="209"/>
  <c r="L95" i="209"/>
  <c r="F10" i="212" s="1"/>
  <c r="O429" i="210"/>
  <c r="O431" i="210" s="1"/>
  <c r="O48" i="210"/>
  <c r="O50" i="210" s="1"/>
  <c r="N48" i="210"/>
  <c r="N50" i="210" s="1"/>
  <c r="O95" i="209"/>
  <c r="O20" i="209"/>
  <c r="O39" i="209" s="1"/>
  <c r="L174" i="209"/>
  <c r="L184" i="209"/>
  <c r="F24" i="212"/>
  <c r="F30" i="212" s="1"/>
  <c r="L200" i="209"/>
  <c r="F14" i="212"/>
  <c r="M200" i="209"/>
  <c r="M202" i="209" s="1"/>
  <c r="N200" i="209"/>
  <c r="L429" i="210"/>
  <c r="L20" i="209"/>
  <c r="L39" i="209" s="1"/>
  <c r="F9" i="212"/>
  <c r="O200" i="209"/>
  <c r="L48" i="210"/>
  <c r="L50" i="210" s="1"/>
  <c r="L288" i="210"/>
  <c r="M429" i="210"/>
  <c r="M431" i="210" s="1"/>
  <c r="N431" i="210"/>
  <c r="M50" i="210"/>
  <c r="J30" i="212"/>
  <c r="I30" i="212"/>
  <c r="C30" i="212"/>
  <c r="B30" i="212"/>
  <c r="E28" i="212"/>
  <c r="D28" i="212"/>
  <c r="L25" i="212"/>
  <c r="K25" i="212"/>
  <c r="J20" i="212"/>
  <c r="I20" i="212"/>
  <c r="C20" i="212"/>
  <c r="B20" i="212"/>
  <c r="L17" i="212"/>
  <c r="K17" i="212"/>
  <c r="E16" i="212"/>
  <c r="L14" i="212"/>
  <c r="E13" i="212"/>
  <c r="D13" i="212"/>
  <c r="Y14" i="211"/>
  <c r="W14" i="211"/>
  <c r="V14" i="211"/>
  <c r="T14" i="211"/>
  <c r="S14" i="211"/>
  <c r="Q14" i="211"/>
  <c r="P14" i="211"/>
  <c r="N14" i="211"/>
  <c r="M14" i="211"/>
  <c r="K14" i="211"/>
  <c r="J14" i="211"/>
  <c r="H14" i="211"/>
  <c r="G14" i="211"/>
  <c r="E14" i="211"/>
  <c r="D14" i="211"/>
  <c r="B14" i="211"/>
  <c r="AB12" i="211"/>
  <c r="Z12" i="211"/>
  <c r="AB10" i="211"/>
  <c r="Z10" i="211"/>
  <c r="AB9" i="211"/>
  <c r="Z9" i="211"/>
  <c r="K438" i="210"/>
  <c r="J438" i="210"/>
  <c r="I438" i="210"/>
  <c r="H438" i="210"/>
  <c r="G438" i="210"/>
  <c r="F438" i="210"/>
  <c r="E438" i="210"/>
  <c r="D438" i="210"/>
  <c r="K427" i="210"/>
  <c r="J427" i="210"/>
  <c r="I427" i="210"/>
  <c r="G427" i="210"/>
  <c r="F427" i="210"/>
  <c r="E427" i="210"/>
  <c r="D427" i="210"/>
  <c r="K26" i="212" s="1"/>
  <c r="H420" i="210"/>
  <c r="H427" i="210" s="1"/>
  <c r="L26" i="212" s="1"/>
  <c r="K417" i="210"/>
  <c r="J417" i="210"/>
  <c r="I417" i="210"/>
  <c r="H417" i="210"/>
  <c r="G417" i="210"/>
  <c r="F417" i="210"/>
  <c r="E417" i="210"/>
  <c r="D417" i="210"/>
  <c r="K405" i="210"/>
  <c r="K429" i="210" s="1"/>
  <c r="J405" i="210"/>
  <c r="I405" i="210"/>
  <c r="H405" i="210"/>
  <c r="L24" i="212" s="1"/>
  <c r="G405" i="210"/>
  <c r="F405" i="210"/>
  <c r="E405" i="210"/>
  <c r="D405" i="210"/>
  <c r="K24" i="212" s="1"/>
  <c r="K399" i="210"/>
  <c r="J399" i="210"/>
  <c r="I399" i="210"/>
  <c r="H399" i="210"/>
  <c r="G399" i="210"/>
  <c r="F399" i="210"/>
  <c r="E399" i="210"/>
  <c r="D399" i="210"/>
  <c r="K362" i="210"/>
  <c r="J362" i="210"/>
  <c r="I362" i="210"/>
  <c r="H362" i="210"/>
  <c r="G362" i="210"/>
  <c r="F362" i="210"/>
  <c r="E362" i="210"/>
  <c r="D362" i="210"/>
  <c r="K286" i="210"/>
  <c r="J286" i="210"/>
  <c r="I286" i="210"/>
  <c r="H286" i="210"/>
  <c r="L15" i="212" s="1"/>
  <c r="G286" i="210"/>
  <c r="F286" i="210"/>
  <c r="E286" i="210"/>
  <c r="D286" i="210"/>
  <c r="K15" i="212" s="1"/>
  <c r="K278" i="210"/>
  <c r="J278" i="210"/>
  <c r="I278" i="210"/>
  <c r="H278" i="210"/>
  <c r="L16" i="212" s="1"/>
  <c r="G278" i="210"/>
  <c r="F278" i="210"/>
  <c r="E278" i="210"/>
  <c r="D278" i="210"/>
  <c r="K16" i="212" s="1"/>
  <c r="K269" i="210"/>
  <c r="J269" i="210"/>
  <c r="I269" i="210"/>
  <c r="G269" i="210"/>
  <c r="F269" i="210"/>
  <c r="E269" i="210"/>
  <c r="D269" i="210"/>
  <c r="H249" i="210"/>
  <c r="H269" i="210" s="1"/>
  <c r="K245" i="210"/>
  <c r="J245" i="210"/>
  <c r="J288" i="210" s="1"/>
  <c r="I245" i="210"/>
  <c r="G245" i="210"/>
  <c r="F245" i="210"/>
  <c r="E245" i="210"/>
  <c r="D245" i="210"/>
  <c r="H236" i="210"/>
  <c r="H245" i="210" s="1"/>
  <c r="K230" i="210"/>
  <c r="J230" i="210"/>
  <c r="I230" i="210"/>
  <c r="H230" i="210"/>
  <c r="L13" i="212" s="1"/>
  <c r="G230" i="210"/>
  <c r="F230" i="210"/>
  <c r="E230" i="210"/>
  <c r="D230" i="210"/>
  <c r="K13" i="212" s="1"/>
  <c r="K206" i="210"/>
  <c r="J206" i="210"/>
  <c r="I206" i="210"/>
  <c r="H206" i="210"/>
  <c r="L11" i="212" s="1"/>
  <c r="G206" i="210"/>
  <c r="F206" i="210"/>
  <c r="E206" i="210"/>
  <c r="D206" i="210"/>
  <c r="K11" i="212" s="1"/>
  <c r="K102" i="210"/>
  <c r="J102" i="210"/>
  <c r="I102" i="210"/>
  <c r="H102" i="210"/>
  <c r="L10" i="212" s="1"/>
  <c r="G102" i="210"/>
  <c r="F102" i="210"/>
  <c r="E102" i="210"/>
  <c r="D102" i="210"/>
  <c r="K10" i="212" s="1"/>
  <c r="K83" i="210"/>
  <c r="J83" i="210"/>
  <c r="I83" i="210"/>
  <c r="H83" i="210"/>
  <c r="L9" i="212" s="1"/>
  <c r="G83" i="210"/>
  <c r="F83" i="210"/>
  <c r="E83" i="210"/>
  <c r="D83" i="210"/>
  <c r="K9" i="212" s="1"/>
  <c r="K62" i="210"/>
  <c r="K63" i="210" s="1"/>
  <c r="J62" i="210"/>
  <c r="J63" i="210" s="1"/>
  <c r="I62" i="210"/>
  <c r="I63" i="210" s="1"/>
  <c r="H62" i="210"/>
  <c r="H63" i="210" s="1"/>
  <c r="G62" i="210"/>
  <c r="G63" i="210" s="1"/>
  <c r="F62" i="210"/>
  <c r="F63" i="210" s="1"/>
  <c r="E62" i="210"/>
  <c r="E63" i="210" s="1"/>
  <c r="D62" i="210"/>
  <c r="D63" i="210" s="1"/>
  <c r="K47" i="210"/>
  <c r="J47" i="210"/>
  <c r="I47" i="210"/>
  <c r="H47" i="210"/>
  <c r="K43" i="210"/>
  <c r="J43" i="210"/>
  <c r="I43" i="210"/>
  <c r="H43" i="210"/>
  <c r="G43" i="210"/>
  <c r="G48" i="210" s="1"/>
  <c r="F43" i="210"/>
  <c r="F48" i="210" s="1"/>
  <c r="E43" i="210"/>
  <c r="E48" i="210" s="1"/>
  <c r="D43" i="210"/>
  <c r="D48" i="210" s="1"/>
  <c r="K31" i="210"/>
  <c r="K35" i="210" s="1"/>
  <c r="J31" i="210"/>
  <c r="J35" i="210" s="1"/>
  <c r="I31" i="210"/>
  <c r="I35" i="210" s="1"/>
  <c r="H31" i="210"/>
  <c r="H35" i="210" s="1"/>
  <c r="G31" i="210"/>
  <c r="G35" i="210" s="1"/>
  <c r="F31" i="210"/>
  <c r="F35" i="210" s="1"/>
  <c r="E31" i="210"/>
  <c r="E35" i="210" s="1"/>
  <c r="D31" i="210"/>
  <c r="D35" i="210" s="1"/>
  <c r="I21" i="210"/>
  <c r="H21" i="210"/>
  <c r="E21" i="210"/>
  <c r="D21" i="210"/>
  <c r="K23" i="212" s="1"/>
  <c r="K16" i="210"/>
  <c r="K22" i="210" s="1"/>
  <c r="J16" i="210"/>
  <c r="J22" i="210" s="1"/>
  <c r="I16" i="210"/>
  <c r="H16" i="210"/>
  <c r="G16" i="210"/>
  <c r="G22" i="210" s="1"/>
  <c r="G50" i="210" s="1"/>
  <c r="F16" i="210"/>
  <c r="F22" i="210" s="1"/>
  <c r="E16" i="210"/>
  <c r="E22" i="210" s="1"/>
  <c r="D16" i="210"/>
  <c r="K234" i="209"/>
  <c r="J234" i="209"/>
  <c r="I234" i="209"/>
  <c r="H234" i="209"/>
  <c r="G234" i="209"/>
  <c r="F234" i="209"/>
  <c r="E234" i="209"/>
  <c r="D234" i="209"/>
  <c r="K227" i="209"/>
  <c r="J227" i="209"/>
  <c r="I227" i="209"/>
  <c r="H227" i="209"/>
  <c r="E27" i="212" s="1"/>
  <c r="G227" i="209"/>
  <c r="F227" i="209"/>
  <c r="E227" i="209"/>
  <c r="D227" i="209"/>
  <c r="D27" i="212" s="1"/>
  <c r="K216" i="209"/>
  <c r="J216" i="209"/>
  <c r="I216" i="209"/>
  <c r="H216" i="209"/>
  <c r="E15" i="212" s="1"/>
  <c r="G216" i="209"/>
  <c r="F216" i="209"/>
  <c r="E216" i="209"/>
  <c r="D216" i="209"/>
  <c r="D15" i="212" s="1"/>
  <c r="K198" i="209"/>
  <c r="J198" i="209"/>
  <c r="I198" i="209"/>
  <c r="H198" i="209"/>
  <c r="E14" i="212" s="1"/>
  <c r="G198" i="209"/>
  <c r="F198" i="209"/>
  <c r="E198" i="209"/>
  <c r="D198" i="209"/>
  <c r="D14" i="212" s="1"/>
  <c r="K192" i="209"/>
  <c r="J192" i="209"/>
  <c r="I192" i="209"/>
  <c r="H192" i="209"/>
  <c r="E26" i="212" s="1"/>
  <c r="G192" i="209"/>
  <c r="F192" i="209"/>
  <c r="E192" i="209"/>
  <c r="D192" i="209"/>
  <c r="D26" i="212" s="1"/>
  <c r="K182" i="209"/>
  <c r="K184" i="209" s="1"/>
  <c r="J182" i="209"/>
  <c r="J184" i="209" s="1"/>
  <c r="I182" i="209"/>
  <c r="I184" i="209" s="1"/>
  <c r="H182" i="209"/>
  <c r="E24" i="212" s="1"/>
  <c r="G182" i="209"/>
  <c r="G184" i="209" s="1"/>
  <c r="F182" i="209"/>
  <c r="F184" i="209" s="1"/>
  <c r="E182" i="209"/>
  <c r="E184" i="209" s="1"/>
  <c r="D182" i="209"/>
  <c r="D24" i="212" s="1"/>
  <c r="K172" i="209"/>
  <c r="J172" i="209"/>
  <c r="I172" i="209"/>
  <c r="H172" i="209"/>
  <c r="E25" i="212" s="1"/>
  <c r="G172" i="209"/>
  <c r="F172" i="209"/>
  <c r="E172" i="209"/>
  <c r="D172" i="209"/>
  <c r="D25" i="212" s="1"/>
  <c r="K163" i="209"/>
  <c r="K174" i="209" s="1"/>
  <c r="J163" i="209"/>
  <c r="J174" i="209" s="1"/>
  <c r="I163" i="209"/>
  <c r="H163" i="209"/>
  <c r="G163" i="209"/>
  <c r="G174" i="209" s="1"/>
  <c r="F163" i="209"/>
  <c r="F174" i="209" s="1"/>
  <c r="E163" i="209"/>
  <c r="E174" i="209" s="1"/>
  <c r="D163" i="209"/>
  <c r="K144" i="209"/>
  <c r="J144" i="209"/>
  <c r="I144" i="209"/>
  <c r="H144" i="209"/>
  <c r="E22" i="212" s="1"/>
  <c r="G144" i="209"/>
  <c r="F144" i="209"/>
  <c r="E144" i="209"/>
  <c r="D144" i="209"/>
  <c r="D22" i="212" s="1"/>
  <c r="K128" i="209"/>
  <c r="J128" i="209"/>
  <c r="I128" i="209"/>
  <c r="H128" i="209"/>
  <c r="K118" i="209"/>
  <c r="J118" i="209"/>
  <c r="I118" i="209"/>
  <c r="H118" i="209"/>
  <c r="K108" i="209"/>
  <c r="J108" i="209"/>
  <c r="I108" i="209"/>
  <c r="H108" i="209"/>
  <c r="G108" i="209"/>
  <c r="G130" i="209" s="1"/>
  <c r="F108" i="209"/>
  <c r="F130" i="209" s="1"/>
  <c r="E108" i="209"/>
  <c r="E130" i="209" s="1"/>
  <c r="D108" i="209"/>
  <c r="D130" i="209" s="1"/>
  <c r="D11" i="212" s="1"/>
  <c r="K93" i="209"/>
  <c r="J93" i="209"/>
  <c r="I93" i="209"/>
  <c r="H93" i="209"/>
  <c r="G93" i="209"/>
  <c r="F93" i="209"/>
  <c r="E93" i="209"/>
  <c r="D93" i="209"/>
  <c r="K88" i="209"/>
  <c r="J88" i="209"/>
  <c r="I88" i="209"/>
  <c r="H88" i="209"/>
  <c r="G88" i="209"/>
  <c r="F88" i="209"/>
  <c r="E88" i="209"/>
  <c r="D88" i="209"/>
  <c r="K84" i="209"/>
  <c r="K95" i="209" s="1"/>
  <c r="J84" i="209"/>
  <c r="I84" i="209"/>
  <c r="I95" i="209" s="1"/>
  <c r="H84" i="209"/>
  <c r="H95" i="209" s="1"/>
  <c r="E10" i="212" s="1"/>
  <c r="G84" i="209"/>
  <c r="G95" i="209" s="1"/>
  <c r="F84" i="209"/>
  <c r="F95" i="209" s="1"/>
  <c r="E84" i="209"/>
  <c r="E95" i="209" s="1"/>
  <c r="D84" i="209"/>
  <c r="K75" i="209"/>
  <c r="J75" i="209"/>
  <c r="I75" i="209"/>
  <c r="H75" i="209"/>
  <c r="G75" i="209"/>
  <c r="F75" i="209"/>
  <c r="E75" i="209"/>
  <c r="D75" i="209"/>
  <c r="K50" i="209"/>
  <c r="J50" i="209"/>
  <c r="I50" i="209"/>
  <c r="H50" i="209"/>
  <c r="G50" i="209"/>
  <c r="F50" i="209"/>
  <c r="E50" i="209"/>
  <c r="D50" i="209"/>
  <c r="D12" i="212" s="1"/>
  <c r="K45" i="209"/>
  <c r="J45" i="209"/>
  <c r="J51" i="209" s="1"/>
  <c r="I45" i="209"/>
  <c r="H45" i="209"/>
  <c r="H51" i="209" s="1"/>
  <c r="G45" i="209"/>
  <c r="G51" i="209" s="1"/>
  <c r="F45" i="209"/>
  <c r="F51" i="209" s="1"/>
  <c r="E45" i="209"/>
  <c r="E51" i="209" s="1"/>
  <c r="D45" i="209"/>
  <c r="G37" i="209"/>
  <c r="F37" i="209"/>
  <c r="E37" i="209"/>
  <c r="D37" i="209"/>
  <c r="K36" i="209"/>
  <c r="K37" i="209" s="1"/>
  <c r="J36" i="209"/>
  <c r="J37" i="209" s="1"/>
  <c r="I36" i="209"/>
  <c r="I37" i="209" s="1"/>
  <c r="H36" i="209"/>
  <c r="H37" i="209" s="1"/>
  <c r="G29" i="209"/>
  <c r="F29" i="209"/>
  <c r="E29" i="209"/>
  <c r="D29" i="209"/>
  <c r="K28" i="209"/>
  <c r="K29" i="209" s="1"/>
  <c r="J28" i="209"/>
  <c r="J29" i="209" s="1"/>
  <c r="I28" i="209"/>
  <c r="I29" i="209" s="1"/>
  <c r="H28" i="209"/>
  <c r="H29" i="209" s="1"/>
  <c r="K19" i="209"/>
  <c r="J19" i="209"/>
  <c r="I19" i="209"/>
  <c r="H19" i="209"/>
  <c r="K14" i="209"/>
  <c r="K20" i="209" s="1"/>
  <c r="J14" i="209"/>
  <c r="I14" i="209"/>
  <c r="H14" i="209"/>
  <c r="E9" i="212" s="1"/>
  <c r="G14" i="209"/>
  <c r="G20" i="209" s="1"/>
  <c r="G39" i="209" s="1"/>
  <c r="F14" i="209"/>
  <c r="F20" i="209" s="1"/>
  <c r="F39" i="209" s="1"/>
  <c r="E14" i="209"/>
  <c r="E20" i="209" s="1"/>
  <c r="E39" i="209" s="1"/>
  <c r="D14" i="209"/>
  <c r="D9" i="212" s="1"/>
  <c r="M205" i="209" l="1"/>
  <c r="M238" i="209" s="1"/>
  <c r="I51" i="209"/>
  <c r="K48" i="210"/>
  <c r="K50" i="210" s="1"/>
  <c r="K51" i="209"/>
  <c r="H48" i="210"/>
  <c r="I48" i="210"/>
  <c r="H174" i="209"/>
  <c r="K130" i="209"/>
  <c r="K39" i="209"/>
  <c r="E12" i="212"/>
  <c r="D174" i="209"/>
  <c r="H130" i="209"/>
  <c r="E11" i="212" s="1"/>
  <c r="N202" i="209"/>
  <c r="N205" i="209" s="1"/>
  <c r="N238" i="209" s="1"/>
  <c r="J95" i="209"/>
  <c r="J429" i="210"/>
  <c r="J431" i="210" s="1"/>
  <c r="D30" i="212"/>
  <c r="I130" i="209"/>
  <c r="D51" i="209"/>
  <c r="J48" i="210"/>
  <c r="J50" i="210" s="1"/>
  <c r="I288" i="210"/>
  <c r="J130" i="209"/>
  <c r="I174" i="209"/>
  <c r="N442" i="210"/>
  <c r="L202" i="209"/>
  <c r="L205" i="209" s="1"/>
  <c r="L238" i="209" s="1"/>
  <c r="O442" i="210"/>
  <c r="O202" i="209"/>
  <c r="O205" i="209" s="1"/>
  <c r="O238" i="209" s="1"/>
  <c r="L431" i="210"/>
  <c r="L442" i="210" s="1"/>
  <c r="F20" i="212"/>
  <c r="F33" i="212" s="1"/>
  <c r="H22" i="210"/>
  <c r="H50" i="210" s="1"/>
  <c r="M20" i="212"/>
  <c r="J20" i="209"/>
  <c r="J39" i="209" s="1"/>
  <c r="I429" i="210"/>
  <c r="I431" i="210" s="1"/>
  <c r="I20" i="209"/>
  <c r="I39" i="209" s="1"/>
  <c r="F429" i="210"/>
  <c r="K288" i="210"/>
  <c r="K431" i="210" s="1"/>
  <c r="G288" i="210"/>
  <c r="I22" i="210"/>
  <c r="I50" i="210" s="1"/>
  <c r="F288" i="210"/>
  <c r="M442" i="210"/>
  <c r="E30" i="212"/>
  <c r="E288" i="210"/>
  <c r="G429" i="210"/>
  <c r="E429" i="210"/>
  <c r="K22" i="212"/>
  <c r="K30" i="212" s="1"/>
  <c r="L23" i="212"/>
  <c r="D288" i="210"/>
  <c r="AB14" i="211"/>
  <c r="Z14" i="211"/>
  <c r="B33" i="212"/>
  <c r="J33" i="212"/>
  <c r="C33" i="212"/>
  <c r="I33" i="212"/>
  <c r="D95" i="209"/>
  <c r="D10" i="212" s="1"/>
  <c r="D20" i="212" s="1"/>
  <c r="F200" i="209"/>
  <c r="F202" i="209" s="1"/>
  <c r="F205" i="209" s="1"/>
  <c r="F238" i="209" s="1"/>
  <c r="J200" i="209"/>
  <c r="G200" i="209"/>
  <c r="G202" i="209" s="1"/>
  <c r="G205" i="209" s="1"/>
  <c r="G238" i="209" s="1"/>
  <c r="K200" i="209"/>
  <c r="E200" i="209"/>
  <c r="E202" i="209" s="1"/>
  <c r="E205" i="209" s="1"/>
  <c r="E238" i="209" s="1"/>
  <c r="I200" i="209"/>
  <c r="D20" i="209"/>
  <c r="D39" i="209" s="1"/>
  <c r="F50" i="210"/>
  <c r="L12" i="212"/>
  <c r="L20" i="212" s="1"/>
  <c r="H288" i="210"/>
  <c r="H20" i="209"/>
  <c r="H39" i="209" s="1"/>
  <c r="E50" i="210"/>
  <c r="D184" i="209"/>
  <c r="H184" i="209"/>
  <c r="D200" i="209"/>
  <c r="H200" i="209"/>
  <c r="D429" i="210"/>
  <c r="H429" i="210"/>
  <c r="L22" i="212"/>
  <c r="K12" i="212"/>
  <c r="K20" i="212" s="1"/>
  <c r="D22" i="210"/>
  <c r="D50" i="210" s="1"/>
  <c r="K202" i="209" l="1"/>
  <c r="K205" i="209" s="1"/>
  <c r="K238" i="209" s="1"/>
  <c r="K442" i="210"/>
  <c r="E20" i="212"/>
  <c r="D33" i="212"/>
  <c r="J442" i="210"/>
  <c r="I202" i="209"/>
  <c r="I205" i="209" s="1"/>
  <c r="I238" i="209" s="1"/>
  <c r="J202" i="209"/>
  <c r="J205" i="209" s="1"/>
  <c r="J238" i="209" s="1"/>
  <c r="M30" i="212"/>
  <c r="M33" i="212" s="1"/>
  <c r="G431" i="210"/>
  <c r="G442" i="210" s="1"/>
  <c r="F431" i="210"/>
  <c r="F442" i="210" s="1"/>
  <c r="D431" i="210"/>
  <c r="D442" i="210" s="1"/>
  <c r="I442" i="210"/>
  <c r="E33" i="212"/>
  <c r="E431" i="210"/>
  <c r="E442" i="210" s="1"/>
  <c r="L30" i="212"/>
  <c r="L33" i="212" s="1"/>
  <c r="K33" i="212"/>
  <c r="H431" i="210"/>
  <c r="H442" i="210" s="1"/>
  <c r="D202" i="209"/>
  <c r="D205" i="209" s="1"/>
  <c r="D238" i="209" s="1"/>
  <c r="H202" i="209"/>
  <c r="H205" i="209" s="1"/>
  <c r="H238" i="209" s="1"/>
</calcChain>
</file>

<file path=xl/sharedStrings.xml><?xml version="1.0" encoding="utf-8"?>
<sst xmlns="http://schemas.openxmlformats.org/spreadsheetml/2006/main" count="797" uniqueCount="574">
  <si>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</si>
  <si>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</si>
  <si>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</si>
  <si>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</si>
  <si>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</si>
  <si>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</si>
  <si>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</si>
  <si>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</si>
  <si>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</si>
  <si>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</si>
  <si>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</si>
  <si>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</si>
  <si>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</si>
  <si>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</si>
  <si>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</si>
  <si>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</si>
  <si>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</si>
  <si>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</si>
  <si>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</si>
  <si>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</si>
  <si>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</si>
  <si>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</si>
  <si>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</si>
  <si>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</si>
  <si>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</si>
  <si>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</si>
  <si>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</si>
  <si>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</si>
  <si>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</si>
  <si>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</si>
  <si>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</si>
  <si>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</si>
  <si>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</si>
  <si>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</si>
  <si>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</si>
  <si>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</si>
  <si>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</si>
  <si>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</si>
  <si>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</si>
  <si>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</si>
  <si>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</si>
  <si>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</si>
  <si>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</si>
  <si>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</si>
  <si>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</si>
  <si>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</si>
  <si>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</si>
  <si>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</si>
  <si>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</si>
  <si>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</si>
  <si>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</si>
  <si>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</si>
  <si>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</si>
  <si>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</si>
  <si>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</si>
  <si>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</si>
  <si>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</si>
  <si>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</si>
  <si>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</si>
  <si>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</si>
  <si>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</si>
  <si>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</si>
  <si>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</si>
  <si>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</si>
  <si>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</si>
  <si>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</si>
  <si>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</si>
  <si>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</si>
  <si>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</si>
  <si>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</si>
  <si>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</si>
  <si>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</si>
  <si>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</si>
  <si>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</si>
  <si>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</si>
  <si>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</si>
  <si>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</si>
  <si>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</si>
  <si>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</si>
  <si>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</si>
  <si>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</si>
  <si>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</si>
  <si>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</si>
  <si>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</si>
  <si>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</si>
  <si>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</si>
  <si>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</si>
  <si>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</si>
  <si>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</si>
  <si>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</si>
  <si>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</si>
  <si>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</si>
  <si>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</si>
  <si>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</si>
  <si>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</si>
  <si>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</si>
  <si>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</si>
  <si>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</si>
  <si>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</si>
  <si>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</si>
  <si>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</si>
  <si>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</si>
  <si>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</si>
  <si>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</si>
  <si>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</si>
  <si>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</si>
  <si>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</si>
  <si>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</si>
  <si>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</si>
  <si>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</si>
  <si>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</si>
  <si>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2.1. Tinódi Ház Nkft.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</si>
  <si>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</si>
  <si>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</si>
  <si>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</si>
  <si>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</si>
  <si>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</si>
  <si>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</si>
  <si>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</si>
  <si>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</si>
  <si>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</si>
  <si>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</si>
  <si>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</si>
  <si>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</si>
  <si>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</si>
  <si>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</si>
  <si>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</si>
  <si>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</si>
  <si>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</si>
  <si>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</si>
  <si>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</si>
  <si>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</si>
  <si>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</si>
  <si>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</si>
  <si>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</si>
  <si>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</si>
  <si>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</si>
  <si>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</si>
  <si>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</si>
  <si>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</si>
  <si>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</si>
  <si>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</si>
  <si>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</si>
  <si>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</si>
  <si>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</si>
  <si>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</si>
  <si>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</si>
  <si>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</si>
  <si>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</si>
  <si>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</si>
  <si>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5.1. Dombóvári HACS Egyesületnek kölcsön</t>
  </si>
  <si>
    <t>27. Horvay u. csapadékvíz elvezető burkolt árok rekonstrukciója</t>
  </si>
  <si>
    <t>4. Gázkazán beszerzése</t>
  </si>
  <si>
    <t>Eredeti előirányzat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</si>
  <si>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</si>
  <si>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</si>
  <si>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</si>
  <si>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</si>
  <si>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</si>
  <si>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</si>
  <si>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</si>
  <si>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</si>
  <si>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</si>
  <si>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</si>
  <si>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</si>
  <si>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</si>
  <si>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</si>
  <si>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</si>
  <si>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</si>
  <si>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</si>
  <si>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</si>
  <si>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</si>
  <si>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</si>
  <si>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</si>
  <si>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</si>
  <si>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</si>
  <si>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</si>
  <si>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</si>
  <si>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</si>
  <si>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</si>
  <si>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</si>
  <si>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</si>
  <si>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</si>
  <si>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</si>
  <si>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</si>
  <si>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</si>
  <si>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</si>
  <si>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</si>
  <si>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</si>
  <si>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4. Elszámolásból származó bevételek</t>
  </si>
  <si>
    <t>Felújítások összesen:</t>
  </si>
  <si>
    <t>2.2. Dombóvári HACS Egyesület kölcsön visszafizetés</t>
  </si>
  <si>
    <t>24. Új közlekedési jelző- és utcanév táblák beszerzése</t>
  </si>
  <si>
    <t>2018. évi kiemelt kiadási előirányzata</t>
  </si>
  <si>
    <t>2016-18. év</t>
  </si>
  <si>
    <t>2016. tény</t>
  </si>
  <si>
    <t>Lekötött betétek megszüntetése</t>
  </si>
  <si>
    <t>Betétlekötés</t>
  </si>
  <si>
    <t>2018. eredeti</t>
  </si>
  <si>
    <t>Felhalmozási célú hitel törlesztés</t>
  </si>
  <si>
    <t>5. Városháza akadálymentesítése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</si>
  <si>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</si>
  <si>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</si>
  <si>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</si>
  <si>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</si>
  <si>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</si>
  <si>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6. Személygépkocsi sofőr</t>
  </si>
  <si>
    <t>7. KÖFOP-1.2.1-VEKOP-16-2017-01275 Dombóvár Város Önkormányzata ASP központhoz való csatlakozása</t>
  </si>
  <si>
    <t>8. TOP -5.2.1-15-TL1-2016-00001 A dombóvári Mászlony szegregátumban élők társadalmi integrációjának helyi szintű komplex programja</t>
  </si>
  <si>
    <t>9. TOP -5.2.1-15-TL1-2016-00002 A dombóvári Szigetsor-Vasút szegregátumban élők társadalmi integrációjának helyi szintű komplex programja</t>
  </si>
  <si>
    <t>10. TOP -5.2.1-15-TL1-2016-00003 A dombóvári Kakasdomb-Erzsébet utca szegregációval veszélyeztetett területén élők társadalmi integrációjának helyi szintű komplex programja</t>
  </si>
  <si>
    <t>11. Nyári diákmunka</t>
  </si>
  <si>
    <t>3. Foglalkoztatás eü. szolg.</t>
  </si>
  <si>
    <t>4. Intézményi gáz</t>
  </si>
  <si>
    <t>5. Város- és községgazdálkodás</t>
  </si>
  <si>
    <t>6. Szúnyoggyérítés</t>
  </si>
  <si>
    <t>7. Helyi utak fenntartása</t>
  </si>
  <si>
    <t>8. Útburkolati jelek festése</t>
  </si>
  <si>
    <t>9. Belvízvédelem, települési vízellátás</t>
  </si>
  <si>
    <t>10. Ingatlanok üzemeltetése</t>
  </si>
  <si>
    <t>11. Köztisztaság, parkfenntartás</t>
  </si>
  <si>
    <t>11.1. Hulladékgyűjtés kezelés, egyéb takarítás, közterület-takarítás, kézi szeméttárolók ürítése</t>
  </si>
  <si>
    <t>11.2. Utak szennyeződés mentesítése, gépi síkosságmentesítés és hóeltakarítás közutakon</t>
  </si>
  <si>
    <t>11.3. Zöldterület kezelés</t>
  </si>
  <si>
    <t>12. Közterületen lévő fák, fasorok cseréje, telepítése, rendezése, nyesése, eseti fakivágások</t>
  </si>
  <si>
    <t>12.1. Fapótlás</t>
  </si>
  <si>
    <t>12.2. Fák permetezése</t>
  </si>
  <si>
    <t>12.3. Fák kivágása, visszavágása</t>
  </si>
  <si>
    <t>13. Növénybeszerzés</t>
  </si>
  <si>
    <t>14. Temetőfenntartás</t>
  </si>
  <si>
    <t>16. Katasztrófavédelemmel, közbiztonsággal kapcsolatos feladatok</t>
  </si>
  <si>
    <t>17. Környezet- és természetvédelmi feladatok</t>
  </si>
  <si>
    <t>18. Közfoglalkoztatás</t>
  </si>
  <si>
    <t>19. Kamatfizetés</t>
  </si>
  <si>
    <t>19.1. Működési hitel után</t>
  </si>
  <si>
    <t>19.2. Beruházási hitel után</t>
  </si>
  <si>
    <t xml:space="preserve">20. Központi orvosi ügyelet </t>
  </si>
  <si>
    <t>21. Gyermek- és ifjúsági önkormányzat</t>
  </si>
  <si>
    <t>22. Jogi tanácsadás</t>
  </si>
  <si>
    <t>23. Városi rendezvények</t>
  </si>
  <si>
    <t>24. Testvérvárosi, külkapcsolati kiadások</t>
  </si>
  <si>
    <t>25. Önkormányzati jogalkotás kiadásai</t>
  </si>
  <si>
    <t>26. Helyi tömegközlekedés biztosítása</t>
  </si>
  <si>
    <t>27. Városmarketing és kommunikációs feladatok</t>
  </si>
  <si>
    <t>28. Víziközmű-fejlesztésekkel kapcs. műszaki tanácsadás</t>
  </si>
  <si>
    <t>29. Közfoglalkoztatáshoz kapcsolódó, a foglalkoztatási programból nem finanszírozható munkák fedezete</t>
  </si>
  <si>
    <t>30. Kincstári Megtakarítási Program (biztosítás polgármesterre)</t>
  </si>
  <si>
    <t>31. Balatonfenyvesi és Gunarasi Ifjúsági Tábor üzemeltetése</t>
  </si>
  <si>
    <t>31.1. Balatonfenyves</t>
  </si>
  <si>
    <t>31.2. Gunaras</t>
  </si>
  <si>
    <t>32. Víznyelőrácsok cseréje</t>
  </si>
  <si>
    <t>33. Csapadékvíz-elvezető hálózat gépi tisztítása</t>
  </si>
  <si>
    <t>34. ÁFA befizetés (építési telkek, víziközmű bérleti díj)</t>
  </si>
  <si>
    <t>35. Sportpályák üzemeltetése</t>
  </si>
  <si>
    <t>35.1. Dombóvári Ifjúsági Sporttelep, Szuhay Sportcentrum</t>
  </si>
  <si>
    <t>35.2. JAM csarnok (Mándl Imre Ökölvívó Terem)</t>
  </si>
  <si>
    <t>36. Hulladékudvar üzemeltetése</t>
  </si>
  <si>
    <t xml:space="preserve">37. Gyepmesteri telep üzemeltetése </t>
  </si>
  <si>
    <t>38. Városkártya rendszer</t>
  </si>
  <si>
    <t>39. Tartalék előre nem tervezett városüzemeltetési feladatok ellátására</t>
  </si>
  <si>
    <t>40. Településrendezési terv módosítása</t>
  </si>
  <si>
    <t>41. Kihívás Napja program - jutalom a körzet infrastrukturális fejlesztésére</t>
  </si>
  <si>
    <t>42. Tourinform iroda működésére</t>
  </si>
  <si>
    <t>43. Karácsonyi díszkivilágítás felszerelése, leszerelése</t>
  </si>
  <si>
    <t>44. Dombóvári Ifjúsági Fúvószenekar részére formaingek</t>
  </si>
  <si>
    <t>45. "Életmód magazin" készítése - Dombó-Média Kft.</t>
  </si>
  <si>
    <t>46. 2017. évi egészségfejlesztési programsorozat költségei</t>
  </si>
  <si>
    <t>47. Önkormányzati bérlakások felszerelése vízmérőórával</t>
  </si>
  <si>
    <t>48. KÖFOP-1.2.1-VEKOP-16-2017-01275 Dombóvár Város Önkormányzata ASP központhoz való csatlakozása</t>
  </si>
  <si>
    <t>49. TOP -3.2.1-15-TL1-2016-00025 Épületenergetikai korszerűsítés a Dombóvári Illyés Gyula Gimnázium épületén</t>
  </si>
  <si>
    <t>50. TOP -3.2.1-15-TL1-2016-00026 Épületenergetikai korszerűsítés a Dombóvári Szivárvány Óvoda Százszorszép Tagóvodája épületén</t>
  </si>
  <si>
    <t>51. TOP -5.2.1-15-TL1-2016-00001 A dombóvári Mászlony szegregátumban élők társadalmi integrációjának helyi szintű komplex programja</t>
  </si>
  <si>
    <t>52. TOP -5.2.1-15-TL1-2016-00002 pályázat A dombóvári Szigetsor-Vasút szegregátumban élők társadalmi integrációjának helyi szintű komplex programja</t>
  </si>
  <si>
    <t>53. TOP -5.2.1-15-TL1-2016-00003 A dombóvári Kakasdomb-Erzsébet utca szegregációval veszélyeztetett területén élők társadalmi integrációjának helyi szintű komplex programja</t>
  </si>
  <si>
    <t>54. TOP-5.1.2-15-TL1-2016-00002 pályázat Foglalkoztatási paktum létrehozása Tamási és Dombóvár városok környezetében</t>
  </si>
  <si>
    <t>55. Dombó-Land Kft. szolgáltatási díj projekt-előkészítési tevékenységért</t>
  </si>
  <si>
    <t>56. Információs táblák elhelyezése a Szigeterdőben</t>
  </si>
  <si>
    <t>57. Szigeterdő szórt alapú sétányok felújítása</t>
  </si>
  <si>
    <t>58. Köztéri műalkotások avatása, és szakvéleményezése</t>
  </si>
  <si>
    <t>59. Régi kukák cseréje</t>
  </si>
  <si>
    <t>60. Csapadékvízgyűjtő tartályok vásárlása</t>
  </si>
  <si>
    <t>61. Plakátoló állványok beszerzése</t>
  </si>
  <si>
    <t>62. Sipos Gyula emléktábla</t>
  </si>
  <si>
    <t>63. Jókai u. 13. alatti lakóház társasházzá alakítása</t>
  </si>
  <si>
    <t>64. Dombóvári értéktár kiadvány</t>
  </si>
  <si>
    <t>65. Városi piac kialakításához kapcsolódó koncepcióterv</t>
  </si>
  <si>
    <t>66. Ipari Park cím elnyerésére irányuló pályázathoz megvalósíthatósági tanulmány, üzleti terv</t>
  </si>
  <si>
    <t>67. Adóellenőrzéshez adószakértő megbízása</t>
  </si>
  <si>
    <t>1.5. Siófok-Pécs kerékpáros útvonal turisztikai megvalósíthatósági
tanulmánytervének elkészítésére támogatás Tamási Város Önkormányzata részére</t>
  </si>
  <si>
    <t>1.6. Vis maior támogatás visszafizetése</t>
  </si>
  <si>
    <t>1.7. Támogató szolgáltatás 2015. évi támogatás visszafizetése</t>
  </si>
  <si>
    <t>2.3. Bursa Hungarica felsőoktatási ösztöndíj pályázat</t>
  </si>
  <si>
    <t>2.4. Iskola egészségügyi feladat</t>
  </si>
  <si>
    <t>2.5. Mecsek Dráva Önkormányzati Társulás 2012-2016. évi hozzájárulás</t>
  </si>
  <si>
    <t>2.6. Mecsek Dráva Önkormányzati Társulás 2017.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</si>
  <si>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</si>
  <si>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</si>
  <si>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</si>
  <si>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</si>
  <si>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</si>
  <si>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</si>
  <si>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</si>
  <si>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Város- és Lakásgazdálkodási Nkft.-vel kötött közszolgáltatási szerződés ellentételezésének összege</t>
  </si>
  <si>
    <t>2.15. Dombóvári Ifjúsági Fúvószenekar támogatása</t>
  </si>
  <si>
    <t>2.16. Tinódi Ház Nonprofit Kft. részére karbantartási munkákra (fűtési rendszer átvizsgálására, vészvilágító lámpatestek és matricák)</t>
  </si>
  <si>
    <t>2.17. Dombóvári Város- és Lakásgazdálkodási Nonprofit Kft. részére pótbefizetés</t>
  </si>
  <si>
    <t>3.1. Foglalkoztatási paktum létrehozása Tamási és Dombóvár városok környezetében TOP-5.1.2-15-TL1-2016-00002 előleg</t>
  </si>
  <si>
    <t>3.2. Régészeti ásatás pályázati saját forrás</t>
  </si>
  <si>
    <t>3.3. TOP -5.2.1-15-TL1-2016-00001 A dombóvári Mászlony szegregátumban élők társadalmi integrációjának helyi szintű komplex programja</t>
  </si>
  <si>
    <t>3.4. TOP -5.2.1-15-TL1-2016-00002 A dombóvári Szigetsor-Vasút szegregátumban élők társadalmi integrációjának helyi szintű komplex programja</t>
  </si>
  <si>
    <t>3.5. TOP -5.2.1-15-TL1-2016-00003 A dombóvári Kakasdomb-Erzsébet utca szegregációval veszélyeztetett területén élők társadalmi integrációjának helyi szintű komplex programja</t>
  </si>
  <si>
    <t>1. Városi piac kialakítása</t>
  </si>
  <si>
    <t>2. Csipkeház melletti járda kiépítése</t>
  </si>
  <si>
    <t>3. Lehel sor páratlan oldalán az árok járdalapos kiépítése (I. ütem)</t>
  </si>
  <si>
    <t>4. Mászlony, Fecske u. 9. kamerás megfigyelése</t>
  </si>
  <si>
    <t>5. Szent Gellért utcai járda-kerékpárút kialakítás a Petőfi utcánál</t>
  </si>
  <si>
    <t>6. Bölcsőde önálló villamos energia ellátása</t>
  </si>
  <si>
    <t>7. Szigeterdőben új játszótér létesítése</t>
  </si>
  <si>
    <t>8. Szennyvízátemelőkhöz 4 db Grundfos szivattyú beszerzése</t>
  </si>
  <si>
    <t>9. Szállásréti tónál street-workout edzőpark kialakítása</t>
  </si>
  <si>
    <t>10. Ingatlanvásárlás</t>
  </si>
  <si>
    <t>11. Közvilágítás bővítése, korszerűsítése, fejlesztése</t>
  </si>
  <si>
    <t>12. Gunarasi kerékpárút mellett 4 db napelemes kandeláber</t>
  </si>
  <si>
    <t>13. Szigeterdő közvilágítás bővítés III. ütem</t>
  </si>
  <si>
    <t>15. Térfigyelő kamerarendszer központ fejlesztése, áthelyezése</t>
  </si>
  <si>
    <t>16. Kórházi parkoló befejező munkálatai (forgalomba helyezés), és II. ütem végrehajtása</t>
  </si>
  <si>
    <t>17. Parkoló építése az Arany J. tér 24. szám alatti ingatlan előkertjének területén</t>
  </si>
  <si>
    <t>18. Parkoló építése az Árpád utcában (a volt fűtőmű irodaház területén)</t>
  </si>
  <si>
    <t>19. Parkolóhelyek kialakítása kukaszigetek áthelyezésével</t>
  </si>
  <si>
    <t>20. Szállásréti tó partfalvédelme I. ütem</t>
  </si>
  <si>
    <t>22. Közkifolyók megszüntetése</t>
  </si>
  <si>
    <t>23. Távhőellátást biztosító rendszer megvásárlása</t>
  </si>
  <si>
    <t>24. Farkas Attila Uszoda megvásárlása</t>
  </si>
  <si>
    <t>28. Földvár utcai közmű rekonstrukció</t>
  </si>
  <si>
    <t>2. Csapadékvíz átemelő gépészeti és szivattyú felújítása II. ütem</t>
  </si>
  <si>
    <t>3. Önkormányzati lakások javítási, felújítási munkái</t>
  </si>
  <si>
    <t xml:space="preserve">4. Csomópontok (Pannónia-Teleki-Hunyadi tér; Kossuth-Dózsa) akadálymentesítése </t>
  </si>
  <si>
    <t>6. Múzeum fűtésének korszerűsítése</t>
  </si>
  <si>
    <t>7. Zöld Liget Óvodában jóváhagyott felújítások</t>
  </si>
  <si>
    <t>8. Szivárvány Óvodában jóváhagyott felújítások</t>
  </si>
  <si>
    <t>9. Tündérkert Bölcsődében jóváhagyott felújítások</t>
  </si>
  <si>
    <t>10. Buszmegállók felújítása (I. ütem)</t>
  </si>
  <si>
    <t>11. Zsidó emlékmű névtáblájának felújítása</t>
  </si>
  <si>
    <t>12. Járdafelújítások</t>
  </si>
  <si>
    <t>13. Gunarasi járdafelújítás a 6532-es úttól a hotelig</t>
  </si>
  <si>
    <t>14. Szent Gellért utcai járdafelújítás az Ady Endre utcai kereszteződésnél</t>
  </si>
  <si>
    <t>15. Útfelújítások</t>
  </si>
  <si>
    <t>17. Játszóterek felülvizsgálata, a szükséges és lehetséges javítási, felújítási munkák elvégzése</t>
  </si>
  <si>
    <t>18. TOP -3.2.1-15-TL1-2016-00025 Épületenergetikai korszerűsítés a Dombóvári Illyés Gyula Gimnázium épületén</t>
  </si>
  <si>
    <t>19. TOP -3.2.1-15-TL1-2016-00026 Épületenergetikai korszerűsítés a Dombóvári Szivárvány Óvoda Százszorszép Tagóvodája épületén</t>
  </si>
  <si>
    <t>2. Számítástechnikai eszközök</t>
  </si>
  <si>
    <t>1. Óvoda felújítása</t>
  </si>
  <si>
    <t>1.1. Dombóvári Szociális és Gyermekjóléti Intézményfenntartó Társulás részére kerékpárok beszerzésére</t>
  </si>
  <si>
    <t>2.1. Tinódi Ház Nkft. részére új kamerarendszer kiépítésére</t>
  </si>
  <si>
    <t>2.2. Ovi-Sport Program keretében a Százszorszép Tagóvodánál megépülő műfüves focipálya építéséhez önerő</t>
  </si>
  <si>
    <t>3.2. Fejlesztési hitelből megvalósuló beruházások</t>
  </si>
  <si>
    <t>3.2.1. Szabadság u. 2. szám alatti orvosi rendelő felújítása</t>
  </si>
  <si>
    <t>3.2.2. Tündérkert Bölcsőde épületének felújítása</t>
  </si>
  <si>
    <t>3.2.3. Nappali melegedő és Népkonyha áthelyezése</t>
  </si>
  <si>
    <t>3.2.4. Tinódi Ház előtti tér rendezése, Szőlőhegyre vezető kerékpárút megépítése</t>
  </si>
  <si>
    <t>8. Távhő vagyon bérbeadásából származó bevételek</t>
  </si>
  <si>
    <t>9. Formaingek értékesítése</t>
  </si>
  <si>
    <t>10. Tourinform iroda bevétele</t>
  </si>
  <si>
    <t>11. Településrendezési szerződés</t>
  </si>
  <si>
    <t>12. Uszoda üzemeltetési díj</t>
  </si>
  <si>
    <t>13. ÖKO-DOMBÓ Nkft. végelszámolása miatt vagyon felosztása</t>
  </si>
  <si>
    <t>3.2. talajterhelési díj</t>
  </si>
  <si>
    <t>1.1. Ingatlanok értékesítése</t>
  </si>
  <si>
    <t>1.2. Részvény értékesítés</t>
  </si>
  <si>
    <t>1.3. Kórház u. 2878/15 ingatlan értékesítése</t>
  </si>
  <si>
    <t>1.4. Hulladékszállító gépjármű értékesítése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</si>
  <si>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</si>
  <si>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</si>
  <si>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</si>
  <si>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</si>
  <si>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</si>
  <si>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</si>
  <si>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</si>
  <si>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2018. évi kiadásai</t>
  </si>
  <si>
    <t>2018. évi bevételei</t>
  </si>
  <si>
    <t>29. Szuhay Sportcentrum fejlesztése</t>
  </si>
  <si>
    <t>29.1. Kisteremben nyílászáró csere</t>
  </si>
  <si>
    <t>29.2. 25 db lelátói szék vásárlása</t>
  </si>
  <si>
    <t>29.3. Sportcenrtrumba eszközbeszerzés</t>
  </si>
  <si>
    <t>29.4. Kültéri hangosítás</t>
  </si>
  <si>
    <t>29.5. Szauna felújítása</t>
  </si>
  <si>
    <t>29.6. Center pálya megvilágítása</t>
  </si>
  <si>
    <t>29.7. Fűtésrendszer korszerűsítése</t>
  </si>
  <si>
    <t>29.8. Mobil lelátók beszerzése önrész</t>
  </si>
  <si>
    <t>2.3. Dombóvári Futball Club számára TAO támogatáshoz önrész (fűnyíró traktor és öltözői bútorok beszerzésére)</t>
  </si>
  <si>
    <t>30. TOP -5.2.1-15-TL1-2016-00001 A dombóvári Mászlony szegregátumban élők társadalmi integrációjának helyi szintű komplex programja</t>
  </si>
  <si>
    <t>15. Közvilágítás - üzemeltetés, karbantartás, bérleti díj</t>
  </si>
  <si>
    <t>31. Szőlőhegyi kerékpárút építési munkáinak megkezdéséhez szükséges földmunkák</t>
  </si>
  <si>
    <t>32. Szent Gellért u. útépítés</t>
  </si>
  <si>
    <t>Szivárvány Óvoda és Bölcsőde Dombóvár</t>
  </si>
  <si>
    <t>103. cím összesen</t>
  </si>
  <si>
    <t>101-103. intézmények összesen</t>
  </si>
  <si>
    <t>1. Kisértékű tárgyi eszköz beszerzés</t>
  </si>
  <si>
    <t>3. Kisértékű tárgyi eszköz beszerzés</t>
  </si>
  <si>
    <t>14. Kisértékű tárgyi eszközök beszerzése</t>
  </si>
  <si>
    <t>2.4. Dombó-Média Kft-nek eszközállomány pótlására (új kamera)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</si>
  <si>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</si>
  <si>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</si>
  <si>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</si>
  <si>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</si>
  <si>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</si>
  <si>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</si>
  <si>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</si>
  <si>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</si>
  <si>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</si>
  <si>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2.3. Tinódi Könyvtár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</si>
  <si>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</si>
  <si>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</si>
  <si>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</si>
  <si>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</si>
  <si>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</si>
  <si>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</si>
  <si>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</si>
  <si>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</si>
  <si>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21. Gárdonyi u. felújítás</t>
  </si>
  <si>
    <t>22. Gesztenyefa u. felújítása</t>
  </si>
  <si>
    <t>1. Park u. 1. átemelő elektromos felújítása</t>
  </si>
  <si>
    <t>21. Fekete István köz vízelvezetés</t>
  </si>
  <si>
    <t>1.14. Újrakezdési támogatás</t>
  </si>
  <si>
    <t>2.2. Sporttámogatások sportszervezeteknek</t>
  </si>
  <si>
    <t>33. Ingatlanok bontása (Arany János tér 3., Baross u. 10.)</t>
  </si>
  <si>
    <t>23. Zöldfa u. páros oldalának járda és csapadékvízelvezetés felújítása</t>
  </si>
  <si>
    <t>1.2. Választásra önkormányzattól</t>
  </si>
  <si>
    <t>14. Árpád u. 2-6. megsüllyedt ház miatt önkormányzat számára megítélt perköltség</t>
  </si>
  <si>
    <t>15. Farkas Attila Uszoda bevétele</t>
  </si>
  <si>
    <t>1.1.1. 2017. évről áthúzódó bérkompenzáció támogatása</t>
  </si>
  <si>
    <t>1.3.1. Szociális ágazati összevont pótlék kifizetéséhez támogatás</t>
  </si>
  <si>
    <t>1.4.1. Kulturális pótlék kifizetéséhez támogatás</t>
  </si>
  <si>
    <t>2.1. Költségvetési szerveknél foglalkoztatottak 2018. évi kompenzációja</t>
  </si>
  <si>
    <t>2.2. Egészségügyi kiegészítő pótlék kifizetéséhez támogatás</t>
  </si>
  <si>
    <t>2.3. ASP rendszer bevezetésében aktívan közreműködő köztisztviselők munkájának elismerését célzó támogatás</t>
  </si>
  <si>
    <t>3. Ingatlan csere Viessmann Kft-vel</t>
  </si>
  <si>
    <t>2.3. Biztos Kezdet Gyerekház fejlesztési támogatás</t>
  </si>
  <si>
    <t>1.3. DFC kölcsön visszafizetése</t>
  </si>
  <si>
    <t>1.4. Lakásszövetkezettől kölcsön+kamat</t>
  </si>
  <si>
    <t>2.3. Tinódi Ház Nonprofit Kft. tagi kölcsön visszafizetés</t>
  </si>
  <si>
    <t>1. Helytörténeti Gyűjtemény épületében gázszerelési munkák</t>
  </si>
  <si>
    <t>12. Farkas Attila Uszoda</t>
  </si>
  <si>
    <t>13. Településrészi gondnokok</t>
  </si>
  <si>
    <t>68. Árpád u. 2-6. megsüllyedt ház miatti jogi képviselet díja</t>
  </si>
  <si>
    <t>69. Farkas Attila Uszoda üzemeltetése</t>
  </si>
  <si>
    <t>70. Dombóvári 2980/1 hrsz-ú ingatlanon található lelátó és épület bontása</t>
  </si>
  <si>
    <t>71. Korona Szálló telkének felhasználási koncepcióterve</t>
  </si>
  <si>
    <t>72. Szigeterdő növényrekonstrukciója</t>
  </si>
  <si>
    <t>73. Bérlakások bérleti szerződésének közjegyzői okiratba foglalása</t>
  </si>
  <si>
    <t>74. Farkas Attila Uszoda fejlesztés kiviteli terv</t>
  </si>
  <si>
    <t>75. Önkormányzati lakások javítási, felújítási munkái</t>
  </si>
  <si>
    <t>5.2. Tagi kölcsön a Tinódi Ház Nonprofit Kft. részére</t>
  </si>
  <si>
    <t>5.3. Kamatmentes kölcsön DFC-nek</t>
  </si>
  <si>
    <t>10.1. Ingatlanvásárlás - Deák Ferenc u. 13/B.</t>
  </si>
  <si>
    <t>10.2. Ingatlanvásárlás - Cinege u. 5.</t>
  </si>
  <si>
    <t>10.3. Ingatlanvásárlás - Deák Ferenc u. 13/E.</t>
  </si>
  <si>
    <t>10.4. Ingatlanvásárlás - Deák Ferenc u. 10.</t>
  </si>
  <si>
    <t>10.5. Ingatlanvásárlás - Kakasdombi köz 6.</t>
  </si>
  <si>
    <t>10.6. Ingatlanvásárlás - 947/7 hrsz. Dombóvári Vízmű Kft-től</t>
  </si>
  <si>
    <t>10.7. Ingatlanvásárlás - Napsugár Áruház előtti terület</t>
  </si>
  <si>
    <t>10.8. Ingatlanvásárlás - Arany János tér 3.</t>
  </si>
  <si>
    <t>34. Buzánszky Jenőt ábrázoló szobor felállítása</t>
  </si>
  <si>
    <t>35. Szigeterdei Kossuth-szoborcsoport újrarendezésének tervezése</t>
  </si>
  <si>
    <t>36. Szigeterdőben található átjáró híd kiviteli terv</t>
  </si>
  <si>
    <t>37. Tinódi Ház előtti tér rendezéséhez koncepcióterv</t>
  </si>
  <si>
    <t>38. Térfigyelő kamera Gárdonyi utcába</t>
  </si>
  <si>
    <t>39. Ingatlan csere Viessmann Kft-vel</t>
  </si>
  <si>
    <t>40. Tinódi Kávézóban szociális blokk kialakítása</t>
  </si>
  <si>
    <t>41. Városi térfigyelő kamerarendszer bővítése - perekaci városrész 2 db, Gunaras 4 db</t>
  </si>
  <si>
    <t>42. Tinódi Ház Nkft. új kamerarendszer kiépítésére</t>
  </si>
  <si>
    <t>43. Elektromos töltőállomás kialakítása</t>
  </si>
  <si>
    <t>44. Biztos Kezdet Gyerekház fejlesztése</t>
  </si>
  <si>
    <t>5. Hunyadi tér keleti oldalán parkolóhelyek rendezése</t>
  </si>
  <si>
    <t>16. Hunyadi téri buszállomás NY-i oldal útburkolat javítása aszfaltozással</t>
  </si>
  <si>
    <t>20. Horvay utcai üzletsor parkoló felújítás 1. üteme</t>
  </si>
  <si>
    <t>24. Dombóvári Helytörténeti Gyűjtemény szélfogó nyílászáróinak felújítása</t>
  </si>
  <si>
    <t>25. Ady Endre u. aszfaltburkolat részleges felújítása pályázathoz önerő</t>
  </si>
  <si>
    <t>26. Biztos Kezdet Gyerekház fejlesztése</t>
  </si>
  <si>
    <t>27. Bezerédj u. parkoló felújítása</t>
  </si>
  <si>
    <t>1.2. Dombóvári Szociális és Gyermekjóléti Intézményfenntartó Társulás részére ipari szárítógép beszerzésére</t>
  </si>
  <si>
    <t>2.5. Támogatás Dombóvári Város- és Lakásgazdálkodási Nkft-nek hulladékszállítási feladatokra</t>
  </si>
  <si>
    <t>2.6. Dombóvári Sportiskola Egyesület részére Farkas Attila Uszoda fejlesztéséhez</t>
  </si>
  <si>
    <t>2017. tény</t>
  </si>
  <si>
    <t>Módosított előirányzat</t>
  </si>
  <si>
    <t>mód. ei.</t>
  </si>
  <si>
    <t>2018. mód. ei.</t>
  </si>
  <si>
    <t>Földi István Könyvtár
(Tinódi Könyvtár 2018.05.10-ig)</t>
  </si>
  <si>
    <t>1.4.2. Könyvtári célú érdekeltségnövelő támogatás</t>
  </si>
  <si>
    <t>4.1. 2017. évi állami támogatások elszámolása</t>
  </si>
  <si>
    <t>1.8. EFOP-3.9.2-16-2017-00047 Humán kapacitások fejlesztése a Dombóvári járásban</t>
  </si>
  <si>
    <t>1.9. EFOP-1.5.3-16-2017-00063 Humán szolgáltatások fejlesztése a Dombóvári járásban</t>
  </si>
  <si>
    <t>1.10. Pszichiátriai betegek részére nyújtott közösségi ellátás állami támogatásának 2015. évi elszámolása alapján keletkezett visszafizetési kötelezettségre Humám Társulástól</t>
  </si>
  <si>
    <t>2.4. TOP-4.3.1-15-TL1-2016-00003 A dombóvári Szigetsor-Vasút szegregátumok rehabilitációja</t>
  </si>
  <si>
    <t>2.5. Farkas Attila Uszoda szárazföldi edzőterem felújítására támogatás (NFM)</t>
  </si>
  <si>
    <t>2.6. Kossuth szoborcsoport emléktábla elkészítésének támogatása (BGA)</t>
  </si>
  <si>
    <t>1. Működési célú maradvány</t>
  </si>
  <si>
    <t>1.3. Földi István Könyvtár (Tinódi Könyvtár)</t>
  </si>
  <si>
    <t>2. Felhalmozási célú maradvány</t>
  </si>
  <si>
    <t>14. EFOP-3.9.2-16-2017-00047 Humán kapacitások fejlesztése a Dombóvári járásban</t>
  </si>
  <si>
    <t>15. EFOP-1.5.3-16-2017-00063 Humán szolgáltatások fejlesztése a Dombóvári járásban</t>
  </si>
  <si>
    <t>76. Szuhay Sportcentrum fűtésrendszer korszerűsítése</t>
  </si>
  <si>
    <t>77. Településképi rendelet és Településképi Arculati Kézikönyv elkészítése</t>
  </si>
  <si>
    <t>78. Kossuth-szoborcsoport koncepciótervének pontosítása</t>
  </si>
  <si>
    <t>79. EFOP-3.9.2-16-2017-00047 Humán kapacitások fejlesztése a Dombóvári járásban</t>
  </si>
  <si>
    <t>80. EFOP-1.5.3-16-2017-00063 Humán szolgáltatások fejlesztése a Dombóvári járásban</t>
  </si>
  <si>
    <t>81. TOP-4.3.1-15-TL1-2016-00003 A dombóvári Szigetsor-Vasút szegregátumok rehabilitációja</t>
  </si>
  <si>
    <t>82. Zsidó emlékmű névtáblájának felújítása</t>
  </si>
  <si>
    <t>83. Gárdonyi u. útburkolat javítása</t>
  </si>
  <si>
    <t>84. Teleki u. 14. (Fecskeház) jóteljesítési biztosíték</t>
  </si>
  <si>
    <t>1.8. Kihívás Napja program - jutalom a körzet infrastrukturális fejlesztésére</t>
  </si>
  <si>
    <t>1.9. Pszichiátriai betegek részére nyújtott közösségi ellátás állami támogatásának 2015. évi elszámolása alapján keletkezett visszafizetési kötelezettség</t>
  </si>
  <si>
    <t>2.18. Kórház utcában történt tragikus balesettel érintett család támogatása</t>
  </si>
  <si>
    <t>2.19. Dombóvári Futball Club rendkívüli támogatása</t>
  </si>
  <si>
    <t>2.20. Kihívás Napja program - jutalom a körzet infrastrukturális fejlesztésére</t>
  </si>
  <si>
    <t>45. Városüzemeltetési feladatok ellátásához szükséges gépjármű beszerzése</t>
  </si>
  <si>
    <t>46. 4 db zárt ebfuttató kialakítása</t>
  </si>
  <si>
    <t>47. EFOP-3.9.2-16-2017-00047 Humán kapacitások fejlesztése a Dombóvári járásban</t>
  </si>
  <si>
    <t>48. EFOP-1.5.3-16-2017-00063 Humán szolgáltatások fejlesztése a Dombóvári járásban</t>
  </si>
  <si>
    <t>49. TOP-4.3.1-15-TL1-2016-00003 A dombóvári Szigetsor-Vasút szegregátumok rehabilitációja</t>
  </si>
  <si>
    <t>50. Kossuth szoborcsoport emléktábla elkészítése</t>
  </si>
  <si>
    <t>51. Pataki Ferenc utca víziközmű kivitelezés</t>
  </si>
  <si>
    <t>52. Ivóvíz-, szennyvízhálózat tervezési munkái</t>
  </si>
  <si>
    <t>28. Központi ügyeleti feladatok ellátásához szükséges átalakítások</t>
  </si>
  <si>
    <t xml:space="preserve">29. Dombóvári Szivárvány Óvoda Százszorszép Tagóvoda vizesblokkjának felújítása </t>
  </si>
  <si>
    <t>30. Farkas Attila Uszoda szárazföldi edzőterem felújítása</t>
  </si>
  <si>
    <t>31. Dombóvári Helytörténeti Gyűjtemény szélfogójának/előterének felújítása, berendezése</t>
  </si>
  <si>
    <t>2.7. Dombóvári Focisuli Egyesület számára TAO támogatáshoz önrész</t>
  </si>
  <si>
    <t>3.3. TOP-4.3.1-15-TL1-2016-00003 A dombóvári Szigetsor-Vasút szegregátumok rehabilitációja</t>
  </si>
  <si>
    <t>1.2. Választásra</t>
  </si>
  <si>
    <t>85. Gólyavár régészeti ásatás</t>
  </si>
  <si>
    <t>2.4. Helyi közösségi közlekedés támogatása</t>
  </si>
  <si>
    <t>3.1. Közművelődési érdekeltségnövelő támogatás</t>
  </si>
  <si>
    <t>3.2. Muzeális intézmények szakmai támogatása</t>
  </si>
  <si>
    <t>1.2.1. Nemzetiségi pótlék</t>
  </si>
  <si>
    <t>2.8. Ovi-Sport Közhasznú Alapítvány támogatása - önerő Zöld Liget Tagóvoda műfüves kispálya árnyékoló hálójához</t>
  </si>
  <si>
    <t>86. Újdombóvári Őszi Fesztivál kiadásai</t>
  </si>
  <si>
    <t>2.21. Szakképzési tevékenység megszüntetése miatt a Dombóvári Város- és Lakásgazdálkodási Nonprofit Kft.-nél felmerülő bérjellegű kiadások megtérítése</t>
  </si>
  <si>
    <t>10.9. Ingatlanvásárlás - Kórház u. 2. fszt. 4., Szigetsor 11/B.</t>
  </si>
  <si>
    <t>2.9. Dombóvári Város- és Lakásgazdálkodási Nkft. 2 db kistehergépjármű felújításának támogatása</t>
  </si>
  <si>
    <t>53. Tinódi Ház külső kamerarendszerének bővítése</t>
  </si>
  <si>
    <t>54. Új honlap kialakítása az INDA11 programhoz kapcsolódóan</t>
  </si>
  <si>
    <t>87. Erzsébet u. 16. épület bontása</t>
  </si>
  <si>
    <t>1.15. Nyílászáró cseréjére</t>
  </si>
  <si>
    <t>1.10. Dombóvári Szociális és Gyermekjóléti Intézményfenntartó Társulás - jelzőrendszeres házi segítségnyújtás áthelyezésének támogatása</t>
  </si>
  <si>
    <t>KÖH Szakcsi Kirendeltségből választás</t>
  </si>
  <si>
    <t>KÖH Dombóvárból közfoglalkoztatás</t>
  </si>
  <si>
    <t>KÖH Dombóvárból választás</t>
  </si>
  <si>
    <t>jav. mód.</t>
  </si>
  <si>
    <t>1.11. Elszámolási különbözet (társulások)</t>
  </si>
  <si>
    <t>Javasolt módosítás</t>
  </si>
  <si>
    <t>"1. melléklet a 10/2018. (III. 2.) önkormányzati rendelethez"</t>
  </si>
  <si>
    <t>"2. melléklet a 10/2018. (III. 2.) önkormányzati rendelethez"</t>
  </si>
  <si>
    <t>"2.a. melléklet a 10/2018. (III. 2.) önkormányzati rendelethez"</t>
  </si>
  <si>
    <t>"4. melléklet a 10/2018. (III. 2.) önkormányzati rendelethez"</t>
  </si>
  <si>
    <t xml:space="preserve">2018. jav. mód. </t>
  </si>
  <si>
    <t>Felhalmozási célú állami támogatás</t>
  </si>
  <si>
    <t>4. Téli rezsicsökkentés keretében átvehető természetbeni támogatás</t>
  </si>
  <si>
    <t>2.5. Téli rezsicsökkentés támogatása</t>
  </si>
  <si>
    <t>5. Természetbeni támogatás - gyermekvédelmi Erzsébet-utalvány</t>
  </si>
  <si>
    <t>1.12. Természetbeni támogatás - gyermekvédelmi Erzsébet-utalvány</t>
  </si>
  <si>
    <t>32. Szuhay Sportcentrum szauna öltöző és mosdó helyiség felújítása</t>
  </si>
  <si>
    <t>1. Százszorszép Óvodában konyha lapozás</t>
  </si>
  <si>
    <t>2. Kiállítóterek átalakítása, világítás fejlesztése (Kubinyi Program)</t>
  </si>
  <si>
    <t>2. Százszorszép óvóda mosdó felújítás</t>
  </si>
  <si>
    <t>3. Százszorszép óvoda villamos hálózat fejlesztésére</t>
  </si>
  <si>
    <t>2.6. Önkormányzat rendkívüli támogatása</t>
  </si>
  <si>
    <t>88. Platán tér 1-3-5. csapadékvíz rendezés</t>
  </si>
  <si>
    <t>3.6. Költségvetési maradvány</t>
  </si>
  <si>
    <t>33. Eötvös u. 1-3-5. ivóvíz gerincvezeték cseréje</t>
  </si>
  <si>
    <t>1. melléklet a 4/2019. (I. 31.) önkormányzati rendelethez</t>
  </si>
  <si>
    <t>2. melléklet a 4/2019. (I. 31.) önkormányzati rendelethez</t>
  </si>
  <si>
    <t>2.a. melléklet a 4/2019. (I. 31.) önkormányzati rendelethez</t>
  </si>
  <si>
    <t>3. melléklet a 4/2019. 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</si>
</sst>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3" fontId="33" fillId="0" borderId="35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horizontal="center" vertical="center" wrapText="1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2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3" fontId="40" fillId="0" borderId="0" xfId="59" applyNumberFormat="1" applyFont="1" applyFill="1"/>
    <xf numFmtId="0" fontId="34" fillId="0" borderId="36" xfId="53" applyFont="1" applyFill="1" applyBorder="1" applyAlignment="1">
      <alignment horizontal="right"/>
    </xf>
    <xf numFmtId="3" fontId="32" fillId="0" borderId="13" xfId="53" applyNumberFormat="1" applyFont="1" applyFill="1" applyBorder="1" applyAlignment="1">
      <alignment wrapText="1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3" fontId="35" fillId="0" borderId="35" xfId="53" applyNumberFormat="1" applyFont="1" applyFill="1" applyBorder="1" applyAlignment="1">
      <alignment wrapText="1"/>
    </xf>
    <xf numFmtId="0" fontId="22" fillId="0" borderId="19" xfId="53" applyFont="1" applyFill="1" applyBorder="1"/>
    <xf numFmtId="0" fontId="22" fillId="0" borderId="20" xfId="53" applyFont="1" applyFill="1" applyBorder="1"/>
    <xf numFmtId="0" fontId="32" fillId="0" borderId="0" xfId="53" applyFont="1" applyFill="1" applyBorder="1" applyAlignment="1">
      <alignment horizontal="right"/>
    </xf>
    <xf numFmtId="0" fontId="2" fillId="0" borderId="0" xfId="52" applyAlignment="1"/>
    <xf numFmtId="0" fontId="22" fillId="0" borderId="0" xfId="53" applyFont="1" applyFill="1" applyBorder="1" applyAlignment="1">
      <alignment horizontal="right"/>
    </xf>
    <xf numFmtId="3" fontId="33" fillId="0" borderId="34" xfId="53" applyNumberFormat="1" applyFont="1" applyFill="1" applyBorder="1"/>
    <xf numFmtId="3" fontId="34" fillId="0" borderId="34" xfId="53" applyNumberFormat="1" applyFont="1" applyFill="1" applyBorder="1"/>
    <xf numFmtId="3" fontId="33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3" fontId="33" fillId="0" borderId="34" xfId="53" applyNumberFormat="1" applyFont="1" applyFill="1" applyBorder="1" applyAlignment="1">
      <alignment wrapText="1"/>
    </xf>
    <xf numFmtId="3" fontId="34" fillId="0" borderId="13" xfId="53" applyNumberFormat="1" applyFont="1" applyFill="1" applyBorder="1" applyAlignment="1">
      <alignment horizontal="right"/>
    </xf>
    <xf numFmtId="3" fontId="35" fillId="0" borderId="34" xfId="53" applyNumberFormat="1" applyFont="1" applyFill="1" applyBorder="1"/>
    <xf numFmtId="3" fontId="35" fillId="0" borderId="34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16" fontId="32" fillId="0" borderId="31" xfId="53" applyNumberFormat="1" applyFont="1" applyFill="1" applyBorder="1" applyAlignment="1">
      <alignment horizontal="left" wrapText="1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0" fontId="23" fillId="0" borderId="0" xfId="53" applyFont="1" applyFill="1" applyBorder="1" applyAlignment="1">
      <alignment horizontal="right"/>
    </xf>
    <xf numFmtId="3" fontId="22" fillId="0" borderId="12" xfId="53" applyNumberFormat="1" applyFont="1" applyFill="1" applyBorder="1"/>
    <xf numFmtId="3" fontId="22" fillId="0" borderId="10" xfId="53" applyNumberFormat="1" applyFont="1" applyFill="1" applyBorder="1" applyAlignment="1">
      <alignment horizontal="center" vertical="center"/>
    </xf>
    <xf numFmtId="3" fontId="23" fillId="0" borderId="10" xfId="53" applyNumberFormat="1" applyFont="1" applyFill="1" applyBorder="1"/>
    <xf numFmtId="3" fontId="22" fillId="0" borderId="10" xfId="53" applyNumberFormat="1" applyFont="1" applyFill="1" applyBorder="1" applyAlignment="1">
      <alignment wrapText="1"/>
    </xf>
    <xf numFmtId="3" fontId="22" fillId="0" borderId="10" xfId="53" applyNumberFormat="1" applyFont="1" applyBorder="1"/>
    <xf numFmtId="0" fontId="22" fillId="0" borderId="13" xfId="53" applyFont="1" applyFill="1" applyBorder="1" applyAlignment="1">
      <alignment horizontal="center" vertical="center"/>
    </xf>
    <xf numFmtId="0" fontId="23" fillId="0" borderId="13" xfId="53" applyFont="1" applyFill="1" applyBorder="1"/>
    <xf numFmtId="0" fontId="22" fillId="0" borderId="13" xfId="53" applyFont="1" applyFill="1" applyBorder="1" applyAlignment="1">
      <alignment horizontal="right"/>
    </xf>
    <xf numFmtId="0" fontId="22" fillId="0" borderId="13" xfId="53" applyFont="1" applyFill="1" applyBorder="1" applyAlignment="1">
      <alignment wrapText="1"/>
    </xf>
    <xf numFmtId="0" fontId="21" fillId="0" borderId="13" xfId="53" applyFont="1" applyFill="1" applyBorder="1"/>
    <xf numFmtId="3" fontId="22" fillId="0" borderId="13" xfId="53" applyNumberFormat="1" applyFont="1" applyFill="1" applyBorder="1"/>
    <xf numFmtId="0" fontId="24" fillId="0" borderId="13" xfId="53" applyFont="1" applyFill="1" applyBorder="1"/>
    <xf numFmtId="0" fontId="22" fillId="0" borderId="13" xfId="53" applyFont="1" applyFill="1" applyBorder="1" applyAlignment="1"/>
    <xf numFmtId="0" fontId="32" fillId="0" borderId="0" xfId="53" applyFont="1" applyFill="1" applyBorder="1" applyAlignment="1">
      <alignment horizontal="right"/>
    </xf>
    <xf numFmtId="0" fontId="33" fillId="0" borderId="0" xfId="53" applyFont="1" applyFill="1" applyBorder="1" applyAlignment="1">
      <alignment horizontal="right"/>
    </xf>
    <xf numFmtId="14" fontId="32" fillId="0" borderId="21" xfId="53" applyNumberFormat="1" applyFont="1" applyFill="1" applyBorder="1" applyAlignment="1">
      <alignment wrapText="1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34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34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41" fillId="0" borderId="0" xfId="59" applyFont="1" applyAlignment="1">
      <alignment horizontal="center" wrapText="1"/>
    </xf>
    <xf numFmtId="0" fontId="39" fillId="0" borderId="0" xfId="51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39" fillId="0" borderId="0" xfId="51" applyFont="1" applyFill="1" applyAlignment="1"/>
  </cellXfs>
  <cellStyles count="61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6000000}"/>
    <cellStyle name="Normal_KTRSZJ" xfId="54" xr:uid="{00000000-0005-0000-0000-000037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5"/>
  <sheetViews>
    <sheetView view="pageBreakPreview" zoomScale="75" zoomScaleNormal="75" zoomScaleSheetLayoutView="75" workbookViewId="0">
      <pane ySplit="8" topLeftCell="A9" activePane="bottomLeft" state="frozen"/>
      <selection pane="bottomLeft" activeCell="L3" sqref="L3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1.33203125" style="31" customWidth="1"/>
    <col min="4" max="4" width="10.5546875" style="10" customWidth="1"/>
    <col min="5" max="5" width="10.44140625" style="10" customWidth="1"/>
    <col min="6" max="7" width="9.109375" style="10"/>
    <col min="8" max="8" width="10.5546875" style="10" customWidth="1"/>
    <col min="9" max="9" width="10.44140625" style="10" customWidth="1"/>
    <col min="10" max="11" width="9.109375" style="10"/>
    <col min="12" max="12" width="10.5546875" style="10" customWidth="1"/>
    <col min="13" max="13" width="10.44140625" style="10" customWidth="1"/>
    <col min="14" max="15" width="9.109375" style="10"/>
    <col min="16" max="16" width="10.33203125" style="9" bestFit="1" customWidth="1"/>
    <col min="17" max="17" width="11.44140625" style="9" bestFit="1" customWidth="1"/>
    <col min="18" max="16384" width="9.109375" style="9"/>
  </cols>
  <sheetData>
    <row r="1" spans="1:16" s="12" customFormat="1" x14ac:dyDescent="0.3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221"/>
      <c r="L1" s="156"/>
      <c r="M1" s="156"/>
      <c r="N1" s="156"/>
      <c r="O1" s="221" t="s">
        <v>570</v>
      </c>
    </row>
    <row r="2" spans="1:16" s="12" customFormat="1" x14ac:dyDescent="0.3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221"/>
      <c r="L2" s="156"/>
      <c r="M2" s="156"/>
      <c r="N2" s="156"/>
      <c r="O2" s="238" t="s">
        <v>551</v>
      </c>
    </row>
    <row r="3" spans="1:16" s="12" customFormat="1" x14ac:dyDescent="0.3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6" s="10" customFormat="1" x14ac:dyDescent="0.3">
      <c r="A4" s="157"/>
      <c r="B4" s="157"/>
      <c r="C4" s="157" t="s">
        <v>6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6" s="10" customFormat="1" ht="17.399999999999999" thickBot="1" x14ac:dyDescent="0.35">
      <c r="A5" s="158"/>
      <c r="B5" s="158"/>
      <c r="C5" s="158" t="s">
        <v>379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6" s="10" customFormat="1" ht="17.399999999999999" thickBot="1" x14ac:dyDescent="0.35">
      <c r="A6" s="160"/>
      <c r="B6" s="161"/>
      <c r="C6" s="162"/>
      <c r="D6" s="255" t="s">
        <v>153</v>
      </c>
      <c r="E6" s="256"/>
      <c r="F6" s="256"/>
      <c r="G6" s="257"/>
      <c r="H6" s="255" t="s">
        <v>484</v>
      </c>
      <c r="I6" s="256"/>
      <c r="J6" s="256"/>
      <c r="K6" s="257"/>
      <c r="L6" s="255" t="s">
        <v>550</v>
      </c>
      <c r="M6" s="256"/>
      <c r="N6" s="256"/>
      <c r="O6" s="257"/>
      <c r="P6" s="7"/>
    </row>
    <row r="7" spans="1:16" s="10" customFormat="1" ht="42.6" thickBot="1" x14ac:dyDescent="0.35">
      <c r="A7" s="47"/>
      <c r="B7" s="59"/>
      <c r="C7" s="163"/>
      <c r="D7" s="164" t="s">
        <v>29</v>
      </c>
      <c r="E7" s="165" t="s">
        <v>49</v>
      </c>
      <c r="F7" s="166" t="s">
        <v>50</v>
      </c>
      <c r="G7" s="167" t="s">
        <v>51</v>
      </c>
      <c r="H7" s="164" t="s">
        <v>29</v>
      </c>
      <c r="I7" s="165" t="s">
        <v>49</v>
      </c>
      <c r="J7" s="166" t="s">
        <v>50</v>
      </c>
      <c r="K7" s="167" t="s">
        <v>51</v>
      </c>
      <c r="L7" s="164" t="s">
        <v>29</v>
      </c>
      <c r="M7" s="165" t="s">
        <v>49</v>
      </c>
      <c r="N7" s="166" t="s">
        <v>50</v>
      </c>
      <c r="O7" s="167" t="s">
        <v>51</v>
      </c>
      <c r="P7" s="7"/>
    </row>
    <row r="8" spans="1:16" s="10" customFormat="1" x14ac:dyDescent="0.3">
      <c r="A8" s="169" t="s">
        <v>7</v>
      </c>
      <c r="B8" s="214" t="s">
        <v>8</v>
      </c>
      <c r="C8" s="215" t="s">
        <v>9</v>
      </c>
      <c r="D8" s="169"/>
      <c r="E8" s="170"/>
      <c r="F8" s="170"/>
      <c r="G8" s="171"/>
      <c r="H8" s="169"/>
      <c r="I8" s="170"/>
      <c r="J8" s="170"/>
      <c r="K8" s="171"/>
      <c r="L8" s="169"/>
      <c r="M8" s="170"/>
      <c r="N8" s="170"/>
      <c r="O8" s="171"/>
      <c r="P8" s="7"/>
    </row>
    <row r="9" spans="1:16" s="10" customFormat="1" x14ac:dyDescent="0.3">
      <c r="A9" s="24"/>
      <c r="B9" s="25"/>
      <c r="C9" s="26"/>
      <c r="D9" s="24"/>
      <c r="E9" s="31"/>
      <c r="F9" s="31"/>
      <c r="G9" s="32"/>
      <c r="H9" s="24"/>
      <c r="I9" s="31"/>
      <c r="J9" s="31"/>
      <c r="K9" s="32"/>
      <c r="L9" s="24"/>
      <c r="M9" s="31"/>
      <c r="N9" s="31"/>
      <c r="O9" s="32"/>
      <c r="P9" s="7"/>
    </row>
    <row r="10" spans="1:16" s="10" customFormat="1" x14ac:dyDescent="0.3">
      <c r="A10" s="27">
        <v>101</v>
      </c>
      <c r="B10" s="25"/>
      <c r="C10" s="62" t="s">
        <v>394</v>
      </c>
      <c r="D10" s="27"/>
      <c r="E10" s="34"/>
      <c r="F10" s="34"/>
      <c r="G10" s="103"/>
      <c r="H10" s="27"/>
      <c r="I10" s="34"/>
      <c r="J10" s="34"/>
      <c r="K10" s="103"/>
      <c r="L10" s="27"/>
      <c r="M10" s="34"/>
      <c r="N10" s="34"/>
      <c r="O10" s="103"/>
      <c r="P10" s="7"/>
    </row>
    <row r="11" spans="1:16" s="10" customFormat="1" x14ac:dyDescent="0.3">
      <c r="A11" s="27"/>
      <c r="B11" s="25" t="s">
        <v>10</v>
      </c>
      <c r="C11" s="26" t="s">
        <v>122</v>
      </c>
      <c r="D11" s="24"/>
      <c r="E11" s="31"/>
      <c r="F11" s="31"/>
      <c r="G11" s="32"/>
      <c r="H11" s="24"/>
      <c r="I11" s="31"/>
      <c r="J11" s="31"/>
      <c r="K11" s="32"/>
      <c r="L11" s="24"/>
      <c r="M11" s="31"/>
      <c r="N11" s="31"/>
      <c r="O11" s="32"/>
      <c r="P11" s="7"/>
    </row>
    <row r="12" spans="1:16" s="10" customFormat="1" x14ac:dyDescent="0.3">
      <c r="A12" s="27"/>
      <c r="B12" s="25"/>
      <c r="C12" s="26" t="s">
        <v>4</v>
      </c>
      <c r="D12" s="35">
        <v>3500</v>
      </c>
      <c r="E12" s="30">
        <v>3500</v>
      </c>
      <c r="F12" s="30"/>
      <c r="G12" s="100"/>
      <c r="H12" s="35">
        <v>3700</v>
      </c>
      <c r="I12" s="30">
        <v>3700</v>
      </c>
      <c r="J12" s="30"/>
      <c r="K12" s="100"/>
      <c r="L12" s="35">
        <v>4003</v>
      </c>
      <c r="M12" s="30">
        <v>4003</v>
      </c>
      <c r="N12" s="30"/>
      <c r="O12" s="100"/>
      <c r="P12" s="7"/>
    </row>
    <row r="13" spans="1:16" s="10" customFormat="1" x14ac:dyDescent="0.3">
      <c r="A13" s="27"/>
      <c r="B13" s="25"/>
      <c r="C13" s="26" t="s">
        <v>74</v>
      </c>
      <c r="D13" s="35">
        <v>5200</v>
      </c>
      <c r="E13" s="30">
        <v>5200</v>
      </c>
      <c r="F13" s="30"/>
      <c r="G13" s="100"/>
      <c r="H13" s="35">
        <v>5000</v>
      </c>
      <c r="I13" s="30">
        <v>5000</v>
      </c>
      <c r="J13" s="30"/>
      <c r="K13" s="100"/>
      <c r="L13" s="35">
        <v>5500</v>
      </c>
      <c r="M13" s="30">
        <v>5500</v>
      </c>
      <c r="N13" s="30"/>
      <c r="O13" s="100"/>
      <c r="P13" s="7"/>
    </row>
    <row r="14" spans="1:16" s="10" customFormat="1" x14ac:dyDescent="0.3">
      <c r="A14" s="27"/>
      <c r="B14" s="25"/>
      <c r="C14" s="38" t="s">
        <v>30</v>
      </c>
      <c r="D14" s="39">
        <f t="shared" ref="D14:K14" si="0">SUM(D12:D13)</f>
        <v>8700</v>
      </c>
      <c r="E14" s="40">
        <f t="shared" si="0"/>
        <v>8700</v>
      </c>
      <c r="F14" s="40">
        <f t="shared" si="0"/>
        <v>0</v>
      </c>
      <c r="G14" s="101">
        <f t="shared" si="0"/>
        <v>0</v>
      </c>
      <c r="H14" s="39">
        <f t="shared" si="0"/>
        <v>8700</v>
      </c>
      <c r="I14" s="40">
        <f t="shared" si="0"/>
        <v>8700</v>
      </c>
      <c r="J14" s="40">
        <f t="shared" si="0"/>
        <v>0</v>
      </c>
      <c r="K14" s="101">
        <f t="shared" si="0"/>
        <v>0</v>
      </c>
      <c r="L14" s="39">
        <f t="shared" ref="L14:O14" si="1">SUM(L12:L13)</f>
        <v>9503</v>
      </c>
      <c r="M14" s="40">
        <f t="shared" si="1"/>
        <v>9503</v>
      </c>
      <c r="N14" s="40">
        <f t="shared" si="1"/>
        <v>0</v>
      </c>
      <c r="O14" s="101">
        <f t="shared" si="1"/>
        <v>0</v>
      </c>
      <c r="P14" s="7"/>
    </row>
    <row r="15" spans="1:16" s="10" customFormat="1" x14ac:dyDescent="0.3">
      <c r="A15" s="27"/>
      <c r="B15" s="25" t="s">
        <v>81</v>
      </c>
      <c r="C15" s="26" t="s">
        <v>40</v>
      </c>
      <c r="D15" s="35">
        <v>0</v>
      </c>
      <c r="E15" s="30">
        <v>0</v>
      </c>
      <c r="F15" s="30">
        <v>0</v>
      </c>
      <c r="G15" s="100">
        <v>0</v>
      </c>
      <c r="H15" s="35">
        <v>0</v>
      </c>
      <c r="I15" s="30">
        <v>0</v>
      </c>
      <c r="J15" s="30">
        <v>0</v>
      </c>
      <c r="K15" s="100">
        <v>0</v>
      </c>
      <c r="L15" s="35">
        <v>0</v>
      </c>
      <c r="M15" s="30">
        <v>0</v>
      </c>
      <c r="N15" s="30">
        <v>0</v>
      </c>
      <c r="O15" s="100">
        <v>0</v>
      </c>
      <c r="P15" s="7"/>
    </row>
    <row r="16" spans="1:16" s="10" customFormat="1" x14ac:dyDescent="0.3">
      <c r="A16" s="27"/>
      <c r="B16" s="25"/>
      <c r="C16" s="26" t="s">
        <v>65</v>
      </c>
      <c r="D16" s="85"/>
      <c r="E16" s="30"/>
      <c r="F16" s="30"/>
      <c r="G16" s="106"/>
      <c r="H16" s="85"/>
      <c r="I16" s="30"/>
      <c r="J16" s="30"/>
      <c r="K16" s="106"/>
      <c r="L16" s="85"/>
      <c r="M16" s="30"/>
      <c r="N16" s="30"/>
      <c r="O16" s="106"/>
      <c r="P16" s="7"/>
    </row>
    <row r="17" spans="1:16" s="10" customFormat="1" x14ac:dyDescent="0.3">
      <c r="A17" s="27"/>
      <c r="B17" s="25"/>
      <c r="C17" s="26" t="s">
        <v>182</v>
      </c>
      <c r="D17" s="85"/>
      <c r="E17" s="30"/>
      <c r="F17" s="30"/>
      <c r="G17" s="106"/>
      <c r="H17" s="85">
        <v>2011</v>
      </c>
      <c r="I17" s="30">
        <v>2011</v>
      </c>
      <c r="J17" s="30"/>
      <c r="K17" s="106"/>
      <c r="L17" s="85">
        <v>3054</v>
      </c>
      <c r="M17" s="30">
        <v>3054</v>
      </c>
      <c r="N17" s="30"/>
      <c r="O17" s="106"/>
      <c r="P17" s="7"/>
    </row>
    <row r="18" spans="1:16" s="10" customFormat="1" x14ac:dyDescent="0.3">
      <c r="A18" s="27"/>
      <c r="B18" s="25"/>
      <c r="C18" s="26" t="s">
        <v>427</v>
      </c>
      <c r="D18" s="85"/>
      <c r="E18" s="30"/>
      <c r="F18" s="30"/>
      <c r="G18" s="106"/>
      <c r="H18" s="85">
        <v>90</v>
      </c>
      <c r="I18" s="30">
        <v>90</v>
      </c>
      <c r="J18" s="30"/>
      <c r="K18" s="106"/>
      <c r="L18" s="85">
        <v>90</v>
      </c>
      <c r="M18" s="30">
        <v>90</v>
      </c>
      <c r="N18" s="30"/>
      <c r="O18" s="106"/>
      <c r="P18" s="7"/>
    </row>
    <row r="19" spans="1:16" s="10" customFormat="1" x14ac:dyDescent="0.3">
      <c r="A19" s="27"/>
      <c r="B19" s="25"/>
      <c r="C19" s="38" t="s">
        <v>30</v>
      </c>
      <c r="D19" s="85"/>
      <c r="E19" s="30"/>
      <c r="F19" s="30"/>
      <c r="G19" s="106"/>
      <c r="H19" s="87">
        <f>SUM(H17:H18)</f>
        <v>2101</v>
      </c>
      <c r="I19" s="40">
        <f t="shared" ref="I19:K19" si="2">SUM(I17:I18)</f>
        <v>2101</v>
      </c>
      <c r="J19" s="40">
        <f t="shared" si="2"/>
        <v>0</v>
      </c>
      <c r="K19" s="222">
        <f t="shared" si="2"/>
        <v>0</v>
      </c>
      <c r="L19" s="87">
        <f>SUM(L17:L18)</f>
        <v>3144</v>
      </c>
      <c r="M19" s="40">
        <f t="shared" ref="M19:O19" si="3">SUM(M17:M18)</f>
        <v>3144</v>
      </c>
      <c r="N19" s="40">
        <f t="shared" si="3"/>
        <v>0</v>
      </c>
      <c r="O19" s="104">
        <f t="shared" si="3"/>
        <v>0</v>
      </c>
      <c r="P19" s="7"/>
    </row>
    <row r="20" spans="1:16" s="10" customFormat="1" x14ac:dyDescent="0.3">
      <c r="A20" s="24"/>
      <c r="B20" s="25"/>
      <c r="C20" s="29" t="s">
        <v>12</v>
      </c>
      <c r="D20" s="172">
        <f>D14+D15</f>
        <v>8700</v>
      </c>
      <c r="E20" s="33">
        <f t="shared" ref="E20:G20" si="4">E14+E15</f>
        <v>8700</v>
      </c>
      <c r="F20" s="33">
        <f t="shared" si="4"/>
        <v>0</v>
      </c>
      <c r="G20" s="173">
        <f t="shared" si="4"/>
        <v>0</v>
      </c>
      <c r="H20" s="172">
        <f>H14+H19</f>
        <v>10801</v>
      </c>
      <c r="I20" s="33">
        <f t="shared" ref="I20:K20" si="5">I14+I19</f>
        <v>10801</v>
      </c>
      <c r="J20" s="33">
        <f t="shared" si="5"/>
        <v>0</v>
      </c>
      <c r="K20" s="223">
        <f t="shared" si="5"/>
        <v>0</v>
      </c>
      <c r="L20" s="172">
        <f>L14+L19</f>
        <v>12647</v>
      </c>
      <c r="M20" s="33">
        <f t="shared" ref="M20:O20" si="6">M14+M19</f>
        <v>12647</v>
      </c>
      <c r="N20" s="33">
        <f t="shared" si="6"/>
        <v>0</v>
      </c>
      <c r="O20" s="173">
        <f t="shared" si="6"/>
        <v>0</v>
      </c>
      <c r="P20" s="7"/>
    </row>
    <row r="21" spans="1:16" s="21" customFormat="1" x14ac:dyDescent="0.3">
      <c r="A21" s="24"/>
      <c r="B21" s="28"/>
      <c r="C21" s="26"/>
      <c r="D21" s="24"/>
      <c r="E21" s="31"/>
      <c r="F21" s="31"/>
      <c r="G21" s="32"/>
      <c r="H21" s="24"/>
      <c r="I21" s="31"/>
      <c r="J21" s="31"/>
      <c r="K21" s="32"/>
      <c r="L21" s="24"/>
      <c r="M21" s="31"/>
      <c r="N21" s="31"/>
      <c r="O21" s="32"/>
      <c r="P21" s="248"/>
    </row>
    <row r="22" spans="1:16" s="10" customFormat="1" x14ac:dyDescent="0.3">
      <c r="A22" s="27">
        <v>102</v>
      </c>
      <c r="B22" s="25"/>
      <c r="C22" s="29" t="s">
        <v>53</v>
      </c>
      <c r="D22" s="27"/>
      <c r="E22" s="34"/>
      <c r="F22" s="34"/>
      <c r="G22" s="103"/>
      <c r="H22" s="27"/>
      <c r="I22" s="34"/>
      <c r="J22" s="34"/>
      <c r="K22" s="103"/>
      <c r="L22" s="27"/>
      <c r="M22" s="34"/>
      <c r="N22" s="34"/>
      <c r="O22" s="103"/>
      <c r="P22" s="7"/>
    </row>
    <row r="23" spans="1:16" s="10" customFormat="1" x14ac:dyDescent="0.3">
      <c r="A23" s="27"/>
      <c r="B23" s="25" t="s">
        <v>10</v>
      </c>
      <c r="C23" s="26" t="s">
        <v>122</v>
      </c>
      <c r="D23" s="35">
        <v>85000</v>
      </c>
      <c r="E23" s="30">
        <v>85000</v>
      </c>
      <c r="F23" s="30"/>
      <c r="G23" s="100"/>
      <c r="H23" s="35">
        <v>85000</v>
      </c>
      <c r="I23" s="30">
        <v>85000</v>
      </c>
      <c r="J23" s="30"/>
      <c r="K23" s="100"/>
      <c r="L23" s="35">
        <v>87390</v>
      </c>
      <c r="M23" s="30">
        <v>87390</v>
      </c>
      <c r="N23" s="30"/>
      <c r="O23" s="100"/>
      <c r="P23" s="7"/>
    </row>
    <row r="24" spans="1:16" s="10" customFormat="1" x14ac:dyDescent="0.3">
      <c r="A24" s="27"/>
      <c r="B24" s="25" t="s">
        <v>81</v>
      </c>
      <c r="C24" s="26" t="s">
        <v>40</v>
      </c>
      <c r="D24" s="35">
        <v>0</v>
      </c>
      <c r="E24" s="30">
        <v>0</v>
      </c>
      <c r="F24" s="30">
        <v>0</v>
      </c>
      <c r="G24" s="100">
        <v>0</v>
      </c>
      <c r="H24" s="35">
        <v>0</v>
      </c>
      <c r="I24" s="30">
        <v>0</v>
      </c>
      <c r="J24" s="30">
        <v>0</v>
      </c>
      <c r="K24" s="100">
        <v>0</v>
      </c>
      <c r="L24" s="35">
        <v>0</v>
      </c>
      <c r="M24" s="30">
        <v>0</v>
      </c>
      <c r="N24" s="30">
        <v>0</v>
      </c>
      <c r="O24" s="100">
        <v>0</v>
      </c>
      <c r="P24" s="7"/>
    </row>
    <row r="25" spans="1:16" s="10" customFormat="1" x14ac:dyDescent="0.3">
      <c r="A25" s="27"/>
      <c r="B25" s="25"/>
      <c r="C25" s="26" t="s">
        <v>65</v>
      </c>
      <c r="D25" s="85"/>
      <c r="E25" s="30"/>
      <c r="F25" s="30"/>
      <c r="G25" s="106"/>
      <c r="H25" s="85"/>
      <c r="I25" s="30"/>
      <c r="J25" s="30"/>
      <c r="K25" s="106"/>
      <c r="L25" s="85"/>
      <c r="M25" s="30"/>
      <c r="N25" s="30"/>
      <c r="O25" s="106"/>
      <c r="P25" s="7"/>
    </row>
    <row r="26" spans="1:16" s="10" customFormat="1" x14ac:dyDescent="0.3">
      <c r="A26" s="27"/>
      <c r="B26" s="25"/>
      <c r="C26" s="26" t="s">
        <v>182</v>
      </c>
      <c r="D26" s="85"/>
      <c r="E26" s="30"/>
      <c r="F26" s="30"/>
      <c r="G26" s="106"/>
      <c r="H26" s="85">
        <v>1888</v>
      </c>
      <c r="I26" s="30">
        <v>1888</v>
      </c>
      <c r="J26" s="30"/>
      <c r="K26" s="106"/>
      <c r="L26" s="85">
        <v>2983</v>
      </c>
      <c r="M26" s="30">
        <v>2983</v>
      </c>
      <c r="N26" s="30"/>
      <c r="O26" s="106"/>
      <c r="P26" s="7"/>
    </row>
    <row r="27" spans="1:16" s="10" customFormat="1" x14ac:dyDescent="0.3">
      <c r="A27" s="27"/>
      <c r="B27" s="25"/>
      <c r="C27" s="26" t="s">
        <v>427</v>
      </c>
      <c r="D27" s="85"/>
      <c r="E27" s="30"/>
      <c r="F27" s="30"/>
      <c r="G27" s="106"/>
      <c r="H27" s="85">
        <v>20</v>
      </c>
      <c r="I27" s="30">
        <v>20</v>
      </c>
      <c r="J27" s="30"/>
      <c r="K27" s="106"/>
      <c r="L27" s="85">
        <v>20</v>
      </c>
      <c r="M27" s="30">
        <v>20</v>
      </c>
      <c r="N27" s="30"/>
      <c r="O27" s="106"/>
      <c r="P27" s="7"/>
    </row>
    <row r="28" spans="1:16" s="10" customFormat="1" x14ac:dyDescent="0.3">
      <c r="A28" s="27"/>
      <c r="B28" s="25"/>
      <c r="C28" s="38" t="s">
        <v>30</v>
      </c>
      <c r="D28" s="85"/>
      <c r="E28" s="30"/>
      <c r="F28" s="30"/>
      <c r="G28" s="106"/>
      <c r="H28" s="87">
        <f>SUM(H26:H27)</f>
        <v>1908</v>
      </c>
      <c r="I28" s="40">
        <f t="shared" ref="I28:K28" si="7">SUM(I26:I27)</f>
        <v>1908</v>
      </c>
      <c r="J28" s="40">
        <f t="shared" si="7"/>
        <v>0</v>
      </c>
      <c r="K28" s="222">
        <f t="shared" si="7"/>
        <v>0</v>
      </c>
      <c r="L28" s="87">
        <f>SUM(L26:L27)</f>
        <v>3003</v>
      </c>
      <c r="M28" s="40">
        <f t="shared" ref="M28:O28" si="8">SUM(M26:M27)</f>
        <v>3003</v>
      </c>
      <c r="N28" s="40">
        <f t="shared" si="8"/>
        <v>0</v>
      </c>
      <c r="O28" s="104">
        <f t="shared" si="8"/>
        <v>0</v>
      </c>
      <c r="P28" s="7"/>
    </row>
    <row r="29" spans="1:16" s="10" customFormat="1" x14ac:dyDescent="0.3">
      <c r="A29" s="24"/>
      <c r="B29" s="25"/>
      <c r="C29" s="29" t="s">
        <v>34</v>
      </c>
      <c r="D29" s="172">
        <f>D23+D24</f>
        <v>85000</v>
      </c>
      <c r="E29" s="33">
        <f t="shared" ref="E29:G29" si="9">E23+E24</f>
        <v>85000</v>
      </c>
      <c r="F29" s="33">
        <f t="shared" si="9"/>
        <v>0</v>
      </c>
      <c r="G29" s="173">
        <f t="shared" si="9"/>
        <v>0</v>
      </c>
      <c r="H29" s="172">
        <f>H23+H28</f>
        <v>86908</v>
      </c>
      <c r="I29" s="33">
        <f t="shared" ref="I29:K29" si="10">I23+I28</f>
        <v>86908</v>
      </c>
      <c r="J29" s="33">
        <f t="shared" si="10"/>
        <v>0</v>
      </c>
      <c r="K29" s="223">
        <f t="shared" si="10"/>
        <v>0</v>
      </c>
      <c r="L29" s="172">
        <f>L23+L28</f>
        <v>90393</v>
      </c>
      <c r="M29" s="33">
        <f t="shared" ref="M29:O29" si="11">M23+M28</f>
        <v>90393</v>
      </c>
      <c r="N29" s="33">
        <f t="shared" si="11"/>
        <v>0</v>
      </c>
      <c r="O29" s="173">
        <f t="shared" si="11"/>
        <v>0</v>
      </c>
      <c r="P29" s="7"/>
    </row>
    <row r="30" spans="1:16" s="21" customFormat="1" x14ac:dyDescent="0.3">
      <c r="A30" s="24"/>
      <c r="B30" s="28"/>
      <c r="C30" s="26" t="s">
        <v>5</v>
      </c>
      <c r="D30" s="24"/>
      <c r="E30" s="31"/>
      <c r="F30" s="31"/>
      <c r="G30" s="32"/>
      <c r="H30" s="24"/>
      <c r="I30" s="31"/>
      <c r="J30" s="31"/>
      <c r="K30" s="32"/>
      <c r="L30" s="24"/>
      <c r="M30" s="31"/>
      <c r="N30" s="31"/>
      <c r="O30" s="32"/>
      <c r="P30" s="248"/>
    </row>
    <row r="31" spans="1:16" s="10" customFormat="1" ht="28.2" x14ac:dyDescent="0.3">
      <c r="A31" s="27">
        <v>103</v>
      </c>
      <c r="B31" s="25"/>
      <c r="C31" s="207" t="s">
        <v>487</v>
      </c>
      <c r="D31" s="27"/>
      <c r="E31" s="34"/>
      <c r="F31" s="34"/>
      <c r="G31" s="103"/>
      <c r="H31" s="27"/>
      <c r="I31" s="34"/>
      <c r="J31" s="34"/>
      <c r="K31" s="103"/>
      <c r="L31" s="27"/>
      <c r="M31" s="34"/>
      <c r="N31" s="34"/>
      <c r="O31" s="103"/>
      <c r="P31" s="7"/>
    </row>
    <row r="32" spans="1:16" s="10" customFormat="1" x14ac:dyDescent="0.3">
      <c r="A32" s="24"/>
      <c r="B32" s="25" t="s">
        <v>10</v>
      </c>
      <c r="C32" s="26" t="s">
        <v>122</v>
      </c>
      <c r="D32" s="35">
        <v>2500</v>
      </c>
      <c r="E32" s="30">
        <v>2500</v>
      </c>
      <c r="F32" s="30"/>
      <c r="G32" s="100"/>
      <c r="H32" s="35">
        <v>2500</v>
      </c>
      <c r="I32" s="30">
        <v>2500</v>
      </c>
      <c r="J32" s="30"/>
      <c r="K32" s="100"/>
      <c r="L32" s="35">
        <v>2500</v>
      </c>
      <c r="M32" s="30">
        <v>2500</v>
      </c>
      <c r="N32" s="30"/>
      <c r="O32" s="100"/>
      <c r="P32" s="7"/>
    </row>
    <row r="33" spans="1:16" s="10" customFormat="1" x14ac:dyDescent="0.3">
      <c r="A33" s="27"/>
      <c r="B33" s="25" t="s">
        <v>81</v>
      </c>
      <c r="C33" s="26" t="s">
        <v>40</v>
      </c>
      <c r="D33" s="35">
        <v>0</v>
      </c>
      <c r="E33" s="30">
        <v>0</v>
      </c>
      <c r="F33" s="30">
        <v>0</v>
      </c>
      <c r="G33" s="100">
        <v>0</v>
      </c>
      <c r="H33" s="35">
        <v>0</v>
      </c>
      <c r="I33" s="30">
        <v>0</v>
      </c>
      <c r="J33" s="30">
        <v>0</v>
      </c>
      <c r="K33" s="100">
        <v>0</v>
      </c>
      <c r="L33" s="35">
        <v>0</v>
      </c>
      <c r="M33" s="30">
        <v>0</v>
      </c>
      <c r="N33" s="30">
        <v>0</v>
      </c>
      <c r="O33" s="100">
        <v>0</v>
      </c>
      <c r="P33" s="7"/>
    </row>
    <row r="34" spans="1:16" s="10" customFormat="1" x14ac:dyDescent="0.3">
      <c r="A34" s="27"/>
      <c r="B34" s="25"/>
      <c r="C34" s="26" t="s">
        <v>65</v>
      </c>
      <c r="D34" s="85"/>
      <c r="E34" s="30"/>
      <c r="F34" s="30"/>
      <c r="G34" s="106"/>
      <c r="H34" s="85"/>
      <c r="I34" s="30"/>
      <c r="J34" s="30"/>
      <c r="K34" s="106"/>
      <c r="L34" s="85"/>
      <c r="M34" s="30"/>
      <c r="N34" s="30"/>
      <c r="O34" s="106"/>
      <c r="P34" s="7"/>
    </row>
    <row r="35" spans="1:16" s="10" customFormat="1" x14ac:dyDescent="0.3">
      <c r="A35" s="27"/>
      <c r="B35" s="25"/>
      <c r="C35" s="26" t="s">
        <v>182</v>
      </c>
      <c r="D35" s="85"/>
      <c r="E35" s="30"/>
      <c r="F35" s="30"/>
      <c r="G35" s="106"/>
      <c r="H35" s="85">
        <v>1675</v>
      </c>
      <c r="I35" s="30">
        <v>1675</v>
      </c>
      <c r="J35" s="30"/>
      <c r="K35" s="106"/>
      <c r="L35" s="85">
        <v>2561</v>
      </c>
      <c r="M35" s="30">
        <v>2561</v>
      </c>
      <c r="N35" s="30"/>
      <c r="O35" s="106"/>
      <c r="P35" s="7"/>
    </row>
    <row r="36" spans="1:16" s="10" customFormat="1" x14ac:dyDescent="0.3">
      <c r="A36" s="27"/>
      <c r="B36" s="25"/>
      <c r="C36" s="38" t="s">
        <v>30</v>
      </c>
      <c r="D36" s="85"/>
      <c r="E36" s="30"/>
      <c r="F36" s="30"/>
      <c r="G36" s="106"/>
      <c r="H36" s="87">
        <f t="shared" ref="H36:K36" si="12">SUM(H35:H35)</f>
        <v>1675</v>
      </c>
      <c r="I36" s="40">
        <f t="shared" si="12"/>
        <v>1675</v>
      </c>
      <c r="J36" s="40">
        <f t="shared" si="12"/>
        <v>0</v>
      </c>
      <c r="K36" s="222">
        <f t="shared" si="12"/>
        <v>0</v>
      </c>
      <c r="L36" s="87">
        <f t="shared" ref="L36:O36" si="13">SUM(L35:L35)</f>
        <v>2561</v>
      </c>
      <c r="M36" s="40">
        <f t="shared" si="13"/>
        <v>2561</v>
      </c>
      <c r="N36" s="40">
        <f t="shared" si="13"/>
        <v>0</v>
      </c>
      <c r="O36" s="104">
        <f t="shared" si="13"/>
        <v>0</v>
      </c>
      <c r="P36" s="7"/>
    </row>
    <row r="37" spans="1:16" s="10" customFormat="1" x14ac:dyDescent="0.3">
      <c r="A37" s="24"/>
      <c r="B37" s="25"/>
      <c r="C37" s="29" t="s">
        <v>22</v>
      </c>
      <c r="D37" s="172">
        <f>D32+D33</f>
        <v>2500</v>
      </c>
      <c r="E37" s="33">
        <f>E32+E33</f>
        <v>2500</v>
      </c>
      <c r="F37" s="33">
        <f>F32+F33</f>
        <v>0</v>
      </c>
      <c r="G37" s="173">
        <f>G32+G33</f>
        <v>0</v>
      </c>
      <c r="H37" s="172">
        <f>H32+H36</f>
        <v>4175</v>
      </c>
      <c r="I37" s="33">
        <f t="shared" ref="I37:K37" si="14">I32+I36</f>
        <v>4175</v>
      </c>
      <c r="J37" s="33">
        <f t="shared" si="14"/>
        <v>0</v>
      </c>
      <c r="K37" s="223">
        <f t="shared" si="14"/>
        <v>0</v>
      </c>
      <c r="L37" s="172">
        <f>L32+L36</f>
        <v>5061</v>
      </c>
      <c r="M37" s="33">
        <f t="shared" ref="M37:O37" si="15">M32+M36</f>
        <v>5061</v>
      </c>
      <c r="N37" s="33">
        <f t="shared" si="15"/>
        <v>0</v>
      </c>
      <c r="O37" s="173">
        <f t="shared" si="15"/>
        <v>0</v>
      </c>
      <c r="P37" s="7"/>
    </row>
    <row r="38" spans="1:16" s="10" customFormat="1" ht="17.25" customHeight="1" x14ac:dyDescent="0.3">
      <c r="A38" s="24"/>
      <c r="B38" s="25"/>
      <c r="C38" s="26"/>
      <c r="D38" s="24"/>
      <c r="E38" s="31"/>
      <c r="F38" s="31"/>
      <c r="G38" s="32"/>
      <c r="H38" s="24"/>
      <c r="I38" s="31"/>
      <c r="J38" s="31"/>
      <c r="K38" s="32"/>
      <c r="L38" s="24"/>
      <c r="M38" s="31"/>
      <c r="N38" s="31"/>
      <c r="O38" s="32"/>
      <c r="P38" s="7"/>
    </row>
    <row r="39" spans="1:16" s="10" customFormat="1" ht="29.25" customHeight="1" x14ac:dyDescent="0.3">
      <c r="A39" s="27"/>
      <c r="B39" s="28"/>
      <c r="C39" s="29" t="s">
        <v>396</v>
      </c>
      <c r="D39" s="172">
        <f t="shared" ref="D39:K39" si="16">D20+D29+D37</f>
        <v>96200</v>
      </c>
      <c r="E39" s="33">
        <f t="shared" si="16"/>
        <v>96200</v>
      </c>
      <c r="F39" s="33">
        <f t="shared" si="16"/>
        <v>0</v>
      </c>
      <c r="G39" s="173">
        <f t="shared" si="16"/>
        <v>0</v>
      </c>
      <c r="H39" s="172">
        <f t="shared" si="16"/>
        <v>101884</v>
      </c>
      <c r="I39" s="33">
        <f t="shared" si="16"/>
        <v>101884</v>
      </c>
      <c r="J39" s="33">
        <f t="shared" si="16"/>
        <v>0</v>
      </c>
      <c r="K39" s="173">
        <f t="shared" si="16"/>
        <v>0</v>
      </c>
      <c r="L39" s="172">
        <f t="shared" ref="L39:O39" si="17">L20+L29+L37</f>
        <v>108101</v>
      </c>
      <c r="M39" s="33">
        <f t="shared" si="17"/>
        <v>108101</v>
      </c>
      <c r="N39" s="33">
        <f t="shared" si="17"/>
        <v>0</v>
      </c>
      <c r="O39" s="173">
        <f t="shared" si="17"/>
        <v>0</v>
      </c>
      <c r="P39" s="7"/>
    </row>
    <row r="40" spans="1:16" s="10" customFormat="1" x14ac:dyDescent="0.3">
      <c r="A40" s="24"/>
      <c r="B40" s="25"/>
      <c r="C40" s="26"/>
      <c r="D40" s="24"/>
      <c r="E40" s="31"/>
      <c r="F40" s="31"/>
      <c r="G40" s="32"/>
      <c r="H40" s="24"/>
      <c r="I40" s="31"/>
      <c r="J40" s="31"/>
      <c r="K40" s="32"/>
      <c r="L40" s="24"/>
      <c r="M40" s="31"/>
      <c r="N40" s="31"/>
      <c r="O40" s="32"/>
      <c r="P40" s="7"/>
    </row>
    <row r="41" spans="1:16" s="10" customFormat="1" x14ac:dyDescent="0.3">
      <c r="A41" s="174">
        <v>104</v>
      </c>
      <c r="B41" s="42"/>
      <c r="C41" s="29" t="s">
        <v>54</v>
      </c>
      <c r="D41" s="79"/>
      <c r="E41" s="33"/>
      <c r="F41" s="33"/>
      <c r="G41" s="99"/>
      <c r="H41" s="79"/>
      <c r="I41" s="33"/>
      <c r="J41" s="33"/>
      <c r="K41" s="99"/>
      <c r="L41" s="79"/>
      <c r="M41" s="33"/>
      <c r="N41" s="33"/>
      <c r="O41" s="99"/>
      <c r="P41" s="7"/>
    </row>
    <row r="42" spans="1:16" s="10" customFormat="1" x14ac:dyDescent="0.3">
      <c r="A42" s="27"/>
      <c r="B42" s="25" t="s">
        <v>10</v>
      </c>
      <c r="C42" s="26" t="s">
        <v>122</v>
      </c>
      <c r="D42" s="35"/>
      <c r="E42" s="30"/>
      <c r="F42" s="30"/>
      <c r="G42" s="100"/>
      <c r="H42" s="35"/>
      <c r="I42" s="30"/>
      <c r="J42" s="30"/>
      <c r="K42" s="100"/>
      <c r="L42" s="35"/>
      <c r="M42" s="30"/>
      <c r="N42" s="30"/>
      <c r="O42" s="100"/>
      <c r="P42" s="7"/>
    </row>
    <row r="43" spans="1:16" s="10" customFormat="1" x14ac:dyDescent="0.3">
      <c r="A43" s="27"/>
      <c r="B43" s="25"/>
      <c r="C43" s="26" t="s">
        <v>123</v>
      </c>
      <c r="D43" s="35">
        <v>8000</v>
      </c>
      <c r="E43" s="30">
        <v>8000</v>
      </c>
      <c r="F43" s="30"/>
      <c r="G43" s="100"/>
      <c r="H43" s="35">
        <v>8000</v>
      </c>
      <c r="I43" s="30">
        <v>8000</v>
      </c>
      <c r="J43" s="30"/>
      <c r="K43" s="100"/>
      <c r="L43" s="35">
        <v>8000</v>
      </c>
      <c r="M43" s="30">
        <v>8000</v>
      </c>
      <c r="N43" s="30"/>
      <c r="O43" s="100"/>
      <c r="P43" s="7"/>
    </row>
    <row r="44" spans="1:16" s="10" customFormat="1" x14ac:dyDescent="0.3">
      <c r="A44" s="27"/>
      <c r="B44" s="25"/>
      <c r="C44" s="26" t="s">
        <v>124</v>
      </c>
      <c r="D44" s="35">
        <v>0</v>
      </c>
      <c r="E44" s="30">
        <v>0</v>
      </c>
      <c r="F44" s="30"/>
      <c r="G44" s="100"/>
      <c r="H44" s="35">
        <v>0</v>
      </c>
      <c r="I44" s="30">
        <v>0</v>
      </c>
      <c r="J44" s="30"/>
      <c r="K44" s="100"/>
      <c r="L44" s="35">
        <v>0</v>
      </c>
      <c r="M44" s="30">
        <v>0</v>
      </c>
      <c r="N44" s="30"/>
      <c r="O44" s="100"/>
      <c r="P44" s="7"/>
    </row>
    <row r="45" spans="1:16" s="22" customFormat="1" x14ac:dyDescent="0.3">
      <c r="A45" s="36"/>
      <c r="B45" s="37"/>
      <c r="C45" s="38" t="s">
        <v>30</v>
      </c>
      <c r="D45" s="39">
        <f t="shared" ref="D45:G45" si="18">SUM(D43:D44)</f>
        <v>8000</v>
      </c>
      <c r="E45" s="40">
        <f t="shared" si="18"/>
        <v>8000</v>
      </c>
      <c r="F45" s="40">
        <f t="shared" si="18"/>
        <v>0</v>
      </c>
      <c r="G45" s="101">
        <f t="shared" si="18"/>
        <v>0</v>
      </c>
      <c r="H45" s="39">
        <f t="shared" ref="H45:K45" si="19">SUM(H43:H44)</f>
        <v>8000</v>
      </c>
      <c r="I45" s="40">
        <f t="shared" si="19"/>
        <v>8000</v>
      </c>
      <c r="J45" s="40">
        <f t="shared" si="19"/>
        <v>0</v>
      </c>
      <c r="K45" s="101">
        <f t="shared" si="19"/>
        <v>0</v>
      </c>
      <c r="L45" s="39">
        <f t="shared" ref="L45:O45" si="20">SUM(L43:L44)</f>
        <v>8000</v>
      </c>
      <c r="M45" s="40">
        <f t="shared" si="20"/>
        <v>8000</v>
      </c>
      <c r="N45" s="40">
        <f t="shared" si="20"/>
        <v>0</v>
      </c>
      <c r="O45" s="101">
        <f t="shared" si="20"/>
        <v>0</v>
      </c>
      <c r="P45" s="245"/>
    </row>
    <row r="46" spans="1:16" s="10" customFormat="1" x14ac:dyDescent="0.3">
      <c r="A46" s="27"/>
      <c r="B46" s="25" t="s">
        <v>81</v>
      </c>
      <c r="C46" s="26" t="s">
        <v>40</v>
      </c>
      <c r="D46" s="35"/>
      <c r="E46" s="30"/>
      <c r="F46" s="30"/>
      <c r="G46" s="100"/>
      <c r="H46" s="35"/>
      <c r="I46" s="30"/>
      <c r="J46" s="30"/>
      <c r="K46" s="100"/>
      <c r="L46" s="35"/>
      <c r="M46" s="30"/>
      <c r="N46" s="30"/>
      <c r="O46" s="100"/>
      <c r="P46" s="7"/>
    </row>
    <row r="47" spans="1:16" s="10" customFormat="1" x14ac:dyDescent="0.3">
      <c r="A47" s="27"/>
      <c r="B47" s="25"/>
      <c r="C47" s="26" t="s">
        <v>65</v>
      </c>
      <c r="D47" s="35"/>
      <c r="E47" s="30"/>
      <c r="F47" s="30"/>
      <c r="G47" s="100"/>
      <c r="H47" s="35"/>
      <c r="I47" s="30"/>
      <c r="J47" s="30"/>
      <c r="K47" s="100"/>
      <c r="L47" s="35"/>
      <c r="M47" s="30"/>
      <c r="N47" s="30"/>
      <c r="O47" s="100"/>
      <c r="P47" s="7"/>
    </row>
    <row r="48" spans="1:16" s="10" customFormat="1" x14ac:dyDescent="0.3">
      <c r="A48" s="27"/>
      <c r="B48" s="25"/>
      <c r="C48" s="26" t="s">
        <v>182</v>
      </c>
      <c r="D48" s="35">
        <v>5369</v>
      </c>
      <c r="E48" s="30">
        <v>5369</v>
      </c>
      <c r="F48" s="30"/>
      <c r="G48" s="100"/>
      <c r="H48" s="35">
        <v>5369</v>
      </c>
      <c r="I48" s="30">
        <v>5369</v>
      </c>
      <c r="J48" s="30"/>
      <c r="K48" s="100"/>
      <c r="L48" s="35">
        <v>5369</v>
      </c>
      <c r="M48" s="30">
        <v>5369</v>
      </c>
      <c r="N48" s="30"/>
      <c r="O48" s="100"/>
      <c r="P48" s="7"/>
    </row>
    <row r="49" spans="1:16" s="10" customFormat="1" x14ac:dyDescent="0.3">
      <c r="A49" s="27"/>
      <c r="B49" s="25"/>
      <c r="C49" s="26" t="s">
        <v>529</v>
      </c>
      <c r="D49" s="85"/>
      <c r="E49" s="30"/>
      <c r="F49" s="30"/>
      <c r="G49" s="106"/>
      <c r="H49" s="85"/>
      <c r="I49" s="30"/>
      <c r="J49" s="30"/>
      <c r="K49" s="106"/>
      <c r="L49" s="85">
        <v>8662</v>
      </c>
      <c r="M49" s="30">
        <v>8662</v>
      </c>
      <c r="N49" s="30"/>
      <c r="O49" s="106"/>
      <c r="P49" s="7"/>
    </row>
    <row r="50" spans="1:16" s="22" customFormat="1" x14ac:dyDescent="0.3">
      <c r="A50" s="36"/>
      <c r="B50" s="37"/>
      <c r="C50" s="38" t="s">
        <v>30</v>
      </c>
      <c r="D50" s="87">
        <f t="shared" ref="D50:K50" si="21">SUM(D48:D48)</f>
        <v>5369</v>
      </c>
      <c r="E50" s="40">
        <f t="shared" si="21"/>
        <v>5369</v>
      </c>
      <c r="F50" s="40">
        <f t="shared" si="21"/>
        <v>0</v>
      </c>
      <c r="G50" s="104">
        <f t="shared" si="21"/>
        <v>0</v>
      </c>
      <c r="H50" s="87">
        <f t="shared" si="21"/>
        <v>5369</v>
      </c>
      <c r="I50" s="40">
        <f t="shared" si="21"/>
        <v>5369</v>
      </c>
      <c r="J50" s="40">
        <f t="shared" si="21"/>
        <v>0</v>
      </c>
      <c r="K50" s="104">
        <f t="shared" si="21"/>
        <v>0</v>
      </c>
      <c r="L50" s="87">
        <f>SUM(L48:L49)</f>
        <v>14031</v>
      </c>
      <c r="M50" s="40">
        <f t="shared" ref="M50:O50" si="22">SUM(M48:M49)</f>
        <v>14031</v>
      </c>
      <c r="N50" s="40">
        <f t="shared" si="22"/>
        <v>0</v>
      </c>
      <c r="O50" s="104">
        <f t="shared" si="22"/>
        <v>0</v>
      </c>
      <c r="P50" s="245"/>
    </row>
    <row r="51" spans="1:16" s="10" customFormat="1" x14ac:dyDescent="0.3">
      <c r="A51" s="27"/>
      <c r="B51" s="25"/>
      <c r="C51" s="29" t="s">
        <v>55</v>
      </c>
      <c r="D51" s="172">
        <f t="shared" ref="D51:K51" si="23">D45+D50</f>
        <v>13369</v>
      </c>
      <c r="E51" s="33">
        <f t="shared" si="23"/>
        <v>13369</v>
      </c>
      <c r="F51" s="33">
        <f t="shared" si="23"/>
        <v>0</v>
      </c>
      <c r="G51" s="173">
        <f t="shared" si="23"/>
        <v>0</v>
      </c>
      <c r="H51" s="172">
        <f t="shared" si="23"/>
        <v>13369</v>
      </c>
      <c r="I51" s="33">
        <f t="shared" si="23"/>
        <v>13369</v>
      </c>
      <c r="J51" s="33">
        <f t="shared" si="23"/>
        <v>0</v>
      </c>
      <c r="K51" s="173">
        <f t="shared" si="23"/>
        <v>0</v>
      </c>
      <c r="L51" s="172">
        <f t="shared" ref="L51:O51" si="24">L45+L50</f>
        <v>22031</v>
      </c>
      <c r="M51" s="33">
        <f t="shared" si="24"/>
        <v>22031</v>
      </c>
      <c r="N51" s="33">
        <f t="shared" si="24"/>
        <v>0</v>
      </c>
      <c r="O51" s="173">
        <f t="shared" si="24"/>
        <v>0</v>
      </c>
      <c r="P51" s="7"/>
    </row>
    <row r="52" spans="1:16" s="10" customFormat="1" x14ac:dyDescent="0.3">
      <c r="A52" s="24"/>
      <c r="B52" s="25"/>
      <c r="C52" s="26"/>
      <c r="D52" s="24"/>
      <c r="E52" s="31"/>
      <c r="F52" s="31"/>
      <c r="G52" s="32"/>
      <c r="H52" s="24"/>
      <c r="I52" s="31"/>
      <c r="J52" s="31"/>
      <c r="K52" s="32"/>
      <c r="L52" s="24"/>
      <c r="M52" s="31"/>
      <c r="N52" s="31"/>
      <c r="O52" s="32"/>
      <c r="P52" s="7"/>
    </row>
    <row r="53" spans="1:16" s="21" customFormat="1" x14ac:dyDescent="0.3">
      <c r="A53" s="27">
        <v>105</v>
      </c>
      <c r="B53" s="28"/>
      <c r="C53" s="62" t="s">
        <v>36</v>
      </c>
      <c r="D53" s="175"/>
      <c r="E53" s="176"/>
      <c r="F53" s="176"/>
      <c r="G53" s="177"/>
      <c r="H53" s="175"/>
      <c r="I53" s="176"/>
      <c r="J53" s="176"/>
      <c r="K53" s="177"/>
      <c r="L53" s="175"/>
      <c r="M53" s="176"/>
      <c r="N53" s="176"/>
      <c r="O53" s="177"/>
      <c r="P53" s="248"/>
    </row>
    <row r="54" spans="1:16" s="10" customFormat="1" x14ac:dyDescent="0.3">
      <c r="A54" s="24"/>
      <c r="B54" s="25" t="s">
        <v>10</v>
      </c>
      <c r="C54" s="26" t="s">
        <v>122</v>
      </c>
      <c r="D54" s="80"/>
      <c r="E54" s="53"/>
      <c r="F54" s="53"/>
      <c r="G54" s="107"/>
      <c r="H54" s="80"/>
      <c r="I54" s="53"/>
      <c r="J54" s="53"/>
      <c r="K54" s="107"/>
      <c r="L54" s="80"/>
      <c r="M54" s="53"/>
      <c r="N54" s="53"/>
      <c r="O54" s="107"/>
      <c r="P54" s="7"/>
    </row>
    <row r="55" spans="1:16" s="10" customFormat="1" ht="28.2" x14ac:dyDescent="0.3">
      <c r="A55" s="24"/>
      <c r="B55" s="25"/>
      <c r="C55" s="45" t="s">
        <v>125</v>
      </c>
      <c r="D55" s="80">
        <v>5000</v>
      </c>
      <c r="E55" s="53">
        <v>5000</v>
      </c>
      <c r="F55" s="53"/>
      <c r="G55" s="107"/>
      <c r="H55" s="80">
        <v>5000</v>
      </c>
      <c r="I55" s="53">
        <v>5000</v>
      </c>
      <c r="J55" s="53"/>
      <c r="K55" s="107"/>
      <c r="L55" s="80">
        <v>5000</v>
      </c>
      <c r="M55" s="53">
        <v>5000</v>
      </c>
      <c r="N55" s="53"/>
      <c r="O55" s="107"/>
      <c r="P55" s="7"/>
    </row>
    <row r="56" spans="1:16" s="10" customFormat="1" ht="28.2" x14ac:dyDescent="0.3">
      <c r="A56" s="24"/>
      <c r="B56" s="25"/>
      <c r="C56" s="45" t="s">
        <v>126</v>
      </c>
      <c r="D56" s="80">
        <v>9000</v>
      </c>
      <c r="E56" s="53">
        <v>9000</v>
      </c>
      <c r="F56" s="53"/>
      <c r="G56" s="107"/>
      <c r="H56" s="80">
        <v>9000</v>
      </c>
      <c r="I56" s="53">
        <v>9000</v>
      </c>
      <c r="J56" s="53"/>
      <c r="K56" s="107"/>
      <c r="L56" s="80">
        <v>9718</v>
      </c>
      <c r="M56" s="53">
        <v>9718</v>
      </c>
      <c r="N56" s="53"/>
      <c r="O56" s="107"/>
      <c r="P56" s="7"/>
    </row>
    <row r="57" spans="1:16" s="10" customFormat="1" x14ac:dyDescent="0.3">
      <c r="A57" s="24"/>
      <c r="B57" s="25"/>
      <c r="C57" s="45" t="s">
        <v>127</v>
      </c>
      <c r="D57" s="80">
        <v>2000</v>
      </c>
      <c r="E57" s="53">
        <v>2000</v>
      </c>
      <c r="F57" s="53"/>
      <c r="G57" s="107"/>
      <c r="H57" s="80">
        <v>2000</v>
      </c>
      <c r="I57" s="53">
        <v>2000</v>
      </c>
      <c r="J57" s="53"/>
      <c r="K57" s="107"/>
      <c r="L57" s="80">
        <v>2000</v>
      </c>
      <c r="M57" s="53">
        <v>2000</v>
      </c>
      <c r="N57" s="53"/>
      <c r="O57" s="107"/>
      <c r="P57" s="7"/>
    </row>
    <row r="58" spans="1:16" s="22" customFormat="1" x14ac:dyDescent="0.3">
      <c r="A58" s="24"/>
      <c r="B58" s="37"/>
      <c r="C58" s="45" t="s">
        <v>128</v>
      </c>
      <c r="D58" s="80"/>
      <c r="E58" s="53"/>
      <c r="F58" s="53"/>
      <c r="G58" s="107"/>
      <c r="H58" s="80"/>
      <c r="I58" s="53"/>
      <c r="J58" s="53"/>
      <c r="K58" s="107"/>
      <c r="L58" s="80"/>
      <c r="M58" s="53"/>
      <c r="N58" s="53"/>
      <c r="O58" s="107"/>
      <c r="P58" s="245"/>
    </row>
    <row r="59" spans="1:16" s="22" customFormat="1" x14ac:dyDescent="0.3">
      <c r="A59" s="24"/>
      <c r="B59" s="37"/>
      <c r="C59" s="178" t="s">
        <v>129</v>
      </c>
      <c r="D59" s="80">
        <v>30850</v>
      </c>
      <c r="E59" s="53">
        <v>30850</v>
      </c>
      <c r="F59" s="53"/>
      <c r="G59" s="107"/>
      <c r="H59" s="80">
        <v>31794</v>
      </c>
      <c r="I59" s="53">
        <v>31794</v>
      </c>
      <c r="J59" s="53"/>
      <c r="K59" s="107"/>
      <c r="L59" s="80">
        <v>31794</v>
      </c>
      <c r="M59" s="53">
        <v>31794</v>
      </c>
      <c r="N59" s="53"/>
      <c r="O59" s="107"/>
      <c r="P59" s="245"/>
    </row>
    <row r="60" spans="1:16" s="22" customFormat="1" x14ac:dyDescent="0.3">
      <c r="A60" s="24"/>
      <c r="B60" s="37"/>
      <c r="C60" s="178" t="s">
        <v>130</v>
      </c>
      <c r="D60" s="80">
        <v>13350</v>
      </c>
      <c r="E60" s="53">
        <v>13350</v>
      </c>
      <c r="F60" s="53"/>
      <c r="G60" s="107"/>
      <c r="H60" s="80">
        <v>13350</v>
      </c>
      <c r="I60" s="53">
        <v>13350</v>
      </c>
      <c r="J60" s="53"/>
      <c r="K60" s="107"/>
      <c r="L60" s="80">
        <v>13350</v>
      </c>
      <c r="M60" s="53">
        <v>13350</v>
      </c>
      <c r="N60" s="53"/>
      <c r="O60" s="107"/>
      <c r="P60" s="245"/>
    </row>
    <row r="61" spans="1:16" s="22" customFormat="1" x14ac:dyDescent="0.3">
      <c r="A61" s="24"/>
      <c r="B61" s="37"/>
      <c r="C61" s="178" t="s">
        <v>131</v>
      </c>
      <c r="D61" s="80">
        <v>5000</v>
      </c>
      <c r="E61" s="53">
        <v>5000</v>
      </c>
      <c r="F61" s="53"/>
      <c r="G61" s="107"/>
      <c r="H61" s="80">
        <v>5000</v>
      </c>
      <c r="I61" s="53">
        <v>5000</v>
      </c>
      <c r="J61" s="53"/>
      <c r="K61" s="107"/>
      <c r="L61" s="80">
        <v>5000</v>
      </c>
      <c r="M61" s="53">
        <v>5000</v>
      </c>
      <c r="N61" s="53"/>
      <c r="O61" s="107"/>
      <c r="P61" s="245"/>
    </row>
    <row r="62" spans="1:16" s="22" customFormat="1" x14ac:dyDescent="0.3">
      <c r="A62" s="24"/>
      <c r="B62" s="37"/>
      <c r="C62" s="178" t="s">
        <v>132</v>
      </c>
      <c r="D62" s="80">
        <v>3800</v>
      </c>
      <c r="E62" s="53">
        <v>3800</v>
      </c>
      <c r="F62" s="53"/>
      <c r="G62" s="107"/>
      <c r="H62" s="80">
        <v>3800</v>
      </c>
      <c r="I62" s="53">
        <v>3800</v>
      </c>
      <c r="J62" s="53"/>
      <c r="K62" s="107"/>
      <c r="L62" s="80">
        <v>3800</v>
      </c>
      <c r="M62" s="53">
        <v>3800</v>
      </c>
      <c r="N62" s="53"/>
      <c r="O62" s="107"/>
      <c r="P62" s="245"/>
    </row>
    <row r="63" spans="1:16" s="22" customFormat="1" x14ac:dyDescent="0.3">
      <c r="A63" s="24"/>
      <c r="B63" s="37"/>
      <c r="C63" s="178" t="s">
        <v>133</v>
      </c>
      <c r="D63" s="80"/>
      <c r="E63" s="53"/>
      <c r="F63" s="53"/>
      <c r="G63" s="107"/>
      <c r="H63" s="80"/>
      <c r="I63" s="53"/>
      <c r="J63" s="53"/>
      <c r="K63" s="107"/>
      <c r="L63" s="80"/>
      <c r="M63" s="53"/>
      <c r="N63" s="53"/>
      <c r="O63" s="107"/>
      <c r="P63" s="245"/>
    </row>
    <row r="64" spans="1:16" s="22" customFormat="1" x14ac:dyDescent="0.3">
      <c r="A64" s="24"/>
      <c r="B64" s="37"/>
      <c r="C64" s="178" t="s">
        <v>134</v>
      </c>
      <c r="D64" s="80">
        <v>10000</v>
      </c>
      <c r="E64" s="53"/>
      <c r="F64" s="53">
        <v>10000</v>
      </c>
      <c r="G64" s="107"/>
      <c r="H64" s="80">
        <v>10000</v>
      </c>
      <c r="I64" s="53"/>
      <c r="J64" s="53">
        <v>10000</v>
      </c>
      <c r="K64" s="107"/>
      <c r="L64" s="80">
        <v>10000</v>
      </c>
      <c r="M64" s="53"/>
      <c r="N64" s="53">
        <v>10000</v>
      </c>
      <c r="O64" s="107"/>
      <c r="P64" s="245"/>
    </row>
    <row r="65" spans="1:16" s="22" customFormat="1" x14ac:dyDescent="0.3">
      <c r="A65" s="24"/>
      <c r="B65" s="37"/>
      <c r="C65" s="178" t="s">
        <v>135</v>
      </c>
      <c r="D65" s="80">
        <v>150</v>
      </c>
      <c r="E65" s="53"/>
      <c r="F65" s="53">
        <v>150</v>
      </c>
      <c r="G65" s="107"/>
      <c r="H65" s="80">
        <v>150</v>
      </c>
      <c r="I65" s="53"/>
      <c r="J65" s="53">
        <v>150</v>
      </c>
      <c r="K65" s="107"/>
      <c r="L65" s="80">
        <v>150</v>
      </c>
      <c r="M65" s="53"/>
      <c r="N65" s="53">
        <v>150</v>
      </c>
      <c r="O65" s="107"/>
      <c r="P65" s="245"/>
    </row>
    <row r="66" spans="1:16" s="22" customFormat="1" x14ac:dyDescent="0.3">
      <c r="A66" s="24"/>
      <c r="B66" s="37"/>
      <c r="C66" s="178" t="s">
        <v>360</v>
      </c>
      <c r="D66" s="86">
        <v>17075</v>
      </c>
      <c r="E66" s="53">
        <v>17075</v>
      </c>
      <c r="F66" s="53"/>
      <c r="G66" s="108"/>
      <c r="H66" s="86">
        <v>17075</v>
      </c>
      <c r="I66" s="53">
        <v>17075</v>
      </c>
      <c r="J66" s="53"/>
      <c r="K66" s="108"/>
      <c r="L66" s="86">
        <v>17075</v>
      </c>
      <c r="M66" s="53">
        <v>17075</v>
      </c>
      <c r="N66" s="53"/>
      <c r="O66" s="108"/>
      <c r="P66" s="245"/>
    </row>
    <row r="67" spans="1:16" s="22" customFormat="1" x14ac:dyDescent="0.3">
      <c r="A67" s="24"/>
      <c r="B67" s="37"/>
      <c r="C67" s="178" t="s">
        <v>361</v>
      </c>
      <c r="D67" s="86">
        <v>210</v>
      </c>
      <c r="E67" s="53">
        <v>210</v>
      </c>
      <c r="F67" s="53"/>
      <c r="G67" s="108"/>
      <c r="H67" s="86">
        <v>210</v>
      </c>
      <c r="I67" s="53">
        <v>210</v>
      </c>
      <c r="J67" s="53"/>
      <c r="K67" s="108"/>
      <c r="L67" s="86">
        <v>210</v>
      </c>
      <c r="M67" s="53">
        <v>210</v>
      </c>
      <c r="N67" s="53"/>
      <c r="O67" s="108"/>
      <c r="P67" s="245"/>
    </row>
    <row r="68" spans="1:16" s="22" customFormat="1" x14ac:dyDescent="0.3">
      <c r="A68" s="24"/>
      <c r="B68" s="37"/>
      <c r="C68" s="178" t="s">
        <v>362</v>
      </c>
      <c r="D68" s="86">
        <v>3000</v>
      </c>
      <c r="E68" s="53">
        <v>3000</v>
      </c>
      <c r="F68" s="53"/>
      <c r="G68" s="108"/>
      <c r="H68" s="86">
        <v>3000</v>
      </c>
      <c r="I68" s="53">
        <v>3000</v>
      </c>
      <c r="J68" s="53"/>
      <c r="K68" s="108"/>
      <c r="L68" s="86">
        <v>3000</v>
      </c>
      <c r="M68" s="53">
        <v>3000</v>
      </c>
      <c r="N68" s="53"/>
      <c r="O68" s="108"/>
      <c r="P68" s="245"/>
    </row>
    <row r="69" spans="1:16" s="22" customFormat="1" x14ac:dyDescent="0.3">
      <c r="A69" s="24"/>
      <c r="B69" s="37"/>
      <c r="C69" s="178" t="s">
        <v>363</v>
      </c>
      <c r="D69" s="86">
        <v>962</v>
      </c>
      <c r="E69" s="53">
        <v>962</v>
      </c>
      <c r="F69" s="53"/>
      <c r="G69" s="108"/>
      <c r="H69" s="86">
        <v>962</v>
      </c>
      <c r="I69" s="53">
        <v>962</v>
      </c>
      <c r="J69" s="53"/>
      <c r="K69" s="108"/>
      <c r="L69" s="86">
        <v>962</v>
      </c>
      <c r="M69" s="53">
        <v>962</v>
      </c>
      <c r="N69" s="53"/>
      <c r="O69" s="108"/>
      <c r="P69" s="245"/>
    </row>
    <row r="70" spans="1:16" s="22" customFormat="1" x14ac:dyDescent="0.3">
      <c r="A70" s="24"/>
      <c r="B70" s="37"/>
      <c r="C70" s="178" t="s">
        <v>364</v>
      </c>
      <c r="D70" s="86">
        <v>3048</v>
      </c>
      <c r="E70" s="53">
        <v>3048</v>
      </c>
      <c r="F70" s="53"/>
      <c r="G70" s="108"/>
      <c r="H70" s="86">
        <v>3048</v>
      </c>
      <c r="I70" s="53">
        <v>3048</v>
      </c>
      <c r="J70" s="53"/>
      <c r="K70" s="108"/>
      <c r="L70" s="86">
        <v>3048</v>
      </c>
      <c r="M70" s="53">
        <v>3048</v>
      </c>
      <c r="N70" s="53"/>
      <c r="O70" s="108"/>
      <c r="P70" s="245"/>
    </row>
    <row r="71" spans="1:16" s="22" customFormat="1" x14ac:dyDescent="0.3">
      <c r="A71" s="24"/>
      <c r="B71" s="37"/>
      <c r="C71" s="178" t="s">
        <v>365</v>
      </c>
      <c r="D71" s="86">
        <v>40000</v>
      </c>
      <c r="E71" s="53">
        <v>40000</v>
      </c>
      <c r="F71" s="53"/>
      <c r="G71" s="108"/>
      <c r="H71" s="86">
        <v>40000</v>
      </c>
      <c r="I71" s="53">
        <v>40000</v>
      </c>
      <c r="J71" s="53"/>
      <c r="K71" s="108"/>
      <c r="L71" s="86">
        <v>40000</v>
      </c>
      <c r="M71" s="53">
        <v>40000</v>
      </c>
      <c r="N71" s="53"/>
      <c r="O71" s="108"/>
      <c r="P71" s="245"/>
    </row>
    <row r="72" spans="1:16" s="22" customFormat="1" ht="28.2" x14ac:dyDescent="0.3">
      <c r="A72" s="24"/>
      <c r="B72" s="37"/>
      <c r="C72" s="178" t="s">
        <v>428</v>
      </c>
      <c r="D72" s="86"/>
      <c r="E72" s="53"/>
      <c r="F72" s="53"/>
      <c r="G72" s="108"/>
      <c r="H72" s="86">
        <v>9613</v>
      </c>
      <c r="I72" s="53">
        <v>9613</v>
      </c>
      <c r="J72" s="53"/>
      <c r="K72" s="108"/>
      <c r="L72" s="86">
        <v>9613</v>
      </c>
      <c r="M72" s="53">
        <v>9613</v>
      </c>
      <c r="N72" s="53"/>
      <c r="O72" s="108"/>
      <c r="P72" s="245"/>
    </row>
    <row r="73" spans="1:16" s="22" customFormat="1" x14ac:dyDescent="0.3">
      <c r="A73" s="24"/>
      <c r="B73" s="37"/>
      <c r="C73" s="178" t="s">
        <v>429</v>
      </c>
      <c r="D73" s="86"/>
      <c r="E73" s="53"/>
      <c r="F73" s="53"/>
      <c r="G73" s="108"/>
      <c r="H73" s="86">
        <v>11480</v>
      </c>
      <c r="I73" s="53"/>
      <c r="J73" s="53">
        <v>11480</v>
      </c>
      <c r="K73" s="108"/>
      <c r="L73" s="86">
        <v>11480</v>
      </c>
      <c r="M73" s="53"/>
      <c r="N73" s="53">
        <v>11480</v>
      </c>
      <c r="O73" s="108"/>
      <c r="P73" s="245"/>
    </row>
    <row r="74" spans="1:16" s="22" customFormat="1" x14ac:dyDescent="0.3">
      <c r="A74" s="24"/>
      <c r="B74" s="37"/>
      <c r="C74" s="178"/>
      <c r="D74" s="86"/>
      <c r="E74" s="53"/>
      <c r="F74" s="53"/>
      <c r="G74" s="108"/>
      <c r="H74" s="86"/>
      <c r="I74" s="53"/>
      <c r="J74" s="53"/>
      <c r="K74" s="108"/>
      <c r="L74" s="86"/>
      <c r="M74" s="53"/>
      <c r="N74" s="53"/>
      <c r="O74" s="108"/>
      <c r="P74" s="245"/>
    </row>
    <row r="75" spans="1:16" s="10" customFormat="1" x14ac:dyDescent="0.3">
      <c r="A75" s="24"/>
      <c r="B75" s="25"/>
      <c r="C75" s="64" t="s">
        <v>41</v>
      </c>
      <c r="D75" s="97">
        <f>SUM(D55:D71)</f>
        <v>143445</v>
      </c>
      <c r="E75" s="72">
        <f>SUM(E55:E71)</f>
        <v>133295</v>
      </c>
      <c r="F75" s="72">
        <f>SUM(F55:F71)</f>
        <v>10150</v>
      </c>
      <c r="G75" s="118">
        <f>SUM(G55:G71)</f>
        <v>0</v>
      </c>
      <c r="H75" s="97">
        <f t="shared" ref="H75:K75" si="25">SUM(H55:H74)</f>
        <v>165482</v>
      </c>
      <c r="I75" s="72">
        <f t="shared" si="25"/>
        <v>143852</v>
      </c>
      <c r="J75" s="72">
        <f t="shared" si="25"/>
        <v>21630</v>
      </c>
      <c r="K75" s="118">
        <f t="shared" si="25"/>
        <v>0</v>
      </c>
      <c r="L75" s="97">
        <f t="shared" ref="L75:O75" si="26">SUM(L55:L74)</f>
        <v>166200</v>
      </c>
      <c r="M75" s="72">
        <f t="shared" si="26"/>
        <v>144570</v>
      </c>
      <c r="N75" s="72">
        <f t="shared" si="26"/>
        <v>21630</v>
      </c>
      <c r="O75" s="118">
        <f t="shared" si="26"/>
        <v>0</v>
      </c>
      <c r="P75" s="7"/>
    </row>
    <row r="76" spans="1:16" s="10" customFormat="1" x14ac:dyDescent="0.3">
      <c r="A76" s="24"/>
      <c r="B76" s="25"/>
      <c r="C76" s="45"/>
      <c r="D76" s="91"/>
      <c r="E76" s="69"/>
      <c r="F76" s="69"/>
      <c r="G76" s="117"/>
      <c r="H76" s="91"/>
      <c r="I76" s="69"/>
      <c r="J76" s="69"/>
      <c r="K76" s="117"/>
      <c r="L76" s="91"/>
      <c r="M76" s="69"/>
      <c r="N76" s="69"/>
      <c r="O76" s="117"/>
      <c r="P76" s="7"/>
    </row>
    <row r="77" spans="1:16" s="10" customFormat="1" x14ac:dyDescent="0.3">
      <c r="A77" s="24"/>
      <c r="B77" s="25" t="s">
        <v>15</v>
      </c>
      <c r="C77" s="45" t="s">
        <v>69</v>
      </c>
      <c r="D77" s="91"/>
      <c r="E77" s="69"/>
      <c r="F77" s="69"/>
      <c r="G77" s="117"/>
      <c r="H77" s="91"/>
      <c r="I77" s="69"/>
      <c r="J77" s="69"/>
      <c r="K77" s="117"/>
      <c r="L77" s="91"/>
      <c r="M77" s="69"/>
      <c r="N77" s="69"/>
      <c r="O77" s="117"/>
      <c r="P77" s="7"/>
    </row>
    <row r="78" spans="1:16" s="10" customFormat="1" x14ac:dyDescent="0.3">
      <c r="A78" s="24"/>
      <c r="B78" s="25"/>
      <c r="C78" s="45" t="s">
        <v>76</v>
      </c>
      <c r="D78" s="80"/>
      <c r="E78" s="53"/>
      <c r="F78" s="53"/>
      <c r="G78" s="107"/>
      <c r="H78" s="80"/>
      <c r="I78" s="53"/>
      <c r="J78" s="53"/>
      <c r="K78" s="107"/>
      <c r="L78" s="80"/>
      <c r="M78" s="53"/>
      <c r="N78" s="53"/>
      <c r="O78" s="107"/>
      <c r="P78" s="7"/>
    </row>
    <row r="79" spans="1:16" s="10" customFormat="1" x14ac:dyDescent="0.3">
      <c r="A79" s="24"/>
      <c r="B79" s="25"/>
      <c r="C79" s="45" t="s">
        <v>87</v>
      </c>
      <c r="D79" s="80">
        <v>68000</v>
      </c>
      <c r="E79" s="53">
        <v>68000</v>
      </c>
      <c r="F79" s="53"/>
      <c r="G79" s="107"/>
      <c r="H79" s="80">
        <v>68000</v>
      </c>
      <c r="I79" s="53">
        <v>68000</v>
      </c>
      <c r="J79" s="53"/>
      <c r="K79" s="107"/>
      <c r="L79" s="80">
        <v>68000</v>
      </c>
      <c r="M79" s="53">
        <v>68000</v>
      </c>
      <c r="N79" s="53"/>
      <c r="O79" s="107"/>
      <c r="P79" s="7"/>
    </row>
    <row r="80" spans="1:16" s="10" customFormat="1" x14ac:dyDescent="0.3">
      <c r="A80" s="24"/>
      <c r="B80" s="25"/>
      <c r="C80" s="45" t="s">
        <v>85</v>
      </c>
      <c r="D80" s="80">
        <v>130000</v>
      </c>
      <c r="E80" s="53">
        <v>130000</v>
      </c>
      <c r="F80" s="53"/>
      <c r="G80" s="107"/>
      <c r="H80" s="80">
        <v>130000</v>
      </c>
      <c r="I80" s="53">
        <v>130000</v>
      </c>
      <c r="J80" s="53"/>
      <c r="K80" s="107"/>
      <c r="L80" s="80">
        <v>130000</v>
      </c>
      <c r="M80" s="53">
        <v>130000</v>
      </c>
      <c r="N80" s="53"/>
      <c r="O80" s="107"/>
      <c r="P80" s="7"/>
    </row>
    <row r="81" spans="1:16" s="10" customFormat="1" x14ac:dyDescent="0.3">
      <c r="A81" s="36"/>
      <c r="B81" s="25"/>
      <c r="C81" s="45" t="s">
        <v>86</v>
      </c>
      <c r="D81" s="80">
        <v>15000</v>
      </c>
      <c r="E81" s="53">
        <v>15000</v>
      </c>
      <c r="F81" s="53"/>
      <c r="G81" s="107"/>
      <c r="H81" s="80">
        <v>15000</v>
      </c>
      <c r="I81" s="53">
        <v>15000</v>
      </c>
      <c r="J81" s="53"/>
      <c r="K81" s="107"/>
      <c r="L81" s="80">
        <v>15000</v>
      </c>
      <c r="M81" s="53">
        <v>15000</v>
      </c>
      <c r="N81" s="53"/>
      <c r="O81" s="107"/>
      <c r="P81" s="7"/>
    </row>
    <row r="82" spans="1:16" s="22" customFormat="1" x14ac:dyDescent="0.3">
      <c r="A82" s="24"/>
      <c r="B82" s="37"/>
      <c r="C82" s="45" t="s">
        <v>88</v>
      </c>
      <c r="D82" s="80">
        <v>515000</v>
      </c>
      <c r="E82" s="53">
        <v>515000</v>
      </c>
      <c r="F82" s="53"/>
      <c r="G82" s="107"/>
      <c r="H82" s="80">
        <v>515000</v>
      </c>
      <c r="I82" s="53">
        <v>515000</v>
      </c>
      <c r="J82" s="53"/>
      <c r="K82" s="107"/>
      <c r="L82" s="80">
        <v>543000</v>
      </c>
      <c r="M82" s="53">
        <v>543000</v>
      </c>
      <c r="N82" s="53"/>
      <c r="O82" s="107"/>
      <c r="P82" s="245"/>
    </row>
    <row r="83" spans="1:16" s="22" customFormat="1" x14ac:dyDescent="0.3">
      <c r="A83" s="24"/>
      <c r="B83" s="37"/>
      <c r="C83" s="45" t="s">
        <v>109</v>
      </c>
      <c r="D83" s="80">
        <v>15000</v>
      </c>
      <c r="E83" s="53">
        <v>15000</v>
      </c>
      <c r="F83" s="53"/>
      <c r="G83" s="107"/>
      <c r="H83" s="80">
        <v>15000</v>
      </c>
      <c r="I83" s="53">
        <v>15000</v>
      </c>
      <c r="J83" s="53"/>
      <c r="K83" s="107"/>
      <c r="L83" s="80">
        <v>15000</v>
      </c>
      <c r="M83" s="53">
        <v>15000</v>
      </c>
      <c r="N83" s="53"/>
      <c r="O83" s="107"/>
      <c r="P83" s="245"/>
    </row>
    <row r="84" spans="1:16" s="10" customFormat="1" x14ac:dyDescent="0.3">
      <c r="A84" s="24"/>
      <c r="B84" s="25"/>
      <c r="C84" s="63" t="s">
        <v>30</v>
      </c>
      <c r="D84" s="97">
        <f t="shared" ref="D84:K84" si="27">SUM(D79:D83)</f>
        <v>743000</v>
      </c>
      <c r="E84" s="72">
        <f t="shared" si="27"/>
        <v>743000</v>
      </c>
      <c r="F84" s="72">
        <f t="shared" si="27"/>
        <v>0</v>
      </c>
      <c r="G84" s="116">
        <f t="shared" si="27"/>
        <v>0</v>
      </c>
      <c r="H84" s="97">
        <f t="shared" si="27"/>
        <v>743000</v>
      </c>
      <c r="I84" s="72">
        <f t="shared" si="27"/>
        <v>743000</v>
      </c>
      <c r="J84" s="72">
        <f t="shared" si="27"/>
        <v>0</v>
      </c>
      <c r="K84" s="116">
        <f t="shared" si="27"/>
        <v>0</v>
      </c>
      <c r="L84" s="97">
        <f t="shared" ref="L84:O84" si="28">SUM(L79:L83)</f>
        <v>771000</v>
      </c>
      <c r="M84" s="72">
        <f t="shared" si="28"/>
        <v>771000</v>
      </c>
      <c r="N84" s="72">
        <f t="shared" si="28"/>
        <v>0</v>
      </c>
      <c r="O84" s="116">
        <f t="shared" si="28"/>
        <v>0</v>
      </c>
      <c r="P84" s="7"/>
    </row>
    <row r="85" spans="1:16" s="10" customFormat="1" x14ac:dyDescent="0.3">
      <c r="A85" s="24"/>
      <c r="B85" s="25"/>
      <c r="C85" s="63"/>
      <c r="D85" s="97"/>
      <c r="E85" s="72"/>
      <c r="F85" s="72"/>
      <c r="G85" s="116"/>
      <c r="H85" s="97"/>
      <c r="I85" s="72"/>
      <c r="J85" s="72"/>
      <c r="K85" s="116"/>
      <c r="L85" s="97"/>
      <c r="M85" s="72"/>
      <c r="N85" s="72"/>
      <c r="O85" s="116"/>
      <c r="P85" s="7"/>
    </row>
    <row r="86" spans="1:16" s="10" customFormat="1" x14ac:dyDescent="0.3">
      <c r="A86" s="24"/>
      <c r="B86" s="25"/>
      <c r="C86" s="45" t="s">
        <v>77</v>
      </c>
      <c r="D86" s="80"/>
      <c r="E86" s="53"/>
      <c r="F86" s="53"/>
      <c r="G86" s="107"/>
      <c r="H86" s="80"/>
      <c r="I86" s="53"/>
      <c r="J86" s="53"/>
      <c r="K86" s="107"/>
      <c r="L86" s="80"/>
      <c r="M86" s="53"/>
      <c r="N86" s="53"/>
      <c r="O86" s="107"/>
      <c r="P86" s="7"/>
    </row>
    <row r="87" spans="1:16" s="10" customFormat="1" x14ac:dyDescent="0.3">
      <c r="A87" s="36"/>
      <c r="B87" s="25"/>
      <c r="C87" s="45" t="s">
        <v>89</v>
      </c>
      <c r="D87" s="80">
        <v>50000</v>
      </c>
      <c r="E87" s="53">
        <v>50000</v>
      </c>
      <c r="F87" s="53"/>
      <c r="G87" s="107"/>
      <c r="H87" s="80">
        <v>50000</v>
      </c>
      <c r="I87" s="53">
        <v>50000</v>
      </c>
      <c r="J87" s="53"/>
      <c r="K87" s="107"/>
      <c r="L87" s="80">
        <v>50000</v>
      </c>
      <c r="M87" s="53">
        <v>50000</v>
      </c>
      <c r="N87" s="53"/>
      <c r="O87" s="107"/>
      <c r="P87" s="7"/>
    </row>
    <row r="88" spans="1:16" s="10" customFormat="1" x14ac:dyDescent="0.3">
      <c r="A88" s="24"/>
      <c r="B88" s="25"/>
      <c r="C88" s="63" t="s">
        <v>30</v>
      </c>
      <c r="D88" s="90">
        <f t="shared" ref="D88:K88" si="29">SUM(D87:D87)</f>
        <v>50000</v>
      </c>
      <c r="E88" s="72">
        <f t="shared" si="29"/>
        <v>50000</v>
      </c>
      <c r="F88" s="72">
        <f t="shared" si="29"/>
        <v>0</v>
      </c>
      <c r="G88" s="118">
        <f t="shared" si="29"/>
        <v>0</v>
      </c>
      <c r="H88" s="90">
        <f t="shared" si="29"/>
        <v>50000</v>
      </c>
      <c r="I88" s="72">
        <f t="shared" si="29"/>
        <v>50000</v>
      </c>
      <c r="J88" s="72">
        <f t="shared" si="29"/>
        <v>0</v>
      </c>
      <c r="K88" s="118">
        <f t="shared" si="29"/>
        <v>0</v>
      </c>
      <c r="L88" s="90">
        <f t="shared" ref="L88:O88" si="30">SUM(L87:L87)</f>
        <v>50000</v>
      </c>
      <c r="M88" s="72">
        <f t="shared" si="30"/>
        <v>50000</v>
      </c>
      <c r="N88" s="72">
        <f t="shared" si="30"/>
        <v>0</v>
      </c>
      <c r="O88" s="118">
        <f t="shared" si="30"/>
        <v>0</v>
      </c>
      <c r="P88" s="7"/>
    </row>
    <row r="89" spans="1:16" s="10" customFormat="1" x14ac:dyDescent="0.3">
      <c r="A89" s="24"/>
      <c r="B89" s="25"/>
      <c r="C89" s="63"/>
      <c r="D89" s="90"/>
      <c r="E89" s="72"/>
      <c r="F89" s="72"/>
      <c r="G89" s="118"/>
      <c r="H89" s="90"/>
      <c r="I89" s="72"/>
      <c r="J89" s="72"/>
      <c r="K89" s="118"/>
      <c r="L89" s="90"/>
      <c r="M89" s="72"/>
      <c r="N89" s="72"/>
      <c r="O89" s="118"/>
      <c r="P89" s="7"/>
    </row>
    <row r="90" spans="1:16" s="22" customFormat="1" x14ac:dyDescent="0.3">
      <c r="A90" s="36"/>
      <c r="B90" s="37"/>
      <c r="C90" s="45" t="s">
        <v>78</v>
      </c>
      <c r="D90" s="80"/>
      <c r="E90" s="53"/>
      <c r="F90" s="53"/>
      <c r="G90" s="107"/>
      <c r="H90" s="80"/>
      <c r="I90" s="53"/>
      <c r="J90" s="53"/>
      <c r="K90" s="107"/>
      <c r="L90" s="80"/>
      <c r="M90" s="53"/>
      <c r="N90" s="53"/>
      <c r="O90" s="107"/>
      <c r="P90" s="245"/>
    </row>
    <row r="91" spans="1:16" s="22" customFormat="1" x14ac:dyDescent="0.3">
      <c r="A91" s="36"/>
      <c r="B91" s="37"/>
      <c r="C91" s="178" t="s">
        <v>90</v>
      </c>
      <c r="D91" s="80">
        <v>6000</v>
      </c>
      <c r="E91" s="53">
        <v>6000</v>
      </c>
      <c r="F91" s="53"/>
      <c r="G91" s="107"/>
      <c r="H91" s="80">
        <v>6000</v>
      </c>
      <c r="I91" s="53">
        <v>6000</v>
      </c>
      <c r="J91" s="53"/>
      <c r="K91" s="107"/>
      <c r="L91" s="80">
        <v>6000</v>
      </c>
      <c r="M91" s="53">
        <v>6000</v>
      </c>
      <c r="N91" s="53"/>
      <c r="O91" s="107"/>
      <c r="P91" s="245"/>
    </row>
    <row r="92" spans="1:16" s="22" customFormat="1" x14ac:dyDescent="0.3">
      <c r="A92" s="36"/>
      <c r="B92" s="37"/>
      <c r="C92" s="178" t="s">
        <v>366</v>
      </c>
      <c r="D92" s="80">
        <v>6000</v>
      </c>
      <c r="E92" s="53">
        <v>6000</v>
      </c>
      <c r="F92" s="53"/>
      <c r="G92" s="107"/>
      <c r="H92" s="80">
        <v>6000</v>
      </c>
      <c r="I92" s="53">
        <v>6000</v>
      </c>
      <c r="J92" s="53"/>
      <c r="K92" s="107"/>
      <c r="L92" s="80">
        <v>6000</v>
      </c>
      <c r="M92" s="53">
        <v>6000</v>
      </c>
      <c r="N92" s="53"/>
      <c r="O92" s="107"/>
      <c r="P92" s="245"/>
    </row>
    <row r="93" spans="1:16" s="22" customFormat="1" x14ac:dyDescent="0.3">
      <c r="A93" s="41"/>
      <c r="B93" s="37"/>
      <c r="C93" s="63" t="s">
        <v>30</v>
      </c>
      <c r="D93" s="90">
        <f t="shared" ref="D93:K93" si="31">SUM(D91:D92)</f>
        <v>12000</v>
      </c>
      <c r="E93" s="72">
        <f t="shared" si="31"/>
        <v>12000</v>
      </c>
      <c r="F93" s="72">
        <f t="shared" si="31"/>
        <v>0</v>
      </c>
      <c r="G93" s="118">
        <f t="shared" si="31"/>
        <v>0</v>
      </c>
      <c r="H93" s="90">
        <f t="shared" si="31"/>
        <v>12000</v>
      </c>
      <c r="I93" s="72">
        <f t="shared" si="31"/>
        <v>12000</v>
      </c>
      <c r="J93" s="72">
        <f t="shared" si="31"/>
        <v>0</v>
      </c>
      <c r="K93" s="118">
        <f t="shared" si="31"/>
        <v>0</v>
      </c>
      <c r="L93" s="90">
        <f t="shared" ref="L93:O93" si="32">SUM(L91:L92)</f>
        <v>12000</v>
      </c>
      <c r="M93" s="72">
        <f t="shared" si="32"/>
        <v>12000</v>
      </c>
      <c r="N93" s="72">
        <f t="shared" si="32"/>
        <v>0</v>
      </c>
      <c r="O93" s="118">
        <f t="shared" si="32"/>
        <v>0</v>
      </c>
      <c r="P93" s="245"/>
    </row>
    <row r="94" spans="1:16" s="22" customFormat="1" x14ac:dyDescent="0.3">
      <c r="A94" s="41"/>
      <c r="B94" s="37"/>
      <c r="C94" s="63"/>
      <c r="D94" s="90"/>
      <c r="E94" s="72"/>
      <c r="F94" s="72"/>
      <c r="G94" s="118"/>
      <c r="H94" s="90"/>
      <c r="I94" s="72"/>
      <c r="J94" s="72"/>
      <c r="K94" s="118"/>
      <c r="L94" s="90"/>
      <c r="M94" s="72"/>
      <c r="N94" s="72"/>
      <c r="O94" s="118"/>
      <c r="P94" s="245"/>
    </row>
    <row r="95" spans="1:16" s="10" customFormat="1" x14ac:dyDescent="0.3">
      <c r="A95" s="24"/>
      <c r="B95" s="25"/>
      <c r="C95" s="64" t="s">
        <v>42</v>
      </c>
      <c r="D95" s="92">
        <f t="shared" ref="D95:K95" si="33">D84+D88+D93</f>
        <v>805000</v>
      </c>
      <c r="E95" s="73">
        <f t="shared" si="33"/>
        <v>805000</v>
      </c>
      <c r="F95" s="73">
        <f t="shared" si="33"/>
        <v>0</v>
      </c>
      <c r="G95" s="119">
        <f t="shared" si="33"/>
        <v>0</v>
      </c>
      <c r="H95" s="92">
        <f t="shared" si="33"/>
        <v>805000</v>
      </c>
      <c r="I95" s="73">
        <f t="shared" si="33"/>
        <v>805000</v>
      </c>
      <c r="J95" s="73">
        <f t="shared" si="33"/>
        <v>0</v>
      </c>
      <c r="K95" s="119">
        <f t="shared" si="33"/>
        <v>0</v>
      </c>
      <c r="L95" s="92">
        <f t="shared" ref="L95:O95" si="34">L84+L88+L93</f>
        <v>833000</v>
      </c>
      <c r="M95" s="73">
        <f t="shared" si="34"/>
        <v>833000</v>
      </c>
      <c r="N95" s="73">
        <f t="shared" si="34"/>
        <v>0</v>
      </c>
      <c r="O95" s="119">
        <f t="shared" si="34"/>
        <v>0</v>
      </c>
      <c r="P95" s="7"/>
    </row>
    <row r="96" spans="1:16" s="10" customFormat="1" x14ac:dyDescent="0.3">
      <c r="A96" s="24"/>
      <c r="B96" s="8"/>
      <c r="C96" s="45"/>
      <c r="D96" s="91"/>
      <c r="E96" s="69"/>
      <c r="F96" s="69"/>
      <c r="G96" s="117"/>
      <c r="H96" s="91"/>
      <c r="I96" s="69"/>
      <c r="J96" s="69"/>
      <c r="K96" s="117"/>
      <c r="L96" s="91"/>
      <c r="M96" s="69"/>
      <c r="N96" s="69"/>
      <c r="O96" s="117"/>
      <c r="P96" s="7"/>
    </row>
    <row r="97" spans="1:17" s="10" customFormat="1" x14ac:dyDescent="0.3">
      <c r="A97" s="24"/>
      <c r="B97" s="25" t="s">
        <v>16</v>
      </c>
      <c r="C97" s="45" t="s">
        <v>32</v>
      </c>
      <c r="D97" s="91"/>
      <c r="E97" s="69"/>
      <c r="F97" s="69"/>
      <c r="G97" s="117"/>
      <c r="H97" s="91"/>
      <c r="I97" s="69"/>
      <c r="J97" s="69"/>
      <c r="K97" s="117"/>
      <c r="L97" s="91"/>
      <c r="M97" s="69"/>
      <c r="N97" s="69"/>
      <c r="O97" s="117"/>
      <c r="P97" s="7"/>
    </row>
    <row r="98" spans="1:17" s="10" customFormat="1" ht="28.2" x14ac:dyDescent="0.3">
      <c r="A98" s="24"/>
      <c r="B98" s="25"/>
      <c r="C98" s="45" t="s">
        <v>39</v>
      </c>
      <c r="D98" s="35"/>
      <c r="E98" s="30"/>
      <c r="F98" s="30"/>
      <c r="G98" s="100"/>
      <c r="H98" s="35"/>
      <c r="I98" s="30"/>
      <c r="J98" s="30"/>
      <c r="K98" s="100"/>
      <c r="L98" s="35"/>
      <c r="M98" s="30"/>
      <c r="N98" s="30"/>
      <c r="O98" s="100"/>
      <c r="P98" s="7"/>
    </row>
    <row r="99" spans="1:17" s="10" customFormat="1" x14ac:dyDescent="0.3">
      <c r="A99" s="24"/>
      <c r="B99" s="25"/>
      <c r="C99" s="45" t="s">
        <v>70</v>
      </c>
      <c r="D99" s="35">
        <v>330326</v>
      </c>
      <c r="E99" s="30">
        <v>330326</v>
      </c>
      <c r="F99" s="30"/>
      <c r="G99" s="100"/>
      <c r="H99" s="35">
        <v>330326</v>
      </c>
      <c r="I99" s="30">
        <v>330326</v>
      </c>
      <c r="J99" s="30"/>
      <c r="K99" s="100"/>
      <c r="L99" s="35">
        <v>330326</v>
      </c>
      <c r="M99" s="30">
        <v>330326</v>
      </c>
      <c r="N99" s="30"/>
      <c r="O99" s="100"/>
      <c r="P99" s="7"/>
    </row>
    <row r="100" spans="1:17" s="10" customFormat="1" x14ac:dyDescent="0.3">
      <c r="A100" s="24"/>
      <c r="B100" s="25"/>
      <c r="C100" s="45" t="s">
        <v>430</v>
      </c>
      <c r="D100" s="35"/>
      <c r="E100" s="30"/>
      <c r="F100" s="30"/>
      <c r="G100" s="100"/>
      <c r="H100" s="35">
        <v>924</v>
      </c>
      <c r="I100" s="30">
        <v>924</v>
      </c>
      <c r="J100" s="30"/>
      <c r="K100" s="100"/>
      <c r="L100" s="35">
        <v>924</v>
      </c>
      <c r="M100" s="30">
        <v>924</v>
      </c>
      <c r="N100" s="30"/>
      <c r="O100" s="100"/>
      <c r="P100" s="7"/>
    </row>
    <row r="101" spans="1:17" s="10" customFormat="1" x14ac:dyDescent="0.3">
      <c r="A101" s="24"/>
      <c r="B101" s="25"/>
      <c r="C101" s="45" t="s">
        <v>71</v>
      </c>
      <c r="D101" s="35">
        <v>230236</v>
      </c>
      <c r="E101" s="30">
        <v>230236</v>
      </c>
      <c r="F101" s="30"/>
      <c r="G101" s="100"/>
      <c r="H101" s="35">
        <v>232972</v>
      </c>
      <c r="I101" s="30">
        <v>232972</v>
      </c>
      <c r="J101" s="30"/>
      <c r="K101" s="100"/>
      <c r="L101" s="35">
        <v>230671</v>
      </c>
      <c r="M101" s="30">
        <v>230671</v>
      </c>
      <c r="N101" s="30"/>
      <c r="O101" s="100"/>
      <c r="P101" s="249"/>
    </row>
    <row r="102" spans="1:17" s="10" customFormat="1" ht="16.5" customHeight="1" x14ac:dyDescent="0.3">
      <c r="A102" s="24"/>
      <c r="B102" s="25"/>
      <c r="C102" s="45" t="s">
        <v>534</v>
      </c>
      <c r="D102" s="35"/>
      <c r="E102" s="30"/>
      <c r="F102" s="30"/>
      <c r="G102" s="100"/>
      <c r="H102" s="35"/>
      <c r="I102" s="30"/>
      <c r="J102" s="30"/>
      <c r="K102" s="100"/>
      <c r="L102" s="35">
        <v>264</v>
      </c>
      <c r="M102" s="30">
        <v>264</v>
      </c>
      <c r="N102" s="30"/>
      <c r="O102" s="100"/>
      <c r="P102" s="249"/>
    </row>
    <row r="103" spans="1:17" s="10" customFormat="1" ht="16.5" customHeight="1" x14ac:dyDescent="0.3">
      <c r="A103" s="24"/>
      <c r="B103" s="25"/>
      <c r="C103" s="45" t="s">
        <v>73</v>
      </c>
      <c r="D103" s="35">
        <v>467625</v>
      </c>
      <c r="E103" s="30">
        <v>303848</v>
      </c>
      <c r="F103" s="30">
        <v>163777</v>
      </c>
      <c r="G103" s="100"/>
      <c r="H103" s="35">
        <v>480776</v>
      </c>
      <c r="I103" s="30">
        <v>316999</v>
      </c>
      <c r="J103" s="30">
        <v>163777</v>
      </c>
      <c r="K103" s="100"/>
      <c r="L103" s="35">
        <v>477859</v>
      </c>
      <c r="M103" s="30">
        <v>314082</v>
      </c>
      <c r="N103" s="30">
        <v>163777</v>
      </c>
      <c r="O103" s="100"/>
      <c r="P103" s="249"/>
      <c r="Q103" s="81"/>
    </row>
    <row r="104" spans="1:17" s="10" customFormat="1" ht="16.5" customHeight="1" x14ac:dyDescent="0.3">
      <c r="A104" s="24"/>
      <c r="B104" s="25"/>
      <c r="C104" s="254" t="s">
        <v>431</v>
      </c>
      <c r="D104" s="35"/>
      <c r="E104" s="30"/>
      <c r="F104" s="30"/>
      <c r="G104" s="100"/>
      <c r="H104" s="35">
        <v>36431</v>
      </c>
      <c r="I104" s="30">
        <v>36431</v>
      </c>
      <c r="J104" s="30"/>
      <c r="K104" s="100"/>
      <c r="L104" s="35">
        <v>54647</v>
      </c>
      <c r="M104" s="30">
        <v>54647</v>
      </c>
      <c r="N104" s="30"/>
      <c r="O104" s="100"/>
      <c r="P104" s="249"/>
    </row>
    <row r="105" spans="1:17" s="10" customFormat="1" ht="16.5" customHeight="1" x14ac:dyDescent="0.3">
      <c r="A105" s="24"/>
      <c r="B105" s="25"/>
      <c r="C105" s="45" t="s">
        <v>72</v>
      </c>
      <c r="D105" s="35">
        <v>22810</v>
      </c>
      <c r="E105" s="30">
        <v>22810</v>
      </c>
      <c r="F105" s="30"/>
      <c r="G105" s="100"/>
      <c r="H105" s="35">
        <v>22810</v>
      </c>
      <c r="I105" s="30">
        <v>22810</v>
      </c>
      <c r="J105" s="30"/>
      <c r="K105" s="100"/>
      <c r="L105" s="35">
        <v>22810</v>
      </c>
      <c r="M105" s="30">
        <v>22810</v>
      </c>
      <c r="N105" s="30"/>
      <c r="O105" s="100"/>
      <c r="P105" s="249"/>
    </row>
    <row r="106" spans="1:17" s="10" customFormat="1" ht="16.5" customHeight="1" x14ac:dyDescent="0.3">
      <c r="A106" s="24"/>
      <c r="B106" s="25"/>
      <c r="C106" s="45" t="s">
        <v>432</v>
      </c>
      <c r="D106" s="85"/>
      <c r="E106" s="30"/>
      <c r="F106" s="30"/>
      <c r="G106" s="106"/>
      <c r="H106" s="85">
        <v>1249</v>
      </c>
      <c r="I106" s="30">
        <v>1249</v>
      </c>
      <c r="J106" s="30"/>
      <c r="K106" s="106"/>
      <c r="L106" s="85">
        <v>1801</v>
      </c>
      <c r="M106" s="30">
        <v>1801</v>
      </c>
      <c r="N106" s="30"/>
      <c r="O106" s="106"/>
      <c r="P106" s="249"/>
    </row>
    <row r="107" spans="1:17" s="10" customFormat="1" ht="16.5" customHeight="1" x14ac:dyDescent="0.3">
      <c r="A107" s="24"/>
      <c r="B107" s="25"/>
      <c r="C107" s="45" t="s">
        <v>488</v>
      </c>
      <c r="D107" s="85"/>
      <c r="E107" s="30"/>
      <c r="F107" s="30"/>
      <c r="G107" s="106"/>
      <c r="H107" s="85">
        <v>757</v>
      </c>
      <c r="I107" s="30">
        <v>757</v>
      </c>
      <c r="J107" s="30"/>
      <c r="K107" s="106"/>
      <c r="L107" s="85">
        <v>757</v>
      </c>
      <c r="M107" s="30">
        <v>757</v>
      </c>
      <c r="N107" s="30"/>
      <c r="O107" s="106"/>
      <c r="P107" s="249"/>
    </row>
    <row r="108" spans="1:17" s="10" customFormat="1" x14ac:dyDescent="0.3">
      <c r="A108" s="24"/>
      <c r="B108" s="25"/>
      <c r="C108" s="63" t="s">
        <v>30</v>
      </c>
      <c r="D108" s="87">
        <f>SUM(D98:D105)</f>
        <v>1050997</v>
      </c>
      <c r="E108" s="40">
        <f>SUM(E98:E105)</f>
        <v>887220</v>
      </c>
      <c r="F108" s="40">
        <f>SUM(F98:F105)</f>
        <v>163777</v>
      </c>
      <c r="G108" s="104">
        <f>SUM(G98:G105)</f>
        <v>0</v>
      </c>
      <c r="H108" s="87">
        <f>SUM(H98:H107)</f>
        <v>1106245</v>
      </c>
      <c r="I108" s="40">
        <f t="shared" ref="I108:K108" si="35">SUM(I98:I107)</f>
        <v>942468</v>
      </c>
      <c r="J108" s="40">
        <f t="shared" si="35"/>
        <v>163777</v>
      </c>
      <c r="K108" s="222">
        <f t="shared" si="35"/>
        <v>0</v>
      </c>
      <c r="L108" s="87">
        <f>SUM(L98:L107)</f>
        <v>1120059</v>
      </c>
      <c r="M108" s="40">
        <f t="shared" ref="M108:O108" si="36">SUM(M98:M107)</f>
        <v>956282</v>
      </c>
      <c r="N108" s="40">
        <f t="shared" si="36"/>
        <v>163777</v>
      </c>
      <c r="O108" s="104">
        <f t="shared" si="36"/>
        <v>0</v>
      </c>
      <c r="P108" s="249"/>
    </row>
    <row r="109" spans="1:17" s="10" customFormat="1" x14ac:dyDescent="0.3">
      <c r="A109" s="24"/>
      <c r="B109" s="25"/>
      <c r="C109" s="45"/>
      <c r="D109" s="35"/>
      <c r="E109" s="30"/>
      <c r="F109" s="30"/>
      <c r="G109" s="100"/>
      <c r="H109" s="35"/>
      <c r="I109" s="30"/>
      <c r="J109" s="30"/>
      <c r="K109" s="100"/>
      <c r="L109" s="35"/>
      <c r="M109" s="30"/>
      <c r="N109" s="30"/>
      <c r="O109" s="100"/>
      <c r="P109" s="249"/>
    </row>
    <row r="110" spans="1:17" s="10" customFormat="1" x14ac:dyDescent="0.3">
      <c r="A110" s="24"/>
      <c r="B110" s="25"/>
      <c r="C110" s="45" t="s">
        <v>183</v>
      </c>
      <c r="D110" s="35"/>
      <c r="E110" s="30"/>
      <c r="F110" s="30"/>
      <c r="G110" s="100"/>
      <c r="H110" s="35"/>
      <c r="I110" s="30"/>
      <c r="J110" s="30"/>
      <c r="K110" s="100"/>
      <c r="L110" s="35"/>
      <c r="M110" s="30"/>
      <c r="N110" s="30"/>
      <c r="O110" s="100"/>
      <c r="P110" s="249"/>
    </row>
    <row r="111" spans="1:17" s="10" customFormat="1" x14ac:dyDescent="0.3">
      <c r="A111" s="24"/>
      <c r="B111" s="25"/>
      <c r="C111" s="45" t="s">
        <v>433</v>
      </c>
      <c r="D111" s="85"/>
      <c r="E111" s="30"/>
      <c r="F111" s="30"/>
      <c r="G111" s="106"/>
      <c r="H111" s="85">
        <v>4684</v>
      </c>
      <c r="I111" s="30">
        <v>4684</v>
      </c>
      <c r="J111" s="30"/>
      <c r="K111" s="106"/>
      <c r="L111" s="85">
        <v>7058</v>
      </c>
      <c r="M111" s="30">
        <v>7058</v>
      </c>
      <c r="N111" s="30"/>
      <c r="O111" s="106"/>
      <c r="P111" s="249"/>
    </row>
    <row r="112" spans="1:17" s="10" customFormat="1" x14ac:dyDescent="0.3">
      <c r="A112" s="24"/>
      <c r="B112" s="25"/>
      <c r="C112" s="45" t="s">
        <v>434</v>
      </c>
      <c r="D112" s="85"/>
      <c r="E112" s="30"/>
      <c r="F112" s="30"/>
      <c r="G112" s="106"/>
      <c r="H112" s="85">
        <v>2226</v>
      </c>
      <c r="I112" s="30">
        <v>2226</v>
      </c>
      <c r="J112" s="30"/>
      <c r="K112" s="106"/>
      <c r="L112" s="85">
        <v>3541</v>
      </c>
      <c r="M112" s="30">
        <v>3541</v>
      </c>
      <c r="N112" s="30"/>
      <c r="O112" s="106"/>
      <c r="P112" s="249"/>
    </row>
    <row r="113" spans="1:16" s="10" customFormat="1" ht="28.2" x14ac:dyDescent="0.3">
      <c r="A113" s="24"/>
      <c r="B113" s="25"/>
      <c r="C113" s="45" t="s">
        <v>435</v>
      </c>
      <c r="D113" s="85"/>
      <c r="E113" s="30"/>
      <c r="F113" s="30"/>
      <c r="G113" s="106"/>
      <c r="H113" s="85">
        <v>1964</v>
      </c>
      <c r="I113" s="30">
        <v>1964</v>
      </c>
      <c r="J113" s="30"/>
      <c r="K113" s="106"/>
      <c r="L113" s="85">
        <v>1964</v>
      </c>
      <c r="M113" s="30">
        <v>1964</v>
      </c>
      <c r="N113" s="30"/>
      <c r="O113" s="106"/>
      <c r="P113" s="249"/>
    </row>
    <row r="114" spans="1:16" s="10" customFormat="1" x14ac:dyDescent="0.3">
      <c r="A114" s="24"/>
      <c r="B114" s="25"/>
      <c r="C114" s="45" t="s">
        <v>531</v>
      </c>
      <c r="D114" s="85"/>
      <c r="E114" s="30"/>
      <c r="F114" s="30"/>
      <c r="G114" s="106"/>
      <c r="H114" s="85"/>
      <c r="I114" s="30"/>
      <c r="J114" s="30"/>
      <c r="K114" s="106"/>
      <c r="L114" s="85">
        <v>11005</v>
      </c>
      <c r="M114" s="30"/>
      <c r="N114" s="30">
        <v>11005</v>
      </c>
      <c r="O114" s="106"/>
      <c r="P114" s="249"/>
    </row>
    <row r="115" spans="1:16" s="10" customFormat="1" x14ac:dyDescent="0.3">
      <c r="A115" s="24"/>
      <c r="B115" s="25"/>
      <c r="C115" s="45" t="s">
        <v>558</v>
      </c>
      <c r="D115" s="85"/>
      <c r="E115" s="30"/>
      <c r="F115" s="30"/>
      <c r="G115" s="106"/>
      <c r="H115" s="85"/>
      <c r="I115" s="30"/>
      <c r="J115" s="30"/>
      <c r="K115" s="106"/>
      <c r="L115" s="85">
        <v>10968</v>
      </c>
      <c r="M115" s="30">
        <v>10968</v>
      </c>
      <c r="N115" s="30"/>
      <c r="O115" s="106"/>
      <c r="P115" s="249"/>
    </row>
    <row r="116" spans="1:16" s="10" customFormat="1" x14ac:dyDescent="0.3">
      <c r="A116" s="24"/>
      <c r="B116" s="25"/>
      <c r="C116" s="76" t="s">
        <v>566</v>
      </c>
      <c r="D116" s="85"/>
      <c r="E116" s="30"/>
      <c r="F116" s="30"/>
      <c r="G116" s="106"/>
      <c r="H116" s="85"/>
      <c r="I116" s="30"/>
      <c r="J116" s="30"/>
      <c r="K116" s="106"/>
      <c r="L116" s="85">
        <v>16780</v>
      </c>
      <c r="M116" s="30">
        <v>16780</v>
      </c>
      <c r="N116" s="30"/>
      <c r="O116" s="106"/>
      <c r="P116" s="249"/>
    </row>
    <row r="117" spans="1:16" s="10" customFormat="1" x14ac:dyDescent="0.3">
      <c r="A117" s="24"/>
      <c r="B117" s="25"/>
      <c r="C117" s="45"/>
      <c r="D117" s="85"/>
      <c r="E117" s="30"/>
      <c r="F117" s="30"/>
      <c r="G117" s="106"/>
      <c r="H117" s="85"/>
      <c r="I117" s="30"/>
      <c r="J117" s="30"/>
      <c r="K117" s="106"/>
      <c r="L117" s="85"/>
      <c r="M117" s="30"/>
      <c r="N117" s="30"/>
      <c r="O117" s="106"/>
      <c r="P117" s="7"/>
    </row>
    <row r="118" spans="1:16" s="10" customFormat="1" x14ac:dyDescent="0.3">
      <c r="A118" s="24"/>
      <c r="B118" s="25"/>
      <c r="C118" s="63" t="s">
        <v>30</v>
      </c>
      <c r="D118" s="87">
        <v>0</v>
      </c>
      <c r="E118" s="40">
        <v>0</v>
      </c>
      <c r="F118" s="40">
        <v>0</v>
      </c>
      <c r="G118" s="104">
        <v>0</v>
      </c>
      <c r="H118" s="87">
        <f t="shared" ref="H118:O118" si="37">SUM(H111:H117)</f>
        <v>8874</v>
      </c>
      <c r="I118" s="40">
        <f t="shared" si="37"/>
        <v>8874</v>
      </c>
      <c r="J118" s="40">
        <f t="shared" si="37"/>
        <v>0</v>
      </c>
      <c r="K118" s="222">
        <f t="shared" si="37"/>
        <v>0</v>
      </c>
      <c r="L118" s="87">
        <f t="shared" si="37"/>
        <v>51316</v>
      </c>
      <c r="M118" s="40">
        <f t="shared" si="37"/>
        <v>40311</v>
      </c>
      <c r="N118" s="40">
        <f t="shared" si="37"/>
        <v>11005</v>
      </c>
      <c r="O118" s="104">
        <f t="shared" si="37"/>
        <v>0</v>
      </c>
      <c r="P118" s="7"/>
    </row>
    <row r="119" spans="1:16" s="10" customFormat="1" x14ac:dyDescent="0.3">
      <c r="A119" s="24"/>
      <c r="B119" s="25"/>
      <c r="C119" s="63"/>
      <c r="D119" s="39"/>
      <c r="E119" s="40"/>
      <c r="F119" s="40"/>
      <c r="G119" s="101"/>
      <c r="H119" s="39"/>
      <c r="I119" s="40"/>
      <c r="J119" s="40"/>
      <c r="K119" s="101"/>
      <c r="L119" s="39"/>
      <c r="M119" s="40"/>
      <c r="N119" s="40"/>
      <c r="O119" s="101"/>
      <c r="P119" s="7"/>
    </row>
    <row r="120" spans="1:16" s="10" customFormat="1" x14ac:dyDescent="0.3">
      <c r="A120" s="24"/>
      <c r="B120" s="25"/>
      <c r="C120" s="45" t="s">
        <v>184</v>
      </c>
      <c r="D120" s="35"/>
      <c r="E120" s="30"/>
      <c r="F120" s="30"/>
      <c r="G120" s="100"/>
      <c r="H120" s="35"/>
      <c r="I120" s="30"/>
      <c r="J120" s="30"/>
      <c r="K120" s="100"/>
      <c r="L120" s="35"/>
      <c r="M120" s="30"/>
      <c r="N120" s="30"/>
      <c r="O120" s="100"/>
      <c r="P120" s="7"/>
    </row>
    <row r="121" spans="1:16" s="10" customFormat="1" x14ac:dyDescent="0.3">
      <c r="A121" s="24"/>
      <c r="B121" s="25"/>
      <c r="C121" s="76" t="s">
        <v>532</v>
      </c>
      <c r="D121" s="85"/>
      <c r="E121" s="30"/>
      <c r="F121" s="30"/>
      <c r="G121" s="106"/>
      <c r="H121" s="85"/>
      <c r="I121" s="30"/>
      <c r="J121" s="30"/>
      <c r="K121" s="106"/>
      <c r="L121" s="85">
        <v>268</v>
      </c>
      <c r="M121" s="30">
        <v>268</v>
      </c>
      <c r="N121" s="30"/>
      <c r="O121" s="106"/>
      <c r="P121" s="7"/>
    </row>
    <row r="122" spans="1:16" s="10" customFormat="1" x14ac:dyDescent="0.3">
      <c r="A122" s="24"/>
      <c r="B122" s="25"/>
      <c r="C122" s="45" t="s">
        <v>533</v>
      </c>
      <c r="D122" s="85"/>
      <c r="E122" s="30"/>
      <c r="F122" s="30"/>
      <c r="G122" s="106"/>
      <c r="H122" s="85"/>
      <c r="I122" s="30"/>
      <c r="J122" s="30"/>
      <c r="K122" s="106"/>
      <c r="L122" s="85">
        <v>2000</v>
      </c>
      <c r="M122" s="30">
        <v>2000</v>
      </c>
      <c r="N122" s="30"/>
      <c r="O122" s="106"/>
      <c r="P122" s="7"/>
    </row>
    <row r="123" spans="1:16" s="10" customFormat="1" x14ac:dyDescent="0.3">
      <c r="A123" s="24"/>
      <c r="B123" s="25"/>
      <c r="C123" s="45"/>
      <c r="D123" s="85"/>
      <c r="E123" s="30"/>
      <c r="F123" s="30"/>
      <c r="G123" s="106"/>
      <c r="H123" s="85"/>
      <c r="I123" s="30"/>
      <c r="J123" s="30"/>
      <c r="K123" s="106"/>
      <c r="L123" s="85"/>
      <c r="M123" s="30"/>
      <c r="N123" s="30"/>
      <c r="O123" s="106"/>
      <c r="P123" s="7"/>
    </row>
    <row r="124" spans="1:16" s="10" customFormat="1" x14ac:dyDescent="0.3">
      <c r="A124" s="24"/>
      <c r="B124" s="25"/>
      <c r="C124" s="63" t="s">
        <v>30</v>
      </c>
      <c r="D124" s="87">
        <v>0</v>
      </c>
      <c r="E124" s="40">
        <v>0</v>
      </c>
      <c r="F124" s="40">
        <v>0</v>
      </c>
      <c r="G124" s="104">
        <v>0</v>
      </c>
      <c r="H124" s="87">
        <v>0</v>
      </c>
      <c r="I124" s="40">
        <v>0</v>
      </c>
      <c r="J124" s="40">
        <v>0</v>
      </c>
      <c r="K124" s="104">
        <v>0</v>
      </c>
      <c r="L124" s="87">
        <f>SUM(L121:L123)</f>
        <v>2268</v>
      </c>
      <c r="M124" s="40">
        <f t="shared" ref="M124:O124" si="38">SUM(M121:M123)</f>
        <v>2268</v>
      </c>
      <c r="N124" s="40">
        <f t="shared" si="38"/>
        <v>0</v>
      </c>
      <c r="O124" s="104">
        <f t="shared" si="38"/>
        <v>0</v>
      </c>
      <c r="P124" s="7"/>
    </row>
    <row r="125" spans="1:16" s="10" customFormat="1" x14ac:dyDescent="0.3">
      <c r="A125" s="24"/>
      <c r="B125" s="25"/>
      <c r="C125" s="63"/>
      <c r="D125" s="87"/>
      <c r="E125" s="40"/>
      <c r="F125" s="40"/>
      <c r="G125" s="104"/>
      <c r="H125" s="87"/>
      <c r="I125" s="40"/>
      <c r="J125" s="40"/>
      <c r="K125" s="104"/>
      <c r="L125" s="87"/>
      <c r="M125" s="40"/>
      <c r="N125" s="40"/>
      <c r="O125" s="104"/>
      <c r="P125" s="7"/>
    </row>
    <row r="126" spans="1:16" s="10" customFormat="1" x14ac:dyDescent="0.3">
      <c r="A126" s="24"/>
      <c r="B126" s="25"/>
      <c r="C126" s="45" t="s">
        <v>189</v>
      </c>
      <c r="D126" s="87"/>
      <c r="E126" s="40"/>
      <c r="F126" s="40"/>
      <c r="G126" s="104"/>
      <c r="H126" s="87"/>
      <c r="I126" s="40"/>
      <c r="J126" s="40"/>
      <c r="K126" s="104"/>
      <c r="L126" s="87"/>
      <c r="M126" s="40"/>
      <c r="N126" s="40"/>
      <c r="O126" s="104"/>
      <c r="P126" s="7"/>
    </row>
    <row r="127" spans="1:16" s="10" customFormat="1" x14ac:dyDescent="0.3">
      <c r="A127" s="24"/>
      <c r="B127" s="25"/>
      <c r="C127" s="45" t="s">
        <v>489</v>
      </c>
      <c r="D127" s="87"/>
      <c r="E127" s="40"/>
      <c r="F127" s="40"/>
      <c r="G127" s="104"/>
      <c r="H127" s="85">
        <v>2511</v>
      </c>
      <c r="I127" s="30">
        <v>2511</v>
      </c>
      <c r="J127" s="40"/>
      <c r="K127" s="104"/>
      <c r="L127" s="85">
        <v>2511</v>
      </c>
      <c r="M127" s="30">
        <v>2511</v>
      </c>
      <c r="N127" s="40"/>
      <c r="O127" s="104"/>
      <c r="P127" s="7"/>
    </row>
    <row r="128" spans="1:16" s="22" customFormat="1" x14ac:dyDescent="0.3">
      <c r="A128" s="36"/>
      <c r="B128" s="37"/>
      <c r="C128" s="63" t="s">
        <v>30</v>
      </c>
      <c r="D128" s="87">
        <v>0</v>
      </c>
      <c r="E128" s="40">
        <v>0</v>
      </c>
      <c r="F128" s="40">
        <v>0</v>
      </c>
      <c r="G128" s="104">
        <v>0</v>
      </c>
      <c r="H128" s="87">
        <f>SUM(H127)</f>
        <v>2511</v>
      </c>
      <c r="I128" s="40">
        <f>SUM(I127)</f>
        <v>2511</v>
      </c>
      <c r="J128" s="40">
        <f t="shared" ref="J128:K128" si="39">SUM(J127)</f>
        <v>0</v>
      </c>
      <c r="K128" s="222">
        <f t="shared" si="39"/>
        <v>0</v>
      </c>
      <c r="L128" s="87">
        <f>SUM(L127)</f>
        <v>2511</v>
      </c>
      <c r="M128" s="40">
        <f>SUM(M127)</f>
        <v>2511</v>
      </c>
      <c r="N128" s="40">
        <f t="shared" ref="N128:O128" si="40">SUM(N127)</f>
        <v>0</v>
      </c>
      <c r="O128" s="104">
        <f t="shared" si="40"/>
        <v>0</v>
      </c>
      <c r="P128" s="245"/>
    </row>
    <row r="129" spans="1:16" s="10" customFormat="1" x14ac:dyDescent="0.3">
      <c r="A129" s="24"/>
      <c r="B129" s="25"/>
      <c r="C129" s="63"/>
      <c r="D129" s="39"/>
      <c r="E129" s="40"/>
      <c r="F129" s="40"/>
      <c r="G129" s="101"/>
      <c r="H129" s="39"/>
      <c r="I129" s="40"/>
      <c r="J129" s="40"/>
      <c r="K129" s="101"/>
      <c r="L129" s="39"/>
      <c r="M129" s="40"/>
      <c r="N129" s="40"/>
      <c r="O129" s="101"/>
      <c r="P129" s="7"/>
    </row>
    <row r="130" spans="1:16" s="10" customFormat="1" x14ac:dyDescent="0.3">
      <c r="A130" s="24"/>
      <c r="B130" s="25"/>
      <c r="C130" s="64" t="s">
        <v>43</v>
      </c>
      <c r="D130" s="179">
        <f>SUM(D108,D118,D124)</f>
        <v>1050997</v>
      </c>
      <c r="E130" s="73">
        <f>SUM(E108,E118,E124)</f>
        <v>887220</v>
      </c>
      <c r="F130" s="73">
        <f>SUM(F108,F118,F124)</f>
        <v>163777</v>
      </c>
      <c r="G130" s="216">
        <f>SUM(G108,G118,G124)</f>
        <v>0</v>
      </c>
      <c r="H130" s="179">
        <f t="shared" ref="H130:O130" si="41">SUM(H108,H118,H124,H128)</f>
        <v>1117630</v>
      </c>
      <c r="I130" s="73">
        <f t="shared" si="41"/>
        <v>953853</v>
      </c>
      <c r="J130" s="73">
        <f t="shared" si="41"/>
        <v>163777</v>
      </c>
      <c r="K130" s="229">
        <f t="shared" si="41"/>
        <v>0</v>
      </c>
      <c r="L130" s="179">
        <f t="shared" si="41"/>
        <v>1176154</v>
      </c>
      <c r="M130" s="73">
        <f t="shared" si="41"/>
        <v>1001372</v>
      </c>
      <c r="N130" s="73">
        <f t="shared" si="41"/>
        <v>174782</v>
      </c>
      <c r="O130" s="216">
        <f t="shared" si="41"/>
        <v>0</v>
      </c>
      <c r="P130" s="7"/>
    </row>
    <row r="131" spans="1:16" s="10" customFormat="1" x14ac:dyDescent="0.3">
      <c r="A131" s="24"/>
      <c r="B131" s="25"/>
      <c r="C131" s="45"/>
      <c r="D131" s="91"/>
      <c r="E131" s="69"/>
      <c r="F131" s="69"/>
      <c r="G131" s="117"/>
      <c r="H131" s="91"/>
      <c r="I131" s="69"/>
      <c r="J131" s="69"/>
      <c r="K131" s="117"/>
      <c r="L131" s="91"/>
      <c r="M131" s="69"/>
      <c r="N131" s="69"/>
      <c r="O131" s="117"/>
      <c r="P131" s="7"/>
    </row>
    <row r="132" spans="1:16" s="10" customFormat="1" x14ac:dyDescent="0.3">
      <c r="A132" s="24"/>
      <c r="B132" s="25" t="s">
        <v>11</v>
      </c>
      <c r="C132" s="45" t="s">
        <v>84</v>
      </c>
      <c r="D132" s="91"/>
      <c r="E132" s="69"/>
      <c r="F132" s="69"/>
      <c r="G132" s="117"/>
      <c r="H132" s="91"/>
      <c r="I132" s="69"/>
      <c r="J132" s="69"/>
      <c r="K132" s="117"/>
      <c r="L132" s="91"/>
      <c r="M132" s="69"/>
      <c r="N132" s="69"/>
      <c r="O132" s="117"/>
      <c r="P132" s="7"/>
    </row>
    <row r="133" spans="1:16" s="10" customFormat="1" x14ac:dyDescent="0.3">
      <c r="A133" s="24"/>
      <c r="B133" s="25"/>
      <c r="C133" s="45" t="s">
        <v>17</v>
      </c>
      <c r="D133" s="80"/>
      <c r="E133" s="53"/>
      <c r="F133" s="53"/>
      <c r="G133" s="107"/>
      <c r="H133" s="80"/>
      <c r="I133" s="53"/>
      <c r="J133" s="53"/>
      <c r="K133" s="107"/>
      <c r="L133" s="80"/>
      <c r="M133" s="53"/>
      <c r="N133" s="53"/>
      <c r="O133" s="107"/>
      <c r="P133" s="7"/>
    </row>
    <row r="134" spans="1:16" s="10" customFormat="1" x14ac:dyDescent="0.3">
      <c r="A134" s="24"/>
      <c r="B134" s="25"/>
      <c r="C134" s="178" t="s">
        <v>367</v>
      </c>
      <c r="D134" s="80">
        <v>142669</v>
      </c>
      <c r="E134" s="53">
        <v>142669</v>
      </c>
      <c r="F134" s="53"/>
      <c r="G134" s="107"/>
      <c r="H134" s="80">
        <v>254438</v>
      </c>
      <c r="I134" s="53">
        <v>254438</v>
      </c>
      <c r="J134" s="53"/>
      <c r="K134" s="107"/>
      <c r="L134" s="80">
        <v>254438</v>
      </c>
      <c r="M134" s="53">
        <v>254438</v>
      </c>
      <c r="N134" s="53"/>
      <c r="O134" s="107"/>
      <c r="P134" s="7"/>
    </row>
    <row r="135" spans="1:16" s="10" customFormat="1" x14ac:dyDescent="0.3">
      <c r="A135" s="24"/>
      <c r="B135" s="25"/>
      <c r="C135" s="178" t="s">
        <v>368</v>
      </c>
      <c r="D135" s="80">
        <v>88291</v>
      </c>
      <c r="E135" s="53">
        <v>88291</v>
      </c>
      <c r="F135" s="53"/>
      <c r="G135" s="107"/>
      <c r="H135" s="80">
        <v>88291</v>
      </c>
      <c r="I135" s="53">
        <v>88291</v>
      </c>
      <c r="J135" s="53"/>
      <c r="K135" s="107"/>
      <c r="L135" s="80">
        <v>88291</v>
      </c>
      <c r="M135" s="53">
        <v>88291</v>
      </c>
      <c r="N135" s="53"/>
      <c r="O135" s="107"/>
      <c r="P135" s="7"/>
    </row>
    <row r="136" spans="1:16" s="10" customFormat="1" x14ac:dyDescent="0.3">
      <c r="A136" s="24"/>
      <c r="B136" s="25"/>
      <c r="C136" s="178" t="s">
        <v>369</v>
      </c>
      <c r="D136" s="80">
        <v>19743</v>
      </c>
      <c r="E136" s="53">
        <v>19743</v>
      </c>
      <c r="F136" s="53"/>
      <c r="G136" s="107"/>
      <c r="H136" s="80">
        <v>19743</v>
      </c>
      <c r="I136" s="53">
        <v>19743</v>
      </c>
      <c r="J136" s="53"/>
      <c r="K136" s="107"/>
      <c r="L136" s="80">
        <v>19743</v>
      </c>
      <c r="M136" s="53">
        <v>19743</v>
      </c>
      <c r="N136" s="53"/>
      <c r="O136" s="107"/>
      <c r="P136" s="7"/>
    </row>
    <row r="137" spans="1:16" s="10" customFormat="1" x14ac:dyDescent="0.3">
      <c r="A137" s="24"/>
      <c r="B137" s="25"/>
      <c r="C137" s="178" t="s">
        <v>370</v>
      </c>
      <c r="D137" s="80">
        <v>3105</v>
      </c>
      <c r="E137" s="53">
        <v>3105</v>
      </c>
      <c r="F137" s="53"/>
      <c r="G137" s="107"/>
      <c r="H137" s="80">
        <v>3105</v>
      </c>
      <c r="I137" s="53">
        <v>3105</v>
      </c>
      <c r="J137" s="53"/>
      <c r="K137" s="107"/>
      <c r="L137" s="80">
        <v>3105</v>
      </c>
      <c r="M137" s="53">
        <v>3105</v>
      </c>
      <c r="N137" s="53"/>
      <c r="O137" s="107"/>
      <c r="P137" s="7"/>
    </row>
    <row r="138" spans="1:16" s="10" customFormat="1" x14ac:dyDescent="0.3">
      <c r="A138" s="24"/>
      <c r="B138" s="25"/>
      <c r="C138" s="45" t="s">
        <v>136</v>
      </c>
      <c r="D138" s="80"/>
      <c r="E138" s="53"/>
      <c r="F138" s="53"/>
      <c r="G138" s="107"/>
      <c r="H138" s="80"/>
      <c r="I138" s="53"/>
      <c r="J138" s="53"/>
      <c r="K138" s="107"/>
      <c r="L138" s="80"/>
      <c r="M138" s="53"/>
      <c r="N138" s="53"/>
      <c r="O138" s="107"/>
      <c r="P138" s="7"/>
    </row>
    <row r="139" spans="1:16" s="10" customFormat="1" x14ac:dyDescent="0.3">
      <c r="A139" s="24"/>
      <c r="B139" s="25"/>
      <c r="C139" s="45" t="s">
        <v>137</v>
      </c>
      <c r="D139" s="80"/>
      <c r="E139" s="53"/>
      <c r="F139" s="53"/>
      <c r="G139" s="107"/>
      <c r="H139" s="80"/>
      <c r="I139" s="53"/>
      <c r="J139" s="53"/>
      <c r="K139" s="107"/>
      <c r="L139" s="80"/>
      <c r="M139" s="53"/>
      <c r="N139" s="53"/>
      <c r="O139" s="107"/>
      <c r="P139" s="7"/>
    </row>
    <row r="140" spans="1:16" s="10" customFormat="1" x14ac:dyDescent="0.3">
      <c r="A140" s="24"/>
      <c r="B140" s="25"/>
      <c r="C140" s="178" t="s">
        <v>138</v>
      </c>
      <c r="D140" s="80">
        <v>27944</v>
      </c>
      <c r="E140" s="53">
        <v>27944</v>
      </c>
      <c r="F140" s="53"/>
      <c r="G140" s="107"/>
      <c r="H140" s="80">
        <v>27944</v>
      </c>
      <c r="I140" s="53">
        <v>27944</v>
      </c>
      <c r="J140" s="53"/>
      <c r="K140" s="107"/>
      <c r="L140" s="80">
        <v>27944</v>
      </c>
      <c r="M140" s="53">
        <v>27944</v>
      </c>
      <c r="N140" s="53"/>
      <c r="O140" s="107"/>
      <c r="P140" s="7"/>
    </row>
    <row r="141" spans="1:16" s="10" customFormat="1" x14ac:dyDescent="0.3">
      <c r="A141" s="24"/>
      <c r="B141" s="25"/>
      <c r="C141" s="178" t="s">
        <v>139</v>
      </c>
      <c r="D141" s="80">
        <v>53630</v>
      </c>
      <c r="E141" s="53">
        <v>53630</v>
      </c>
      <c r="F141" s="53"/>
      <c r="G141" s="107"/>
      <c r="H141" s="80">
        <v>53630</v>
      </c>
      <c r="I141" s="53">
        <v>53630</v>
      </c>
      <c r="J141" s="53"/>
      <c r="K141" s="107"/>
      <c r="L141" s="80">
        <v>53630</v>
      </c>
      <c r="M141" s="53">
        <v>53630</v>
      </c>
      <c r="N141" s="53"/>
      <c r="O141" s="107"/>
      <c r="P141" s="7"/>
    </row>
    <row r="142" spans="1:16" s="10" customFormat="1" x14ac:dyDescent="0.3">
      <c r="A142" s="24"/>
      <c r="B142" s="25"/>
      <c r="C142" s="178" t="s">
        <v>436</v>
      </c>
      <c r="D142" s="80"/>
      <c r="E142" s="53"/>
      <c r="F142" s="53"/>
      <c r="G142" s="107"/>
      <c r="H142" s="80">
        <v>109000</v>
      </c>
      <c r="I142" s="53">
        <v>109000</v>
      </c>
      <c r="J142" s="53"/>
      <c r="K142" s="107"/>
      <c r="L142" s="80">
        <v>109000</v>
      </c>
      <c r="M142" s="53">
        <v>109000</v>
      </c>
      <c r="N142" s="53"/>
      <c r="O142" s="107"/>
      <c r="P142" s="7"/>
    </row>
    <row r="143" spans="1:16" s="10" customFormat="1" x14ac:dyDescent="0.3">
      <c r="A143" s="24"/>
      <c r="B143" s="25"/>
      <c r="C143" s="178"/>
      <c r="D143" s="80"/>
      <c r="E143" s="53"/>
      <c r="F143" s="53"/>
      <c r="G143" s="107"/>
      <c r="H143" s="80"/>
      <c r="I143" s="53"/>
      <c r="J143" s="53"/>
      <c r="K143" s="107"/>
      <c r="L143" s="80"/>
      <c r="M143" s="53"/>
      <c r="N143" s="53"/>
      <c r="O143" s="107"/>
      <c r="P143" s="7"/>
    </row>
    <row r="144" spans="1:16" s="10" customFormat="1" x14ac:dyDescent="0.3">
      <c r="A144" s="24"/>
      <c r="B144" s="25"/>
      <c r="C144" s="64" t="s">
        <v>44</v>
      </c>
      <c r="D144" s="92">
        <f t="shared" ref="D144:G144" si="42">SUM(D133:D141)</f>
        <v>335382</v>
      </c>
      <c r="E144" s="73">
        <f t="shared" si="42"/>
        <v>335382</v>
      </c>
      <c r="F144" s="73">
        <f t="shared" si="42"/>
        <v>0</v>
      </c>
      <c r="G144" s="119">
        <f t="shared" si="42"/>
        <v>0</v>
      </c>
      <c r="H144" s="92">
        <f>SUM(H133:H142)</f>
        <v>556151</v>
      </c>
      <c r="I144" s="73">
        <f>SUM(I133:I142)</f>
        <v>556151</v>
      </c>
      <c r="J144" s="73">
        <f t="shared" ref="J144:K144" si="43">SUM(J133:J141)</f>
        <v>0</v>
      </c>
      <c r="K144" s="119">
        <f t="shared" si="43"/>
        <v>0</v>
      </c>
      <c r="L144" s="92">
        <f>SUM(L133:L142)</f>
        <v>556151</v>
      </c>
      <c r="M144" s="73">
        <f>SUM(M133:M142)</f>
        <v>556151</v>
      </c>
      <c r="N144" s="73">
        <f t="shared" ref="N144:O144" si="44">SUM(N133:N141)</f>
        <v>0</v>
      </c>
      <c r="O144" s="119">
        <f t="shared" si="44"/>
        <v>0</v>
      </c>
      <c r="P144" s="7"/>
    </row>
    <row r="145" spans="1:16" s="10" customFormat="1" x14ac:dyDescent="0.3">
      <c r="A145" s="24"/>
      <c r="B145" s="25"/>
      <c r="C145" s="45"/>
      <c r="D145" s="91"/>
      <c r="E145" s="69"/>
      <c r="F145" s="69"/>
      <c r="G145" s="117"/>
      <c r="H145" s="91"/>
      <c r="I145" s="69"/>
      <c r="J145" s="69"/>
      <c r="K145" s="117"/>
      <c r="L145" s="91"/>
      <c r="M145" s="69"/>
      <c r="N145" s="69"/>
      <c r="O145" s="117"/>
      <c r="P145" s="7"/>
    </row>
    <row r="146" spans="1:16" s="10" customFormat="1" x14ac:dyDescent="0.3">
      <c r="A146" s="24"/>
      <c r="B146" s="25" t="s">
        <v>18</v>
      </c>
      <c r="C146" s="45" t="s">
        <v>40</v>
      </c>
      <c r="D146" s="80"/>
      <c r="E146" s="53"/>
      <c r="F146" s="53"/>
      <c r="G146" s="107"/>
      <c r="H146" s="80"/>
      <c r="I146" s="53"/>
      <c r="J146" s="53"/>
      <c r="K146" s="107"/>
      <c r="L146" s="80"/>
      <c r="M146" s="53"/>
      <c r="N146" s="53"/>
      <c r="O146" s="107"/>
      <c r="P146" s="7"/>
    </row>
    <row r="147" spans="1:16" s="10" customFormat="1" x14ac:dyDescent="0.3">
      <c r="A147" s="24"/>
      <c r="B147" s="25"/>
      <c r="C147" s="45" t="s">
        <v>65</v>
      </c>
      <c r="D147" s="80"/>
      <c r="E147" s="53"/>
      <c r="F147" s="53"/>
      <c r="G147" s="107"/>
      <c r="H147" s="80"/>
      <c r="I147" s="53"/>
      <c r="J147" s="53"/>
      <c r="K147" s="107"/>
      <c r="L147" s="80"/>
      <c r="M147" s="53"/>
      <c r="N147" s="53"/>
      <c r="O147" s="107"/>
      <c r="P147" s="7"/>
    </row>
    <row r="148" spans="1:16" s="10" customFormat="1" ht="28.2" x14ac:dyDescent="0.3">
      <c r="A148" s="24"/>
      <c r="B148" s="25"/>
      <c r="C148" s="45" t="s">
        <v>401</v>
      </c>
      <c r="D148" s="80">
        <v>44039</v>
      </c>
      <c r="E148" s="53">
        <v>44039</v>
      </c>
      <c r="F148" s="53"/>
      <c r="G148" s="107"/>
      <c r="H148" s="80">
        <v>44039</v>
      </c>
      <c r="I148" s="53">
        <v>44039</v>
      </c>
      <c r="J148" s="53"/>
      <c r="K148" s="107"/>
      <c r="L148" s="80">
        <v>44039</v>
      </c>
      <c r="M148" s="53">
        <v>44039</v>
      </c>
      <c r="N148" s="53"/>
      <c r="O148" s="107"/>
      <c r="P148" s="7"/>
    </row>
    <row r="149" spans="1:16" s="22" customFormat="1" x14ac:dyDescent="0.3">
      <c r="A149" s="41"/>
      <c r="B149" s="25"/>
      <c r="C149" s="45" t="s">
        <v>371</v>
      </c>
      <c r="D149" s="80">
        <v>6245</v>
      </c>
      <c r="E149" s="53"/>
      <c r="F149" s="53">
        <v>6245</v>
      </c>
      <c r="G149" s="107"/>
      <c r="H149" s="80">
        <v>6245</v>
      </c>
      <c r="I149" s="53"/>
      <c r="J149" s="53">
        <v>6245</v>
      </c>
      <c r="K149" s="107"/>
      <c r="L149" s="80">
        <v>6245</v>
      </c>
      <c r="M149" s="53"/>
      <c r="N149" s="53">
        <v>6245</v>
      </c>
      <c r="O149" s="107"/>
      <c r="P149" s="245"/>
    </row>
    <row r="150" spans="1:16" s="22" customFormat="1" x14ac:dyDescent="0.3">
      <c r="A150" s="41"/>
      <c r="B150" s="25"/>
      <c r="C150" s="45" t="s">
        <v>372</v>
      </c>
      <c r="D150" s="86">
        <v>650</v>
      </c>
      <c r="E150" s="53">
        <v>650</v>
      </c>
      <c r="F150" s="53"/>
      <c r="G150" s="108"/>
      <c r="H150" s="86">
        <v>650</v>
      </c>
      <c r="I150" s="53">
        <v>650</v>
      </c>
      <c r="J150" s="53"/>
      <c r="K150" s="108"/>
      <c r="L150" s="86">
        <v>650</v>
      </c>
      <c r="M150" s="53">
        <v>650</v>
      </c>
      <c r="N150" s="53"/>
      <c r="O150" s="108"/>
      <c r="P150" s="245"/>
    </row>
    <row r="151" spans="1:16" s="22" customFormat="1" x14ac:dyDescent="0.3">
      <c r="A151" s="41"/>
      <c r="B151" s="25"/>
      <c r="C151" s="45" t="s">
        <v>140</v>
      </c>
      <c r="D151" s="80"/>
      <c r="E151" s="53"/>
      <c r="F151" s="53"/>
      <c r="G151" s="107"/>
      <c r="H151" s="80"/>
      <c r="I151" s="53"/>
      <c r="J151" s="53"/>
      <c r="K151" s="107"/>
      <c r="L151" s="80"/>
      <c r="M151" s="53"/>
      <c r="N151" s="53"/>
      <c r="O151" s="107"/>
      <c r="P151" s="245"/>
    </row>
    <row r="152" spans="1:16" s="22" customFormat="1" ht="28.2" x14ac:dyDescent="0.3">
      <c r="A152" s="41"/>
      <c r="B152" s="25"/>
      <c r="C152" s="45" t="s">
        <v>141</v>
      </c>
      <c r="D152" s="80">
        <v>8690</v>
      </c>
      <c r="E152" s="53">
        <v>8690</v>
      </c>
      <c r="F152" s="53"/>
      <c r="G152" s="107"/>
      <c r="H152" s="80">
        <v>8690</v>
      </c>
      <c r="I152" s="53">
        <v>8690</v>
      </c>
      <c r="J152" s="53"/>
      <c r="K152" s="107"/>
      <c r="L152" s="80">
        <v>7613</v>
      </c>
      <c r="M152" s="53">
        <v>7613</v>
      </c>
      <c r="N152" s="53"/>
      <c r="O152" s="107"/>
      <c r="P152" s="245"/>
    </row>
    <row r="153" spans="1:16" s="22" customFormat="1" ht="28.2" x14ac:dyDescent="0.3">
      <c r="A153" s="41"/>
      <c r="B153" s="25"/>
      <c r="C153" s="45" t="s">
        <v>142</v>
      </c>
      <c r="D153" s="80">
        <v>1781</v>
      </c>
      <c r="E153" s="53">
        <v>1781</v>
      </c>
      <c r="F153" s="53"/>
      <c r="G153" s="107"/>
      <c r="H153" s="80">
        <v>1781</v>
      </c>
      <c r="I153" s="53">
        <v>1781</v>
      </c>
      <c r="J153" s="53"/>
      <c r="K153" s="107"/>
      <c r="L153" s="80">
        <v>1560</v>
      </c>
      <c r="M153" s="53">
        <v>1560</v>
      </c>
      <c r="N153" s="53"/>
      <c r="O153" s="107"/>
      <c r="P153" s="245"/>
    </row>
    <row r="154" spans="1:16" s="22" customFormat="1" ht="28.2" x14ac:dyDescent="0.3">
      <c r="A154" s="41"/>
      <c r="B154" s="25"/>
      <c r="C154" s="45" t="s">
        <v>143</v>
      </c>
      <c r="D154" s="80">
        <v>1629</v>
      </c>
      <c r="E154" s="53">
        <v>1629</v>
      </c>
      <c r="F154" s="53"/>
      <c r="G154" s="107"/>
      <c r="H154" s="80">
        <v>1629</v>
      </c>
      <c r="I154" s="53">
        <v>1629</v>
      </c>
      <c r="J154" s="53"/>
      <c r="K154" s="107"/>
      <c r="L154" s="80">
        <v>1427</v>
      </c>
      <c r="M154" s="53">
        <v>1427</v>
      </c>
      <c r="N154" s="53"/>
      <c r="O154" s="107"/>
      <c r="P154" s="245"/>
    </row>
    <row r="155" spans="1:16" s="22" customFormat="1" x14ac:dyDescent="0.3">
      <c r="A155" s="41"/>
      <c r="B155" s="25"/>
      <c r="C155" s="76" t="s">
        <v>144</v>
      </c>
      <c r="D155" s="80">
        <v>16904</v>
      </c>
      <c r="E155" s="53">
        <v>16904</v>
      </c>
      <c r="F155" s="53"/>
      <c r="G155" s="107"/>
      <c r="H155" s="80">
        <v>16904</v>
      </c>
      <c r="I155" s="53">
        <v>16904</v>
      </c>
      <c r="J155" s="53"/>
      <c r="K155" s="107"/>
      <c r="L155" s="80">
        <v>16904</v>
      </c>
      <c r="M155" s="53">
        <v>16904</v>
      </c>
      <c r="N155" s="53"/>
      <c r="O155" s="107"/>
      <c r="P155" s="245"/>
    </row>
    <row r="156" spans="1:16" s="22" customFormat="1" x14ac:dyDescent="0.3">
      <c r="A156" s="41"/>
      <c r="B156" s="25"/>
      <c r="C156" s="45" t="s">
        <v>145</v>
      </c>
      <c r="D156" s="80">
        <v>100</v>
      </c>
      <c r="E156" s="53"/>
      <c r="F156" s="53"/>
      <c r="G156" s="107">
        <v>100</v>
      </c>
      <c r="H156" s="80">
        <v>100</v>
      </c>
      <c r="I156" s="53"/>
      <c r="J156" s="53"/>
      <c r="K156" s="107">
        <v>100</v>
      </c>
      <c r="L156" s="80">
        <v>100</v>
      </c>
      <c r="M156" s="53"/>
      <c r="N156" s="53"/>
      <c r="O156" s="107">
        <v>100</v>
      </c>
      <c r="P156" s="245"/>
    </row>
    <row r="157" spans="1:16" s="22" customFormat="1" x14ac:dyDescent="0.3">
      <c r="A157" s="41"/>
      <c r="B157" s="25"/>
      <c r="C157" s="45" t="s">
        <v>373</v>
      </c>
      <c r="D157" s="86">
        <v>5072</v>
      </c>
      <c r="E157" s="53"/>
      <c r="F157" s="53">
        <v>5072</v>
      </c>
      <c r="G157" s="108"/>
      <c r="H157" s="86">
        <v>5072</v>
      </c>
      <c r="I157" s="53"/>
      <c r="J157" s="53">
        <v>5072</v>
      </c>
      <c r="K157" s="108"/>
      <c r="L157" s="86">
        <v>5072</v>
      </c>
      <c r="M157" s="53"/>
      <c r="N157" s="53">
        <v>5072</v>
      </c>
      <c r="O157" s="108"/>
      <c r="P157" s="245"/>
    </row>
    <row r="158" spans="1:16" s="22" customFormat="1" ht="28.2" x14ac:dyDescent="0.3">
      <c r="A158" s="41"/>
      <c r="B158" s="25"/>
      <c r="C158" s="45" t="s">
        <v>490</v>
      </c>
      <c r="D158" s="86"/>
      <c r="E158" s="53"/>
      <c r="F158" s="53"/>
      <c r="G158" s="108"/>
      <c r="H158" s="86">
        <v>78367</v>
      </c>
      <c r="I158" s="53">
        <v>78367</v>
      </c>
      <c r="J158" s="53"/>
      <c r="K158" s="108"/>
      <c r="L158" s="86">
        <v>78367</v>
      </c>
      <c r="M158" s="53">
        <v>78367</v>
      </c>
      <c r="N158" s="53"/>
      <c r="O158" s="108"/>
      <c r="P158" s="245"/>
    </row>
    <row r="159" spans="1:16" s="22" customFormat="1" ht="28.2" x14ac:dyDescent="0.3">
      <c r="A159" s="41"/>
      <c r="B159" s="25"/>
      <c r="C159" s="45" t="s">
        <v>491</v>
      </c>
      <c r="D159" s="86"/>
      <c r="E159" s="53"/>
      <c r="F159" s="53"/>
      <c r="G159" s="108"/>
      <c r="H159" s="86">
        <v>41934</v>
      </c>
      <c r="I159" s="53">
        <v>41934</v>
      </c>
      <c r="J159" s="53"/>
      <c r="K159" s="108"/>
      <c r="L159" s="86">
        <v>41934</v>
      </c>
      <c r="M159" s="53">
        <v>41934</v>
      </c>
      <c r="N159" s="53"/>
      <c r="O159" s="108"/>
      <c r="P159" s="245"/>
    </row>
    <row r="160" spans="1:16" s="22" customFormat="1" ht="42" x14ac:dyDescent="0.3">
      <c r="A160" s="41"/>
      <c r="B160" s="25"/>
      <c r="C160" s="45" t="s">
        <v>492</v>
      </c>
      <c r="D160" s="86"/>
      <c r="E160" s="53"/>
      <c r="F160" s="53"/>
      <c r="G160" s="108"/>
      <c r="H160" s="86">
        <v>2021</v>
      </c>
      <c r="I160" s="53">
        <v>2021</v>
      </c>
      <c r="J160" s="53"/>
      <c r="K160" s="225"/>
      <c r="L160" s="86">
        <v>2021</v>
      </c>
      <c r="M160" s="53">
        <v>2021</v>
      </c>
      <c r="N160" s="53"/>
      <c r="O160" s="108"/>
      <c r="P160" s="245"/>
    </row>
    <row r="161" spans="1:16" s="22" customFormat="1" x14ac:dyDescent="0.3">
      <c r="A161" s="41"/>
      <c r="B161" s="25"/>
      <c r="C161" s="45" t="s">
        <v>549</v>
      </c>
      <c r="D161" s="86"/>
      <c r="E161" s="53"/>
      <c r="F161" s="53"/>
      <c r="G161" s="108"/>
      <c r="H161" s="86"/>
      <c r="I161" s="53"/>
      <c r="J161" s="53"/>
      <c r="K161" s="225"/>
      <c r="L161" s="86">
        <v>215</v>
      </c>
      <c r="M161" s="53">
        <v>215</v>
      </c>
      <c r="N161" s="53"/>
      <c r="O161" s="108"/>
      <c r="P161" s="245"/>
    </row>
    <row r="162" spans="1:16" s="22" customFormat="1" x14ac:dyDescent="0.3">
      <c r="A162" s="41"/>
      <c r="B162" s="25"/>
      <c r="C162" s="45" t="s">
        <v>560</v>
      </c>
      <c r="D162" s="86"/>
      <c r="E162" s="53"/>
      <c r="F162" s="53"/>
      <c r="G162" s="108"/>
      <c r="H162" s="86"/>
      <c r="I162" s="53"/>
      <c r="J162" s="53"/>
      <c r="K162" s="225"/>
      <c r="L162" s="86">
        <v>4768</v>
      </c>
      <c r="M162" s="53"/>
      <c r="N162" s="53"/>
      <c r="O162" s="108">
        <v>4768</v>
      </c>
      <c r="P162" s="245"/>
    </row>
    <row r="163" spans="1:16" s="22" customFormat="1" x14ac:dyDescent="0.3">
      <c r="A163" s="41"/>
      <c r="B163" s="25"/>
      <c r="C163" s="63" t="s">
        <v>30</v>
      </c>
      <c r="D163" s="87">
        <f t="shared" ref="D163:G163" si="45">SUM(D148:D157)</f>
        <v>85110</v>
      </c>
      <c r="E163" s="40">
        <f t="shared" si="45"/>
        <v>73693</v>
      </c>
      <c r="F163" s="40">
        <f t="shared" si="45"/>
        <v>11317</v>
      </c>
      <c r="G163" s="104">
        <f t="shared" si="45"/>
        <v>100</v>
      </c>
      <c r="H163" s="87">
        <f>SUM(H148:H160)</f>
        <v>207432</v>
      </c>
      <c r="I163" s="40">
        <f t="shared" ref="I163:J163" si="46">SUM(I148:I160)</f>
        <v>196015</v>
      </c>
      <c r="J163" s="40">
        <f t="shared" si="46"/>
        <v>11317</v>
      </c>
      <c r="K163" s="222">
        <f>SUM(K148:K160)</f>
        <v>100</v>
      </c>
      <c r="L163" s="87">
        <f>SUM(L148:L162)</f>
        <v>210915</v>
      </c>
      <c r="M163" s="40">
        <f t="shared" ref="M163:O163" si="47">SUM(M148:M162)</f>
        <v>194730</v>
      </c>
      <c r="N163" s="40">
        <f t="shared" si="47"/>
        <v>11317</v>
      </c>
      <c r="O163" s="104">
        <f t="shared" si="47"/>
        <v>4868</v>
      </c>
      <c r="P163" s="245"/>
    </row>
    <row r="164" spans="1:16" s="22" customFormat="1" x14ac:dyDescent="0.3">
      <c r="A164" s="41"/>
      <c r="B164" s="37"/>
      <c r="C164" s="63"/>
      <c r="D164" s="93"/>
      <c r="E164" s="68"/>
      <c r="F164" s="68"/>
      <c r="G164" s="120"/>
      <c r="H164" s="93"/>
      <c r="I164" s="68"/>
      <c r="J164" s="68"/>
      <c r="K164" s="120"/>
      <c r="L164" s="93"/>
      <c r="M164" s="68"/>
      <c r="N164" s="68"/>
      <c r="O164" s="120"/>
      <c r="P164" s="245"/>
    </row>
    <row r="165" spans="1:16" s="22" customFormat="1" x14ac:dyDescent="0.3">
      <c r="A165" s="41"/>
      <c r="C165" s="45" t="s">
        <v>94</v>
      </c>
      <c r="D165" s="80"/>
      <c r="E165" s="53"/>
      <c r="F165" s="53"/>
      <c r="G165" s="107"/>
      <c r="H165" s="80"/>
      <c r="I165" s="53"/>
      <c r="J165" s="53"/>
      <c r="K165" s="107"/>
      <c r="L165" s="80"/>
      <c r="M165" s="53"/>
      <c r="N165" s="53"/>
      <c r="O165" s="107"/>
      <c r="P165" s="245"/>
    </row>
    <row r="166" spans="1:16" s="23" customFormat="1" ht="28.2" x14ac:dyDescent="0.3">
      <c r="A166" s="24"/>
      <c r="B166" s="37"/>
      <c r="C166" s="45" t="s">
        <v>374</v>
      </c>
      <c r="D166" s="85">
        <v>1434</v>
      </c>
      <c r="E166" s="30">
        <v>1434</v>
      </c>
      <c r="F166" s="30"/>
      <c r="G166" s="106"/>
      <c r="H166" s="85">
        <v>1434</v>
      </c>
      <c r="I166" s="30">
        <v>1434</v>
      </c>
      <c r="J166" s="30"/>
      <c r="K166" s="106"/>
      <c r="L166" s="85">
        <v>1434</v>
      </c>
      <c r="M166" s="30">
        <v>1434</v>
      </c>
      <c r="N166" s="30"/>
      <c r="O166" s="106"/>
      <c r="P166" s="250"/>
    </row>
    <row r="167" spans="1:16" s="23" customFormat="1" ht="48.75" customHeight="1" x14ac:dyDescent="0.3">
      <c r="A167" s="24"/>
      <c r="B167" s="37"/>
      <c r="C167" s="45" t="s">
        <v>375</v>
      </c>
      <c r="D167" s="85">
        <v>345</v>
      </c>
      <c r="E167" s="30">
        <v>345</v>
      </c>
      <c r="F167" s="30"/>
      <c r="G167" s="106"/>
      <c r="H167" s="85">
        <v>345</v>
      </c>
      <c r="I167" s="30">
        <v>345</v>
      </c>
      <c r="J167" s="30"/>
      <c r="K167" s="106"/>
      <c r="L167" s="85">
        <v>345</v>
      </c>
      <c r="M167" s="30">
        <v>345</v>
      </c>
      <c r="N167" s="30"/>
      <c r="O167" s="106"/>
      <c r="P167" s="250"/>
    </row>
    <row r="168" spans="1:16" s="23" customFormat="1" x14ac:dyDescent="0.3">
      <c r="A168" s="24"/>
      <c r="B168" s="37"/>
      <c r="C168" s="45" t="s">
        <v>437</v>
      </c>
      <c r="D168" s="85"/>
      <c r="E168" s="30"/>
      <c r="F168" s="30"/>
      <c r="G168" s="106"/>
      <c r="H168" s="85">
        <v>833</v>
      </c>
      <c r="I168" s="30">
        <v>833</v>
      </c>
      <c r="J168" s="30"/>
      <c r="K168" s="106"/>
      <c r="L168" s="85">
        <v>833</v>
      </c>
      <c r="M168" s="30">
        <v>833</v>
      </c>
      <c r="N168" s="30"/>
      <c r="O168" s="106"/>
      <c r="P168" s="250"/>
    </row>
    <row r="169" spans="1:16" s="23" customFormat="1" ht="28.2" x14ac:dyDescent="0.3">
      <c r="A169" s="24"/>
      <c r="B169" s="37"/>
      <c r="C169" s="45" t="s">
        <v>493</v>
      </c>
      <c r="D169" s="85"/>
      <c r="E169" s="30"/>
      <c r="F169" s="30"/>
      <c r="G169" s="106"/>
      <c r="H169" s="85">
        <v>183274</v>
      </c>
      <c r="I169" s="30">
        <v>183274</v>
      </c>
      <c r="J169" s="30"/>
      <c r="K169" s="230"/>
      <c r="L169" s="85">
        <v>183274</v>
      </c>
      <c r="M169" s="30">
        <v>183274</v>
      </c>
      <c r="N169" s="30"/>
      <c r="O169" s="106"/>
      <c r="P169" s="250"/>
    </row>
    <row r="170" spans="1:16" s="23" customFormat="1" ht="28.2" x14ac:dyDescent="0.3">
      <c r="A170" s="24"/>
      <c r="B170" s="37"/>
      <c r="C170" s="45" t="s">
        <v>494</v>
      </c>
      <c r="D170" s="85"/>
      <c r="E170" s="30"/>
      <c r="F170" s="30"/>
      <c r="G170" s="106"/>
      <c r="H170" s="85">
        <v>4000</v>
      </c>
      <c r="I170" s="30">
        <v>4000</v>
      </c>
      <c r="J170" s="30"/>
      <c r="K170" s="230"/>
      <c r="L170" s="85">
        <v>4000</v>
      </c>
      <c r="M170" s="30">
        <v>4000</v>
      </c>
      <c r="N170" s="30"/>
      <c r="O170" s="106"/>
      <c r="P170" s="250"/>
    </row>
    <row r="171" spans="1:16" s="23" customFormat="1" x14ac:dyDescent="0.3">
      <c r="A171" s="24"/>
      <c r="B171" s="37"/>
      <c r="C171" s="45" t="s">
        <v>495</v>
      </c>
      <c r="D171" s="85"/>
      <c r="E171" s="30"/>
      <c r="F171" s="30"/>
      <c r="G171" s="106"/>
      <c r="H171" s="85">
        <v>1314</v>
      </c>
      <c r="I171" s="30">
        <v>1314</v>
      </c>
      <c r="J171" s="30"/>
      <c r="K171" s="230"/>
      <c r="L171" s="85">
        <v>1314</v>
      </c>
      <c r="M171" s="30">
        <v>1314</v>
      </c>
      <c r="N171" s="30"/>
      <c r="O171" s="106"/>
      <c r="P171" s="250"/>
    </row>
    <row r="172" spans="1:16" s="22" customFormat="1" x14ac:dyDescent="0.3">
      <c r="A172" s="24"/>
      <c r="B172" s="37"/>
      <c r="C172" s="63" t="s">
        <v>30</v>
      </c>
      <c r="D172" s="90">
        <f t="shared" ref="D172:G172" si="48">SUM(D165:D167)</f>
        <v>1779</v>
      </c>
      <c r="E172" s="72">
        <f t="shared" si="48"/>
        <v>1779</v>
      </c>
      <c r="F172" s="72">
        <f t="shared" si="48"/>
        <v>0</v>
      </c>
      <c r="G172" s="118">
        <f t="shared" si="48"/>
        <v>0</v>
      </c>
      <c r="H172" s="97">
        <f>SUM(H165:H171)</f>
        <v>191200</v>
      </c>
      <c r="I172" s="72">
        <f t="shared" ref="I172:K172" si="49">SUM(I165:I171)</f>
        <v>191200</v>
      </c>
      <c r="J172" s="72">
        <f t="shared" si="49"/>
        <v>0</v>
      </c>
      <c r="K172" s="226">
        <f t="shared" si="49"/>
        <v>0</v>
      </c>
      <c r="L172" s="97">
        <f>SUM(L165:L171)</f>
        <v>191200</v>
      </c>
      <c r="M172" s="72">
        <f t="shared" ref="M172:O172" si="50">SUM(M165:M171)</f>
        <v>191200</v>
      </c>
      <c r="N172" s="72">
        <f t="shared" si="50"/>
        <v>0</v>
      </c>
      <c r="O172" s="116">
        <f t="shared" si="50"/>
        <v>0</v>
      </c>
      <c r="P172" s="245"/>
    </row>
    <row r="173" spans="1:16" s="10" customFormat="1" x14ac:dyDescent="0.3">
      <c r="A173" s="41"/>
      <c r="B173" s="37"/>
      <c r="C173" s="63"/>
      <c r="D173" s="90"/>
      <c r="E173" s="72"/>
      <c r="F173" s="72"/>
      <c r="G173" s="118"/>
      <c r="H173" s="90"/>
      <c r="I173" s="72"/>
      <c r="J173" s="72"/>
      <c r="K173" s="118"/>
      <c r="L173" s="90"/>
      <c r="M173" s="72"/>
      <c r="N173" s="72"/>
      <c r="O173" s="118"/>
      <c r="P173" s="7"/>
    </row>
    <row r="174" spans="1:16" s="10" customFormat="1" x14ac:dyDescent="0.3">
      <c r="A174" s="41"/>
      <c r="B174" s="37"/>
      <c r="C174" s="64" t="s">
        <v>64</v>
      </c>
      <c r="D174" s="92">
        <f t="shared" ref="D174:K174" si="51">D163+D172</f>
        <v>86889</v>
      </c>
      <c r="E174" s="73">
        <f t="shared" si="51"/>
        <v>75472</v>
      </c>
      <c r="F174" s="73">
        <f t="shared" si="51"/>
        <v>11317</v>
      </c>
      <c r="G174" s="119">
        <f t="shared" si="51"/>
        <v>100</v>
      </c>
      <c r="H174" s="92">
        <f t="shared" si="51"/>
        <v>398632</v>
      </c>
      <c r="I174" s="73">
        <f t="shared" si="51"/>
        <v>387215</v>
      </c>
      <c r="J174" s="73">
        <f t="shared" si="51"/>
        <v>11317</v>
      </c>
      <c r="K174" s="119">
        <f t="shared" si="51"/>
        <v>100</v>
      </c>
      <c r="L174" s="92">
        <f t="shared" ref="L174:O174" si="52">L163+L172</f>
        <v>402115</v>
      </c>
      <c r="M174" s="73">
        <f t="shared" si="52"/>
        <v>385930</v>
      </c>
      <c r="N174" s="73">
        <f t="shared" si="52"/>
        <v>11317</v>
      </c>
      <c r="O174" s="119">
        <f t="shared" si="52"/>
        <v>4868</v>
      </c>
      <c r="P174" s="7"/>
    </row>
    <row r="175" spans="1:16" s="10" customFormat="1" x14ac:dyDescent="0.3">
      <c r="A175" s="41"/>
      <c r="B175" s="37"/>
      <c r="C175" s="64"/>
      <c r="D175" s="94"/>
      <c r="E175" s="70"/>
      <c r="F175" s="70"/>
      <c r="G175" s="121"/>
      <c r="H175" s="94"/>
      <c r="I175" s="70"/>
      <c r="J175" s="70"/>
      <c r="K175" s="121"/>
      <c r="L175" s="94"/>
      <c r="M175" s="70"/>
      <c r="N175" s="70"/>
      <c r="O175" s="121"/>
      <c r="P175" s="7"/>
    </row>
    <row r="176" spans="1:16" s="10" customFormat="1" x14ac:dyDescent="0.3">
      <c r="A176" s="41"/>
      <c r="B176" s="25" t="s">
        <v>23</v>
      </c>
      <c r="C176" s="45" t="s">
        <v>68</v>
      </c>
      <c r="D176" s="91"/>
      <c r="E176" s="69"/>
      <c r="F176" s="69"/>
      <c r="G176" s="117"/>
      <c r="H176" s="91"/>
      <c r="I176" s="69"/>
      <c r="J176" s="69"/>
      <c r="K176" s="117"/>
      <c r="L176" s="91"/>
      <c r="M176" s="69"/>
      <c r="N176" s="69"/>
      <c r="O176" s="117"/>
      <c r="P176" s="7"/>
    </row>
    <row r="177" spans="1:16" s="10" customFormat="1" x14ac:dyDescent="0.3">
      <c r="A177" s="41"/>
      <c r="B177" s="43"/>
      <c r="C177" s="45" t="s">
        <v>91</v>
      </c>
      <c r="D177" s="91"/>
      <c r="E177" s="69"/>
      <c r="F177" s="69"/>
      <c r="G177" s="117"/>
      <c r="H177" s="91"/>
      <c r="I177" s="69"/>
      <c r="J177" s="69"/>
      <c r="K177" s="117"/>
      <c r="L177" s="91"/>
      <c r="M177" s="69"/>
      <c r="N177" s="69"/>
      <c r="O177" s="117"/>
      <c r="P177" s="7"/>
    </row>
    <row r="178" spans="1:16" s="23" customFormat="1" x14ac:dyDescent="0.3">
      <c r="A178" s="98"/>
      <c r="B178" s="37"/>
      <c r="C178" s="63" t="s">
        <v>30</v>
      </c>
      <c r="D178" s="97">
        <v>0</v>
      </c>
      <c r="E178" s="72">
        <v>0</v>
      </c>
      <c r="F178" s="72">
        <v>0</v>
      </c>
      <c r="G178" s="116">
        <v>0</v>
      </c>
      <c r="H178" s="97">
        <v>0</v>
      </c>
      <c r="I178" s="72">
        <v>0</v>
      </c>
      <c r="J178" s="72">
        <v>0</v>
      </c>
      <c r="K178" s="116">
        <v>0</v>
      </c>
      <c r="L178" s="97">
        <v>0</v>
      </c>
      <c r="M178" s="72">
        <v>0</v>
      </c>
      <c r="N178" s="72">
        <v>0</v>
      </c>
      <c r="O178" s="116">
        <v>0</v>
      </c>
      <c r="P178" s="250"/>
    </row>
    <row r="179" spans="1:16" s="21" customFormat="1" x14ac:dyDescent="0.3">
      <c r="A179" s="27"/>
      <c r="B179" s="25"/>
      <c r="C179" s="45"/>
      <c r="D179" s="91"/>
      <c r="E179" s="69"/>
      <c r="F179" s="69"/>
      <c r="G179" s="117"/>
      <c r="H179" s="91"/>
      <c r="I179" s="69"/>
      <c r="J179" s="69"/>
      <c r="K179" s="117"/>
      <c r="L179" s="91"/>
      <c r="M179" s="69"/>
      <c r="N179" s="69"/>
      <c r="O179" s="117"/>
      <c r="P179" s="248"/>
    </row>
    <row r="180" spans="1:16" s="21" customFormat="1" x14ac:dyDescent="0.3">
      <c r="A180" s="27"/>
      <c r="B180" s="25"/>
      <c r="C180" s="45" t="s">
        <v>92</v>
      </c>
      <c r="D180" s="91"/>
      <c r="E180" s="69"/>
      <c r="F180" s="69"/>
      <c r="G180" s="117"/>
      <c r="H180" s="91"/>
      <c r="I180" s="69"/>
      <c r="J180" s="69"/>
      <c r="K180" s="117"/>
      <c r="L180" s="91"/>
      <c r="M180" s="69"/>
      <c r="N180" s="69"/>
      <c r="O180" s="117"/>
      <c r="P180" s="248"/>
    </row>
    <row r="181" spans="1:16" s="21" customFormat="1" x14ac:dyDescent="0.3">
      <c r="A181" s="24"/>
      <c r="B181" s="43"/>
      <c r="C181" s="45" t="s">
        <v>376</v>
      </c>
      <c r="D181" s="80">
        <v>2000</v>
      </c>
      <c r="E181" s="53">
        <v>2000</v>
      </c>
      <c r="F181" s="53"/>
      <c r="G181" s="107"/>
      <c r="H181" s="80">
        <v>2000</v>
      </c>
      <c r="I181" s="53">
        <v>2000</v>
      </c>
      <c r="J181" s="53"/>
      <c r="K181" s="107"/>
      <c r="L181" s="80">
        <v>2000</v>
      </c>
      <c r="M181" s="53">
        <v>2000</v>
      </c>
      <c r="N181" s="53"/>
      <c r="O181" s="107"/>
      <c r="P181" s="248"/>
    </row>
    <row r="182" spans="1:16" s="21" customFormat="1" x14ac:dyDescent="0.3">
      <c r="A182" s="24"/>
      <c r="B182" s="28"/>
      <c r="C182" s="63" t="s">
        <v>30</v>
      </c>
      <c r="D182" s="90">
        <f t="shared" ref="D182:K182" si="53">SUM(D181:D181)</f>
        <v>2000</v>
      </c>
      <c r="E182" s="72">
        <f t="shared" si="53"/>
        <v>2000</v>
      </c>
      <c r="F182" s="72">
        <f t="shared" si="53"/>
        <v>0</v>
      </c>
      <c r="G182" s="118">
        <f t="shared" si="53"/>
        <v>0</v>
      </c>
      <c r="H182" s="90">
        <f t="shared" si="53"/>
        <v>2000</v>
      </c>
      <c r="I182" s="72">
        <f t="shared" si="53"/>
        <v>2000</v>
      </c>
      <c r="J182" s="72">
        <f t="shared" si="53"/>
        <v>0</v>
      </c>
      <c r="K182" s="118">
        <f t="shared" si="53"/>
        <v>0</v>
      </c>
      <c r="L182" s="90">
        <f t="shared" ref="L182:O182" si="54">SUM(L181:L181)</f>
        <v>2000</v>
      </c>
      <c r="M182" s="72">
        <f t="shared" si="54"/>
        <v>2000</v>
      </c>
      <c r="N182" s="72">
        <f t="shared" si="54"/>
        <v>0</v>
      </c>
      <c r="O182" s="118">
        <f t="shared" si="54"/>
        <v>0</v>
      </c>
      <c r="P182" s="248"/>
    </row>
    <row r="183" spans="1:16" s="21" customFormat="1" x14ac:dyDescent="0.3">
      <c r="A183" s="24"/>
      <c r="B183" s="28"/>
      <c r="C183" s="63"/>
      <c r="D183" s="90"/>
      <c r="E183" s="72"/>
      <c r="F183" s="72"/>
      <c r="G183" s="118"/>
      <c r="H183" s="90"/>
      <c r="I183" s="72"/>
      <c r="J183" s="72"/>
      <c r="K183" s="118"/>
      <c r="L183" s="90"/>
      <c r="M183" s="72"/>
      <c r="N183" s="72"/>
      <c r="O183" s="118"/>
      <c r="P183" s="248"/>
    </row>
    <row r="184" spans="1:16" s="21" customFormat="1" x14ac:dyDescent="0.3">
      <c r="A184" s="24"/>
      <c r="B184" s="28"/>
      <c r="C184" s="64" t="s">
        <v>79</v>
      </c>
      <c r="D184" s="92">
        <f t="shared" ref="D184:K184" si="55">D178+D182</f>
        <v>2000</v>
      </c>
      <c r="E184" s="73">
        <f t="shared" si="55"/>
        <v>2000</v>
      </c>
      <c r="F184" s="73">
        <f t="shared" si="55"/>
        <v>0</v>
      </c>
      <c r="G184" s="119">
        <f t="shared" si="55"/>
        <v>0</v>
      </c>
      <c r="H184" s="92">
        <f t="shared" si="55"/>
        <v>2000</v>
      </c>
      <c r="I184" s="73">
        <f t="shared" si="55"/>
        <v>2000</v>
      </c>
      <c r="J184" s="73">
        <f t="shared" si="55"/>
        <v>0</v>
      </c>
      <c r="K184" s="119">
        <f t="shared" si="55"/>
        <v>0</v>
      </c>
      <c r="L184" s="92">
        <f t="shared" ref="L184:O184" si="56">L178+L182</f>
        <v>2000</v>
      </c>
      <c r="M184" s="73">
        <f t="shared" si="56"/>
        <v>2000</v>
      </c>
      <c r="N184" s="73">
        <f t="shared" si="56"/>
        <v>0</v>
      </c>
      <c r="O184" s="119">
        <f t="shared" si="56"/>
        <v>0</v>
      </c>
      <c r="P184" s="248"/>
    </row>
    <row r="185" spans="1:16" s="21" customFormat="1" x14ac:dyDescent="0.3">
      <c r="A185" s="24"/>
      <c r="B185" s="28"/>
      <c r="C185" s="63"/>
      <c r="D185" s="93"/>
      <c r="E185" s="68"/>
      <c r="F185" s="68"/>
      <c r="G185" s="120"/>
      <c r="H185" s="93"/>
      <c r="I185" s="68"/>
      <c r="J185" s="68"/>
      <c r="K185" s="120"/>
      <c r="L185" s="93"/>
      <c r="M185" s="68"/>
      <c r="N185" s="68"/>
      <c r="O185" s="120"/>
      <c r="P185" s="248"/>
    </row>
    <row r="186" spans="1:16" s="21" customFormat="1" x14ac:dyDescent="0.3">
      <c r="A186" s="24"/>
      <c r="B186" s="25" t="s">
        <v>25</v>
      </c>
      <c r="C186" s="45" t="s">
        <v>3</v>
      </c>
      <c r="D186" s="80"/>
      <c r="E186" s="53"/>
      <c r="F186" s="53"/>
      <c r="G186" s="107"/>
      <c r="H186" s="80"/>
      <c r="I186" s="53"/>
      <c r="J186" s="53"/>
      <c r="K186" s="107"/>
      <c r="L186" s="80"/>
      <c r="M186" s="53"/>
      <c r="N186" s="53"/>
      <c r="O186" s="107"/>
      <c r="P186" s="248"/>
    </row>
    <row r="187" spans="1:16" s="21" customFormat="1" x14ac:dyDescent="0.3">
      <c r="A187" s="24"/>
      <c r="B187" s="28"/>
      <c r="C187" s="45" t="s">
        <v>75</v>
      </c>
      <c r="D187" s="80"/>
      <c r="E187" s="53"/>
      <c r="F187" s="53"/>
      <c r="G187" s="107"/>
      <c r="H187" s="80"/>
      <c r="I187" s="53"/>
      <c r="J187" s="53"/>
      <c r="K187" s="107"/>
      <c r="L187" s="80"/>
      <c r="M187" s="53"/>
      <c r="N187" s="53"/>
      <c r="O187" s="107"/>
      <c r="P187" s="248"/>
    </row>
    <row r="188" spans="1:16" s="21" customFormat="1" x14ac:dyDescent="0.3">
      <c r="A188" s="24"/>
      <c r="B188" s="28"/>
      <c r="C188" s="45" t="s">
        <v>146</v>
      </c>
      <c r="D188" s="80">
        <v>700</v>
      </c>
      <c r="E188" s="53">
        <v>700</v>
      </c>
      <c r="F188" s="53"/>
      <c r="G188" s="107"/>
      <c r="H188" s="80">
        <v>700</v>
      </c>
      <c r="I188" s="53">
        <v>700</v>
      </c>
      <c r="J188" s="53"/>
      <c r="K188" s="107"/>
      <c r="L188" s="80">
        <v>700</v>
      </c>
      <c r="M188" s="53">
        <v>700</v>
      </c>
      <c r="N188" s="53"/>
      <c r="O188" s="107"/>
      <c r="P188" s="248"/>
    </row>
    <row r="189" spans="1:16" s="21" customFormat="1" x14ac:dyDescent="0.3">
      <c r="A189" s="24"/>
      <c r="B189" s="28"/>
      <c r="C189" s="45" t="s">
        <v>377</v>
      </c>
      <c r="D189" s="80">
        <v>7600</v>
      </c>
      <c r="E189" s="53">
        <v>7600</v>
      </c>
      <c r="F189" s="53"/>
      <c r="G189" s="107"/>
      <c r="H189" s="80">
        <v>7600</v>
      </c>
      <c r="I189" s="53">
        <v>7600</v>
      </c>
      <c r="J189" s="53"/>
      <c r="K189" s="107"/>
      <c r="L189" s="80">
        <v>7600</v>
      </c>
      <c r="M189" s="53">
        <v>7600</v>
      </c>
      <c r="N189" s="53"/>
      <c r="O189" s="107"/>
      <c r="P189" s="248"/>
    </row>
    <row r="190" spans="1:16" s="21" customFormat="1" x14ac:dyDescent="0.3">
      <c r="A190" s="58"/>
      <c r="B190" s="212"/>
      <c r="C190" s="45" t="s">
        <v>438</v>
      </c>
      <c r="D190" s="80"/>
      <c r="E190" s="213"/>
      <c r="F190" s="213"/>
      <c r="G190" s="108"/>
      <c r="H190" s="80">
        <v>550</v>
      </c>
      <c r="I190" s="213">
        <v>550</v>
      </c>
      <c r="J190" s="213"/>
      <c r="K190" s="108"/>
      <c r="L190" s="80">
        <v>550</v>
      </c>
      <c r="M190" s="213">
        <v>550</v>
      </c>
      <c r="N190" s="213"/>
      <c r="O190" s="108"/>
      <c r="P190" s="248"/>
    </row>
    <row r="191" spans="1:16" s="21" customFormat="1" x14ac:dyDescent="0.3">
      <c r="A191" s="58"/>
      <c r="B191" s="212"/>
      <c r="C191" s="45" t="s">
        <v>439</v>
      </c>
      <c r="D191" s="80"/>
      <c r="E191" s="213"/>
      <c r="F191" s="213"/>
      <c r="G191" s="108"/>
      <c r="H191" s="86">
        <v>23479</v>
      </c>
      <c r="I191" s="53">
        <v>23479</v>
      </c>
      <c r="J191" s="53"/>
      <c r="K191" s="225"/>
      <c r="L191" s="86">
        <v>23479</v>
      </c>
      <c r="M191" s="53">
        <v>23479</v>
      </c>
      <c r="N191" s="53"/>
      <c r="O191" s="108"/>
      <c r="P191" s="248"/>
    </row>
    <row r="192" spans="1:16" s="21" customFormat="1" x14ac:dyDescent="0.3">
      <c r="A192" s="58"/>
      <c r="B192" s="212"/>
      <c r="C192" s="63" t="s">
        <v>30</v>
      </c>
      <c r="D192" s="90">
        <f>SUM(D188:D189)</f>
        <v>8300</v>
      </c>
      <c r="E192" s="224">
        <f t="shared" ref="E192:G192" si="57">SUM(E188:E189)</f>
        <v>8300</v>
      </c>
      <c r="F192" s="224">
        <f t="shared" si="57"/>
        <v>0</v>
      </c>
      <c r="G192" s="116">
        <f t="shared" si="57"/>
        <v>0</v>
      </c>
      <c r="H192" s="97">
        <f>SUM(H188:H191)</f>
        <v>32329</v>
      </c>
      <c r="I192" s="72">
        <f>SUM(I188:I191)</f>
        <v>32329</v>
      </c>
      <c r="J192" s="72">
        <f t="shared" ref="J192:K192" si="58">SUM(J188:J190)</f>
        <v>0</v>
      </c>
      <c r="K192" s="224">
        <f t="shared" si="58"/>
        <v>0</v>
      </c>
      <c r="L192" s="97">
        <f>SUM(L188:L191)</f>
        <v>32329</v>
      </c>
      <c r="M192" s="72">
        <f>SUM(M188:M191)</f>
        <v>32329</v>
      </c>
      <c r="N192" s="72">
        <f t="shared" ref="N192:O192" si="59">SUM(N188:N190)</f>
        <v>0</v>
      </c>
      <c r="O192" s="116">
        <f t="shared" si="59"/>
        <v>0</v>
      </c>
      <c r="P192" s="248"/>
    </row>
    <row r="193" spans="1:16" s="10" customFormat="1" x14ac:dyDescent="0.3">
      <c r="A193" s="7"/>
      <c r="B193" s="8"/>
      <c r="C193" s="32"/>
      <c r="D193" s="217"/>
      <c r="G193" s="218"/>
      <c r="H193" s="217"/>
      <c r="K193" s="218"/>
      <c r="L193" s="217"/>
      <c r="O193" s="218"/>
      <c r="P193" s="7"/>
    </row>
    <row r="194" spans="1:16" s="21" customFormat="1" x14ac:dyDescent="0.3">
      <c r="A194" s="24"/>
      <c r="B194" s="28"/>
      <c r="C194" s="45" t="s">
        <v>95</v>
      </c>
      <c r="D194" s="80"/>
      <c r="E194" s="53"/>
      <c r="F194" s="53"/>
      <c r="G194" s="107"/>
      <c r="H194" s="80"/>
      <c r="I194" s="53"/>
      <c r="J194" s="53"/>
      <c r="K194" s="107"/>
      <c r="L194" s="80"/>
      <c r="M194" s="53"/>
      <c r="N194" s="53"/>
      <c r="O194" s="107"/>
      <c r="P194" s="248"/>
    </row>
    <row r="195" spans="1:16" s="21" customFormat="1" x14ac:dyDescent="0.3">
      <c r="A195" s="24"/>
      <c r="B195" s="28"/>
      <c r="C195" s="45" t="s">
        <v>1</v>
      </c>
      <c r="D195" s="80">
        <v>8000</v>
      </c>
      <c r="E195" s="53">
        <v>8000</v>
      </c>
      <c r="F195" s="53"/>
      <c r="G195" s="107"/>
      <c r="H195" s="80">
        <v>8000</v>
      </c>
      <c r="I195" s="53">
        <v>8000</v>
      </c>
      <c r="J195" s="53"/>
      <c r="K195" s="107"/>
      <c r="L195" s="80">
        <v>8000</v>
      </c>
      <c r="M195" s="53">
        <v>8000</v>
      </c>
      <c r="N195" s="53"/>
      <c r="O195" s="107"/>
      <c r="P195" s="248"/>
    </row>
    <row r="196" spans="1:16" s="21" customFormat="1" x14ac:dyDescent="0.3">
      <c r="A196" s="24"/>
      <c r="B196" s="28"/>
      <c r="C196" s="45" t="s">
        <v>191</v>
      </c>
      <c r="D196" s="80">
        <v>5000</v>
      </c>
      <c r="E196" s="53">
        <v>5000</v>
      </c>
      <c r="F196" s="53"/>
      <c r="G196" s="107"/>
      <c r="H196" s="80">
        <v>5000</v>
      </c>
      <c r="I196" s="53">
        <v>5000</v>
      </c>
      <c r="J196" s="53"/>
      <c r="K196" s="107"/>
      <c r="L196" s="80">
        <v>5000</v>
      </c>
      <c r="M196" s="53">
        <v>5000</v>
      </c>
      <c r="N196" s="53"/>
      <c r="O196" s="107"/>
      <c r="P196" s="248"/>
    </row>
    <row r="197" spans="1:16" s="21" customFormat="1" x14ac:dyDescent="0.3">
      <c r="A197" s="24"/>
      <c r="B197" s="28"/>
      <c r="C197" s="45" t="s">
        <v>440</v>
      </c>
      <c r="D197" s="86"/>
      <c r="E197" s="53"/>
      <c r="F197" s="53"/>
      <c r="G197" s="108"/>
      <c r="H197" s="86">
        <v>5000</v>
      </c>
      <c r="I197" s="53">
        <v>5000</v>
      </c>
      <c r="J197" s="53"/>
      <c r="K197" s="108"/>
      <c r="L197" s="86">
        <v>5000</v>
      </c>
      <c r="M197" s="53">
        <v>5000</v>
      </c>
      <c r="N197" s="53"/>
      <c r="O197" s="108"/>
      <c r="P197" s="248"/>
    </row>
    <row r="198" spans="1:16" s="21" customFormat="1" x14ac:dyDescent="0.3">
      <c r="A198" s="24"/>
      <c r="B198" s="28"/>
      <c r="C198" s="63" t="s">
        <v>30</v>
      </c>
      <c r="D198" s="97">
        <f>SUM(D195:D196)</f>
        <v>13000</v>
      </c>
      <c r="E198" s="72">
        <f t="shared" ref="E198:G198" si="60">SUM(E195:E196)</f>
        <v>13000</v>
      </c>
      <c r="F198" s="72">
        <f t="shared" si="60"/>
        <v>0</v>
      </c>
      <c r="G198" s="116">
        <f t="shared" si="60"/>
        <v>0</v>
      </c>
      <c r="H198" s="97">
        <f>SUM(H195:H197)</f>
        <v>18000</v>
      </c>
      <c r="I198" s="72">
        <f t="shared" ref="I198:K198" si="61">SUM(I195:I197)</f>
        <v>18000</v>
      </c>
      <c r="J198" s="72">
        <f t="shared" si="61"/>
        <v>0</v>
      </c>
      <c r="K198" s="226">
        <f t="shared" si="61"/>
        <v>0</v>
      </c>
      <c r="L198" s="97">
        <f>SUM(L195:L197)</f>
        <v>18000</v>
      </c>
      <c r="M198" s="72">
        <f t="shared" ref="M198:O198" si="62">SUM(M195:M197)</f>
        <v>18000</v>
      </c>
      <c r="N198" s="72">
        <f t="shared" si="62"/>
        <v>0</v>
      </c>
      <c r="O198" s="116">
        <f t="shared" si="62"/>
        <v>0</v>
      </c>
      <c r="P198" s="248"/>
    </row>
    <row r="199" spans="1:16" s="21" customFormat="1" x14ac:dyDescent="0.3">
      <c r="A199" s="24"/>
      <c r="B199" s="28"/>
      <c r="C199" s="63"/>
      <c r="D199" s="90"/>
      <c r="E199" s="72"/>
      <c r="F199" s="72"/>
      <c r="G199" s="118"/>
      <c r="H199" s="90"/>
      <c r="I199" s="72"/>
      <c r="J199" s="72"/>
      <c r="K199" s="118"/>
      <c r="L199" s="90"/>
      <c r="M199" s="72"/>
      <c r="N199" s="72"/>
      <c r="O199" s="118"/>
      <c r="P199" s="248"/>
    </row>
    <row r="200" spans="1:16" s="21" customFormat="1" x14ac:dyDescent="0.3">
      <c r="A200" s="24"/>
      <c r="B200" s="28"/>
      <c r="C200" s="64" t="s">
        <v>46</v>
      </c>
      <c r="D200" s="179">
        <f>D198+D192</f>
        <v>21300</v>
      </c>
      <c r="E200" s="73">
        <f t="shared" ref="E200:G200" si="63">E198+E192</f>
        <v>21300</v>
      </c>
      <c r="F200" s="73">
        <f t="shared" si="63"/>
        <v>0</v>
      </c>
      <c r="G200" s="216">
        <f t="shared" si="63"/>
        <v>0</v>
      </c>
      <c r="H200" s="179">
        <f>H198+H192</f>
        <v>50329</v>
      </c>
      <c r="I200" s="73">
        <f t="shared" ref="I200:K200" si="64">I198+I192</f>
        <v>50329</v>
      </c>
      <c r="J200" s="73">
        <f t="shared" si="64"/>
        <v>0</v>
      </c>
      <c r="K200" s="216">
        <f t="shared" si="64"/>
        <v>0</v>
      </c>
      <c r="L200" s="179">
        <f>L198+L192</f>
        <v>50329</v>
      </c>
      <c r="M200" s="73">
        <f t="shared" ref="M200:O200" si="65">M198+M192</f>
        <v>50329</v>
      </c>
      <c r="N200" s="73">
        <f t="shared" si="65"/>
        <v>0</v>
      </c>
      <c r="O200" s="216">
        <f t="shared" si="65"/>
        <v>0</v>
      </c>
      <c r="P200" s="248"/>
    </row>
    <row r="201" spans="1:16" s="21" customFormat="1" x14ac:dyDescent="0.3">
      <c r="A201" s="24"/>
      <c r="B201" s="28"/>
      <c r="C201" s="45"/>
      <c r="D201" s="80"/>
      <c r="E201" s="53"/>
      <c r="F201" s="53"/>
      <c r="G201" s="107"/>
      <c r="H201" s="80"/>
      <c r="I201" s="53"/>
      <c r="J201" s="53"/>
      <c r="K201" s="107"/>
      <c r="L201" s="80"/>
      <c r="M201" s="53"/>
      <c r="N201" s="53"/>
      <c r="O201" s="107"/>
      <c r="P201" s="248"/>
    </row>
    <row r="202" spans="1:16" s="21" customFormat="1" x14ac:dyDescent="0.3">
      <c r="A202" s="24"/>
      <c r="B202" s="28"/>
      <c r="C202" s="62" t="s">
        <v>14</v>
      </c>
      <c r="D202" s="95">
        <f t="shared" ref="D202:O202" si="66">D75+D95+D130+D144+D174+D184+D200</f>
        <v>2445013</v>
      </c>
      <c r="E202" s="74">
        <f t="shared" si="66"/>
        <v>2259669</v>
      </c>
      <c r="F202" s="74">
        <f t="shared" si="66"/>
        <v>185244</v>
      </c>
      <c r="G202" s="122">
        <f t="shared" si="66"/>
        <v>100</v>
      </c>
      <c r="H202" s="95">
        <f t="shared" si="66"/>
        <v>3095224</v>
      </c>
      <c r="I202" s="74">
        <f t="shared" si="66"/>
        <v>2898400</v>
      </c>
      <c r="J202" s="74">
        <f t="shared" si="66"/>
        <v>196724</v>
      </c>
      <c r="K202" s="122">
        <f t="shared" si="66"/>
        <v>100</v>
      </c>
      <c r="L202" s="95">
        <f t="shared" si="66"/>
        <v>3185949</v>
      </c>
      <c r="M202" s="74">
        <f t="shared" si="66"/>
        <v>2973352</v>
      </c>
      <c r="N202" s="74">
        <f t="shared" si="66"/>
        <v>207729</v>
      </c>
      <c r="O202" s="122">
        <f t="shared" si="66"/>
        <v>4868</v>
      </c>
      <c r="P202" s="248"/>
    </row>
    <row r="203" spans="1:16" s="21" customFormat="1" x14ac:dyDescent="0.3">
      <c r="A203" s="24"/>
      <c r="B203" s="28"/>
      <c r="C203" s="29"/>
      <c r="D203" s="27"/>
      <c r="E203" s="34"/>
      <c r="F203" s="34"/>
      <c r="G203" s="103"/>
      <c r="H203" s="27"/>
      <c r="I203" s="34"/>
      <c r="J203" s="34"/>
      <c r="K203" s="103"/>
      <c r="L203" s="27"/>
      <c r="M203" s="34"/>
      <c r="N203" s="34"/>
      <c r="O203" s="103"/>
      <c r="P203" s="248"/>
    </row>
    <row r="204" spans="1:16" s="21" customFormat="1" x14ac:dyDescent="0.3">
      <c r="A204" s="24"/>
      <c r="B204" s="28"/>
      <c r="C204" s="29"/>
      <c r="D204" s="27"/>
      <c r="E204" s="34"/>
      <c r="F204" s="34"/>
      <c r="G204" s="103"/>
      <c r="H204" s="27"/>
      <c r="I204" s="34"/>
      <c r="J204" s="34"/>
      <c r="K204" s="103"/>
      <c r="L204" s="27"/>
      <c r="M204" s="34"/>
      <c r="N204" s="34"/>
      <c r="O204" s="103"/>
      <c r="P204" s="248"/>
    </row>
    <row r="205" spans="1:16" s="21" customFormat="1" x14ac:dyDescent="0.3">
      <c r="A205" s="258" t="s">
        <v>19</v>
      </c>
      <c r="B205" s="259"/>
      <c r="C205" s="260"/>
      <c r="D205" s="208">
        <f t="shared" ref="D205:O205" si="67">D39+D51+D202</f>
        <v>2554582</v>
      </c>
      <c r="E205" s="209">
        <f t="shared" si="67"/>
        <v>2369238</v>
      </c>
      <c r="F205" s="209">
        <f t="shared" si="67"/>
        <v>185244</v>
      </c>
      <c r="G205" s="210">
        <f t="shared" si="67"/>
        <v>100</v>
      </c>
      <c r="H205" s="208">
        <f t="shared" si="67"/>
        <v>3210477</v>
      </c>
      <c r="I205" s="209">
        <f t="shared" si="67"/>
        <v>3013653</v>
      </c>
      <c r="J205" s="209">
        <f t="shared" si="67"/>
        <v>196724</v>
      </c>
      <c r="K205" s="210">
        <f t="shared" si="67"/>
        <v>100</v>
      </c>
      <c r="L205" s="208">
        <f t="shared" si="67"/>
        <v>3316081</v>
      </c>
      <c r="M205" s="209">
        <f t="shared" si="67"/>
        <v>3103484</v>
      </c>
      <c r="N205" s="209">
        <f t="shared" si="67"/>
        <v>207729</v>
      </c>
      <c r="O205" s="210">
        <f t="shared" si="67"/>
        <v>4868</v>
      </c>
      <c r="P205" s="248"/>
    </row>
    <row r="206" spans="1:16" s="21" customFormat="1" x14ac:dyDescent="0.3">
      <c r="A206" s="24"/>
      <c r="B206" s="28"/>
      <c r="C206" s="29"/>
      <c r="D206" s="27"/>
      <c r="E206" s="34"/>
      <c r="F206" s="34"/>
      <c r="G206" s="103"/>
      <c r="H206" s="27"/>
      <c r="I206" s="34"/>
      <c r="J206" s="34"/>
      <c r="K206" s="103"/>
      <c r="L206" s="27"/>
      <c r="M206" s="34"/>
      <c r="N206" s="34"/>
      <c r="O206" s="103"/>
      <c r="P206" s="248"/>
    </row>
    <row r="207" spans="1:16" s="21" customFormat="1" ht="27.6" x14ac:dyDescent="0.3">
      <c r="A207" s="24"/>
      <c r="B207" s="60" t="s">
        <v>33</v>
      </c>
      <c r="C207" s="46" t="s">
        <v>35</v>
      </c>
      <c r="D207" s="96"/>
      <c r="E207" s="75"/>
      <c r="F207" s="75"/>
      <c r="G207" s="123"/>
      <c r="H207" s="96"/>
      <c r="I207" s="75"/>
      <c r="J207" s="75"/>
      <c r="K207" s="123"/>
      <c r="L207" s="96"/>
      <c r="M207" s="75"/>
      <c r="N207" s="75"/>
      <c r="O207" s="123"/>
      <c r="P207" s="248"/>
    </row>
    <row r="208" spans="1:16" s="10" customFormat="1" x14ac:dyDescent="0.3">
      <c r="A208" s="24"/>
      <c r="B208" s="25"/>
      <c r="C208" s="26" t="s">
        <v>496</v>
      </c>
      <c r="D208" s="35"/>
      <c r="E208" s="30"/>
      <c r="F208" s="30"/>
      <c r="G208" s="100"/>
      <c r="H208" s="35"/>
      <c r="I208" s="30"/>
      <c r="J208" s="30"/>
      <c r="K208" s="100"/>
      <c r="L208" s="35"/>
      <c r="M208" s="30"/>
      <c r="N208" s="30"/>
      <c r="O208" s="100"/>
      <c r="P208" s="7"/>
    </row>
    <row r="209" spans="1:16" s="23" customFormat="1" x14ac:dyDescent="0.3">
      <c r="A209" s="36"/>
      <c r="B209" s="37"/>
      <c r="C209" s="26" t="s">
        <v>402</v>
      </c>
      <c r="D209" s="35"/>
      <c r="E209" s="30"/>
      <c r="F209" s="30"/>
      <c r="G209" s="100"/>
      <c r="H209" s="35">
        <v>1041</v>
      </c>
      <c r="I209" s="30">
        <v>1041</v>
      </c>
      <c r="J209" s="30"/>
      <c r="K209" s="100"/>
      <c r="L209" s="35">
        <v>1041</v>
      </c>
      <c r="M209" s="30">
        <v>1041</v>
      </c>
      <c r="N209" s="30"/>
      <c r="O209" s="100"/>
      <c r="P209" s="250"/>
    </row>
    <row r="210" spans="1:16" s="21" customFormat="1" x14ac:dyDescent="0.3">
      <c r="A210" s="24"/>
      <c r="B210" s="25"/>
      <c r="C210" s="26" t="s">
        <v>403</v>
      </c>
      <c r="D210" s="35"/>
      <c r="E210" s="30"/>
      <c r="F210" s="30"/>
      <c r="G210" s="100"/>
      <c r="H210" s="35">
        <v>2110</v>
      </c>
      <c r="I210" s="30">
        <v>2110</v>
      </c>
      <c r="J210" s="30"/>
      <c r="K210" s="100"/>
      <c r="L210" s="35">
        <v>2110</v>
      </c>
      <c r="M210" s="30">
        <v>2110</v>
      </c>
      <c r="N210" s="30"/>
      <c r="O210" s="100"/>
      <c r="P210" s="248"/>
    </row>
    <row r="211" spans="1:16" s="22" customFormat="1" x14ac:dyDescent="0.3">
      <c r="A211" s="67"/>
      <c r="B211" s="37"/>
      <c r="C211" s="26" t="s">
        <v>497</v>
      </c>
      <c r="D211" s="35"/>
      <c r="E211" s="30"/>
      <c r="F211" s="30"/>
      <c r="G211" s="100"/>
      <c r="H211" s="35">
        <v>1386</v>
      </c>
      <c r="I211" s="30">
        <v>1386</v>
      </c>
      <c r="J211" s="30"/>
      <c r="K211" s="100"/>
      <c r="L211" s="35">
        <v>1386</v>
      </c>
      <c r="M211" s="30">
        <v>1386</v>
      </c>
      <c r="N211" s="30"/>
      <c r="O211" s="100"/>
      <c r="P211" s="245"/>
    </row>
    <row r="212" spans="1:16" s="22" customFormat="1" x14ac:dyDescent="0.3">
      <c r="A212" s="36"/>
      <c r="B212" s="37"/>
      <c r="C212" s="26" t="s">
        <v>404</v>
      </c>
      <c r="D212" s="35"/>
      <c r="E212" s="30"/>
      <c r="F212" s="30"/>
      <c r="G212" s="100"/>
      <c r="H212" s="35"/>
      <c r="I212" s="30"/>
      <c r="J212" s="30"/>
      <c r="K212" s="100"/>
      <c r="L212" s="35">
        <v>7076</v>
      </c>
      <c r="M212" s="30">
        <v>7076</v>
      </c>
      <c r="N212" s="30"/>
      <c r="O212" s="100"/>
      <c r="P212" s="245"/>
    </row>
    <row r="213" spans="1:16" s="10" customFormat="1" x14ac:dyDescent="0.3">
      <c r="A213" s="24"/>
      <c r="B213" s="25"/>
      <c r="C213" s="26" t="s">
        <v>405</v>
      </c>
      <c r="D213" s="35">
        <v>2722</v>
      </c>
      <c r="E213" s="30">
        <v>2722</v>
      </c>
      <c r="F213" s="30"/>
      <c r="G213" s="100"/>
      <c r="H213" s="35">
        <v>2722</v>
      </c>
      <c r="I213" s="30">
        <v>2722</v>
      </c>
      <c r="J213" s="30"/>
      <c r="K213" s="100"/>
      <c r="L213" s="35">
        <v>156322</v>
      </c>
      <c r="M213" s="30">
        <v>156322</v>
      </c>
      <c r="N213" s="30"/>
      <c r="O213" s="100"/>
      <c r="P213" s="7"/>
    </row>
    <row r="214" spans="1:16" s="10" customFormat="1" x14ac:dyDescent="0.3">
      <c r="A214" s="24"/>
      <c r="B214" s="25"/>
      <c r="C214" s="26" t="s">
        <v>406</v>
      </c>
      <c r="D214" s="35">
        <v>38852</v>
      </c>
      <c r="E214" s="30">
        <v>38852</v>
      </c>
      <c r="F214" s="30"/>
      <c r="G214" s="100"/>
      <c r="H214" s="35">
        <v>38852</v>
      </c>
      <c r="I214" s="30">
        <v>38852</v>
      </c>
      <c r="J214" s="30"/>
      <c r="K214" s="100"/>
      <c r="L214" s="35">
        <v>38852</v>
      </c>
      <c r="M214" s="30">
        <v>38852</v>
      </c>
      <c r="N214" s="30"/>
      <c r="O214" s="100"/>
      <c r="P214" s="7"/>
    </row>
    <row r="215" spans="1:16" s="10" customFormat="1" x14ac:dyDescent="0.3">
      <c r="A215" s="24"/>
      <c r="B215" s="25"/>
      <c r="C215" s="26" t="s">
        <v>407</v>
      </c>
      <c r="D215" s="35">
        <v>41323</v>
      </c>
      <c r="E215" s="30">
        <v>41323</v>
      </c>
      <c r="F215" s="30"/>
      <c r="G215" s="100"/>
      <c r="H215" s="35">
        <v>41323</v>
      </c>
      <c r="I215" s="30">
        <v>41323</v>
      </c>
      <c r="J215" s="30"/>
      <c r="K215" s="100"/>
      <c r="L215" s="35">
        <v>41323</v>
      </c>
      <c r="M215" s="30">
        <v>41323</v>
      </c>
      <c r="N215" s="30"/>
      <c r="O215" s="100"/>
      <c r="P215" s="7"/>
    </row>
    <row r="216" spans="1:16" s="22" customFormat="1" x14ac:dyDescent="0.3">
      <c r="A216" s="36"/>
      <c r="B216" s="37"/>
      <c r="C216" s="38" t="s">
        <v>28</v>
      </c>
      <c r="D216" s="87">
        <f t="shared" ref="D216:G216" si="68">SUM(D209:D215)</f>
        <v>82897</v>
      </c>
      <c r="E216" s="40">
        <f t="shared" si="68"/>
        <v>82897</v>
      </c>
      <c r="F216" s="40">
        <f t="shared" si="68"/>
        <v>0</v>
      </c>
      <c r="G216" s="104">
        <f t="shared" si="68"/>
        <v>0</v>
      </c>
      <c r="H216" s="87">
        <f t="shared" ref="H216:K216" si="69">SUM(H209:H215)</f>
        <v>87434</v>
      </c>
      <c r="I216" s="40">
        <f t="shared" si="69"/>
        <v>87434</v>
      </c>
      <c r="J216" s="40">
        <f t="shared" si="69"/>
        <v>0</v>
      </c>
      <c r="K216" s="104">
        <f t="shared" si="69"/>
        <v>0</v>
      </c>
      <c r="L216" s="87">
        <f t="shared" ref="L216:O216" si="70">SUM(L209:L215)</f>
        <v>248110</v>
      </c>
      <c r="M216" s="40">
        <f t="shared" si="70"/>
        <v>248110</v>
      </c>
      <c r="N216" s="40">
        <f t="shared" si="70"/>
        <v>0</v>
      </c>
      <c r="O216" s="104">
        <f t="shared" si="70"/>
        <v>0</v>
      </c>
      <c r="P216" s="245"/>
    </row>
    <row r="217" spans="1:16" s="10" customFormat="1" x14ac:dyDescent="0.3">
      <c r="A217" s="24"/>
      <c r="B217" s="25"/>
      <c r="C217" s="29"/>
      <c r="D217" s="79"/>
      <c r="E217" s="33"/>
      <c r="F217" s="33"/>
      <c r="G217" s="99"/>
      <c r="H217" s="79"/>
      <c r="I217" s="33"/>
      <c r="J217" s="33"/>
      <c r="K217" s="99"/>
      <c r="L217" s="79"/>
      <c r="M217" s="33"/>
      <c r="N217" s="33"/>
      <c r="O217" s="99"/>
      <c r="P217" s="7"/>
    </row>
    <row r="218" spans="1:16" s="10" customFormat="1" x14ac:dyDescent="0.3">
      <c r="A218" s="24"/>
      <c r="B218" s="25"/>
      <c r="C218" s="26" t="s">
        <v>498</v>
      </c>
      <c r="D218" s="35"/>
      <c r="E218" s="30"/>
      <c r="F218" s="30"/>
      <c r="G218" s="100"/>
      <c r="H218" s="35"/>
      <c r="I218" s="30"/>
      <c r="J218" s="30"/>
      <c r="K218" s="100"/>
      <c r="L218" s="35"/>
      <c r="M218" s="30"/>
      <c r="N218" s="30"/>
      <c r="O218" s="100"/>
      <c r="P218" s="7"/>
    </row>
    <row r="219" spans="1:16" s="10" customFormat="1" x14ac:dyDescent="0.3">
      <c r="A219" s="24"/>
      <c r="B219" s="28"/>
      <c r="C219" s="26" t="s">
        <v>408</v>
      </c>
      <c r="D219" s="35"/>
      <c r="E219" s="30"/>
      <c r="F219" s="30"/>
      <c r="G219" s="100"/>
      <c r="H219" s="35"/>
      <c r="I219" s="30"/>
      <c r="J219" s="30"/>
      <c r="K219" s="100"/>
      <c r="L219" s="35"/>
      <c r="M219" s="30"/>
      <c r="N219" s="30"/>
      <c r="O219" s="100"/>
      <c r="P219" s="7"/>
    </row>
    <row r="220" spans="1:16" s="10" customFormat="1" x14ac:dyDescent="0.3">
      <c r="A220" s="24"/>
      <c r="B220" s="25"/>
      <c r="C220" s="26" t="s">
        <v>409</v>
      </c>
      <c r="D220" s="35"/>
      <c r="E220" s="30"/>
      <c r="F220" s="30"/>
      <c r="G220" s="100"/>
      <c r="H220" s="35"/>
      <c r="I220" s="30"/>
      <c r="J220" s="30"/>
      <c r="K220" s="100"/>
      <c r="L220" s="35"/>
      <c r="M220" s="30"/>
      <c r="N220" s="30"/>
      <c r="O220" s="100"/>
      <c r="P220" s="7"/>
    </row>
    <row r="221" spans="1:16" s="10" customFormat="1" x14ac:dyDescent="0.3">
      <c r="A221" s="24"/>
      <c r="B221" s="25"/>
      <c r="C221" s="26" t="s">
        <v>410</v>
      </c>
      <c r="D221" s="35"/>
      <c r="E221" s="30"/>
      <c r="F221" s="30"/>
      <c r="G221" s="100"/>
      <c r="H221" s="35"/>
      <c r="I221" s="30"/>
      <c r="J221" s="30"/>
      <c r="K221" s="100"/>
      <c r="L221" s="35"/>
      <c r="M221" s="30"/>
      <c r="N221" s="30"/>
      <c r="O221" s="100"/>
      <c r="P221" s="7"/>
    </row>
    <row r="222" spans="1:16" s="10" customFormat="1" x14ac:dyDescent="0.3">
      <c r="A222" s="24"/>
      <c r="B222" s="25"/>
      <c r="C222" s="26" t="s">
        <v>411</v>
      </c>
      <c r="D222" s="35"/>
      <c r="E222" s="30"/>
      <c r="F222" s="30"/>
      <c r="G222" s="100"/>
      <c r="H222" s="35"/>
      <c r="I222" s="30"/>
      <c r="J222" s="30"/>
      <c r="K222" s="100"/>
      <c r="L222" s="35"/>
      <c r="M222" s="30"/>
      <c r="N222" s="30"/>
      <c r="O222" s="100"/>
      <c r="P222" s="7"/>
    </row>
    <row r="223" spans="1:16" s="10" customFormat="1" x14ac:dyDescent="0.3">
      <c r="A223" s="24"/>
      <c r="B223" s="25"/>
      <c r="C223" s="26" t="s">
        <v>412</v>
      </c>
      <c r="D223" s="35">
        <v>7591</v>
      </c>
      <c r="E223" s="30">
        <v>7591</v>
      </c>
      <c r="F223" s="30"/>
      <c r="G223" s="100"/>
      <c r="H223" s="35">
        <v>7591</v>
      </c>
      <c r="I223" s="30">
        <v>7591</v>
      </c>
      <c r="J223" s="30"/>
      <c r="K223" s="100"/>
      <c r="L223" s="35">
        <v>7591</v>
      </c>
      <c r="M223" s="30">
        <v>7591</v>
      </c>
      <c r="N223" s="30"/>
      <c r="O223" s="100"/>
      <c r="P223" s="7"/>
    </row>
    <row r="224" spans="1:16" s="10" customFormat="1" x14ac:dyDescent="0.3">
      <c r="A224" s="24"/>
      <c r="B224" s="25"/>
      <c r="C224" s="26" t="s">
        <v>413</v>
      </c>
      <c r="D224" s="35">
        <v>165539</v>
      </c>
      <c r="E224" s="30">
        <v>165539</v>
      </c>
      <c r="F224" s="30"/>
      <c r="G224" s="100"/>
      <c r="H224" s="35">
        <v>165539</v>
      </c>
      <c r="I224" s="30">
        <v>165539</v>
      </c>
      <c r="J224" s="30"/>
      <c r="K224" s="100"/>
      <c r="L224" s="35">
        <v>165539</v>
      </c>
      <c r="M224" s="30">
        <v>165539</v>
      </c>
      <c r="N224" s="30"/>
      <c r="O224" s="100"/>
      <c r="P224" s="7"/>
    </row>
    <row r="225" spans="1:17" s="10" customFormat="1" x14ac:dyDescent="0.3">
      <c r="A225" s="24"/>
      <c r="B225" s="25"/>
      <c r="C225" s="26" t="s">
        <v>414</v>
      </c>
      <c r="D225" s="35">
        <v>208909</v>
      </c>
      <c r="E225" s="30">
        <v>208909</v>
      </c>
      <c r="F225" s="30"/>
      <c r="G225" s="100"/>
      <c r="H225" s="35">
        <v>208909</v>
      </c>
      <c r="I225" s="30">
        <v>208909</v>
      </c>
      <c r="J225" s="30"/>
      <c r="K225" s="100"/>
      <c r="L225" s="35">
        <v>208909</v>
      </c>
      <c r="M225" s="30">
        <v>208909</v>
      </c>
      <c r="N225" s="30"/>
      <c r="O225" s="100"/>
      <c r="P225" s="7"/>
    </row>
    <row r="226" spans="1:17" s="10" customFormat="1" x14ac:dyDescent="0.3">
      <c r="A226" s="24"/>
      <c r="B226" s="25"/>
      <c r="C226" s="26" t="s">
        <v>415</v>
      </c>
      <c r="D226" s="85">
        <v>971</v>
      </c>
      <c r="E226" s="30">
        <v>971</v>
      </c>
      <c r="F226" s="30"/>
      <c r="G226" s="106"/>
      <c r="H226" s="85">
        <v>971</v>
      </c>
      <c r="I226" s="30">
        <v>971</v>
      </c>
      <c r="J226" s="30"/>
      <c r="K226" s="106"/>
      <c r="L226" s="85">
        <v>971</v>
      </c>
      <c r="M226" s="30">
        <v>971</v>
      </c>
      <c r="N226" s="30"/>
      <c r="O226" s="106"/>
      <c r="P226" s="7"/>
    </row>
    <row r="227" spans="1:17" s="22" customFormat="1" x14ac:dyDescent="0.3">
      <c r="A227" s="36"/>
      <c r="B227" s="37"/>
      <c r="C227" s="38" t="s">
        <v>28</v>
      </c>
      <c r="D227" s="87">
        <f t="shared" ref="D227:K227" si="71">SUM(D219:D226)</f>
        <v>383010</v>
      </c>
      <c r="E227" s="40">
        <f t="shared" si="71"/>
        <v>383010</v>
      </c>
      <c r="F227" s="40">
        <f t="shared" si="71"/>
        <v>0</v>
      </c>
      <c r="G227" s="104">
        <f t="shared" si="71"/>
        <v>0</v>
      </c>
      <c r="H227" s="87">
        <f t="shared" si="71"/>
        <v>383010</v>
      </c>
      <c r="I227" s="40">
        <f t="shared" si="71"/>
        <v>383010</v>
      </c>
      <c r="J227" s="40">
        <f t="shared" si="71"/>
        <v>0</v>
      </c>
      <c r="K227" s="104">
        <f t="shared" si="71"/>
        <v>0</v>
      </c>
      <c r="L227" s="87">
        <f t="shared" ref="L227:O227" si="72">SUM(L219:L226)</f>
        <v>383010</v>
      </c>
      <c r="M227" s="40">
        <f t="shared" si="72"/>
        <v>383010</v>
      </c>
      <c r="N227" s="40">
        <f t="shared" si="72"/>
        <v>0</v>
      </c>
      <c r="O227" s="104">
        <f t="shared" si="72"/>
        <v>0</v>
      </c>
      <c r="P227" s="245"/>
    </row>
    <row r="228" spans="1:17" s="10" customFormat="1" x14ac:dyDescent="0.3">
      <c r="A228" s="24"/>
      <c r="B228" s="25"/>
      <c r="C228" s="29"/>
      <c r="D228" s="27"/>
      <c r="E228" s="34"/>
      <c r="F228" s="34"/>
      <c r="G228" s="103"/>
      <c r="H228" s="27"/>
      <c r="I228" s="34"/>
      <c r="J228" s="34"/>
      <c r="K228" s="103"/>
      <c r="L228" s="27"/>
      <c r="M228" s="34"/>
      <c r="N228" s="34"/>
      <c r="O228" s="103"/>
      <c r="P228" s="7"/>
    </row>
    <row r="229" spans="1:17" s="10" customFormat="1" x14ac:dyDescent="0.3">
      <c r="A229" s="24"/>
      <c r="B229" s="25" t="s">
        <v>80</v>
      </c>
      <c r="C229" s="26" t="s">
        <v>20</v>
      </c>
      <c r="D229" s="24"/>
      <c r="E229" s="31"/>
      <c r="F229" s="31"/>
      <c r="G229" s="32"/>
      <c r="H229" s="24"/>
      <c r="I229" s="31"/>
      <c r="J229" s="31"/>
      <c r="K229" s="32"/>
      <c r="L229" s="24"/>
      <c r="M229" s="31"/>
      <c r="N229" s="31"/>
      <c r="O229" s="32"/>
      <c r="P229" s="7"/>
    </row>
    <row r="230" spans="1:17" s="10" customFormat="1" x14ac:dyDescent="0.3">
      <c r="A230" s="24"/>
      <c r="B230" s="28"/>
      <c r="C230" s="26" t="s">
        <v>21</v>
      </c>
      <c r="D230" s="24"/>
      <c r="E230" s="31"/>
      <c r="F230" s="31"/>
      <c r="G230" s="32"/>
      <c r="H230" s="24"/>
      <c r="I230" s="31"/>
      <c r="J230" s="31"/>
      <c r="K230" s="32"/>
      <c r="L230" s="24"/>
      <c r="M230" s="31"/>
      <c r="N230" s="31"/>
      <c r="O230" s="32"/>
      <c r="P230" s="7"/>
    </row>
    <row r="231" spans="1:17" s="10" customFormat="1" x14ac:dyDescent="0.3">
      <c r="A231" s="24"/>
      <c r="B231" s="25"/>
      <c r="C231" s="26" t="s">
        <v>101</v>
      </c>
      <c r="D231" s="24"/>
      <c r="E231" s="31"/>
      <c r="F231" s="31"/>
      <c r="G231" s="32"/>
      <c r="H231" s="24"/>
      <c r="I231" s="31"/>
      <c r="J231" s="31"/>
      <c r="K231" s="32"/>
      <c r="L231" s="24"/>
      <c r="M231" s="31"/>
      <c r="N231" s="31"/>
      <c r="O231" s="32"/>
      <c r="P231" s="7"/>
    </row>
    <row r="232" spans="1:17" s="10" customFormat="1" x14ac:dyDescent="0.3">
      <c r="A232" s="24"/>
      <c r="B232" s="25"/>
      <c r="C232" s="26" t="s">
        <v>102</v>
      </c>
      <c r="D232" s="35">
        <v>237500</v>
      </c>
      <c r="E232" s="30">
        <v>237500</v>
      </c>
      <c r="F232" s="30"/>
      <c r="G232" s="100"/>
      <c r="H232" s="35">
        <v>237500</v>
      </c>
      <c r="I232" s="30">
        <v>237500</v>
      </c>
      <c r="J232" s="30"/>
      <c r="K232" s="100"/>
      <c r="L232" s="35">
        <v>237500</v>
      </c>
      <c r="M232" s="30">
        <v>237500</v>
      </c>
      <c r="N232" s="30"/>
      <c r="O232" s="100"/>
      <c r="P232" s="7"/>
    </row>
    <row r="233" spans="1:17" s="10" customFormat="1" x14ac:dyDescent="0.3">
      <c r="A233" s="24"/>
      <c r="B233" s="25"/>
      <c r="C233" s="26" t="s">
        <v>103</v>
      </c>
      <c r="D233" s="35"/>
      <c r="E233" s="30"/>
      <c r="F233" s="30"/>
      <c r="G233" s="100"/>
      <c r="H233" s="35">
        <v>662837</v>
      </c>
      <c r="I233" s="30">
        <v>662837</v>
      </c>
      <c r="J233" s="30"/>
      <c r="K233" s="100"/>
      <c r="L233" s="35">
        <v>868730</v>
      </c>
      <c r="M233" s="30">
        <v>868730</v>
      </c>
      <c r="N233" s="30"/>
      <c r="O233" s="100"/>
      <c r="P233" s="7"/>
    </row>
    <row r="234" spans="1:17" s="22" customFormat="1" x14ac:dyDescent="0.3">
      <c r="A234" s="36"/>
      <c r="B234" s="37"/>
      <c r="C234" s="38" t="s">
        <v>28</v>
      </c>
      <c r="D234" s="87">
        <f t="shared" ref="D234:K234" si="73">SUM(D231:D233)</f>
        <v>237500</v>
      </c>
      <c r="E234" s="40">
        <f t="shared" si="73"/>
        <v>237500</v>
      </c>
      <c r="F234" s="40">
        <f t="shared" si="73"/>
        <v>0</v>
      </c>
      <c r="G234" s="104">
        <f t="shared" si="73"/>
        <v>0</v>
      </c>
      <c r="H234" s="87">
        <f t="shared" si="73"/>
        <v>900337</v>
      </c>
      <c r="I234" s="40">
        <f t="shared" si="73"/>
        <v>900337</v>
      </c>
      <c r="J234" s="40">
        <f t="shared" si="73"/>
        <v>0</v>
      </c>
      <c r="K234" s="104">
        <f t="shared" si="73"/>
        <v>0</v>
      </c>
      <c r="L234" s="87">
        <f t="shared" ref="L234:O234" si="74">SUM(L231:L233)</f>
        <v>1106230</v>
      </c>
      <c r="M234" s="40">
        <f t="shared" si="74"/>
        <v>1106230</v>
      </c>
      <c r="N234" s="40">
        <f t="shared" si="74"/>
        <v>0</v>
      </c>
      <c r="O234" s="104">
        <f t="shared" si="74"/>
        <v>0</v>
      </c>
      <c r="P234" s="245"/>
    </row>
    <row r="235" spans="1:17" s="22" customFormat="1" x14ac:dyDescent="0.3">
      <c r="A235" s="36"/>
      <c r="B235" s="37"/>
      <c r="C235" s="38"/>
      <c r="D235" s="39"/>
      <c r="E235" s="40"/>
      <c r="F235" s="40"/>
      <c r="G235" s="101"/>
      <c r="H235" s="39"/>
      <c r="I235" s="40"/>
      <c r="J235" s="40"/>
      <c r="K235" s="101"/>
      <c r="L235" s="39"/>
      <c r="M235" s="40"/>
      <c r="N235" s="40"/>
      <c r="O235" s="101"/>
      <c r="P235" s="245"/>
    </row>
    <row r="236" spans="1:17" s="10" customFormat="1" x14ac:dyDescent="0.3">
      <c r="A236" s="24"/>
      <c r="B236" s="43"/>
      <c r="C236" s="26" t="s">
        <v>104</v>
      </c>
      <c r="D236" s="85"/>
      <c r="E236" s="30"/>
      <c r="F236" s="31"/>
      <c r="G236" s="32"/>
      <c r="H236" s="85"/>
      <c r="I236" s="30"/>
      <c r="J236" s="31"/>
      <c r="K236" s="32"/>
      <c r="L236" s="85">
        <v>41199</v>
      </c>
      <c r="M236" s="30">
        <v>41199</v>
      </c>
      <c r="N236" s="31"/>
      <c r="O236" s="32"/>
      <c r="P236" s="7"/>
    </row>
    <row r="237" spans="1:17" s="10" customFormat="1" x14ac:dyDescent="0.3">
      <c r="A237" s="24"/>
      <c r="B237" s="25"/>
      <c r="C237" s="26"/>
      <c r="D237" s="24"/>
      <c r="E237" s="31"/>
      <c r="F237" s="31"/>
      <c r="G237" s="32"/>
      <c r="H237" s="24"/>
      <c r="I237" s="31"/>
      <c r="J237" s="31"/>
      <c r="K237" s="32"/>
      <c r="L237" s="24"/>
      <c r="M237" s="31"/>
      <c r="N237" s="31"/>
      <c r="O237" s="32"/>
      <c r="P237" s="7"/>
    </row>
    <row r="238" spans="1:17" s="10" customFormat="1" ht="17.399999999999999" thickBot="1" x14ac:dyDescent="0.35">
      <c r="A238" s="47"/>
      <c r="B238" s="59"/>
      <c r="C238" s="48" t="s">
        <v>19</v>
      </c>
      <c r="D238" s="111">
        <f t="shared" ref="D238:K238" si="75">D205+D227+D216+D234+D236</f>
        <v>3257989</v>
      </c>
      <c r="E238" s="124">
        <f t="shared" si="75"/>
        <v>3072645</v>
      </c>
      <c r="F238" s="124">
        <f t="shared" si="75"/>
        <v>185244</v>
      </c>
      <c r="G238" s="115">
        <f t="shared" si="75"/>
        <v>100</v>
      </c>
      <c r="H238" s="111">
        <f t="shared" si="75"/>
        <v>4581258</v>
      </c>
      <c r="I238" s="124">
        <f t="shared" si="75"/>
        <v>4384434</v>
      </c>
      <c r="J238" s="124">
        <f t="shared" si="75"/>
        <v>196724</v>
      </c>
      <c r="K238" s="115">
        <f t="shared" si="75"/>
        <v>100</v>
      </c>
      <c r="L238" s="111">
        <f t="shared" ref="L238:O238" si="76">L205+L227+L216+L234+L236</f>
        <v>5094630</v>
      </c>
      <c r="M238" s="124">
        <f t="shared" si="76"/>
        <v>4882033</v>
      </c>
      <c r="N238" s="124">
        <f t="shared" si="76"/>
        <v>207729</v>
      </c>
      <c r="O238" s="115">
        <f t="shared" si="76"/>
        <v>4868</v>
      </c>
      <c r="P238" s="7"/>
      <c r="Q238" s="81"/>
    </row>
    <row r="239" spans="1:17" s="10" customFormat="1" x14ac:dyDescent="0.3">
      <c r="A239" s="13"/>
      <c r="B239" s="20"/>
      <c r="C239" s="57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7" s="10" customFormat="1" x14ac:dyDescent="0.3">
      <c r="A240" s="7"/>
      <c r="B240" s="8"/>
      <c r="C240" s="31"/>
      <c r="D240" s="81"/>
      <c r="H240" s="81"/>
      <c r="L240" s="81"/>
    </row>
    <row r="241" spans="1:3" s="10" customFormat="1" x14ac:dyDescent="0.3">
      <c r="A241" s="7"/>
      <c r="B241" s="8"/>
      <c r="C241" s="31"/>
    </row>
    <row r="242" spans="1:3" s="10" customFormat="1" x14ac:dyDescent="0.3">
      <c r="A242" s="7"/>
      <c r="B242" s="8"/>
      <c r="C242" s="31"/>
    </row>
    <row r="243" spans="1:3" s="10" customFormat="1" x14ac:dyDescent="0.3">
      <c r="A243" s="7"/>
      <c r="B243" s="8"/>
      <c r="C243" s="31"/>
    </row>
    <row r="244" spans="1:3" s="10" customFormat="1" x14ac:dyDescent="0.3">
      <c r="A244" s="7"/>
      <c r="B244" s="8"/>
      <c r="C244" s="31"/>
    </row>
    <row r="245" spans="1:3" s="10" customFormat="1" x14ac:dyDescent="0.3">
      <c r="A245" s="7"/>
      <c r="B245" s="8"/>
      <c r="C245" s="31"/>
    </row>
    <row r="246" spans="1:3" s="10" customFormat="1" x14ac:dyDescent="0.3">
      <c r="A246" s="7"/>
      <c r="B246" s="8"/>
      <c r="C246" s="31"/>
    </row>
    <row r="247" spans="1:3" s="10" customFormat="1" x14ac:dyDescent="0.3">
      <c r="A247" s="7"/>
      <c r="B247" s="8"/>
      <c r="C247" s="31"/>
    </row>
    <row r="248" spans="1:3" s="10" customFormat="1" x14ac:dyDescent="0.3">
      <c r="A248" s="7"/>
      <c r="B248" s="8"/>
      <c r="C248" s="31"/>
    </row>
    <row r="249" spans="1:3" s="10" customFormat="1" x14ac:dyDescent="0.3">
      <c r="A249" s="7"/>
      <c r="B249" s="8"/>
      <c r="C249" s="31"/>
    </row>
    <row r="250" spans="1:3" s="10" customFormat="1" x14ac:dyDescent="0.3">
      <c r="A250" s="7"/>
      <c r="B250" s="8"/>
      <c r="C250" s="31"/>
    </row>
    <row r="251" spans="1:3" s="10" customFormat="1" x14ac:dyDescent="0.3"/>
    <row r="252" spans="1:3" s="10" customFormat="1" x14ac:dyDescent="0.3"/>
    <row r="253" spans="1:3" s="10" customFormat="1" x14ac:dyDescent="0.3"/>
    <row r="254" spans="1:3" s="10" customFormat="1" x14ac:dyDescent="0.3"/>
    <row r="255" spans="1:3" s="10" customFormat="1" x14ac:dyDescent="0.3"/>
    <row r="256" spans="1:3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="10" customFormat="1" x14ac:dyDescent="0.3"/>
    <row r="274" s="10" customFormat="1" x14ac:dyDescent="0.3"/>
    <row r="275" s="10" customFormat="1" x14ac:dyDescent="0.3"/>
    <row r="276" s="10" customFormat="1" x14ac:dyDescent="0.3"/>
    <row r="277" s="10" customFormat="1" x14ac:dyDescent="0.3"/>
    <row r="278" s="10" customFormat="1" x14ac:dyDescent="0.3"/>
    <row r="279" s="10" customFormat="1" x14ac:dyDescent="0.3"/>
    <row r="280" s="10" customFormat="1" x14ac:dyDescent="0.3"/>
    <row r="281" s="10" customFormat="1" x14ac:dyDescent="0.3"/>
    <row r="282" s="10" customFormat="1" x14ac:dyDescent="0.3"/>
    <row r="283" s="10" customFormat="1" x14ac:dyDescent="0.3"/>
    <row r="284" s="10" customFormat="1" x14ac:dyDescent="0.3"/>
    <row r="285" s="10" customFormat="1" x14ac:dyDescent="0.3"/>
    <row r="286" s="10" customFormat="1" x14ac:dyDescent="0.3"/>
    <row r="287" s="10" customFormat="1" x14ac:dyDescent="0.3"/>
    <row r="288" s="10" customFormat="1" x14ac:dyDescent="0.3"/>
    <row r="289" spans="1:3" s="10" customFormat="1" x14ac:dyDescent="0.3"/>
    <row r="290" spans="1:3" s="10" customFormat="1" x14ac:dyDescent="0.3"/>
    <row r="291" spans="1:3" s="10" customFormat="1" x14ac:dyDescent="0.3"/>
    <row r="292" spans="1:3" s="10" customFormat="1" x14ac:dyDescent="0.3"/>
    <row r="293" spans="1:3" s="10" customFormat="1" x14ac:dyDescent="0.3">
      <c r="A293" s="7"/>
      <c r="B293" s="8"/>
      <c r="C293" s="31"/>
    </row>
    <row r="294" spans="1:3" s="10" customFormat="1" x14ac:dyDescent="0.3">
      <c r="A294" s="7"/>
      <c r="B294" s="8"/>
      <c r="C294" s="31"/>
    </row>
    <row r="295" spans="1:3" s="10" customFormat="1" x14ac:dyDescent="0.3">
      <c r="A295" s="7"/>
      <c r="B295" s="8"/>
      <c r="C295" s="31"/>
    </row>
    <row r="296" spans="1:3" s="10" customFormat="1" x14ac:dyDescent="0.3">
      <c r="A296" s="7"/>
      <c r="B296" s="8"/>
      <c r="C296" s="31"/>
    </row>
    <row r="297" spans="1:3" s="10" customFormat="1" x14ac:dyDescent="0.3">
      <c r="A297" s="7"/>
      <c r="B297" s="8"/>
      <c r="C297" s="31"/>
    </row>
    <row r="298" spans="1:3" s="10" customFormat="1" x14ac:dyDescent="0.3">
      <c r="A298" s="7"/>
      <c r="B298" s="8"/>
      <c r="C298" s="31"/>
    </row>
    <row r="299" spans="1:3" s="10" customFormat="1" x14ac:dyDescent="0.3">
      <c r="A299" s="7"/>
      <c r="B299" s="8"/>
      <c r="C299" s="31"/>
    </row>
    <row r="300" spans="1:3" s="10" customFormat="1" x14ac:dyDescent="0.3">
      <c r="A300" s="7"/>
      <c r="B300" s="8"/>
      <c r="C300" s="31"/>
    </row>
    <row r="301" spans="1:3" s="10" customFormat="1" x14ac:dyDescent="0.3">
      <c r="A301" s="7"/>
      <c r="B301" s="8"/>
      <c r="C301" s="31"/>
    </row>
    <row r="302" spans="1:3" s="10" customFormat="1" x14ac:dyDescent="0.3">
      <c r="A302" s="7"/>
      <c r="B302" s="8"/>
      <c r="C302" s="31"/>
    </row>
    <row r="303" spans="1:3" s="10" customFormat="1" x14ac:dyDescent="0.3">
      <c r="A303" s="7"/>
      <c r="B303" s="8"/>
      <c r="C303" s="31"/>
    </row>
    <row r="304" spans="1:3" s="10" customFormat="1" x14ac:dyDescent="0.3">
      <c r="A304" s="7"/>
      <c r="B304" s="8"/>
      <c r="C304" s="31"/>
    </row>
    <row r="305" spans="1:3" s="10" customFormat="1" x14ac:dyDescent="0.3">
      <c r="A305" s="7"/>
      <c r="B305" s="8"/>
      <c r="C305" s="31"/>
    </row>
  </sheetData>
  <mergeCells count="4">
    <mergeCell ref="D6:G6"/>
    <mergeCell ref="H6:K6"/>
    <mergeCell ref="A205:C205"/>
    <mergeCell ref="L6:O6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3" fitToHeight="0" orientation="portrait" r:id="rId1"/>
  <headerFooter alignWithMargins="0">
    <oddHeader>&amp;P. oldal</oddHeader>
  </headerFooter>
  <rowBreaks count="1" manualBreakCount="1">
    <brk id="16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5"/>
  <sheetViews>
    <sheetView view="pageBreakPreview" zoomScale="85" zoomScaleNormal="80" zoomScaleSheetLayoutView="85" workbookViewId="0">
      <selection activeCell="O1" sqref="O1"/>
    </sheetView>
  </sheetViews>
  <sheetFormatPr defaultColWidth="9.109375" defaultRowHeight="16.8" x14ac:dyDescent="0.3"/>
  <cols>
    <col min="1" max="1" width="5.88671875" style="58" customWidth="1"/>
    <col min="2" max="2" width="7.6640625" style="31" customWidth="1"/>
    <col min="3" max="3" width="65.44140625" style="31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8" width="10" style="10" customWidth="1"/>
    <col min="9" max="9" width="11.44140625" style="10" customWidth="1"/>
    <col min="10" max="10" width="9.109375" style="10"/>
    <col min="11" max="11" width="10.6640625" style="10" bestFit="1" customWidth="1"/>
    <col min="12" max="12" width="10" style="10" customWidth="1"/>
    <col min="13" max="13" width="11.44140625" style="10" customWidth="1"/>
    <col min="14" max="14" width="9.109375" style="10"/>
    <col min="15" max="15" width="10.6640625" style="10" bestFit="1" customWidth="1"/>
    <col min="16" max="16" width="12.44140625" style="9" bestFit="1" customWidth="1"/>
    <col min="17" max="17" width="14.109375" style="243" bestFit="1" customWidth="1"/>
    <col min="18" max="16384" width="9.109375" style="9"/>
  </cols>
  <sheetData>
    <row r="1" spans="1:17" s="12" customFormat="1" x14ac:dyDescent="0.3">
      <c r="A1" s="156"/>
      <c r="B1" s="156"/>
      <c r="C1" s="156"/>
      <c r="D1" s="156"/>
      <c r="E1" s="156"/>
      <c r="F1" s="156"/>
      <c r="G1" s="156"/>
      <c r="H1" s="155"/>
      <c r="I1" s="155"/>
      <c r="J1" s="155"/>
      <c r="K1" s="221"/>
      <c r="L1" s="155"/>
      <c r="M1" s="155"/>
      <c r="N1" s="155"/>
      <c r="O1" s="221" t="s">
        <v>571</v>
      </c>
      <c r="Q1" s="239"/>
    </row>
    <row r="2" spans="1:17" s="12" customFormat="1" x14ac:dyDescent="0.3">
      <c r="A2" s="156"/>
      <c r="B2" s="156"/>
      <c r="C2" s="156"/>
      <c r="D2" s="156"/>
      <c r="E2" s="156"/>
      <c r="F2" s="156"/>
      <c r="G2" s="156"/>
      <c r="H2" s="155"/>
      <c r="I2" s="155"/>
      <c r="J2" s="155"/>
      <c r="K2" s="221"/>
      <c r="L2" s="155"/>
      <c r="M2" s="155"/>
      <c r="N2" s="155"/>
      <c r="O2" s="238" t="s">
        <v>552</v>
      </c>
      <c r="Q2" s="239"/>
    </row>
    <row r="3" spans="1:17" s="12" customFormat="1" x14ac:dyDescent="0.3">
      <c r="A3" s="156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Q3" s="239"/>
    </row>
    <row r="4" spans="1:17" s="10" customFormat="1" x14ac:dyDescent="0.3">
      <c r="A4" s="157"/>
      <c r="B4" s="157"/>
      <c r="C4" s="157" t="s">
        <v>36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Q4" s="81"/>
    </row>
    <row r="5" spans="1:17" s="10" customFormat="1" ht="17.399999999999999" thickBot="1" x14ac:dyDescent="0.35">
      <c r="A5" s="181"/>
      <c r="B5" s="181"/>
      <c r="C5" s="181" t="s">
        <v>378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Q5" s="81"/>
    </row>
    <row r="6" spans="1:17" s="10" customFormat="1" ht="33.75" customHeight="1" thickBot="1" x14ac:dyDescent="0.35">
      <c r="A6" s="182"/>
      <c r="B6" s="183"/>
      <c r="C6" s="184"/>
      <c r="D6" s="255" t="s">
        <v>153</v>
      </c>
      <c r="E6" s="256"/>
      <c r="F6" s="256"/>
      <c r="G6" s="257"/>
      <c r="H6" s="255" t="s">
        <v>484</v>
      </c>
      <c r="I6" s="256"/>
      <c r="J6" s="256"/>
      <c r="K6" s="257"/>
      <c r="L6" s="255" t="s">
        <v>550</v>
      </c>
      <c r="M6" s="256"/>
      <c r="N6" s="256"/>
      <c r="O6" s="257"/>
      <c r="P6" s="7"/>
      <c r="Q6" s="81"/>
    </row>
    <row r="7" spans="1:17" s="49" customFormat="1" ht="42" thickBot="1" x14ac:dyDescent="0.3">
      <c r="A7" s="185"/>
      <c r="B7" s="186"/>
      <c r="C7" s="187"/>
      <c r="D7" s="164" t="s">
        <v>29</v>
      </c>
      <c r="E7" s="165" t="s">
        <v>49</v>
      </c>
      <c r="F7" s="166" t="s">
        <v>50</v>
      </c>
      <c r="G7" s="167" t="s">
        <v>51</v>
      </c>
      <c r="H7" s="164" t="s">
        <v>29</v>
      </c>
      <c r="I7" s="165" t="s">
        <v>49</v>
      </c>
      <c r="J7" s="166" t="s">
        <v>50</v>
      </c>
      <c r="K7" s="167" t="s">
        <v>51</v>
      </c>
      <c r="L7" s="164" t="s">
        <v>29</v>
      </c>
      <c r="M7" s="165" t="s">
        <v>49</v>
      </c>
      <c r="N7" s="166" t="s">
        <v>50</v>
      </c>
      <c r="O7" s="167" t="s">
        <v>51</v>
      </c>
      <c r="P7" s="244"/>
      <c r="Q7" s="240"/>
    </row>
    <row r="8" spans="1:17" s="10" customFormat="1" x14ac:dyDescent="0.3">
      <c r="A8" s="188" t="s">
        <v>7</v>
      </c>
      <c r="B8" s="189" t="s">
        <v>8</v>
      </c>
      <c r="C8" s="190" t="s">
        <v>9</v>
      </c>
      <c r="D8" s="168"/>
      <c r="E8" s="191"/>
      <c r="F8" s="191"/>
      <c r="G8" s="192"/>
      <c r="H8" s="168"/>
      <c r="I8" s="191"/>
      <c r="J8" s="191"/>
      <c r="K8" s="192"/>
      <c r="L8" s="168"/>
      <c r="M8" s="191"/>
      <c r="N8" s="191"/>
      <c r="O8" s="192"/>
      <c r="P8" s="7"/>
      <c r="Q8" s="81"/>
    </row>
    <row r="9" spans="1:17" s="10" customFormat="1" x14ac:dyDescent="0.3">
      <c r="A9" s="174"/>
      <c r="B9" s="193"/>
      <c r="C9" s="66"/>
      <c r="D9" s="79"/>
      <c r="E9" s="33"/>
      <c r="F9" s="33"/>
      <c r="G9" s="99"/>
      <c r="H9" s="79"/>
      <c r="I9" s="33"/>
      <c r="J9" s="33"/>
      <c r="K9" s="99"/>
      <c r="L9" s="79"/>
      <c r="M9" s="33"/>
      <c r="N9" s="33"/>
      <c r="O9" s="99"/>
      <c r="P9" s="7"/>
      <c r="Q9" s="81"/>
    </row>
    <row r="10" spans="1:17" s="10" customFormat="1" x14ac:dyDescent="0.3">
      <c r="A10" s="174">
        <v>101</v>
      </c>
      <c r="B10" s="193"/>
      <c r="C10" s="207" t="s">
        <v>394</v>
      </c>
      <c r="D10" s="172"/>
      <c r="E10" s="33"/>
      <c r="F10" s="33"/>
      <c r="G10" s="99"/>
      <c r="H10" s="172"/>
      <c r="I10" s="33"/>
      <c r="J10" s="33"/>
      <c r="K10" s="99"/>
      <c r="L10" s="172"/>
      <c r="M10" s="33"/>
      <c r="N10" s="33"/>
      <c r="O10" s="99"/>
      <c r="P10" s="7"/>
      <c r="Q10" s="81"/>
    </row>
    <row r="11" spans="1:17" s="10" customFormat="1" x14ac:dyDescent="0.3">
      <c r="A11" s="194"/>
      <c r="B11" s="42" t="s">
        <v>10</v>
      </c>
      <c r="C11" s="65" t="s">
        <v>26</v>
      </c>
      <c r="D11" s="85">
        <v>211000</v>
      </c>
      <c r="E11" s="30">
        <v>211000</v>
      </c>
      <c r="F11" s="30"/>
      <c r="G11" s="100"/>
      <c r="H11" s="85">
        <v>215442</v>
      </c>
      <c r="I11" s="30">
        <v>215442</v>
      </c>
      <c r="J11" s="30"/>
      <c r="K11" s="100"/>
      <c r="L11" s="85">
        <v>215599</v>
      </c>
      <c r="M11" s="30">
        <v>215599</v>
      </c>
      <c r="N11" s="30"/>
      <c r="O11" s="100"/>
      <c r="P11" s="7"/>
      <c r="Q11" s="81"/>
    </row>
    <row r="12" spans="1:17" s="10" customFormat="1" x14ac:dyDescent="0.3">
      <c r="A12" s="194"/>
      <c r="B12" s="42" t="s">
        <v>15</v>
      </c>
      <c r="C12" s="65" t="s">
        <v>63</v>
      </c>
      <c r="D12" s="85">
        <v>40900</v>
      </c>
      <c r="E12" s="30">
        <v>40900</v>
      </c>
      <c r="F12" s="30"/>
      <c r="G12" s="100"/>
      <c r="H12" s="85">
        <v>41765</v>
      </c>
      <c r="I12" s="30">
        <v>41765</v>
      </c>
      <c r="J12" s="30"/>
      <c r="K12" s="100"/>
      <c r="L12" s="85">
        <v>42745</v>
      </c>
      <c r="M12" s="30">
        <v>42745</v>
      </c>
      <c r="N12" s="30"/>
      <c r="O12" s="100"/>
      <c r="P12" s="7"/>
      <c r="Q12" s="81"/>
    </row>
    <row r="13" spans="1:17" s="10" customFormat="1" x14ac:dyDescent="0.3">
      <c r="A13" s="194"/>
      <c r="B13" s="42" t="s">
        <v>16</v>
      </c>
      <c r="C13" s="65" t="s">
        <v>31</v>
      </c>
      <c r="D13" s="85">
        <v>26000</v>
      </c>
      <c r="E13" s="30">
        <v>26000</v>
      </c>
      <c r="F13" s="30"/>
      <c r="G13" s="100"/>
      <c r="H13" s="85">
        <v>25289</v>
      </c>
      <c r="I13" s="30">
        <v>25289</v>
      </c>
      <c r="J13" s="30"/>
      <c r="K13" s="100"/>
      <c r="L13" s="85">
        <v>24371</v>
      </c>
      <c r="M13" s="30">
        <v>24371</v>
      </c>
      <c r="N13" s="30"/>
      <c r="O13" s="100"/>
      <c r="P13" s="7"/>
      <c r="Q13" s="81"/>
    </row>
    <row r="14" spans="1:17" s="10" customFormat="1" x14ac:dyDescent="0.3">
      <c r="A14" s="194"/>
      <c r="B14" s="42" t="s">
        <v>23</v>
      </c>
      <c r="C14" s="65" t="s">
        <v>58</v>
      </c>
      <c r="D14" s="85"/>
      <c r="E14" s="30"/>
      <c r="F14" s="30"/>
      <c r="G14" s="100"/>
      <c r="H14" s="85"/>
      <c r="I14" s="30"/>
      <c r="J14" s="30"/>
      <c r="K14" s="100"/>
      <c r="L14" s="85"/>
      <c r="M14" s="30"/>
      <c r="N14" s="30"/>
      <c r="O14" s="100"/>
      <c r="P14" s="7"/>
      <c r="Q14" s="81"/>
    </row>
    <row r="15" spans="1:17" s="10" customFormat="1" x14ac:dyDescent="0.3">
      <c r="A15" s="194"/>
      <c r="B15" s="42"/>
      <c r="C15" s="65" t="s">
        <v>397</v>
      </c>
      <c r="D15" s="85">
        <v>1000</v>
      </c>
      <c r="E15" s="30">
        <v>1000</v>
      </c>
      <c r="F15" s="30"/>
      <c r="G15" s="100"/>
      <c r="H15" s="85">
        <v>1000</v>
      </c>
      <c r="I15" s="30">
        <v>1000</v>
      </c>
      <c r="J15" s="30"/>
      <c r="K15" s="100"/>
      <c r="L15" s="85">
        <v>1340</v>
      </c>
      <c r="M15" s="30">
        <v>1340</v>
      </c>
      <c r="N15" s="30"/>
      <c r="O15" s="100"/>
      <c r="P15" s="7"/>
      <c r="Q15" s="81"/>
    </row>
    <row r="16" spans="1:17" s="22" customFormat="1" x14ac:dyDescent="0.3">
      <c r="A16" s="195"/>
      <c r="B16" s="196"/>
      <c r="C16" s="197" t="s">
        <v>60</v>
      </c>
      <c r="D16" s="87">
        <f t="shared" ref="D16:G16" si="0">SUM(D15:D15)</f>
        <v>1000</v>
      </c>
      <c r="E16" s="40">
        <f t="shared" si="0"/>
        <v>1000</v>
      </c>
      <c r="F16" s="40">
        <f t="shared" si="0"/>
        <v>0</v>
      </c>
      <c r="G16" s="101">
        <f t="shared" si="0"/>
        <v>0</v>
      </c>
      <c r="H16" s="87">
        <f t="shared" ref="H16:K16" si="1">SUM(H15:H15)</f>
        <v>1000</v>
      </c>
      <c r="I16" s="40">
        <f t="shared" si="1"/>
        <v>1000</v>
      </c>
      <c r="J16" s="40">
        <f t="shared" si="1"/>
        <v>0</v>
      </c>
      <c r="K16" s="101">
        <f t="shared" si="1"/>
        <v>0</v>
      </c>
      <c r="L16" s="87">
        <f t="shared" ref="L16:O16" si="2">SUM(L15:L15)</f>
        <v>1340</v>
      </c>
      <c r="M16" s="40">
        <f t="shared" si="2"/>
        <v>1340</v>
      </c>
      <c r="N16" s="40">
        <f t="shared" si="2"/>
        <v>0</v>
      </c>
      <c r="O16" s="101">
        <f t="shared" si="2"/>
        <v>0</v>
      </c>
      <c r="P16" s="245"/>
      <c r="Q16" s="241"/>
    </row>
    <row r="17" spans="1:17" s="22" customFormat="1" x14ac:dyDescent="0.3">
      <c r="A17" s="195"/>
      <c r="B17" s="42" t="s">
        <v>25</v>
      </c>
      <c r="C17" s="65" t="s">
        <v>24</v>
      </c>
      <c r="D17" s="87"/>
      <c r="E17" s="40"/>
      <c r="F17" s="40"/>
      <c r="G17" s="104"/>
      <c r="H17" s="87"/>
      <c r="I17" s="40"/>
      <c r="J17" s="40"/>
      <c r="K17" s="104"/>
      <c r="L17" s="87"/>
      <c r="M17" s="40"/>
      <c r="N17" s="40"/>
      <c r="O17" s="104"/>
      <c r="P17" s="245"/>
      <c r="Q17" s="241"/>
    </row>
    <row r="18" spans="1:17" s="22" customFormat="1" x14ac:dyDescent="0.3">
      <c r="A18" s="195"/>
      <c r="B18" s="42"/>
      <c r="C18" s="65" t="s">
        <v>351</v>
      </c>
      <c r="D18" s="85">
        <v>1000</v>
      </c>
      <c r="E18" s="30">
        <v>1000</v>
      </c>
      <c r="F18" s="40"/>
      <c r="G18" s="104"/>
      <c r="H18" s="85">
        <v>1000</v>
      </c>
      <c r="I18" s="30">
        <v>1000</v>
      </c>
      <c r="J18" s="40"/>
      <c r="K18" s="104"/>
      <c r="L18" s="85">
        <v>686</v>
      </c>
      <c r="M18" s="30">
        <v>686</v>
      </c>
      <c r="N18" s="40"/>
      <c r="O18" s="104"/>
      <c r="P18" s="245"/>
      <c r="Q18" s="241"/>
    </row>
    <row r="19" spans="1:17" s="22" customFormat="1" x14ac:dyDescent="0.3">
      <c r="A19" s="195"/>
      <c r="B19" s="42"/>
      <c r="C19" s="65" t="s">
        <v>564</v>
      </c>
      <c r="D19" s="85"/>
      <c r="E19" s="30"/>
      <c r="F19" s="40"/>
      <c r="G19" s="104"/>
      <c r="H19" s="85"/>
      <c r="I19" s="30"/>
      <c r="J19" s="40"/>
      <c r="K19" s="104"/>
      <c r="L19" s="85">
        <v>3078</v>
      </c>
      <c r="M19" s="30">
        <v>3078</v>
      </c>
      <c r="N19" s="40"/>
      <c r="O19" s="104"/>
      <c r="P19" s="245"/>
      <c r="Q19" s="241"/>
    </row>
    <row r="20" spans="1:17" s="22" customFormat="1" x14ac:dyDescent="0.3">
      <c r="A20" s="195"/>
      <c r="B20" s="42"/>
      <c r="C20" s="65" t="s">
        <v>565</v>
      </c>
      <c r="D20" s="85"/>
      <c r="E20" s="30"/>
      <c r="F20" s="40"/>
      <c r="G20" s="104"/>
      <c r="H20" s="85"/>
      <c r="I20" s="30"/>
      <c r="J20" s="40"/>
      <c r="K20" s="104"/>
      <c r="L20" s="85">
        <v>549</v>
      </c>
      <c r="M20" s="30">
        <v>549</v>
      </c>
      <c r="N20" s="40"/>
      <c r="O20" s="104"/>
      <c r="P20" s="245"/>
      <c r="Q20" s="241"/>
    </row>
    <row r="21" spans="1:17" s="22" customFormat="1" x14ac:dyDescent="0.3">
      <c r="A21" s="195"/>
      <c r="B21" s="42"/>
      <c r="C21" s="197" t="s">
        <v>190</v>
      </c>
      <c r="D21" s="87">
        <f>SUM(D18)</f>
        <v>1000</v>
      </c>
      <c r="E21" s="40">
        <f>SUM(E18)</f>
        <v>1000</v>
      </c>
      <c r="F21" s="40"/>
      <c r="G21" s="104"/>
      <c r="H21" s="87">
        <f>SUM(H18)</f>
        <v>1000</v>
      </c>
      <c r="I21" s="40">
        <f>SUM(I18)</f>
        <v>1000</v>
      </c>
      <c r="J21" s="40"/>
      <c r="K21" s="104"/>
      <c r="L21" s="87">
        <f>SUM(L18:L20)</f>
        <v>4313</v>
      </c>
      <c r="M21" s="40">
        <f t="shared" ref="M21:O21" si="3">SUM(M18:M20)</f>
        <v>4313</v>
      </c>
      <c r="N21" s="40">
        <f t="shared" si="3"/>
        <v>0</v>
      </c>
      <c r="O21" s="104">
        <f t="shared" si="3"/>
        <v>0</v>
      </c>
      <c r="P21" s="245"/>
      <c r="Q21" s="241"/>
    </row>
    <row r="22" spans="1:17" s="10" customFormat="1" x14ac:dyDescent="0.3">
      <c r="A22" s="194"/>
      <c r="B22" s="42"/>
      <c r="C22" s="66" t="s">
        <v>12</v>
      </c>
      <c r="D22" s="88">
        <f>D11+D12+D13+D16+D21</f>
        <v>279900</v>
      </c>
      <c r="E22" s="50">
        <f t="shared" ref="E22:G22" si="4">E11+E12+E13+E16+E21</f>
        <v>279900</v>
      </c>
      <c r="F22" s="50">
        <f t="shared" si="4"/>
        <v>0</v>
      </c>
      <c r="G22" s="102">
        <f t="shared" si="4"/>
        <v>0</v>
      </c>
      <c r="H22" s="88">
        <f>H11+H12+H13+H16+H21</f>
        <v>284496</v>
      </c>
      <c r="I22" s="50">
        <f t="shared" ref="I22:K22" si="5">I11+I12+I13+I16+I21</f>
        <v>284496</v>
      </c>
      <c r="J22" s="50">
        <f t="shared" si="5"/>
        <v>0</v>
      </c>
      <c r="K22" s="102">
        <f t="shared" si="5"/>
        <v>0</v>
      </c>
      <c r="L22" s="88">
        <f>L11+L12+L13+L16+L21</f>
        <v>288368</v>
      </c>
      <c r="M22" s="50">
        <f t="shared" ref="M22:O22" si="6">M11+M12+M13+M16+M21</f>
        <v>288368</v>
      </c>
      <c r="N22" s="50">
        <f t="shared" si="6"/>
        <v>0</v>
      </c>
      <c r="O22" s="102">
        <f t="shared" si="6"/>
        <v>0</v>
      </c>
      <c r="P22" s="7"/>
      <c r="Q22" s="81"/>
    </row>
    <row r="23" spans="1:17" s="10" customFormat="1" x14ac:dyDescent="0.3">
      <c r="A23" s="194"/>
      <c r="B23" s="42"/>
      <c r="C23" s="65"/>
      <c r="D23" s="65"/>
      <c r="E23" s="31"/>
      <c r="F23" s="31"/>
      <c r="G23" s="32"/>
      <c r="H23" s="65"/>
      <c r="I23" s="31"/>
      <c r="J23" s="31"/>
      <c r="K23" s="32"/>
      <c r="L23" s="65"/>
      <c r="M23" s="31"/>
      <c r="N23" s="31"/>
      <c r="O23" s="32"/>
      <c r="P23" s="7"/>
      <c r="Q23" s="81"/>
    </row>
    <row r="24" spans="1:17" s="10" customFormat="1" x14ac:dyDescent="0.3">
      <c r="A24" s="174">
        <v>102</v>
      </c>
      <c r="B24" s="193"/>
      <c r="C24" s="66" t="s">
        <v>53</v>
      </c>
      <c r="D24" s="27"/>
      <c r="E24" s="34"/>
      <c r="F24" s="34"/>
      <c r="G24" s="103"/>
      <c r="H24" s="27"/>
      <c r="I24" s="34"/>
      <c r="J24" s="34"/>
      <c r="K24" s="103"/>
      <c r="L24" s="27"/>
      <c r="M24" s="34"/>
      <c r="N24" s="34"/>
      <c r="O24" s="103"/>
      <c r="P24" s="7"/>
      <c r="Q24" s="81"/>
    </row>
    <row r="25" spans="1:17" s="10" customFormat="1" x14ac:dyDescent="0.3">
      <c r="A25" s="194"/>
      <c r="B25" s="42" t="s">
        <v>10</v>
      </c>
      <c r="C25" s="65" t="s">
        <v>26</v>
      </c>
      <c r="D25" s="85">
        <v>143000</v>
      </c>
      <c r="E25" s="30">
        <v>143000</v>
      </c>
      <c r="F25" s="30"/>
      <c r="G25" s="100"/>
      <c r="H25" s="85">
        <v>145619</v>
      </c>
      <c r="I25" s="30">
        <v>145619</v>
      </c>
      <c r="J25" s="30"/>
      <c r="K25" s="100"/>
      <c r="L25" s="85">
        <v>145990</v>
      </c>
      <c r="M25" s="30">
        <v>145990</v>
      </c>
      <c r="N25" s="30"/>
      <c r="O25" s="100"/>
      <c r="P25" s="7"/>
      <c r="Q25" s="81"/>
    </row>
    <row r="26" spans="1:17" s="10" customFormat="1" x14ac:dyDescent="0.3">
      <c r="A26" s="194"/>
      <c r="B26" s="42" t="s">
        <v>15</v>
      </c>
      <c r="C26" s="65" t="s">
        <v>63</v>
      </c>
      <c r="D26" s="85">
        <v>27000</v>
      </c>
      <c r="E26" s="30">
        <v>27000</v>
      </c>
      <c r="F26" s="30"/>
      <c r="G26" s="100"/>
      <c r="H26" s="85">
        <v>27514</v>
      </c>
      <c r="I26" s="30">
        <v>27514</v>
      </c>
      <c r="J26" s="30"/>
      <c r="K26" s="100"/>
      <c r="L26" s="85">
        <v>28679</v>
      </c>
      <c r="M26" s="30">
        <v>28679</v>
      </c>
      <c r="N26" s="30"/>
      <c r="O26" s="100"/>
      <c r="P26" s="7"/>
      <c r="Q26" s="81"/>
    </row>
    <row r="27" spans="1:17" s="10" customFormat="1" x14ac:dyDescent="0.3">
      <c r="A27" s="194"/>
      <c r="B27" s="42" t="s">
        <v>16</v>
      </c>
      <c r="C27" s="65" t="s">
        <v>31</v>
      </c>
      <c r="D27" s="85">
        <v>160000</v>
      </c>
      <c r="E27" s="30">
        <v>160000</v>
      </c>
      <c r="F27" s="30"/>
      <c r="G27" s="100"/>
      <c r="H27" s="85">
        <v>162110</v>
      </c>
      <c r="I27" s="30">
        <v>162110</v>
      </c>
      <c r="J27" s="30"/>
      <c r="K27" s="100"/>
      <c r="L27" s="85">
        <v>162243</v>
      </c>
      <c r="M27" s="30">
        <v>162243</v>
      </c>
      <c r="N27" s="30"/>
      <c r="O27" s="100"/>
      <c r="P27" s="7"/>
      <c r="Q27" s="81"/>
    </row>
    <row r="28" spans="1:17" s="10" customFormat="1" x14ac:dyDescent="0.3">
      <c r="A28" s="194"/>
      <c r="B28" s="42" t="s">
        <v>23</v>
      </c>
      <c r="C28" s="65" t="s">
        <v>58</v>
      </c>
      <c r="D28" s="85"/>
      <c r="E28" s="30"/>
      <c r="F28" s="30"/>
      <c r="G28" s="100"/>
      <c r="H28" s="85"/>
      <c r="I28" s="30"/>
      <c r="J28" s="30"/>
      <c r="K28" s="100"/>
      <c r="L28" s="85"/>
      <c r="M28" s="30"/>
      <c r="N28" s="30"/>
      <c r="O28" s="100"/>
      <c r="P28" s="7"/>
      <c r="Q28" s="81"/>
    </row>
    <row r="29" spans="1:17" s="10" customFormat="1" x14ac:dyDescent="0.3">
      <c r="A29" s="194"/>
      <c r="B29" s="42"/>
      <c r="C29" s="65" t="s">
        <v>397</v>
      </c>
      <c r="D29" s="85">
        <v>1500</v>
      </c>
      <c r="E29" s="30">
        <v>1500</v>
      </c>
      <c r="F29" s="30"/>
      <c r="G29" s="100"/>
      <c r="H29" s="85">
        <v>1500</v>
      </c>
      <c r="I29" s="30">
        <v>1500</v>
      </c>
      <c r="J29" s="30"/>
      <c r="K29" s="100"/>
      <c r="L29" s="85">
        <v>3863</v>
      </c>
      <c r="M29" s="30">
        <v>3863</v>
      </c>
      <c r="N29" s="30"/>
      <c r="O29" s="100"/>
      <c r="P29" s="7"/>
      <c r="Q29" s="81"/>
    </row>
    <row r="30" spans="1:17" s="10" customFormat="1" x14ac:dyDescent="0.3">
      <c r="A30" s="194"/>
      <c r="B30" s="42"/>
      <c r="C30" s="65" t="s">
        <v>350</v>
      </c>
      <c r="D30" s="85">
        <v>1500</v>
      </c>
      <c r="E30" s="30">
        <v>1500</v>
      </c>
      <c r="F30" s="30"/>
      <c r="G30" s="106"/>
      <c r="H30" s="85">
        <v>1500</v>
      </c>
      <c r="I30" s="30">
        <v>1500</v>
      </c>
      <c r="J30" s="30"/>
      <c r="K30" s="106"/>
      <c r="L30" s="85">
        <v>817</v>
      </c>
      <c r="M30" s="30">
        <v>817</v>
      </c>
      <c r="N30" s="30"/>
      <c r="O30" s="106"/>
      <c r="P30" s="7"/>
      <c r="Q30" s="81"/>
    </row>
    <row r="31" spans="1:17" s="22" customFormat="1" x14ac:dyDescent="0.3">
      <c r="A31" s="195"/>
      <c r="B31" s="196"/>
      <c r="C31" s="197" t="s">
        <v>60</v>
      </c>
      <c r="D31" s="87">
        <f>SUM(D29:D30)</f>
        <v>3000</v>
      </c>
      <c r="E31" s="40">
        <f>SUM(E29:E30)</f>
        <v>3000</v>
      </c>
      <c r="F31" s="40">
        <f>SUM(F29:F29)</f>
        <v>0</v>
      </c>
      <c r="G31" s="104">
        <f>SUM(G29:G29)</f>
        <v>0</v>
      </c>
      <c r="H31" s="87">
        <f>SUM(H29:H30)</f>
        <v>3000</v>
      </c>
      <c r="I31" s="40">
        <f>SUM(I29:I30)</f>
        <v>3000</v>
      </c>
      <c r="J31" s="40">
        <f>SUM(J29:J29)</f>
        <v>0</v>
      </c>
      <c r="K31" s="104">
        <f>SUM(K29:K29)</f>
        <v>0</v>
      </c>
      <c r="L31" s="87">
        <f>SUM(L29:L30)</f>
        <v>4680</v>
      </c>
      <c r="M31" s="40">
        <f>SUM(M29:M30)</f>
        <v>4680</v>
      </c>
      <c r="N31" s="40">
        <f>SUM(N29:N29)</f>
        <v>0</v>
      </c>
      <c r="O31" s="104">
        <f>SUM(O29:O29)</f>
        <v>0</v>
      </c>
      <c r="P31" s="245"/>
      <c r="Q31" s="241"/>
    </row>
    <row r="32" spans="1:17" s="22" customFormat="1" x14ac:dyDescent="0.3">
      <c r="A32" s="195"/>
      <c r="B32" s="42" t="s">
        <v>25</v>
      </c>
      <c r="C32" s="65" t="s">
        <v>24</v>
      </c>
      <c r="D32" s="87"/>
      <c r="E32" s="40"/>
      <c r="F32" s="40"/>
      <c r="G32" s="104"/>
      <c r="H32" s="87"/>
      <c r="I32" s="40"/>
      <c r="J32" s="40"/>
      <c r="K32" s="104"/>
      <c r="L32" s="87"/>
      <c r="M32" s="40"/>
      <c r="N32" s="40"/>
      <c r="O32" s="104"/>
      <c r="P32" s="245"/>
      <c r="Q32" s="241"/>
    </row>
    <row r="33" spans="1:17" s="22" customFormat="1" x14ac:dyDescent="0.3">
      <c r="A33" s="195"/>
      <c r="B33" s="42"/>
      <c r="C33" s="65" t="s">
        <v>562</v>
      </c>
      <c r="D33" s="85"/>
      <c r="E33" s="30"/>
      <c r="F33" s="40"/>
      <c r="G33" s="104"/>
      <c r="H33" s="85"/>
      <c r="I33" s="30"/>
      <c r="J33" s="40"/>
      <c r="K33" s="104"/>
      <c r="L33" s="85">
        <v>384</v>
      </c>
      <c r="M33" s="30">
        <v>384</v>
      </c>
      <c r="N33" s="40"/>
      <c r="O33" s="104"/>
      <c r="P33" s="245"/>
      <c r="Q33" s="241"/>
    </row>
    <row r="34" spans="1:17" s="22" customFormat="1" x14ac:dyDescent="0.3">
      <c r="A34" s="195"/>
      <c r="B34" s="42"/>
      <c r="C34" s="197" t="s">
        <v>190</v>
      </c>
      <c r="D34" s="87">
        <f>SUM(D33)</f>
        <v>0</v>
      </c>
      <c r="E34" s="40">
        <f>SUM(E33)</f>
        <v>0</v>
      </c>
      <c r="F34" s="40"/>
      <c r="G34" s="104"/>
      <c r="H34" s="87">
        <f>SUM(H33)</f>
        <v>0</v>
      </c>
      <c r="I34" s="40">
        <f>SUM(I33)</f>
        <v>0</v>
      </c>
      <c r="J34" s="40"/>
      <c r="K34" s="104"/>
      <c r="L34" s="87">
        <f>SUM(L33)</f>
        <v>384</v>
      </c>
      <c r="M34" s="40">
        <f>SUM(M33)</f>
        <v>384</v>
      </c>
      <c r="N34" s="40"/>
      <c r="O34" s="104"/>
      <c r="P34" s="245"/>
      <c r="Q34" s="241"/>
    </row>
    <row r="35" spans="1:17" s="10" customFormat="1" x14ac:dyDescent="0.3">
      <c r="A35" s="194"/>
      <c r="B35" s="42"/>
      <c r="C35" s="66" t="s">
        <v>34</v>
      </c>
      <c r="D35" s="198">
        <f t="shared" ref="D35:K35" si="7">SUM(D25:D27)+D31</f>
        <v>333000</v>
      </c>
      <c r="E35" s="50">
        <f t="shared" si="7"/>
        <v>333000</v>
      </c>
      <c r="F35" s="50">
        <f t="shared" si="7"/>
        <v>0</v>
      </c>
      <c r="G35" s="199">
        <f t="shared" si="7"/>
        <v>0</v>
      </c>
      <c r="H35" s="198">
        <f t="shared" si="7"/>
        <v>338243</v>
      </c>
      <c r="I35" s="50">
        <f t="shared" si="7"/>
        <v>338243</v>
      </c>
      <c r="J35" s="50">
        <f t="shared" si="7"/>
        <v>0</v>
      </c>
      <c r="K35" s="199">
        <f t="shared" si="7"/>
        <v>0</v>
      </c>
      <c r="L35" s="88">
        <f>SUM(L25:L27)+L31+L34</f>
        <v>341976</v>
      </c>
      <c r="M35" s="50">
        <f t="shared" ref="M35:O35" si="8">SUM(M25:M27)+M31+M34</f>
        <v>341976</v>
      </c>
      <c r="N35" s="50">
        <f t="shared" si="8"/>
        <v>0</v>
      </c>
      <c r="O35" s="102">
        <f t="shared" si="8"/>
        <v>0</v>
      </c>
      <c r="P35" s="7"/>
      <c r="Q35" s="81"/>
    </row>
    <row r="36" spans="1:17" s="10" customFormat="1" x14ac:dyDescent="0.3">
      <c r="A36" s="194"/>
      <c r="B36" s="42"/>
      <c r="C36" s="65"/>
      <c r="D36" s="24"/>
      <c r="E36" s="31"/>
      <c r="F36" s="31"/>
      <c r="G36" s="32"/>
      <c r="H36" s="24"/>
      <c r="I36" s="31"/>
      <c r="J36" s="31"/>
      <c r="K36" s="32"/>
      <c r="L36" s="24"/>
      <c r="M36" s="31"/>
      <c r="N36" s="31"/>
      <c r="O36" s="32"/>
      <c r="P36" s="7"/>
      <c r="Q36" s="81"/>
    </row>
    <row r="37" spans="1:17" s="10" customFormat="1" ht="28.2" x14ac:dyDescent="0.3">
      <c r="A37" s="174">
        <v>103</v>
      </c>
      <c r="B37" s="42"/>
      <c r="C37" s="207" t="s">
        <v>487</v>
      </c>
      <c r="D37" s="27"/>
      <c r="E37" s="34"/>
      <c r="F37" s="34"/>
      <c r="G37" s="103"/>
      <c r="H37" s="27"/>
      <c r="I37" s="34"/>
      <c r="J37" s="34"/>
      <c r="K37" s="103"/>
      <c r="L37" s="27"/>
      <c r="M37" s="34"/>
      <c r="N37" s="34"/>
      <c r="O37" s="103"/>
      <c r="P37" s="7"/>
      <c r="Q37" s="81"/>
    </row>
    <row r="38" spans="1:17" s="10" customFormat="1" x14ac:dyDescent="0.3">
      <c r="A38" s="194"/>
      <c r="B38" s="42" t="s">
        <v>10</v>
      </c>
      <c r="C38" s="65" t="s">
        <v>26</v>
      </c>
      <c r="D38" s="85">
        <v>16485</v>
      </c>
      <c r="E38" s="30">
        <v>16485</v>
      </c>
      <c r="F38" s="30"/>
      <c r="G38" s="100"/>
      <c r="H38" s="85">
        <v>19101</v>
      </c>
      <c r="I38" s="30">
        <v>19101</v>
      </c>
      <c r="J38" s="30"/>
      <c r="K38" s="100"/>
      <c r="L38" s="85">
        <v>21401</v>
      </c>
      <c r="M38" s="30">
        <v>21401</v>
      </c>
      <c r="N38" s="30"/>
      <c r="O38" s="100"/>
      <c r="P38" s="7"/>
      <c r="Q38" s="81"/>
    </row>
    <row r="39" spans="1:17" s="10" customFormat="1" x14ac:dyDescent="0.3">
      <c r="A39" s="194"/>
      <c r="B39" s="42" t="s">
        <v>15</v>
      </c>
      <c r="C39" s="65" t="s">
        <v>63</v>
      </c>
      <c r="D39" s="85">
        <v>3215</v>
      </c>
      <c r="E39" s="30">
        <v>3215</v>
      </c>
      <c r="F39" s="30"/>
      <c r="G39" s="100"/>
      <c r="H39" s="85">
        <v>3720</v>
      </c>
      <c r="I39" s="30">
        <v>3720</v>
      </c>
      <c r="J39" s="30"/>
      <c r="K39" s="100"/>
      <c r="L39" s="85">
        <v>4245</v>
      </c>
      <c r="M39" s="30">
        <v>4245</v>
      </c>
      <c r="N39" s="30"/>
      <c r="O39" s="100"/>
      <c r="P39" s="7"/>
      <c r="Q39" s="81"/>
    </row>
    <row r="40" spans="1:17" s="10" customFormat="1" x14ac:dyDescent="0.3">
      <c r="A40" s="194"/>
      <c r="B40" s="42" t="s">
        <v>16</v>
      </c>
      <c r="C40" s="65" t="s">
        <v>31</v>
      </c>
      <c r="D40" s="85">
        <v>16000</v>
      </c>
      <c r="E40" s="30">
        <v>16000</v>
      </c>
      <c r="F40" s="30"/>
      <c r="G40" s="100"/>
      <c r="H40" s="85">
        <v>16912</v>
      </c>
      <c r="I40" s="30">
        <v>16912</v>
      </c>
      <c r="J40" s="30"/>
      <c r="K40" s="100"/>
      <c r="L40" s="85">
        <v>16515</v>
      </c>
      <c r="M40" s="30">
        <v>16515</v>
      </c>
      <c r="N40" s="30"/>
      <c r="O40" s="100"/>
      <c r="P40" s="7"/>
      <c r="Q40" s="81"/>
    </row>
    <row r="41" spans="1:17" s="10" customFormat="1" x14ac:dyDescent="0.3">
      <c r="A41" s="194"/>
      <c r="B41" s="42" t="s">
        <v>23</v>
      </c>
      <c r="C41" s="65" t="s">
        <v>58</v>
      </c>
      <c r="D41" s="85"/>
      <c r="E41" s="30"/>
      <c r="F41" s="30"/>
      <c r="G41" s="100"/>
      <c r="H41" s="85"/>
      <c r="I41" s="30"/>
      <c r="J41" s="30"/>
      <c r="K41" s="100"/>
      <c r="L41" s="85"/>
      <c r="M41" s="30"/>
      <c r="N41" s="30"/>
      <c r="O41" s="100"/>
      <c r="P41" s="7"/>
      <c r="Q41" s="81"/>
    </row>
    <row r="42" spans="1:17" s="10" customFormat="1" x14ac:dyDescent="0.3">
      <c r="A42" s="194"/>
      <c r="B42" s="42"/>
      <c r="C42" s="65" t="s">
        <v>397</v>
      </c>
      <c r="D42" s="85">
        <v>2500</v>
      </c>
      <c r="E42" s="30">
        <v>2500</v>
      </c>
      <c r="F42" s="30"/>
      <c r="G42" s="100"/>
      <c r="H42" s="85">
        <v>3857</v>
      </c>
      <c r="I42" s="30">
        <v>3857</v>
      </c>
      <c r="J42" s="30"/>
      <c r="K42" s="100"/>
      <c r="L42" s="85">
        <v>4333</v>
      </c>
      <c r="M42" s="30">
        <v>4333</v>
      </c>
      <c r="N42" s="30"/>
      <c r="O42" s="100"/>
      <c r="P42" s="7"/>
      <c r="Q42" s="81"/>
    </row>
    <row r="43" spans="1:17" s="22" customFormat="1" x14ac:dyDescent="0.3">
      <c r="A43" s="195"/>
      <c r="B43" s="196"/>
      <c r="C43" s="197" t="s">
        <v>60</v>
      </c>
      <c r="D43" s="87">
        <f t="shared" ref="D43:K43" si="9">SUM(D42:D42)</f>
        <v>2500</v>
      </c>
      <c r="E43" s="40">
        <f t="shared" si="9"/>
        <v>2500</v>
      </c>
      <c r="F43" s="40">
        <f t="shared" si="9"/>
        <v>0</v>
      </c>
      <c r="G43" s="104">
        <f t="shared" si="9"/>
        <v>0</v>
      </c>
      <c r="H43" s="87">
        <f t="shared" si="9"/>
        <v>3857</v>
      </c>
      <c r="I43" s="40">
        <f t="shared" si="9"/>
        <v>3857</v>
      </c>
      <c r="J43" s="40">
        <f t="shared" si="9"/>
        <v>0</v>
      </c>
      <c r="K43" s="104">
        <f t="shared" si="9"/>
        <v>0</v>
      </c>
      <c r="L43" s="87">
        <f t="shared" ref="L43:O43" si="10">SUM(L42:L42)</f>
        <v>4333</v>
      </c>
      <c r="M43" s="40">
        <f t="shared" si="10"/>
        <v>4333</v>
      </c>
      <c r="N43" s="40">
        <f t="shared" si="10"/>
        <v>0</v>
      </c>
      <c r="O43" s="104">
        <f t="shared" si="10"/>
        <v>0</v>
      </c>
      <c r="P43" s="245"/>
      <c r="Q43" s="241"/>
    </row>
    <row r="44" spans="1:17" s="22" customFormat="1" x14ac:dyDescent="0.3">
      <c r="A44" s="195"/>
      <c r="B44" s="42" t="s">
        <v>25</v>
      </c>
      <c r="C44" s="65" t="s">
        <v>24</v>
      </c>
      <c r="D44" s="87"/>
      <c r="E44" s="40"/>
      <c r="F44" s="40"/>
      <c r="G44" s="104"/>
      <c r="H44" s="87"/>
      <c r="I44" s="40"/>
      <c r="J44" s="40"/>
      <c r="K44" s="104"/>
      <c r="L44" s="87"/>
      <c r="M44" s="40"/>
      <c r="N44" s="40"/>
      <c r="O44" s="104"/>
      <c r="P44" s="245"/>
      <c r="Q44" s="241"/>
    </row>
    <row r="45" spans="1:17" s="22" customFormat="1" x14ac:dyDescent="0.3">
      <c r="A45" s="195"/>
      <c r="B45" s="42"/>
      <c r="C45" s="65" t="s">
        <v>441</v>
      </c>
      <c r="D45" s="85"/>
      <c r="E45" s="30"/>
      <c r="F45" s="30"/>
      <c r="G45" s="106"/>
      <c r="H45" s="85">
        <v>991</v>
      </c>
      <c r="I45" s="30">
        <v>991</v>
      </c>
      <c r="J45" s="30"/>
      <c r="K45" s="106"/>
      <c r="L45" s="85">
        <v>991</v>
      </c>
      <c r="M45" s="30">
        <v>991</v>
      </c>
      <c r="N45" s="30"/>
      <c r="O45" s="106"/>
      <c r="P45" s="245"/>
      <c r="Q45" s="241"/>
    </row>
    <row r="46" spans="1:17" s="22" customFormat="1" x14ac:dyDescent="0.3">
      <c r="A46" s="195"/>
      <c r="B46" s="42"/>
      <c r="C46" s="65" t="s">
        <v>563</v>
      </c>
      <c r="D46" s="85"/>
      <c r="E46" s="30"/>
      <c r="F46" s="30"/>
      <c r="G46" s="106"/>
      <c r="H46" s="85"/>
      <c r="I46" s="30"/>
      <c r="J46" s="30"/>
      <c r="K46" s="230"/>
      <c r="L46" s="85">
        <v>2000</v>
      </c>
      <c r="M46" s="30">
        <v>2000</v>
      </c>
      <c r="N46" s="30"/>
      <c r="O46" s="106"/>
      <c r="P46" s="245"/>
      <c r="Q46" s="241"/>
    </row>
    <row r="47" spans="1:17" s="22" customFormat="1" x14ac:dyDescent="0.3">
      <c r="A47" s="195"/>
      <c r="B47" s="42"/>
      <c r="C47" s="197" t="s">
        <v>190</v>
      </c>
      <c r="D47" s="87"/>
      <c r="E47" s="40"/>
      <c r="F47" s="40"/>
      <c r="G47" s="104"/>
      <c r="H47" s="87">
        <f>SUM(H45)</f>
        <v>991</v>
      </c>
      <c r="I47" s="40">
        <f t="shared" ref="I47:K47" si="11">SUM(I45)</f>
        <v>991</v>
      </c>
      <c r="J47" s="40">
        <f t="shared" si="11"/>
        <v>0</v>
      </c>
      <c r="K47" s="222">
        <f t="shared" si="11"/>
        <v>0</v>
      </c>
      <c r="L47" s="87">
        <f>SUM(L45:L46)</f>
        <v>2991</v>
      </c>
      <c r="M47" s="40">
        <f t="shared" ref="M47:O47" si="12">SUM(M45:M46)</f>
        <v>2991</v>
      </c>
      <c r="N47" s="40">
        <f t="shared" si="12"/>
        <v>0</v>
      </c>
      <c r="O47" s="104">
        <f t="shared" si="12"/>
        <v>0</v>
      </c>
      <c r="P47" s="245"/>
      <c r="Q47" s="241"/>
    </row>
    <row r="48" spans="1:17" s="10" customFormat="1" x14ac:dyDescent="0.3">
      <c r="A48" s="194"/>
      <c r="B48" s="42"/>
      <c r="C48" s="66" t="s">
        <v>395</v>
      </c>
      <c r="D48" s="198">
        <f t="shared" ref="D48:G48" si="13">SUM(D38:D40)+D43</f>
        <v>38200</v>
      </c>
      <c r="E48" s="50">
        <f t="shared" si="13"/>
        <v>38200</v>
      </c>
      <c r="F48" s="50">
        <f t="shared" si="13"/>
        <v>0</v>
      </c>
      <c r="G48" s="199">
        <f t="shared" si="13"/>
        <v>0</v>
      </c>
      <c r="H48" s="88">
        <f>SUM(H38:H40)+H43+H47</f>
        <v>44581</v>
      </c>
      <c r="I48" s="50">
        <f t="shared" ref="I48:K48" si="14">SUM(I38:I40)+I43+I47</f>
        <v>44581</v>
      </c>
      <c r="J48" s="50">
        <f t="shared" si="14"/>
        <v>0</v>
      </c>
      <c r="K48" s="227">
        <f t="shared" si="14"/>
        <v>0</v>
      </c>
      <c r="L48" s="88">
        <f>SUM(L38:L40)+L43+L47</f>
        <v>49485</v>
      </c>
      <c r="M48" s="50">
        <f t="shared" ref="M48:O48" si="15">SUM(M38:M40)+M43+M47</f>
        <v>49485</v>
      </c>
      <c r="N48" s="50">
        <f t="shared" si="15"/>
        <v>0</v>
      </c>
      <c r="O48" s="102">
        <f t="shared" si="15"/>
        <v>0</v>
      </c>
      <c r="P48" s="7"/>
      <c r="Q48" s="81"/>
    </row>
    <row r="49" spans="1:17" s="10" customFormat="1" x14ac:dyDescent="0.3">
      <c r="A49" s="194"/>
      <c r="B49" s="42"/>
      <c r="C49" s="66"/>
      <c r="D49" s="27"/>
      <c r="E49" s="34"/>
      <c r="F49" s="34"/>
      <c r="G49" s="103"/>
      <c r="H49" s="27"/>
      <c r="I49" s="34"/>
      <c r="J49" s="34"/>
      <c r="K49" s="103"/>
      <c r="L49" s="27"/>
      <c r="M49" s="34"/>
      <c r="N49" s="34"/>
      <c r="O49" s="103"/>
      <c r="P49" s="7"/>
      <c r="Q49" s="81"/>
    </row>
    <row r="50" spans="1:17" s="10" customFormat="1" x14ac:dyDescent="0.3">
      <c r="A50" s="194"/>
      <c r="B50" s="42"/>
      <c r="C50" s="66" t="s">
        <v>396</v>
      </c>
      <c r="D50" s="88">
        <f t="shared" ref="D50:O50" si="16">SUM(D22,D35,D48)</f>
        <v>651100</v>
      </c>
      <c r="E50" s="50">
        <f t="shared" si="16"/>
        <v>651100</v>
      </c>
      <c r="F50" s="50">
        <f t="shared" si="16"/>
        <v>0</v>
      </c>
      <c r="G50" s="102">
        <f t="shared" si="16"/>
        <v>0</v>
      </c>
      <c r="H50" s="88">
        <f t="shared" si="16"/>
        <v>667320</v>
      </c>
      <c r="I50" s="50">
        <f t="shared" si="16"/>
        <v>667320</v>
      </c>
      <c r="J50" s="50">
        <f t="shared" si="16"/>
        <v>0</v>
      </c>
      <c r="K50" s="102">
        <f t="shared" si="16"/>
        <v>0</v>
      </c>
      <c r="L50" s="88">
        <f t="shared" si="16"/>
        <v>679829</v>
      </c>
      <c r="M50" s="50">
        <f t="shared" si="16"/>
        <v>679829</v>
      </c>
      <c r="N50" s="50">
        <f t="shared" si="16"/>
        <v>0</v>
      </c>
      <c r="O50" s="102">
        <f t="shared" si="16"/>
        <v>0</v>
      </c>
      <c r="P50" s="7"/>
      <c r="Q50" s="81"/>
    </row>
    <row r="51" spans="1:17" s="10" customFormat="1" x14ac:dyDescent="0.3">
      <c r="A51" s="194"/>
      <c r="B51" s="42"/>
      <c r="C51" s="66"/>
      <c r="D51" s="27"/>
      <c r="E51" s="34"/>
      <c r="F51" s="34"/>
      <c r="G51" s="103"/>
      <c r="H51" s="27"/>
      <c r="I51" s="34"/>
      <c r="J51" s="34"/>
      <c r="K51" s="103"/>
      <c r="L51" s="27"/>
      <c r="M51" s="34"/>
      <c r="N51" s="34"/>
      <c r="O51" s="103"/>
      <c r="P51" s="7"/>
      <c r="Q51" s="81"/>
    </row>
    <row r="52" spans="1:17" s="10" customFormat="1" x14ac:dyDescent="0.3">
      <c r="A52" s="174">
        <v>104</v>
      </c>
      <c r="B52" s="42"/>
      <c r="C52" s="66" t="s">
        <v>54</v>
      </c>
      <c r="D52" s="66"/>
      <c r="E52" s="34"/>
      <c r="F52" s="34"/>
      <c r="G52" s="103"/>
      <c r="H52" s="66"/>
      <c r="I52" s="34"/>
      <c r="J52" s="34"/>
      <c r="K52" s="103"/>
      <c r="L52" s="66"/>
      <c r="M52" s="34"/>
      <c r="N52" s="34"/>
      <c r="O52" s="103"/>
      <c r="P52" s="7"/>
      <c r="Q52" s="81"/>
    </row>
    <row r="53" spans="1:17" s="10" customFormat="1" x14ac:dyDescent="0.3">
      <c r="A53" s="194"/>
      <c r="B53" s="42" t="s">
        <v>10</v>
      </c>
      <c r="C53" s="65" t="s">
        <v>26</v>
      </c>
      <c r="D53" s="85">
        <v>261168</v>
      </c>
      <c r="E53" s="30">
        <v>261168</v>
      </c>
      <c r="F53" s="30"/>
      <c r="G53" s="100"/>
      <c r="H53" s="85">
        <v>260677</v>
      </c>
      <c r="I53" s="30">
        <v>260677</v>
      </c>
      <c r="J53" s="30"/>
      <c r="K53" s="100"/>
      <c r="L53" s="85">
        <v>266707</v>
      </c>
      <c r="M53" s="30">
        <v>266707</v>
      </c>
      <c r="N53" s="30"/>
      <c r="O53" s="100"/>
      <c r="P53" s="7"/>
      <c r="Q53" s="81"/>
    </row>
    <row r="54" spans="1:17" s="10" customFormat="1" x14ac:dyDescent="0.3">
      <c r="A54" s="194"/>
      <c r="B54" s="42" t="s">
        <v>15</v>
      </c>
      <c r="C54" s="65" t="s">
        <v>63</v>
      </c>
      <c r="D54" s="85">
        <v>50859</v>
      </c>
      <c r="E54" s="30">
        <v>50859</v>
      </c>
      <c r="F54" s="30"/>
      <c r="G54" s="100"/>
      <c r="H54" s="85">
        <v>50955</v>
      </c>
      <c r="I54" s="30">
        <v>50955</v>
      </c>
      <c r="J54" s="30"/>
      <c r="K54" s="100"/>
      <c r="L54" s="85">
        <v>52159</v>
      </c>
      <c r="M54" s="30">
        <v>52159</v>
      </c>
      <c r="N54" s="30"/>
      <c r="O54" s="100"/>
      <c r="P54" s="7"/>
      <c r="Q54" s="81"/>
    </row>
    <row r="55" spans="1:17" s="10" customFormat="1" x14ac:dyDescent="0.3">
      <c r="A55" s="194"/>
      <c r="B55" s="42" t="s">
        <v>16</v>
      </c>
      <c r="C55" s="65" t="s">
        <v>31</v>
      </c>
      <c r="D55" s="85">
        <v>80000</v>
      </c>
      <c r="E55" s="30">
        <v>80000</v>
      </c>
      <c r="F55" s="30"/>
      <c r="G55" s="100"/>
      <c r="H55" s="85">
        <v>80000</v>
      </c>
      <c r="I55" s="30">
        <v>80000</v>
      </c>
      <c r="J55" s="30"/>
      <c r="K55" s="100"/>
      <c r="L55" s="85">
        <v>87540</v>
      </c>
      <c r="M55" s="30">
        <v>87540</v>
      </c>
      <c r="N55" s="30"/>
      <c r="O55" s="100"/>
      <c r="P55" s="7"/>
      <c r="Q55" s="81"/>
    </row>
    <row r="56" spans="1:17" s="10" customFormat="1" x14ac:dyDescent="0.3">
      <c r="A56" s="194"/>
      <c r="B56" s="42" t="s">
        <v>23</v>
      </c>
      <c r="C56" s="65" t="s">
        <v>58</v>
      </c>
      <c r="D56" s="85"/>
      <c r="E56" s="30"/>
      <c r="F56" s="30"/>
      <c r="G56" s="100"/>
      <c r="H56" s="85"/>
      <c r="I56" s="30"/>
      <c r="J56" s="30"/>
      <c r="K56" s="100"/>
      <c r="L56" s="85"/>
      <c r="M56" s="30"/>
      <c r="N56" s="30"/>
      <c r="O56" s="100"/>
      <c r="P56" s="7"/>
      <c r="Q56" s="81"/>
    </row>
    <row r="57" spans="1:17" s="10" customFormat="1" x14ac:dyDescent="0.3">
      <c r="A57" s="194"/>
      <c r="B57" s="42"/>
      <c r="C57" s="65" t="s">
        <v>0</v>
      </c>
      <c r="D57" s="85">
        <v>5000</v>
      </c>
      <c r="E57" s="30">
        <v>5000</v>
      </c>
      <c r="F57" s="30"/>
      <c r="G57" s="100"/>
      <c r="H57" s="85">
        <v>5000</v>
      </c>
      <c r="I57" s="30">
        <v>5000</v>
      </c>
      <c r="J57" s="30"/>
      <c r="K57" s="100"/>
      <c r="L57" s="85">
        <v>5000</v>
      </c>
      <c r="M57" s="30">
        <v>5000</v>
      </c>
      <c r="N57" s="30"/>
      <c r="O57" s="100"/>
      <c r="P57" s="7"/>
      <c r="Q57" s="81"/>
    </row>
    <row r="58" spans="1:17" s="10" customFormat="1" x14ac:dyDescent="0.3">
      <c r="A58" s="194"/>
      <c r="B58" s="42"/>
      <c r="C58" s="65" t="s">
        <v>93</v>
      </c>
      <c r="D58" s="85">
        <v>600</v>
      </c>
      <c r="E58" s="30">
        <v>600</v>
      </c>
      <c r="F58" s="30"/>
      <c r="G58" s="100"/>
      <c r="H58" s="85">
        <v>600</v>
      </c>
      <c r="I58" s="30">
        <v>600</v>
      </c>
      <c r="J58" s="30"/>
      <c r="K58" s="100"/>
      <c r="L58" s="85">
        <v>350</v>
      </c>
      <c r="M58" s="30">
        <v>350</v>
      </c>
      <c r="N58" s="30"/>
      <c r="O58" s="100"/>
      <c r="P58" s="7"/>
      <c r="Q58" s="81"/>
    </row>
    <row r="59" spans="1:17" s="10" customFormat="1" x14ac:dyDescent="0.3">
      <c r="A59" s="194"/>
      <c r="B59" s="42"/>
      <c r="C59" s="65" t="s">
        <v>398</v>
      </c>
      <c r="D59" s="85">
        <v>5000</v>
      </c>
      <c r="E59" s="30">
        <v>5000</v>
      </c>
      <c r="F59" s="30"/>
      <c r="G59" s="100"/>
      <c r="H59" s="85">
        <v>5000</v>
      </c>
      <c r="I59" s="30">
        <v>5000</v>
      </c>
      <c r="J59" s="30"/>
      <c r="K59" s="100"/>
      <c r="L59" s="85">
        <v>5000</v>
      </c>
      <c r="M59" s="30">
        <v>5000</v>
      </c>
      <c r="N59" s="30"/>
      <c r="O59" s="100"/>
      <c r="P59" s="7"/>
      <c r="Q59" s="81"/>
    </row>
    <row r="60" spans="1:17" s="10" customFormat="1" x14ac:dyDescent="0.3">
      <c r="A60" s="194"/>
      <c r="B60" s="42"/>
      <c r="C60" s="65" t="s">
        <v>152</v>
      </c>
      <c r="D60" s="85">
        <v>4700</v>
      </c>
      <c r="E60" s="30">
        <v>4700</v>
      </c>
      <c r="F60" s="30"/>
      <c r="G60" s="100"/>
      <c r="H60" s="85">
        <v>4700</v>
      </c>
      <c r="I60" s="30">
        <v>4700</v>
      </c>
      <c r="J60" s="30"/>
      <c r="K60" s="100"/>
      <c r="L60" s="85">
        <v>4700</v>
      </c>
      <c r="M60" s="30">
        <v>4700</v>
      </c>
      <c r="N60" s="30"/>
      <c r="O60" s="100"/>
      <c r="P60" s="7"/>
      <c r="Q60" s="81"/>
    </row>
    <row r="61" spans="1:17" s="10" customFormat="1" x14ac:dyDescent="0.3">
      <c r="A61" s="194"/>
      <c r="B61" s="42"/>
      <c r="C61" s="61" t="s">
        <v>200</v>
      </c>
      <c r="D61" s="85">
        <v>3000</v>
      </c>
      <c r="E61" s="30">
        <v>3000</v>
      </c>
      <c r="F61" s="30"/>
      <c r="G61" s="106"/>
      <c r="H61" s="85">
        <v>3000</v>
      </c>
      <c r="I61" s="30">
        <v>3000</v>
      </c>
      <c r="J61" s="30"/>
      <c r="K61" s="106"/>
      <c r="L61" s="85">
        <v>3000</v>
      </c>
      <c r="M61" s="30">
        <v>3000</v>
      </c>
      <c r="N61" s="30"/>
      <c r="O61" s="106"/>
      <c r="P61" s="7"/>
      <c r="Q61" s="81"/>
    </row>
    <row r="62" spans="1:17" s="10" customFormat="1" x14ac:dyDescent="0.3">
      <c r="A62" s="195"/>
      <c r="B62" s="196"/>
      <c r="C62" s="197" t="s">
        <v>60</v>
      </c>
      <c r="D62" s="87">
        <f t="shared" ref="D62:K62" si="17">SUM(D57:D61)</f>
        <v>18300</v>
      </c>
      <c r="E62" s="40">
        <f t="shared" si="17"/>
        <v>18300</v>
      </c>
      <c r="F62" s="40">
        <f t="shared" si="17"/>
        <v>0</v>
      </c>
      <c r="G62" s="104">
        <f t="shared" si="17"/>
        <v>0</v>
      </c>
      <c r="H62" s="87">
        <f t="shared" si="17"/>
        <v>18300</v>
      </c>
      <c r="I62" s="40">
        <f t="shared" si="17"/>
        <v>18300</v>
      </c>
      <c r="J62" s="40">
        <f t="shared" si="17"/>
        <v>0</v>
      </c>
      <c r="K62" s="104">
        <f t="shared" si="17"/>
        <v>0</v>
      </c>
      <c r="L62" s="87">
        <f t="shared" ref="L62:O62" si="18">SUM(L57:L61)</f>
        <v>18050</v>
      </c>
      <c r="M62" s="40">
        <f t="shared" si="18"/>
        <v>18050</v>
      </c>
      <c r="N62" s="40">
        <f t="shared" si="18"/>
        <v>0</v>
      </c>
      <c r="O62" s="104">
        <f t="shared" si="18"/>
        <v>0</v>
      </c>
      <c r="P62" s="7"/>
      <c r="Q62" s="81"/>
    </row>
    <row r="63" spans="1:17" s="10" customFormat="1" x14ac:dyDescent="0.3">
      <c r="A63" s="194"/>
      <c r="B63" s="42"/>
      <c r="C63" s="66" t="s">
        <v>13</v>
      </c>
      <c r="D63" s="172">
        <f t="shared" ref="D63:O63" si="19">D53+D54+D55+D62</f>
        <v>410327</v>
      </c>
      <c r="E63" s="33">
        <f t="shared" si="19"/>
        <v>410327</v>
      </c>
      <c r="F63" s="33">
        <f t="shared" si="19"/>
        <v>0</v>
      </c>
      <c r="G63" s="173">
        <f t="shared" si="19"/>
        <v>0</v>
      </c>
      <c r="H63" s="172">
        <f t="shared" si="19"/>
        <v>409932</v>
      </c>
      <c r="I63" s="33">
        <f t="shared" si="19"/>
        <v>409932</v>
      </c>
      <c r="J63" s="33">
        <f t="shared" si="19"/>
        <v>0</v>
      </c>
      <c r="K63" s="173">
        <f t="shared" si="19"/>
        <v>0</v>
      </c>
      <c r="L63" s="172">
        <f t="shared" si="19"/>
        <v>424456</v>
      </c>
      <c r="M63" s="33">
        <f t="shared" si="19"/>
        <v>424456</v>
      </c>
      <c r="N63" s="33">
        <f t="shared" si="19"/>
        <v>0</v>
      </c>
      <c r="O63" s="173">
        <f t="shared" si="19"/>
        <v>0</v>
      </c>
      <c r="P63" s="7"/>
      <c r="Q63" s="81"/>
    </row>
    <row r="64" spans="1:17" s="10" customFormat="1" x14ac:dyDescent="0.3">
      <c r="A64" s="194"/>
      <c r="B64" s="42"/>
      <c r="C64" s="82"/>
      <c r="D64" s="41"/>
      <c r="E64" s="71"/>
      <c r="F64" s="71"/>
      <c r="G64" s="105"/>
      <c r="H64" s="41"/>
      <c r="I64" s="71"/>
      <c r="J64" s="71"/>
      <c r="K64" s="105"/>
      <c r="L64" s="41"/>
      <c r="M64" s="71"/>
      <c r="N64" s="71"/>
      <c r="O64" s="105"/>
      <c r="P64" s="7"/>
      <c r="Q64" s="81"/>
    </row>
    <row r="65" spans="1:17" s="10" customFormat="1" x14ac:dyDescent="0.3">
      <c r="A65" s="174">
        <v>105</v>
      </c>
      <c r="B65" s="42"/>
      <c r="C65" s="66" t="s">
        <v>36</v>
      </c>
      <c r="D65" s="27"/>
      <c r="E65" s="34"/>
      <c r="F65" s="34"/>
      <c r="G65" s="103"/>
      <c r="H65" s="27"/>
      <c r="I65" s="34"/>
      <c r="J65" s="34"/>
      <c r="K65" s="103"/>
      <c r="L65" s="27"/>
      <c r="M65" s="34"/>
      <c r="N65" s="34"/>
      <c r="O65" s="103"/>
      <c r="P65" s="7"/>
      <c r="Q65" s="81"/>
    </row>
    <row r="66" spans="1:17" s="10" customFormat="1" x14ac:dyDescent="0.3">
      <c r="A66" s="194"/>
      <c r="B66" s="42" t="s">
        <v>10</v>
      </c>
      <c r="C66" s="65" t="s">
        <v>26</v>
      </c>
      <c r="D66" s="200"/>
      <c r="E66" s="44"/>
      <c r="F66" s="44"/>
      <c r="G66" s="201"/>
      <c r="H66" s="200"/>
      <c r="I66" s="44"/>
      <c r="J66" s="44"/>
      <c r="K66" s="201"/>
      <c r="L66" s="200"/>
      <c r="M66" s="44"/>
      <c r="N66" s="44"/>
      <c r="O66" s="201"/>
      <c r="P66" s="7"/>
      <c r="Q66" s="81"/>
    </row>
    <row r="67" spans="1:17" s="10" customFormat="1" x14ac:dyDescent="0.3">
      <c r="A67" s="194"/>
      <c r="B67" s="42"/>
      <c r="C67" s="65" t="s">
        <v>201</v>
      </c>
      <c r="D67" s="35">
        <v>15402</v>
      </c>
      <c r="E67" s="30"/>
      <c r="F67" s="30">
        <v>15402</v>
      </c>
      <c r="G67" s="100"/>
      <c r="H67" s="35">
        <v>15402</v>
      </c>
      <c r="I67" s="30"/>
      <c r="J67" s="30">
        <v>15402</v>
      </c>
      <c r="K67" s="100"/>
      <c r="L67" s="35">
        <v>15402</v>
      </c>
      <c r="M67" s="30"/>
      <c r="N67" s="30">
        <v>15402</v>
      </c>
      <c r="O67" s="100"/>
      <c r="P67" s="7"/>
      <c r="Q67" s="81"/>
    </row>
    <row r="68" spans="1:17" s="10" customFormat="1" x14ac:dyDescent="0.3">
      <c r="A68" s="194"/>
      <c r="B68" s="42"/>
      <c r="C68" s="65" t="s">
        <v>202</v>
      </c>
      <c r="D68" s="35">
        <v>29770</v>
      </c>
      <c r="E68" s="30">
        <v>29770</v>
      </c>
      <c r="F68" s="30"/>
      <c r="G68" s="100"/>
      <c r="H68" s="35">
        <v>29770</v>
      </c>
      <c r="I68" s="30">
        <v>29770</v>
      </c>
      <c r="J68" s="30"/>
      <c r="K68" s="100"/>
      <c r="L68" s="35">
        <v>29770</v>
      </c>
      <c r="M68" s="30">
        <v>29770</v>
      </c>
      <c r="N68" s="30"/>
      <c r="O68" s="100"/>
      <c r="P68" s="7"/>
      <c r="Q68" s="81"/>
    </row>
    <row r="69" spans="1:17" s="10" customFormat="1" ht="15.75" customHeight="1" x14ac:dyDescent="0.3">
      <c r="A69" s="194"/>
      <c r="B69" s="42"/>
      <c r="C69" s="65" t="s">
        <v>203</v>
      </c>
      <c r="D69" s="35">
        <v>11549</v>
      </c>
      <c r="E69" s="30">
        <v>11549</v>
      </c>
      <c r="F69" s="30"/>
      <c r="G69" s="100"/>
      <c r="H69" s="35">
        <v>11549</v>
      </c>
      <c r="I69" s="30">
        <v>11549</v>
      </c>
      <c r="J69" s="30"/>
      <c r="K69" s="100"/>
      <c r="L69" s="35">
        <v>11549</v>
      </c>
      <c r="M69" s="30">
        <v>11549</v>
      </c>
      <c r="N69" s="30"/>
      <c r="O69" s="100"/>
      <c r="P69" s="7"/>
      <c r="Q69" s="81"/>
    </row>
    <row r="70" spans="1:17" s="10" customFormat="1" x14ac:dyDescent="0.3">
      <c r="A70" s="194"/>
      <c r="B70" s="42"/>
      <c r="C70" s="61" t="s">
        <v>204</v>
      </c>
      <c r="D70" s="85">
        <v>16346</v>
      </c>
      <c r="E70" s="30">
        <v>16346</v>
      </c>
      <c r="F70" s="30"/>
      <c r="G70" s="106"/>
      <c r="H70" s="85">
        <v>16346</v>
      </c>
      <c r="I70" s="30">
        <v>16346</v>
      </c>
      <c r="J70" s="30"/>
      <c r="K70" s="106"/>
      <c r="L70" s="85">
        <v>16346</v>
      </c>
      <c r="M70" s="30">
        <v>16346</v>
      </c>
      <c r="N70" s="30"/>
      <c r="O70" s="106"/>
      <c r="P70" s="7"/>
      <c r="Q70" s="81"/>
    </row>
    <row r="71" spans="1:17" s="10" customFormat="1" x14ac:dyDescent="0.3">
      <c r="A71" s="194"/>
      <c r="B71" s="42"/>
      <c r="C71" s="61" t="s">
        <v>205</v>
      </c>
      <c r="D71" s="85">
        <v>3386</v>
      </c>
      <c r="E71" s="30"/>
      <c r="F71" s="30">
        <v>3386</v>
      </c>
      <c r="G71" s="106"/>
      <c r="H71" s="85">
        <v>3386</v>
      </c>
      <c r="I71" s="30"/>
      <c r="J71" s="30">
        <v>3386</v>
      </c>
      <c r="K71" s="106"/>
      <c r="L71" s="85">
        <v>3386</v>
      </c>
      <c r="M71" s="30"/>
      <c r="N71" s="30">
        <v>3386</v>
      </c>
      <c r="O71" s="106"/>
      <c r="P71" s="7"/>
      <c r="Q71" s="81"/>
    </row>
    <row r="72" spans="1:17" s="10" customFormat="1" x14ac:dyDescent="0.3">
      <c r="A72" s="194"/>
      <c r="B72" s="42"/>
      <c r="C72" s="61" t="s">
        <v>206</v>
      </c>
      <c r="D72" s="85">
        <v>2361</v>
      </c>
      <c r="E72" s="30">
        <v>2361</v>
      </c>
      <c r="F72" s="30"/>
      <c r="G72" s="106"/>
      <c r="H72" s="85">
        <v>2361</v>
      </c>
      <c r="I72" s="30">
        <v>2361</v>
      </c>
      <c r="J72" s="30"/>
      <c r="K72" s="106"/>
      <c r="L72" s="85">
        <v>2361</v>
      </c>
      <c r="M72" s="30">
        <v>2361</v>
      </c>
      <c r="N72" s="30"/>
      <c r="O72" s="106"/>
      <c r="P72" s="7"/>
      <c r="Q72" s="81"/>
    </row>
    <row r="73" spans="1:17" s="10" customFormat="1" ht="28.2" x14ac:dyDescent="0.3">
      <c r="A73" s="194"/>
      <c r="B73" s="42"/>
      <c r="C73" s="61" t="s">
        <v>207</v>
      </c>
      <c r="D73" s="85">
        <v>285</v>
      </c>
      <c r="E73" s="30">
        <v>285</v>
      </c>
      <c r="F73" s="30"/>
      <c r="G73" s="106"/>
      <c r="H73" s="85">
        <v>285</v>
      </c>
      <c r="I73" s="30">
        <v>285</v>
      </c>
      <c r="J73" s="30"/>
      <c r="K73" s="106"/>
      <c r="L73" s="85">
        <v>285</v>
      </c>
      <c r="M73" s="30">
        <v>285</v>
      </c>
      <c r="N73" s="30"/>
      <c r="O73" s="106"/>
      <c r="P73" s="7"/>
      <c r="Q73" s="81"/>
    </row>
    <row r="74" spans="1:17" s="10" customFormat="1" ht="28.5" customHeight="1" x14ac:dyDescent="0.3">
      <c r="A74" s="194"/>
      <c r="B74" s="42"/>
      <c r="C74" s="61" t="s">
        <v>208</v>
      </c>
      <c r="D74" s="85">
        <v>1400</v>
      </c>
      <c r="E74" s="30">
        <v>1400</v>
      </c>
      <c r="F74" s="30"/>
      <c r="G74" s="106"/>
      <c r="H74" s="85">
        <v>1400</v>
      </c>
      <c r="I74" s="30">
        <v>1400</v>
      </c>
      <c r="J74" s="30"/>
      <c r="K74" s="106"/>
      <c r="L74" s="85">
        <v>1400</v>
      </c>
      <c r="M74" s="30">
        <v>1400</v>
      </c>
      <c r="N74" s="30"/>
      <c r="O74" s="106"/>
      <c r="P74" s="7"/>
      <c r="Q74" s="81"/>
    </row>
    <row r="75" spans="1:17" s="10" customFormat="1" ht="30" customHeight="1" x14ac:dyDescent="0.3">
      <c r="A75" s="194"/>
      <c r="B75" s="42"/>
      <c r="C75" s="61" t="s">
        <v>209</v>
      </c>
      <c r="D75" s="85">
        <v>1193</v>
      </c>
      <c r="E75" s="30">
        <v>1193</v>
      </c>
      <c r="F75" s="30"/>
      <c r="G75" s="106"/>
      <c r="H75" s="85">
        <v>1193</v>
      </c>
      <c r="I75" s="30">
        <v>1193</v>
      </c>
      <c r="J75" s="30"/>
      <c r="K75" s="106"/>
      <c r="L75" s="85">
        <v>1193</v>
      </c>
      <c r="M75" s="30">
        <v>1193</v>
      </c>
      <c r="N75" s="30"/>
      <c r="O75" s="106"/>
      <c r="P75" s="7"/>
      <c r="Q75" s="81"/>
    </row>
    <row r="76" spans="1:17" s="10" customFormat="1" ht="42" x14ac:dyDescent="0.3">
      <c r="A76" s="194"/>
      <c r="B76" s="42"/>
      <c r="C76" s="61" t="s">
        <v>210</v>
      </c>
      <c r="D76" s="85">
        <v>1325</v>
      </c>
      <c r="E76" s="30">
        <v>1325</v>
      </c>
      <c r="F76" s="30"/>
      <c r="G76" s="106"/>
      <c r="H76" s="85">
        <v>1325</v>
      </c>
      <c r="I76" s="30">
        <v>1325</v>
      </c>
      <c r="J76" s="30"/>
      <c r="K76" s="106"/>
      <c r="L76" s="85">
        <v>1325</v>
      </c>
      <c r="M76" s="30">
        <v>1325</v>
      </c>
      <c r="N76" s="30"/>
      <c r="O76" s="106"/>
      <c r="P76" s="7"/>
      <c r="Q76" s="81"/>
    </row>
    <row r="77" spans="1:17" s="10" customFormat="1" x14ac:dyDescent="0.3">
      <c r="A77" s="194"/>
      <c r="B77" s="42"/>
      <c r="C77" s="61" t="s">
        <v>211</v>
      </c>
      <c r="D77" s="85">
        <v>4244</v>
      </c>
      <c r="E77" s="30">
        <v>4244</v>
      </c>
      <c r="F77" s="30"/>
      <c r="G77" s="106"/>
      <c r="H77" s="85">
        <v>4244</v>
      </c>
      <c r="I77" s="30">
        <v>4244</v>
      </c>
      <c r="J77" s="30"/>
      <c r="K77" s="106"/>
      <c r="L77" s="85">
        <v>4244</v>
      </c>
      <c r="M77" s="30">
        <v>4244</v>
      </c>
      <c r="N77" s="30"/>
      <c r="O77" s="106"/>
      <c r="P77" s="7"/>
      <c r="Q77" s="81"/>
    </row>
    <row r="78" spans="1:17" s="10" customFormat="1" x14ac:dyDescent="0.3">
      <c r="A78" s="194"/>
      <c r="B78" s="42"/>
      <c r="C78" s="61" t="s">
        <v>442</v>
      </c>
      <c r="D78" s="85"/>
      <c r="E78" s="30"/>
      <c r="F78" s="30"/>
      <c r="G78" s="106"/>
      <c r="H78" s="85">
        <v>6368</v>
      </c>
      <c r="I78" s="30"/>
      <c r="J78" s="30">
        <v>6368</v>
      </c>
      <c r="K78" s="106"/>
      <c r="L78" s="85">
        <v>6368</v>
      </c>
      <c r="M78" s="30"/>
      <c r="N78" s="30">
        <v>6368</v>
      </c>
      <c r="O78" s="106"/>
      <c r="P78" s="7"/>
      <c r="Q78" s="81"/>
    </row>
    <row r="79" spans="1:17" s="10" customFormat="1" x14ac:dyDescent="0.3">
      <c r="A79" s="194"/>
      <c r="B79" s="42"/>
      <c r="C79" s="61" t="s">
        <v>443</v>
      </c>
      <c r="D79" s="85"/>
      <c r="E79" s="30"/>
      <c r="F79" s="30"/>
      <c r="G79" s="106"/>
      <c r="H79" s="85">
        <v>4184</v>
      </c>
      <c r="I79" s="30">
        <v>4184</v>
      </c>
      <c r="J79" s="30"/>
      <c r="K79" s="106"/>
      <c r="L79" s="85">
        <v>4184</v>
      </c>
      <c r="M79" s="30">
        <v>4184</v>
      </c>
      <c r="N79" s="30"/>
      <c r="O79" s="106"/>
      <c r="P79" s="7"/>
      <c r="Q79" s="81"/>
    </row>
    <row r="80" spans="1:17" s="10" customFormat="1" ht="28.2" x14ac:dyDescent="0.3">
      <c r="A80" s="194"/>
      <c r="B80" s="42"/>
      <c r="C80" s="45" t="s">
        <v>499</v>
      </c>
      <c r="D80" s="85"/>
      <c r="E80" s="30"/>
      <c r="F80" s="30"/>
      <c r="G80" s="106"/>
      <c r="H80" s="85">
        <v>16518</v>
      </c>
      <c r="I80" s="30">
        <v>16518</v>
      </c>
      <c r="J80" s="30"/>
      <c r="K80" s="106"/>
      <c r="L80" s="85">
        <v>16518</v>
      </c>
      <c r="M80" s="30">
        <v>16518</v>
      </c>
      <c r="N80" s="30"/>
      <c r="O80" s="106"/>
      <c r="P80" s="7"/>
      <c r="Q80" s="81"/>
    </row>
    <row r="81" spans="1:17" s="10" customFormat="1" ht="28.2" x14ac:dyDescent="0.3">
      <c r="A81" s="194"/>
      <c r="B81" s="42"/>
      <c r="C81" s="45" t="s">
        <v>500</v>
      </c>
      <c r="D81" s="85"/>
      <c r="E81" s="30"/>
      <c r="F81" s="30"/>
      <c r="G81" s="106"/>
      <c r="H81" s="85">
        <v>25466</v>
      </c>
      <c r="I81" s="30">
        <v>25466</v>
      </c>
      <c r="J81" s="30"/>
      <c r="K81" s="106"/>
      <c r="L81" s="85">
        <v>25466</v>
      </c>
      <c r="M81" s="30">
        <v>25466</v>
      </c>
      <c r="N81" s="30"/>
      <c r="O81" s="106"/>
      <c r="P81" s="7"/>
      <c r="Q81" s="81"/>
    </row>
    <row r="82" spans="1:17" s="10" customFormat="1" x14ac:dyDescent="0.3">
      <c r="A82" s="194"/>
      <c r="B82" s="42"/>
      <c r="C82" s="61"/>
      <c r="D82" s="85"/>
      <c r="E82" s="30"/>
      <c r="F82" s="30"/>
      <c r="G82" s="106"/>
      <c r="H82" s="85"/>
      <c r="I82" s="30"/>
      <c r="J82" s="30"/>
      <c r="K82" s="106"/>
      <c r="L82" s="85"/>
      <c r="M82" s="30"/>
      <c r="N82" s="30"/>
      <c r="O82" s="106"/>
      <c r="P82" s="7"/>
      <c r="Q82" s="81"/>
    </row>
    <row r="83" spans="1:17" s="10" customFormat="1" x14ac:dyDescent="0.3">
      <c r="A83" s="194"/>
      <c r="B83" s="42"/>
      <c r="C83" s="82" t="s">
        <v>41</v>
      </c>
      <c r="D83" s="89">
        <f>SUM(D67:D77)</f>
        <v>87261</v>
      </c>
      <c r="E83" s="44">
        <f>SUM(E67:E77)</f>
        <v>68473</v>
      </c>
      <c r="F83" s="44">
        <f>SUM(F67:F77)</f>
        <v>18788</v>
      </c>
      <c r="G83" s="114">
        <f>SUM(G67:G77)</f>
        <v>0</v>
      </c>
      <c r="H83" s="89">
        <f t="shared" ref="H83:K83" si="20">SUM(H67:H82)</f>
        <v>139797</v>
      </c>
      <c r="I83" s="44">
        <f t="shared" si="20"/>
        <v>114641</v>
      </c>
      <c r="J83" s="44">
        <f t="shared" si="20"/>
        <v>25156</v>
      </c>
      <c r="K83" s="114">
        <f t="shared" si="20"/>
        <v>0</v>
      </c>
      <c r="L83" s="89">
        <f t="shared" ref="L83:O83" si="21">SUM(L67:L82)</f>
        <v>139797</v>
      </c>
      <c r="M83" s="44">
        <f t="shared" si="21"/>
        <v>114641</v>
      </c>
      <c r="N83" s="44">
        <f t="shared" si="21"/>
        <v>25156</v>
      </c>
      <c r="O83" s="114">
        <f t="shared" si="21"/>
        <v>0</v>
      </c>
      <c r="P83" s="7"/>
      <c r="Q83" s="81"/>
    </row>
    <row r="84" spans="1:17" s="10" customFormat="1" x14ac:dyDescent="0.3">
      <c r="A84" s="194"/>
      <c r="B84" s="42"/>
      <c r="C84" s="82"/>
      <c r="D84" s="200"/>
      <c r="E84" s="44"/>
      <c r="F84" s="44"/>
      <c r="G84" s="201"/>
      <c r="H84" s="200"/>
      <c r="I84" s="44"/>
      <c r="J84" s="44"/>
      <c r="K84" s="201"/>
      <c r="L84" s="200"/>
      <c r="M84" s="44"/>
      <c r="N84" s="44"/>
      <c r="O84" s="201"/>
      <c r="P84" s="7"/>
      <c r="Q84" s="81"/>
    </row>
    <row r="85" spans="1:17" s="10" customFormat="1" x14ac:dyDescent="0.3">
      <c r="A85" s="194"/>
      <c r="B85" s="42" t="s">
        <v>15</v>
      </c>
      <c r="C85" s="65" t="s">
        <v>63</v>
      </c>
      <c r="D85" s="200"/>
      <c r="E85" s="44"/>
      <c r="F85" s="44"/>
      <c r="G85" s="201"/>
      <c r="H85" s="200"/>
      <c r="I85" s="44"/>
      <c r="J85" s="44"/>
      <c r="K85" s="201"/>
      <c r="L85" s="200"/>
      <c r="M85" s="44"/>
      <c r="N85" s="44"/>
      <c r="O85" s="201"/>
      <c r="P85" s="7"/>
      <c r="Q85" s="81"/>
    </row>
    <row r="86" spans="1:17" s="22" customFormat="1" x14ac:dyDescent="0.3">
      <c r="A86" s="195"/>
      <c r="B86" s="196"/>
      <c r="C86" s="65" t="s">
        <v>201</v>
      </c>
      <c r="D86" s="85">
        <v>1502</v>
      </c>
      <c r="E86" s="30"/>
      <c r="F86" s="30">
        <v>1502</v>
      </c>
      <c r="G86" s="100"/>
      <c r="H86" s="85">
        <v>1502</v>
      </c>
      <c r="I86" s="30"/>
      <c r="J86" s="30">
        <v>1502</v>
      </c>
      <c r="K86" s="100"/>
      <c r="L86" s="85">
        <v>1502</v>
      </c>
      <c r="M86" s="30"/>
      <c r="N86" s="30">
        <v>1502</v>
      </c>
      <c r="O86" s="100"/>
      <c r="P86" s="245"/>
      <c r="Q86" s="241"/>
    </row>
    <row r="87" spans="1:17" s="10" customFormat="1" x14ac:dyDescent="0.3">
      <c r="A87" s="194"/>
      <c r="B87" s="42"/>
      <c r="C87" s="65" t="s">
        <v>202</v>
      </c>
      <c r="D87" s="85">
        <v>5556</v>
      </c>
      <c r="E87" s="30">
        <v>5556</v>
      </c>
      <c r="F87" s="30"/>
      <c r="G87" s="100"/>
      <c r="H87" s="85">
        <v>5556</v>
      </c>
      <c r="I87" s="30">
        <v>5556</v>
      </c>
      <c r="J87" s="30"/>
      <c r="K87" s="100"/>
      <c r="L87" s="85">
        <v>5556</v>
      </c>
      <c r="M87" s="30">
        <v>5556</v>
      </c>
      <c r="N87" s="30"/>
      <c r="O87" s="100"/>
      <c r="P87" s="7"/>
      <c r="Q87" s="81"/>
    </row>
    <row r="88" spans="1:17" s="10" customFormat="1" x14ac:dyDescent="0.3">
      <c r="A88" s="194"/>
      <c r="B88" s="42"/>
      <c r="C88" s="65" t="s">
        <v>203</v>
      </c>
      <c r="D88" s="85">
        <v>2592</v>
      </c>
      <c r="E88" s="30">
        <v>2592</v>
      </c>
      <c r="F88" s="30"/>
      <c r="G88" s="100"/>
      <c r="H88" s="85">
        <v>2592</v>
      </c>
      <c r="I88" s="30">
        <v>2592</v>
      </c>
      <c r="J88" s="30"/>
      <c r="K88" s="100"/>
      <c r="L88" s="85">
        <v>2592</v>
      </c>
      <c r="M88" s="30">
        <v>2592</v>
      </c>
      <c r="N88" s="30"/>
      <c r="O88" s="100"/>
      <c r="P88" s="7"/>
      <c r="Q88" s="81"/>
    </row>
    <row r="89" spans="1:17" s="10" customFormat="1" x14ac:dyDescent="0.3">
      <c r="A89" s="194"/>
      <c r="B89" s="42"/>
      <c r="C89" s="61" t="s">
        <v>204</v>
      </c>
      <c r="D89" s="85">
        <v>3250</v>
      </c>
      <c r="E89" s="30">
        <v>3250</v>
      </c>
      <c r="F89" s="30"/>
      <c r="G89" s="100"/>
      <c r="H89" s="85">
        <v>3250</v>
      </c>
      <c r="I89" s="30">
        <v>3250</v>
      </c>
      <c r="J89" s="30"/>
      <c r="K89" s="100"/>
      <c r="L89" s="85">
        <v>3250</v>
      </c>
      <c r="M89" s="30">
        <v>3250</v>
      </c>
      <c r="N89" s="30"/>
      <c r="O89" s="100"/>
      <c r="P89" s="7"/>
      <c r="Q89" s="81"/>
    </row>
    <row r="90" spans="1:17" s="10" customFormat="1" x14ac:dyDescent="0.3">
      <c r="A90" s="194"/>
      <c r="B90" s="42"/>
      <c r="C90" s="61" t="s">
        <v>205</v>
      </c>
      <c r="D90" s="85">
        <v>496</v>
      </c>
      <c r="E90" s="30"/>
      <c r="F90" s="30">
        <v>496</v>
      </c>
      <c r="G90" s="100"/>
      <c r="H90" s="85">
        <v>496</v>
      </c>
      <c r="I90" s="30"/>
      <c r="J90" s="30">
        <v>496</v>
      </c>
      <c r="K90" s="100"/>
      <c r="L90" s="85">
        <v>496</v>
      </c>
      <c r="M90" s="30"/>
      <c r="N90" s="30">
        <v>496</v>
      </c>
      <c r="O90" s="100"/>
      <c r="P90" s="7"/>
      <c r="Q90" s="81"/>
    </row>
    <row r="91" spans="1:17" s="10" customFormat="1" x14ac:dyDescent="0.3">
      <c r="A91" s="194"/>
      <c r="B91" s="42"/>
      <c r="C91" s="61" t="s">
        <v>206</v>
      </c>
      <c r="D91" s="85">
        <v>472</v>
      </c>
      <c r="E91" s="30">
        <v>472</v>
      </c>
      <c r="F91" s="30"/>
      <c r="G91" s="106"/>
      <c r="H91" s="85">
        <v>472</v>
      </c>
      <c r="I91" s="30">
        <v>472</v>
      </c>
      <c r="J91" s="30"/>
      <c r="K91" s="106"/>
      <c r="L91" s="85">
        <v>472</v>
      </c>
      <c r="M91" s="30">
        <v>472</v>
      </c>
      <c r="N91" s="30"/>
      <c r="O91" s="106"/>
      <c r="P91" s="7"/>
      <c r="Q91" s="81"/>
    </row>
    <row r="92" spans="1:17" s="10" customFormat="1" ht="28.2" x14ac:dyDescent="0.3">
      <c r="A92" s="194"/>
      <c r="B92" s="42"/>
      <c r="C92" s="61" t="s">
        <v>207</v>
      </c>
      <c r="D92" s="85">
        <v>57</v>
      </c>
      <c r="E92" s="30">
        <v>57</v>
      </c>
      <c r="F92" s="30"/>
      <c r="G92" s="106"/>
      <c r="H92" s="85">
        <v>57</v>
      </c>
      <c r="I92" s="30">
        <v>57</v>
      </c>
      <c r="J92" s="30"/>
      <c r="K92" s="106"/>
      <c r="L92" s="85">
        <v>57</v>
      </c>
      <c r="M92" s="30">
        <v>57</v>
      </c>
      <c r="N92" s="30"/>
      <c r="O92" s="106"/>
      <c r="P92" s="7"/>
      <c r="Q92" s="81"/>
    </row>
    <row r="93" spans="1:17" s="10" customFormat="1" ht="28.2" x14ac:dyDescent="0.3">
      <c r="A93" s="194"/>
      <c r="B93" s="42"/>
      <c r="C93" s="61" t="s">
        <v>208</v>
      </c>
      <c r="D93" s="85">
        <v>378</v>
      </c>
      <c r="E93" s="30">
        <v>378</v>
      </c>
      <c r="F93" s="30"/>
      <c r="G93" s="106"/>
      <c r="H93" s="85">
        <v>378</v>
      </c>
      <c r="I93" s="30">
        <v>378</v>
      </c>
      <c r="J93" s="30"/>
      <c r="K93" s="106"/>
      <c r="L93" s="85">
        <v>378</v>
      </c>
      <c r="M93" s="30">
        <v>378</v>
      </c>
      <c r="N93" s="30"/>
      <c r="O93" s="106"/>
      <c r="P93" s="7"/>
      <c r="Q93" s="81"/>
    </row>
    <row r="94" spans="1:17" s="10" customFormat="1" ht="42" x14ac:dyDescent="0.3">
      <c r="A94" s="194"/>
      <c r="B94" s="42"/>
      <c r="C94" s="61" t="s">
        <v>209</v>
      </c>
      <c r="D94" s="85">
        <v>322</v>
      </c>
      <c r="E94" s="30">
        <v>322</v>
      </c>
      <c r="F94" s="30"/>
      <c r="G94" s="106"/>
      <c r="H94" s="85">
        <v>322</v>
      </c>
      <c r="I94" s="30">
        <v>322</v>
      </c>
      <c r="J94" s="30"/>
      <c r="K94" s="106"/>
      <c r="L94" s="85">
        <v>322</v>
      </c>
      <c r="M94" s="30">
        <v>322</v>
      </c>
      <c r="N94" s="30"/>
      <c r="O94" s="106"/>
      <c r="P94" s="7"/>
      <c r="Q94" s="81"/>
    </row>
    <row r="95" spans="1:17" s="10" customFormat="1" ht="42" x14ac:dyDescent="0.3">
      <c r="A95" s="194"/>
      <c r="B95" s="42"/>
      <c r="C95" s="61" t="s">
        <v>210</v>
      </c>
      <c r="D95" s="85">
        <v>358</v>
      </c>
      <c r="E95" s="30">
        <v>358</v>
      </c>
      <c r="F95" s="30"/>
      <c r="G95" s="106"/>
      <c r="H95" s="85">
        <v>358</v>
      </c>
      <c r="I95" s="30">
        <v>358</v>
      </c>
      <c r="J95" s="30"/>
      <c r="K95" s="106"/>
      <c r="L95" s="85">
        <v>358</v>
      </c>
      <c r="M95" s="30">
        <v>358</v>
      </c>
      <c r="N95" s="30"/>
      <c r="O95" s="106"/>
      <c r="P95" s="7"/>
      <c r="Q95" s="81"/>
    </row>
    <row r="96" spans="1:17" s="10" customFormat="1" x14ac:dyDescent="0.3">
      <c r="A96" s="194"/>
      <c r="B96" s="42"/>
      <c r="C96" s="61" t="s">
        <v>211</v>
      </c>
      <c r="D96" s="85">
        <v>828</v>
      </c>
      <c r="E96" s="30">
        <v>828</v>
      </c>
      <c r="F96" s="30"/>
      <c r="G96" s="106"/>
      <c r="H96" s="85">
        <v>828</v>
      </c>
      <c r="I96" s="30">
        <v>828</v>
      </c>
      <c r="J96" s="30"/>
      <c r="K96" s="106"/>
      <c r="L96" s="85">
        <v>828</v>
      </c>
      <c r="M96" s="30">
        <v>828</v>
      </c>
      <c r="N96" s="30"/>
      <c r="O96" s="106"/>
      <c r="P96" s="7"/>
      <c r="Q96" s="81"/>
    </row>
    <row r="97" spans="1:17" s="10" customFormat="1" x14ac:dyDescent="0.3">
      <c r="A97" s="194"/>
      <c r="B97" s="42"/>
      <c r="C97" s="61" t="s">
        <v>442</v>
      </c>
      <c r="D97" s="85"/>
      <c r="E97" s="30"/>
      <c r="F97" s="30"/>
      <c r="G97" s="106"/>
      <c r="H97" s="85">
        <v>1388</v>
      </c>
      <c r="I97" s="30"/>
      <c r="J97" s="30">
        <v>1388</v>
      </c>
      <c r="K97" s="106"/>
      <c r="L97" s="85">
        <v>1388</v>
      </c>
      <c r="M97" s="30"/>
      <c r="N97" s="30">
        <v>1388</v>
      </c>
      <c r="O97" s="106"/>
      <c r="P97" s="7"/>
      <c r="Q97" s="81"/>
    </row>
    <row r="98" spans="1:17" s="10" customFormat="1" x14ac:dyDescent="0.3">
      <c r="A98" s="194"/>
      <c r="B98" s="42"/>
      <c r="C98" s="61" t="s">
        <v>443</v>
      </c>
      <c r="D98" s="85"/>
      <c r="E98" s="30"/>
      <c r="F98" s="30"/>
      <c r="G98" s="106"/>
      <c r="H98" s="85">
        <v>816</v>
      </c>
      <c r="I98" s="30">
        <v>816</v>
      </c>
      <c r="J98" s="30"/>
      <c r="K98" s="106"/>
      <c r="L98" s="85">
        <v>816</v>
      </c>
      <c r="M98" s="30">
        <v>816</v>
      </c>
      <c r="N98" s="30"/>
      <c r="O98" s="106"/>
      <c r="P98" s="7"/>
      <c r="Q98" s="81"/>
    </row>
    <row r="99" spans="1:17" s="10" customFormat="1" ht="28.2" x14ac:dyDescent="0.3">
      <c r="A99" s="194"/>
      <c r="B99" s="42"/>
      <c r="C99" s="45" t="s">
        <v>499</v>
      </c>
      <c r="D99" s="85"/>
      <c r="E99" s="30"/>
      <c r="F99" s="30"/>
      <c r="G99" s="106"/>
      <c r="H99" s="85">
        <v>2699</v>
      </c>
      <c r="I99" s="30">
        <v>2699</v>
      </c>
      <c r="J99" s="30"/>
      <c r="K99" s="106"/>
      <c r="L99" s="85">
        <v>2699</v>
      </c>
      <c r="M99" s="30">
        <v>2699</v>
      </c>
      <c r="N99" s="30"/>
      <c r="O99" s="106"/>
      <c r="P99" s="7"/>
      <c r="Q99" s="81"/>
    </row>
    <row r="100" spans="1:17" s="10" customFormat="1" ht="28.2" x14ac:dyDescent="0.3">
      <c r="A100" s="194"/>
      <c r="B100" s="42"/>
      <c r="C100" s="45" t="s">
        <v>500</v>
      </c>
      <c r="D100" s="85"/>
      <c r="E100" s="30"/>
      <c r="F100" s="30"/>
      <c r="G100" s="106"/>
      <c r="H100" s="85">
        <v>2163</v>
      </c>
      <c r="I100" s="30">
        <v>2163</v>
      </c>
      <c r="J100" s="30"/>
      <c r="K100" s="106"/>
      <c r="L100" s="85">
        <v>2163</v>
      </c>
      <c r="M100" s="30">
        <v>2163</v>
      </c>
      <c r="N100" s="30"/>
      <c r="O100" s="106"/>
      <c r="P100" s="7"/>
      <c r="Q100" s="81"/>
    </row>
    <row r="101" spans="1:17" s="10" customFormat="1" x14ac:dyDescent="0.3">
      <c r="A101" s="194"/>
      <c r="B101" s="42"/>
      <c r="C101" s="61"/>
      <c r="D101" s="85"/>
      <c r="E101" s="30"/>
      <c r="F101" s="30"/>
      <c r="G101" s="106"/>
      <c r="H101" s="85"/>
      <c r="I101" s="30"/>
      <c r="J101" s="30"/>
      <c r="K101" s="106"/>
      <c r="L101" s="85"/>
      <c r="M101" s="30"/>
      <c r="N101" s="30"/>
      <c r="O101" s="106"/>
      <c r="P101" s="7"/>
      <c r="Q101" s="81"/>
    </row>
    <row r="102" spans="1:17" s="10" customFormat="1" x14ac:dyDescent="0.3">
      <c r="A102" s="194"/>
      <c r="B102" s="42"/>
      <c r="C102" s="82" t="s">
        <v>42</v>
      </c>
      <c r="D102" s="89">
        <f>SUM(D86:D96)</f>
        <v>15811</v>
      </c>
      <c r="E102" s="44">
        <f>SUM(E86:E96)</f>
        <v>13813</v>
      </c>
      <c r="F102" s="44">
        <f>SUM(F86:F96)</f>
        <v>1998</v>
      </c>
      <c r="G102" s="114">
        <f>SUM(G86:G96)</f>
        <v>0</v>
      </c>
      <c r="H102" s="89">
        <f t="shared" ref="H102:K102" si="22">SUM(H86:H101)</f>
        <v>22877</v>
      </c>
      <c r="I102" s="44">
        <f t="shared" si="22"/>
        <v>19491</v>
      </c>
      <c r="J102" s="44">
        <f t="shared" si="22"/>
        <v>3386</v>
      </c>
      <c r="K102" s="114">
        <f t="shared" si="22"/>
        <v>0</v>
      </c>
      <c r="L102" s="89">
        <f t="shared" ref="L102:O102" si="23">SUM(L86:L101)</f>
        <v>22877</v>
      </c>
      <c r="M102" s="44">
        <f t="shared" si="23"/>
        <v>19491</v>
      </c>
      <c r="N102" s="44">
        <f t="shared" si="23"/>
        <v>3386</v>
      </c>
      <c r="O102" s="114">
        <f t="shared" si="23"/>
        <v>0</v>
      </c>
      <c r="P102" s="7"/>
      <c r="Q102" s="81"/>
    </row>
    <row r="103" spans="1:17" s="10" customFormat="1" x14ac:dyDescent="0.3">
      <c r="A103" s="194"/>
      <c r="B103" s="42"/>
      <c r="C103" s="82"/>
      <c r="D103" s="41"/>
      <c r="E103" s="71"/>
      <c r="F103" s="71"/>
      <c r="G103" s="105"/>
      <c r="H103" s="41"/>
      <c r="I103" s="71"/>
      <c r="J103" s="71"/>
      <c r="K103" s="105"/>
      <c r="L103" s="41"/>
      <c r="M103" s="71"/>
      <c r="N103" s="71"/>
      <c r="O103" s="105"/>
      <c r="P103" s="7"/>
      <c r="Q103" s="81"/>
    </row>
    <row r="104" spans="1:17" s="10" customFormat="1" x14ac:dyDescent="0.3">
      <c r="A104" s="194"/>
      <c r="B104" s="42" t="s">
        <v>16</v>
      </c>
      <c r="C104" s="65" t="s">
        <v>31</v>
      </c>
      <c r="D104" s="200"/>
      <c r="E104" s="44"/>
      <c r="F104" s="44"/>
      <c r="G104" s="201"/>
      <c r="H104" s="200"/>
      <c r="I104" s="44"/>
      <c r="J104" s="44"/>
      <c r="K104" s="201"/>
      <c r="L104" s="200"/>
      <c r="M104" s="44"/>
      <c r="N104" s="44"/>
      <c r="O104" s="201"/>
      <c r="P104" s="7"/>
      <c r="Q104" s="81"/>
    </row>
    <row r="105" spans="1:17" s="10" customFormat="1" x14ac:dyDescent="0.3">
      <c r="A105" s="194"/>
      <c r="B105" s="31"/>
      <c r="C105" s="65" t="s">
        <v>37</v>
      </c>
      <c r="D105" s="35">
        <v>2000</v>
      </c>
      <c r="E105" s="30"/>
      <c r="F105" s="30">
        <v>2000</v>
      </c>
      <c r="G105" s="100"/>
      <c r="H105" s="35">
        <v>2000</v>
      </c>
      <c r="I105" s="30"/>
      <c r="J105" s="30">
        <v>2000</v>
      </c>
      <c r="K105" s="100"/>
      <c r="L105" s="35">
        <v>2000</v>
      </c>
      <c r="M105" s="30"/>
      <c r="N105" s="30">
        <v>2000</v>
      </c>
      <c r="O105" s="100"/>
      <c r="P105" s="7"/>
      <c r="Q105" s="81"/>
    </row>
    <row r="106" spans="1:17" s="10" customFormat="1" x14ac:dyDescent="0.3">
      <c r="A106" s="194"/>
      <c r="B106" s="42"/>
      <c r="C106" s="65" t="s">
        <v>110</v>
      </c>
      <c r="D106" s="35">
        <v>2400</v>
      </c>
      <c r="E106" s="30">
        <v>2400</v>
      </c>
      <c r="F106" s="30"/>
      <c r="G106" s="100"/>
      <c r="H106" s="35">
        <v>2400</v>
      </c>
      <c r="I106" s="30">
        <v>2400</v>
      </c>
      <c r="J106" s="30"/>
      <c r="K106" s="100"/>
      <c r="L106" s="35">
        <v>2400</v>
      </c>
      <c r="M106" s="30">
        <v>2400</v>
      </c>
      <c r="N106" s="30"/>
      <c r="O106" s="100"/>
      <c r="P106" s="7"/>
      <c r="Q106" s="81"/>
    </row>
    <row r="107" spans="1:17" s="10" customFormat="1" x14ac:dyDescent="0.3">
      <c r="A107" s="194"/>
      <c r="B107" s="42"/>
      <c r="C107" s="65" t="s">
        <v>212</v>
      </c>
      <c r="D107" s="35">
        <v>1400</v>
      </c>
      <c r="E107" s="30">
        <v>1400</v>
      </c>
      <c r="F107" s="30"/>
      <c r="G107" s="100"/>
      <c r="H107" s="35">
        <v>1400</v>
      </c>
      <c r="I107" s="30">
        <v>1400</v>
      </c>
      <c r="J107" s="30"/>
      <c r="K107" s="100"/>
      <c r="L107" s="35">
        <v>1400</v>
      </c>
      <c r="M107" s="30">
        <v>1400</v>
      </c>
      <c r="N107" s="30"/>
      <c r="O107" s="100"/>
      <c r="P107" s="7"/>
      <c r="Q107" s="81"/>
    </row>
    <row r="108" spans="1:17" s="10" customFormat="1" x14ac:dyDescent="0.3">
      <c r="A108" s="194"/>
      <c r="B108" s="42"/>
      <c r="C108" s="65" t="s">
        <v>213</v>
      </c>
      <c r="D108" s="35">
        <v>2300</v>
      </c>
      <c r="E108" s="30">
        <v>2300</v>
      </c>
      <c r="F108" s="30"/>
      <c r="G108" s="100"/>
      <c r="H108" s="35">
        <v>2300</v>
      </c>
      <c r="I108" s="30">
        <v>2300</v>
      </c>
      <c r="J108" s="30"/>
      <c r="K108" s="100"/>
      <c r="L108" s="35">
        <v>2300</v>
      </c>
      <c r="M108" s="30">
        <v>2300</v>
      </c>
      <c r="N108" s="30"/>
      <c r="O108" s="100"/>
      <c r="P108" s="7"/>
      <c r="Q108" s="81"/>
    </row>
    <row r="109" spans="1:17" s="10" customFormat="1" x14ac:dyDescent="0.3">
      <c r="A109" s="194"/>
      <c r="B109" s="42"/>
      <c r="C109" s="65" t="s">
        <v>214</v>
      </c>
      <c r="D109" s="35">
        <v>30000</v>
      </c>
      <c r="E109" s="30">
        <v>30000</v>
      </c>
      <c r="F109" s="30"/>
      <c r="G109" s="100"/>
      <c r="H109" s="35">
        <v>35000</v>
      </c>
      <c r="I109" s="30">
        <v>35000</v>
      </c>
      <c r="J109" s="30"/>
      <c r="K109" s="100"/>
      <c r="L109" s="35">
        <v>46000</v>
      </c>
      <c r="M109" s="30">
        <v>46000</v>
      </c>
      <c r="N109" s="30"/>
      <c r="O109" s="100"/>
      <c r="P109" s="7"/>
      <c r="Q109" s="81"/>
    </row>
    <row r="110" spans="1:17" s="10" customFormat="1" x14ac:dyDescent="0.3">
      <c r="A110" s="194"/>
      <c r="B110" s="42"/>
      <c r="C110" s="65" t="s">
        <v>215</v>
      </c>
      <c r="D110" s="35">
        <v>2000</v>
      </c>
      <c r="E110" s="30">
        <v>2000</v>
      </c>
      <c r="F110" s="30"/>
      <c r="G110" s="100"/>
      <c r="H110" s="35">
        <v>2270</v>
      </c>
      <c r="I110" s="30">
        <v>2270</v>
      </c>
      <c r="J110" s="30"/>
      <c r="K110" s="100"/>
      <c r="L110" s="35">
        <v>0</v>
      </c>
      <c r="M110" s="30">
        <v>0</v>
      </c>
      <c r="N110" s="30"/>
      <c r="O110" s="100"/>
      <c r="P110" s="7"/>
      <c r="Q110" s="81"/>
    </row>
    <row r="111" spans="1:17" s="10" customFormat="1" x14ac:dyDescent="0.3">
      <c r="A111" s="194"/>
      <c r="B111" s="42"/>
      <c r="C111" s="65" t="s">
        <v>216</v>
      </c>
      <c r="D111" s="35">
        <v>25000</v>
      </c>
      <c r="E111" s="30">
        <v>25000</v>
      </c>
      <c r="F111" s="30"/>
      <c r="G111" s="100"/>
      <c r="H111" s="35">
        <v>35000</v>
      </c>
      <c r="I111" s="30">
        <v>35000</v>
      </c>
      <c r="J111" s="30"/>
      <c r="K111" s="100"/>
      <c r="L111" s="35">
        <v>35000</v>
      </c>
      <c r="M111" s="30">
        <v>35000</v>
      </c>
      <c r="N111" s="30"/>
      <c r="O111" s="100"/>
      <c r="P111" s="7"/>
      <c r="Q111" s="81"/>
    </row>
    <row r="112" spans="1:17" s="10" customFormat="1" x14ac:dyDescent="0.3">
      <c r="A112" s="194"/>
      <c r="B112" s="42"/>
      <c r="C112" s="65" t="s">
        <v>217</v>
      </c>
      <c r="D112" s="35">
        <v>4000</v>
      </c>
      <c r="E112" s="30">
        <v>4000</v>
      </c>
      <c r="F112" s="30"/>
      <c r="G112" s="100"/>
      <c r="H112" s="35">
        <v>4000</v>
      </c>
      <c r="I112" s="30">
        <v>4000</v>
      </c>
      <c r="J112" s="30"/>
      <c r="K112" s="100"/>
      <c r="L112" s="35">
        <v>4000</v>
      </c>
      <c r="M112" s="30">
        <v>4000</v>
      </c>
      <c r="N112" s="30"/>
      <c r="O112" s="100"/>
      <c r="P112" s="7"/>
      <c r="Q112" s="81"/>
    </row>
    <row r="113" spans="1:17" s="10" customFormat="1" x14ac:dyDescent="0.3">
      <c r="A113" s="194"/>
      <c r="B113" s="42"/>
      <c r="C113" s="65" t="s">
        <v>218</v>
      </c>
      <c r="D113" s="35">
        <v>6000</v>
      </c>
      <c r="E113" s="30">
        <v>6000</v>
      </c>
      <c r="F113" s="30"/>
      <c r="G113" s="100"/>
      <c r="H113" s="35">
        <v>6000</v>
      </c>
      <c r="I113" s="30">
        <v>6000</v>
      </c>
      <c r="J113" s="30"/>
      <c r="K113" s="100"/>
      <c r="L113" s="35">
        <v>6000</v>
      </c>
      <c r="M113" s="30">
        <v>6000</v>
      </c>
      <c r="N113" s="30"/>
      <c r="O113" s="100"/>
      <c r="P113" s="7"/>
      <c r="Q113" s="81"/>
    </row>
    <row r="114" spans="1:17" s="10" customFormat="1" ht="32.25" customHeight="1" x14ac:dyDescent="0.3">
      <c r="A114" s="194"/>
      <c r="B114" s="42"/>
      <c r="C114" s="65" t="s">
        <v>219</v>
      </c>
      <c r="D114" s="35">
        <v>25000</v>
      </c>
      <c r="E114" s="30">
        <v>25000</v>
      </c>
      <c r="F114" s="30"/>
      <c r="G114" s="100"/>
      <c r="H114" s="35">
        <v>30000</v>
      </c>
      <c r="I114" s="30">
        <v>30000</v>
      </c>
      <c r="J114" s="30"/>
      <c r="K114" s="100"/>
      <c r="L114" s="35">
        <v>30000</v>
      </c>
      <c r="M114" s="30">
        <v>30000</v>
      </c>
      <c r="N114" s="30"/>
      <c r="O114" s="100"/>
      <c r="P114" s="7"/>
      <c r="Q114" s="81"/>
    </row>
    <row r="115" spans="1:17" s="10" customFormat="1" x14ac:dyDescent="0.3">
      <c r="A115" s="194"/>
      <c r="B115" s="42"/>
      <c r="C115" s="65" t="s">
        <v>220</v>
      </c>
      <c r="D115" s="35"/>
      <c r="E115" s="30"/>
      <c r="F115" s="30"/>
      <c r="G115" s="100"/>
      <c r="H115" s="35"/>
      <c r="I115" s="30"/>
      <c r="J115" s="30"/>
      <c r="K115" s="100"/>
      <c r="L115" s="35"/>
      <c r="M115" s="30"/>
      <c r="N115" s="30"/>
      <c r="O115" s="100"/>
      <c r="P115" s="7"/>
      <c r="Q115" s="81"/>
    </row>
    <row r="116" spans="1:17" s="10" customFormat="1" ht="28.2" x14ac:dyDescent="0.3">
      <c r="A116" s="194"/>
      <c r="B116" s="42"/>
      <c r="C116" s="61" t="s">
        <v>221</v>
      </c>
      <c r="D116" s="35">
        <v>78000</v>
      </c>
      <c r="E116" s="30">
        <v>78000</v>
      </c>
      <c r="F116" s="30"/>
      <c r="G116" s="100"/>
      <c r="H116" s="35">
        <v>78000</v>
      </c>
      <c r="I116" s="30">
        <v>78000</v>
      </c>
      <c r="J116" s="30"/>
      <c r="K116" s="100"/>
      <c r="L116" s="35">
        <v>78000</v>
      </c>
      <c r="M116" s="30">
        <v>78000</v>
      </c>
      <c r="N116" s="30"/>
      <c r="O116" s="100"/>
      <c r="P116" s="7"/>
      <c r="Q116" s="81"/>
    </row>
    <row r="117" spans="1:17" s="10" customFormat="1" ht="28.2" x14ac:dyDescent="0.3">
      <c r="A117" s="194"/>
      <c r="B117" s="42"/>
      <c r="C117" s="61" t="s">
        <v>222</v>
      </c>
      <c r="D117" s="35">
        <v>12000</v>
      </c>
      <c r="E117" s="30">
        <v>12000</v>
      </c>
      <c r="F117" s="30"/>
      <c r="G117" s="100"/>
      <c r="H117" s="35">
        <v>12000</v>
      </c>
      <c r="I117" s="30">
        <v>12000</v>
      </c>
      <c r="J117" s="30"/>
      <c r="K117" s="100"/>
      <c r="L117" s="35">
        <v>12000</v>
      </c>
      <c r="M117" s="30">
        <v>12000</v>
      </c>
      <c r="N117" s="30"/>
      <c r="O117" s="100"/>
      <c r="P117" s="7"/>
      <c r="Q117" s="81"/>
    </row>
    <row r="118" spans="1:17" s="10" customFormat="1" x14ac:dyDescent="0.3">
      <c r="A118" s="194"/>
      <c r="B118" s="42"/>
      <c r="C118" s="65" t="s">
        <v>223</v>
      </c>
      <c r="D118" s="35">
        <v>35000</v>
      </c>
      <c r="E118" s="30">
        <v>35000</v>
      </c>
      <c r="F118" s="30"/>
      <c r="G118" s="100"/>
      <c r="H118" s="35">
        <v>31749</v>
      </c>
      <c r="I118" s="30">
        <v>31749</v>
      </c>
      <c r="J118" s="30"/>
      <c r="K118" s="100"/>
      <c r="L118" s="35">
        <v>41000</v>
      </c>
      <c r="M118" s="30">
        <v>41000</v>
      </c>
      <c r="N118" s="30"/>
      <c r="O118" s="100"/>
      <c r="P118" s="7"/>
      <c r="Q118" s="81"/>
    </row>
    <row r="119" spans="1:17" s="10" customFormat="1" ht="28.2" x14ac:dyDescent="0.3">
      <c r="A119" s="194"/>
      <c r="B119" s="42"/>
      <c r="C119" s="61" t="s">
        <v>224</v>
      </c>
      <c r="D119" s="35"/>
      <c r="E119" s="30"/>
      <c r="F119" s="30"/>
      <c r="G119" s="100"/>
      <c r="H119" s="35"/>
      <c r="I119" s="30"/>
      <c r="J119" s="30"/>
      <c r="K119" s="100"/>
      <c r="L119" s="35"/>
      <c r="M119" s="30"/>
      <c r="N119" s="30"/>
      <c r="O119" s="100"/>
      <c r="P119" s="7"/>
      <c r="Q119" s="81"/>
    </row>
    <row r="120" spans="1:17" s="10" customFormat="1" x14ac:dyDescent="0.3">
      <c r="A120" s="194"/>
      <c r="B120" s="42"/>
      <c r="C120" s="65" t="s">
        <v>225</v>
      </c>
      <c r="D120" s="35">
        <v>1500</v>
      </c>
      <c r="E120" s="30">
        <v>1500</v>
      </c>
      <c r="F120" s="30"/>
      <c r="G120" s="100"/>
      <c r="H120" s="35">
        <v>1500</v>
      </c>
      <c r="I120" s="30">
        <v>1500</v>
      </c>
      <c r="J120" s="30"/>
      <c r="K120" s="100"/>
      <c r="L120" s="35">
        <v>1500</v>
      </c>
      <c r="M120" s="30">
        <v>1500</v>
      </c>
      <c r="N120" s="30"/>
      <c r="O120" s="100"/>
      <c r="P120" s="7"/>
      <c r="Q120" s="81"/>
    </row>
    <row r="121" spans="1:17" s="10" customFormat="1" x14ac:dyDescent="0.3">
      <c r="A121" s="194"/>
      <c r="B121" s="42"/>
      <c r="C121" s="65" t="s">
        <v>226</v>
      </c>
      <c r="D121" s="35">
        <v>2000</v>
      </c>
      <c r="E121" s="30">
        <v>2000</v>
      </c>
      <c r="F121" s="30"/>
      <c r="G121" s="100"/>
      <c r="H121" s="35">
        <v>2000</v>
      </c>
      <c r="I121" s="30">
        <v>2000</v>
      </c>
      <c r="J121" s="30"/>
      <c r="K121" s="100"/>
      <c r="L121" s="35">
        <v>2000</v>
      </c>
      <c r="M121" s="30">
        <v>2000</v>
      </c>
      <c r="N121" s="30"/>
      <c r="O121" s="100"/>
      <c r="P121" s="7"/>
      <c r="Q121" s="81"/>
    </row>
    <row r="122" spans="1:17" s="10" customFormat="1" x14ac:dyDescent="0.3">
      <c r="A122" s="194"/>
      <c r="B122" s="42"/>
      <c r="C122" s="65" t="s">
        <v>227</v>
      </c>
      <c r="D122" s="35">
        <v>3000</v>
      </c>
      <c r="E122" s="30">
        <v>3000</v>
      </c>
      <c r="F122" s="30"/>
      <c r="G122" s="100"/>
      <c r="H122" s="35">
        <v>3000</v>
      </c>
      <c r="I122" s="30">
        <v>3000</v>
      </c>
      <c r="J122" s="30"/>
      <c r="K122" s="100"/>
      <c r="L122" s="35">
        <v>3000</v>
      </c>
      <c r="M122" s="30">
        <v>3000</v>
      </c>
      <c r="N122" s="30"/>
      <c r="O122" s="100"/>
      <c r="P122" s="246"/>
      <c r="Q122" s="81"/>
    </row>
    <row r="123" spans="1:17" s="10" customFormat="1" x14ac:dyDescent="0.3">
      <c r="A123" s="194"/>
      <c r="B123" s="42"/>
      <c r="C123" s="65" t="s">
        <v>228</v>
      </c>
      <c r="D123" s="35">
        <v>7085</v>
      </c>
      <c r="E123" s="30">
        <v>7085</v>
      </c>
      <c r="F123" s="30"/>
      <c r="G123" s="100"/>
      <c r="H123" s="35">
        <v>7085</v>
      </c>
      <c r="I123" s="30">
        <v>7085</v>
      </c>
      <c r="J123" s="30"/>
      <c r="K123" s="100"/>
      <c r="L123" s="35">
        <v>7085</v>
      </c>
      <c r="M123" s="30">
        <v>7085</v>
      </c>
      <c r="N123" s="30"/>
      <c r="O123" s="100"/>
      <c r="P123" s="7"/>
      <c r="Q123" s="81"/>
    </row>
    <row r="124" spans="1:17" s="10" customFormat="1" x14ac:dyDescent="0.3">
      <c r="A124" s="194"/>
      <c r="B124" s="42"/>
      <c r="C124" s="65" t="s">
        <v>229</v>
      </c>
      <c r="D124" s="35">
        <v>300</v>
      </c>
      <c r="E124" s="30">
        <v>300</v>
      </c>
      <c r="F124" s="30"/>
      <c r="G124" s="100"/>
      <c r="H124" s="35">
        <v>300</v>
      </c>
      <c r="I124" s="30">
        <v>300</v>
      </c>
      <c r="J124" s="30"/>
      <c r="K124" s="100"/>
      <c r="L124" s="35">
        <v>300</v>
      </c>
      <c r="M124" s="30">
        <v>300</v>
      </c>
      <c r="N124" s="30"/>
      <c r="O124" s="100"/>
      <c r="P124" s="7"/>
      <c r="Q124" s="81"/>
    </row>
    <row r="125" spans="1:17" s="10" customFormat="1" x14ac:dyDescent="0.3">
      <c r="A125" s="194"/>
      <c r="B125" s="42"/>
      <c r="C125" s="65" t="s">
        <v>391</v>
      </c>
      <c r="D125" s="35">
        <v>54880</v>
      </c>
      <c r="E125" s="30">
        <v>54880</v>
      </c>
      <c r="F125" s="30"/>
      <c r="G125" s="100"/>
      <c r="H125" s="35">
        <v>54880</v>
      </c>
      <c r="I125" s="30">
        <v>54880</v>
      </c>
      <c r="J125" s="30"/>
      <c r="K125" s="100"/>
      <c r="L125" s="35">
        <v>54880</v>
      </c>
      <c r="M125" s="30">
        <v>54880</v>
      </c>
      <c r="N125" s="30"/>
      <c r="O125" s="100"/>
      <c r="P125" s="7"/>
      <c r="Q125" s="81"/>
    </row>
    <row r="126" spans="1:17" s="10" customFormat="1" x14ac:dyDescent="0.3">
      <c r="A126" s="194"/>
      <c r="B126" s="42"/>
      <c r="C126" s="65" t="s">
        <v>230</v>
      </c>
      <c r="D126" s="35">
        <v>500</v>
      </c>
      <c r="E126" s="30">
        <v>500</v>
      </c>
      <c r="F126" s="30"/>
      <c r="G126" s="100"/>
      <c r="H126" s="35">
        <v>500</v>
      </c>
      <c r="I126" s="30">
        <v>500</v>
      </c>
      <c r="J126" s="30"/>
      <c r="K126" s="100"/>
      <c r="L126" s="35">
        <v>500</v>
      </c>
      <c r="M126" s="30">
        <v>500</v>
      </c>
      <c r="N126" s="30"/>
      <c r="O126" s="100"/>
      <c r="P126" s="7"/>
      <c r="Q126" s="81"/>
    </row>
    <row r="127" spans="1:17" s="10" customFormat="1" x14ac:dyDescent="0.3">
      <c r="A127" s="194"/>
      <c r="B127" s="42"/>
      <c r="C127" s="65" t="s">
        <v>231</v>
      </c>
      <c r="D127" s="35">
        <v>500</v>
      </c>
      <c r="E127" s="30">
        <v>500</v>
      </c>
      <c r="F127" s="30"/>
      <c r="G127" s="100"/>
      <c r="H127" s="35">
        <v>500</v>
      </c>
      <c r="I127" s="30">
        <v>500</v>
      </c>
      <c r="J127" s="30"/>
      <c r="K127" s="100"/>
      <c r="L127" s="35">
        <v>500</v>
      </c>
      <c r="M127" s="30">
        <v>500</v>
      </c>
      <c r="N127" s="30"/>
      <c r="O127" s="100"/>
      <c r="P127" s="7"/>
      <c r="Q127" s="81"/>
    </row>
    <row r="128" spans="1:17" s="10" customFormat="1" ht="17.25" customHeight="1" x14ac:dyDescent="0.3">
      <c r="A128" s="194"/>
      <c r="B128" s="42"/>
      <c r="C128" s="65" t="s">
        <v>232</v>
      </c>
      <c r="D128" s="35">
        <v>2000</v>
      </c>
      <c r="E128" s="30">
        <v>2000</v>
      </c>
      <c r="F128" s="30"/>
      <c r="G128" s="100"/>
      <c r="H128" s="35">
        <v>2000</v>
      </c>
      <c r="I128" s="30">
        <v>2000</v>
      </c>
      <c r="J128" s="30"/>
      <c r="K128" s="100"/>
      <c r="L128" s="35">
        <v>2000</v>
      </c>
      <c r="M128" s="30">
        <v>2000</v>
      </c>
      <c r="N128" s="30"/>
      <c r="O128" s="100"/>
      <c r="P128" s="7"/>
      <c r="Q128" s="81"/>
    </row>
    <row r="129" spans="1:17" s="10" customFormat="1" x14ac:dyDescent="0.3">
      <c r="A129" s="194"/>
      <c r="B129" s="42"/>
      <c r="C129" s="65" t="s">
        <v>233</v>
      </c>
      <c r="D129" s="35"/>
      <c r="E129" s="30"/>
      <c r="F129" s="30"/>
      <c r="G129" s="100"/>
      <c r="H129" s="35"/>
      <c r="I129" s="30"/>
      <c r="J129" s="30"/>
      <c r="K129" s="100"/>
      <c r="L129" s="35"/>
      <c r="M129" s="30"/>
      <c r="N129" s="30"/>
      <c r="O129" s="100"/>
      <c r="P129" s="7"/>
      <c r="Q129" s="81"/>
    </row>
    <row r="130" spans="1:17" s="10" customFormat="1" x14ac:dyDescent="0.3">
      <c r="A130" s="194"/>
      <c r="B130" s="42"/>
      <c r="C130" s="65" t="s">
        <v>234</v>
      </c>
      <c r="D130" s="35">
        <v>4000</v>
      </c>
      <c r="E130" s="30">
        <v>4000</v>
      </c>
      <c r="F130" s="30"/>
      <c r="G130" s="100"/>
      <c r="H130" s="35">
        <v>4000</v>
      </c>
      <c r="I130" s="30">
        <v>4000</v>
      </c>
      <c r="J130" s="30"/>
      <c r="K130" s="100"/>
      <c r="L130" s="35">
        <v>4000</v>
      </c>
      <c r="M130" s="30">
        <v>4000</v>
      </c>
      <c r="N130" s="30"/>
      <c r="O130" s="100"/>
      <c r="P130" s="7"/>
      <c r="Q130" s="81"/>
    </row>
    <row r="131" spans="1:17" s="10" customFormat="1" x14ac:dyDescent="0.3">
      <c r="A131" s="194"/>
      <c r="B131" s="42"/>
      <c r="C131" s="65" t="s">
        <v>235</v>
      </c>
      <c r="D131" s="35">
        <v>5000</v>
      </c>
      <c r="E131" s="30">
        <v>5000</v>
      </c>
      <c r="F131" s="30"/>
      <c r="G131" s="100"/>
      <c r="H131" s="35">
        <v>5000</v>
      </c>
      <c r="I131" s="30">
        <v>5000</v>
      </c>
      <c r="J131" s="30"/>
      <c r="K131" s="100"/>
      <c r="L131" s="35">
        <v>5000</v>
      </c>
      <c r="M131" s="30">
        <v>5000</v>
      </c>
      <c r="N131" s="30"/>
      <c r="O131" s="100"/>
      <c r="P131" s="7"/>
      <c r="Q131" s="81"/>
    </row>
    <row r="132" spans="1:17" s="10" customFormat="1" ht="18.75" customHeight="1" x14ac:dyDescent="0.3">
      <c r="A132" s="194"/>
      <c r="B132" s="42"/>
      <c r="C132" s="65" t="s">
        <v>236</v>
      </c>
      <c r="D132" s="35">
        <v>3000</v>
      </c>
      <c r="E132" s="30">
        <v>3000</v>
      </c>
      <c r="F132" s="30"/>
      <c r="G132" s="100"/>
      <c r="H132" s="35">
        <v>3000</v>
      </c>
      <c r="I132" s="30">
        <v>3000</v>
      </c>
      <c r="J132" s="30"/>
      <c r="K132" s="100"/>
      <c r="L132" s="35">
        <v>3000</v>
      </c>
      <c r="M132" s="30">
        <v>3000</v>
      </c>
      <c r="N132" s="30"/>
      <c r="O132" s="100"/>
      <c r="P132" s="7"/>
      <c r="Q132" s="81"/>
    </row>
    <row r="133" spans="1:17" s="10" customFormat="1" x14ac:dyDescent="0.3">
      <c r="A133" s="194"/>
      <c r="B133" s="42"/>
      <c r="C133" s="61" t="s">
        <v>237</v>
      </c>
      <c r="D133" s="80">
        <v>250</v>
      </c>
      <c r="E133" s="53"/>
      <c r="F133" s="53">
        <v>250</v>
      </c>
      <c r="G133" s="107"/>
      <c r="H133" s="80">
        <v>250</v>
      </c>
      <c r="I133" s="53"/>
      <c r="J133" s="53">
        <v>250</v>
      </c>
      <c r="K133" s="107"/>
      <c r="L133" s="80">
        <v>250</v>
      </c>
      <c r="M133" s="53"/>
      <c r="N133" s="53">
        <v>250</v>
      </c>
      <c r="O133" s="107"/>
      <c r="P133" s="7"/>
      <c r="Q133" s="81"/>
    </row>
    <row r="134" spans="1:17" s="10" customFormat="1" ht="16.5" customHeight="1" x14ac:dyDescent="0.3">
      <c r="A134" s="194"/>
      <c r="B134" s="42"/>
      <c r="C134" s="61" t="s">
        <v>238</v>
      </c>
      <c r="D134" s="80">
        <v>9500</v>
      </c>
      <c r="E134" s="53"/>
      <c r="F134" s="53">
        <v>9500</v>
      </c>
      <c r="G134" s="107"/>
      <c r="H134" s="80">
        <v>9500</v>
      </c>
      <c r="I134" s="53"/>
      <c r="J134" s="53">
        <v>9500</v>
      </c>
      <c r="K134" s="107"/>
      <c r="L134" s="80">
        <v>9500</v>
      </c>
      <c r="M134" s="53"/>
      <c r="N134" s="53">
        <v>9500</v>
      </c>
      <c r="O134" s="107"/>
      <c r="P134" s="7"/>
      <c r="Q134" s="81"/>
    </row>
    <row r="135" spans="1:17" s="10" customFormat="1" ht="18.75" customHeight="1" x14ac:dyDescent="0.3">
      <c r="A135" s="194"/>
      <c r="B135" s="42"/>
      <c r="C135" s="61" t="s">
        <v>239</v>
      </c>
      <c r="D135" s="80">
        <v>10000</v>
      </c>
      <c r="E135" s="53"/>
      <c r="F135" s="53">
        <v>10000</v>
      </c>
      <c r="G135" s="107"/>
      <c r="H135" s="80">
        <v>26000</v>
      </c>
      <c r="I135" s="53"/>
      <c r="J135" s="53">
        <v>26000</v>
      </c>
      <c r="K135" s="107"/>
      <c r="L135" s="80">
        <v>28000</v>
      </c>
      <c r="M135" s="53"/>
      <c r="N135" s="53">
        <v>28000</v>
      </c>
      <c r="O135" s="107"/>
      <c r="P135" s="251"/>
      <c r="Q135" s="81"/>
    </row>
    <row r="136" spans="1:17" s="10" customFormat="1" x14ac:dyDescent="0.3">
      <c r="A136" s="194"/>
      <c r="B136" s="42"/>
      <c r="C136" s="61" t="s">
        <v>240</v>
      </c>
      <c r="D136" s="80">
        <v>1500</v>
      </c>
      <c r="E136" s="53"/>
      <c r="F136" s="53">
        <v>1500</v>
      </c>
      <c r="G136" s="107"/>
      <c r="H136" s="80">
        <v>1500</v>
      </c>
      <c r="I136" s="53"/>
      <c r="J136" s="53">
        <v>1500</v>
      </c>
      <c r="K136" s="107"/>
      <c r="L136" s="80">
        <v>1500</v>
      </c>
      <c r="M136" s="53"/>
      <c r="N136" s="53">
        <v>1500</v>
      </c>
      <c r="O136" s="107"/>
      <c r="P136" s="7"/>
      <c r="Q136" s="81"/>
    </row>
    <row r="137" spans="1:17" s="10" customFormat="1" ht="18" customHeight="1" x14ac:dyDescent="0.3">
      <c r="A137" s="194"/>
      <c r="B137" s="42"/>
      <c r="C137" s="61" t="s">
        <v>241</v>
      </c>
      <c r="D137" s="80">
        <v>25000</v>
      </c>
      <c r="E137" s="53">
        <v>25000</v>
      </c>
      <c r="F137" s="53"/>
      <c r="G137" s="107"/>
      <c r="H137" s="80">
        <v>25000</v>
      </c>
      <c r="I137" s="53">
        <v>25000</v>
      </c>
      <c r="J137" s="53"/>
      <c r="K137" s="107"/>
      <c r="L137" s="80">
        <v>25000</v>
      </c>
      <c r="M137" s="53">
        <v>25000</v>
      </c>
      <c r="N137" s="53"/>
      <c r="O137" s="107"/>
      <c r="P137" s="7"/>
      <c r="Q137" s="81"/>
    </row>
    <row r="138" spans="1:17" s="10" customFormat="1" x14ac:dyDescent="0.3">
      <c r="A138" s="194"/>
      <c r="B138" s="42"/>
      <c r="C138" s="61" t="s">
        <v>242</v>
      </c>
      <c r="D138" s="80">
        <v>55000</v>
      </c>
      <c r="E138" s="53"/>
      <c r="F138" s="53">
        <v>55000</v>
      </c>
      <c r="G138" s="107"/>
      <c r="H138" s="80">
        <v>55000</v>
      </c>
      <c r="I138" s="53"/>
      <c r="J138" s="53">
        <v>55000</v>
      </c>
      <c r="K138" s="107"/>
      <c r="L138" s="80">
        <v>56200</v>
      </c>
      <c r="M138" s="53"/>
      <c r="N138" s="53">
        <v>56200</v>
      </c>
      <c r="O138" s="107"/>
      <c r="P138" s="7"/>
      <c r="Q138" s="81"/>
    </row>
    <row r="139" spans="1:17" s="10" customFormat="1" x14ac:dyDescent="0.3">
      <c r="A139" s="194"/>
      <c r="B139" s="42"/>
      <c r="C139" s="61" t="s">
        <v>243</v>
      </c>
      <c r="D139" s="80">
        <v>31000</v>
      </c>
      <c r="E139" s="53"/>
      <c r="F139" s="53">
        <v>31000</v>
      </c>
      <c r="G139" s="107"/>
      <c r="H139" s="80">
        <v>31000</v>
      </c>
      <c r="I139" s="53"/>
      <c r="J139" s="53">
        <v>31000</v>
      </c>
      <c r="K139" s="107"/>
      <c r="L139" s="80">
        <v>31000</v>
      </c>
      <c r="M139" s="53"/>
      <c r="N139" s="53">
        <v>31000</v>
      </c>
      <c r="O139" s="107"/>
      <c r="P139" s="7"/>
      <c r="Q139" s="81"/>
    </row>
    <row r="140" spans="1:17" s="10" customFormat="1" x14ac:dyDescent="0.3">
      <c r="A140" s="194"/>
      <c r="B140" s="42"/>
      <c r="C140" s="61" t="s">
        <v>244</v>
      </c>
      <c r="D140" s="80">
        <v>6096</v>
      </c>
      <c r="E140" s="53">
        <v>6096</v>
      </c>
      <c r="F140" s="53"/>
      <c r="G140" s="107"/>
      <c r="H140" s="80">
        <v>6096</v>
      </c>
      <c r="I140" s="53">
        <v>6096</v>
      </c>
      <c r="J140" s="53"/>
      <c r="K140" s="107"/>
      <c r="L140" s="80">
        <v>6096</v>
      </c>
      <c r="M140" s="53">
        <v>6096</v>
      </c>
      <c r="N140" s="53"/>
      <c r="O140" s="107"/>
      <c r="P140" s="7"/>
      <c r="Q140" s="81"/>
    </row>
    <row r="141" spans="1:17" s="10" customFormat="1" ht="28.2" x14ac:dyDescent="0.3">
      <c r="A141" s="194"/>
      <c r="B141" s="42"/>
      <c r="C141" s="61" t="s">
        <v>245</v>
      </c>
      <c r="D141" s="35">
        <v>2000</v>
      </c>
      <c r="E141" s="30">
        <v>2000</v>
      </c>
      <c r="F141" s="30"/>
      <c r="G141" s="100"/>
      <c r="H141" s="35">
        <v>2000</v>
      </c>
      <c r="I141" s="30">
        <v>2000</v>
      </c>
      <c r="J141" s="30"/>
      <c r="K141" s="100"/>
      <c r="L141" s="35">
        <v>2000</v>
      </c>
      <c r="M141" s="30">
        <v>2000</v>
      </c>
      <c r="N141" s="30"/>
      <c r="O141" s="100"/>
      <c r="P141" s="7"/>
      <c r="Q141" s="81"/>
    </row>
    <row r="142" spans="1:17" s="10" customFormat="1" x14ac:dyDescent="0.3">
      <c r="A142" s="194"/>
      <c r="B142" s="42"/>
      <c r="C142" s="61" t="s">
        <v>246</v>
      </c>
      <c r="D142" s="86">
        <v>1120</v>
      </c>
      <c r="E142" s="53">
        <v>1120</v>
      </c>
      <c r="F142" s="53"/>
      <c r="G142" s="107"/>
      <c r="H142" s="86">
        <v>1120</v>
      </c>
      <c r="I142" s="53">
        <v>1120</v>
      </c>
      <c r="J142" s="53"/>
      <c r="K142" s="107"/>
      <c r="L142" s="86">
        <v>1120</v>
      </c>
      <c r="M142" s="53">
        <v>1120</v>
      </c>
      <c r="N142" s="53"/>
      <c r="O142" s="107"/>
      <c r="P142" s="7"/>
      <c r="Q142" s="81"/>
    </row>
    <row r="143" spans="1:17" s="10" customFormat="1" x14ac:dyDescent="0.3">
      <c r="A143" s="194"/>
      <c r="B143" s="42"/>
      <c r="C143" s="61" t="s">
        <v>247</v>
      </c>
      <c r="D143" s="86"/>
      <c r="E143" s="53"/>
      <c r="F143" s="53"/>
      <c r="G143" s="108"/>
      <c r="H143" s="86"/>
      <c r="I143" s="53"/>
      <c r="J143" s="53"/>
      <c r="K143" s="108"/>
      <c r="L143" s="86"/>
      <c r="M143" s="53"/>
      <c r="N143" s="53"/>
      <c r="O143" s="108"/>
      <c r="P143" s="7"/>
      <c r="Q143" s="81"/>
    </row>
    <row r="144" spans="1:17" s="10" customFormat="1" x14ac:dyDescent="0.3">
      <c r="A144" s="194"/>
      <c r="B144" s="42"/>
      <c r="C144" s="61" t="s">
        <v>248</v>
      </c>
      <c r="D144" s="86">
        <v>10000</v>
      </c>
      <c r="E144" s="53"/>
      <c r="F144" s="53">
        <v>10000</v>
      </c>
      <c r="G144" s="108"/>
      <c r="H144" s="86">
        <v>10000</v>
      </c>
      <c r="I144" s="53"/>
      <c r="J144" s="53">
        <v>10000</v>
      </c>
      <c r="K144" s="108"/>
      <c r="L144" s="86">
        <v>12500</v>
      </c>
      <c r="M144" s="53"/>
      <c r="N144" s="53">
        <v>12500</v>
      </c>
      <c r="O144" s="108"/>
      <c r="P144" s="7"/>
      <c r="Q144" s="81"/>
    </row>
    <row r="145" spans="1:17" s="10" customFormat="1" x14ac:dyDescent="0.3">
      <c r="A145" s="194"/>
      <c r="B145" s="42"/>
      <c r="C145" s="61" t="s">
        <v>249</v>
      </c>
      <c r="D145" s="86">
        <v>400</v>
      </c>
      <c r="E145" s="53"/>
      <c r="F145" s="53">
        <v>400</v>
      </c>
      <c r="G145" s="108"/>
      <c r="H145" s="86">
        <v>400</v>
      </c>
      <c r="I145" s="53"/>
      <c r="J145" s="53">
        <v>400</v>
      </c>
      <c r="K145" s="108"/>
      <c r="L145" s="86">
        <v>400</v>
      </c>
      <c r="M145" s="53"/>
      <c r="N145" s="53">
        <v>400</v>
      </c>
      <c r="O145" s="108"/>
      <c r="P145" s="7"/>
      <c r="Q145" s="81"/>
    </row>
    <row r="146" spans="1:17" s="10" customFormat="1" x14ac:dyDescent="0.3">
      <c r="A146" s="194"/>
      <c r="B146" s="42"/>
      <c r="C146" s="61" t="s">
        <v>250</v>
      </c>
      <c r="D146" s="86">
        <v>1000</v>
      </c>
      <c r="E146" s="53">
        <v>1000</v>
      </c>
      <c r="F146" s="53"/>
      <c r="G146" s="108"/>
      <c r="H146" s="86">
        <v>1000</v>
      </c>
      <c r="I146" s="53">
        <v>1000</v>
      </c>
      <c r="J146" s="53"/>
      <c r="K146" s="108"/>
      <c r="L146" s="86">
        <v>1000</v>
      </c>
      <c r="M146" s="53">
        <v>1000</v>
      </c>
      <c r="N146" s="53"/>
      <c r="O146" s="108"/>
      <c r="P146" s="7"/>
      <c r="Q146" s="81"/>
    </row>
    <row r="147" spans="1:17" s="10" customFormat="1" x14ac:dyDescent="0.3">
      <c r="A147" s="194"/>
      <c r="B147" s="42"/>
      <c r="C147" s="61" t="s">
        <v>251</v>
      </c>
      <c r="D147" s="86">
        <v>2000</v>
      </c>
      <c r="E147" s="53">
        <v>2000</v>
      </c>
      <c r="F147" s="53"/>
      <c r="G147" s="108"/>
      <c r="H147" s="86">
        <v>2000</v>
      </c>
      <c r="I147" s="53">
        <v>2000</v>
      </c>
      <c r="J147" s="53"/>
      <c r="K147" s="108"/>
      <c r="L147" s="86">
        <v>2900</v>
      </c>
      <c r="M147" s="53">
        <v>2900</v>
      </c>
      <c r="N147" s="53"/>
      <c r="O147" s="108"/>
      <c r="P147" s="7"/>
      <c r="Q147" s="81"/>
    </row>
    <row r="148" spans="1:17" s="10" customFormat="1" x14ac:dyDescent="0.3">
      <c r="A148" s="194"/>
      <c r="B148" s="42"/>
      <c r="C148" s="61" t="s">
        <v>252</v>
      </c>
      <c r="D148" s="86">
        <v>20000</v>
      </c>
      <c r="E148" s="53">
        <v>20000</v>
      </c>
      <c r="F148" s="53"/>
      <c r="G148" s="108"/>
      <c r="H148" s="86">
        <v>20000</v>
      </c>
      <c r="I148" s="53">
        <v>20000</v>
      </c>
      <c r="J148" s="53"/>
      <c r="K148" s="108"/>
      <c r="L148" s="86">
        <v>20000</v>
      </c>
      <c r="M148" s="53">
        <v>20000</v>
      </c>
      <c r="N148" s="53"/>
      <c r="O148" s="108"/>
      <c r="P148" s="7"/>
      <c r="Q148" s="81"/>
    </row>
    <row r="149" spans="1:17" s="10" customFormat="1" x14ac:dyDescent="0.3">
      <c r="A149" s="194"/>
      <c r="B149" s="42"/>
      <c r="C149" s="61" t="s">
        <v>253</v>
      </c>
      <c r="D149" s="86"/>
      <c r="E149" s="53"/>
      <c r="F149" s="53"/>
      <c r="G149" s="108"/>
      <c r="H149" s="86"/>
      <c r="I149" s="53"/>
      <c r="J149" s="53"/>
      <c r="K149" s="108"/>
      <c r="L149" s="86"/>
      <c r="M149" s="53"/>
      <c r="N149" s="53"/>
      <c r="O149" s="108"/>
      <c r="P149" s="7"/>
      <c r="Q149" s="81"/>
    </row>
    <row r="150" spans="1:17" s="10" customFormat="1" ht="18.75" customHeight="1" x14ac:dyDescent="0.3">
      <c r="A150" s="194"/>
      <c r="B150" s="42"/>
      <c r="C150" s="61" t="s">
        <v>254</v>
      </c>
      <c r="D150" s="86">
        <v>25000</v>
      </c>
      <c r="E150" s="53">
        <v>25000</v>
      </c>
      <c r="F150" s="53"/>
      <c r="G150" s="108"/>
      <c r="H150" s="86">
        <v>25000</v>
      </c>
      <c r="I150" s="53">
        <v>25000</v>
      </c>
      <c r="J150" s="53"/>
      <c r="K150" s="108"/>
      <c r="L150" s="86">
        <v>25000</v>
      </c>
      <c r="M150" s="53">
        <v>25000</v>
      </c>
      <c r="N150" s="53"/>
      <c r="O150" s="108"/>
      <c r="P150" s="7"/>
      <c r="Q150" s="81"/>
    </row>
    <row r="151" spans="1:17" s="10" customFormat="1" x14ac:dyDescent="0.3">
      <c r="A151" s="194"/>
      <c r="B151" s="42"/>
      <c r="C151" s="61" t="s">
        <v>255</v>
      </c>
      <c r="D151" s="86">
        <v>2000</v>
      </c>
      <c r="E151" s="53">
        <v>2000</v>
      </c>
      <c r="F151" s="53"/>
      <c r="G151" s="108"/>
      <c r="H151" s="86">
        <v>2000</v>
      </c>
      <c r="I151" s="53">
        <v>2000</v>
      </c>
      <c r="J151" s="53"/>
      <c r="K151" s="108"/>
      <c r="L151" s="86">
        <v>3500</v>
      </c>
      <c r="M151" s="53">
        <v>3500</v>
      </c>
      <c r="N151" s="53"/>
      <c r="O151" s="108"/>
      <c r="P151" s="7"/>
      <c r="Q151" s="81"/>
    </row>
    <row r="152" spans="1:17" s="10" customFormat="1" x14ac:dyDescent="0.3">
      <c r="A152" s="194"/>
      <c r="B152" s="42"/>
      <c r="C152" s="61" t="s">
        <v>256</v>
      </c>
      <c r="D152" s="86">
        <v>1000</v>
      </c>
      <c r="E152" s="53"/>
      <c r="F152" s="53">
        <v>1000</v>
      </c>
      <c r="G152" s="108"/>
      <c r="H152" s="86">
        <v>1000</v>
      </c>
      <c r="I152" s="53"/>
      <c r="J152" s="53">
        <v>1000</v>
      </c>
      <c r="K152" s="108"/>
      <c r="L152" s="86">
        <v>1000</v>
      </c>
      <c r="M152" s="53"/>
      <c r="N152" s="53">
        <v>1000</v>
      </c>
      <c r="O152" s="108"/>
      <c r="P152" s="7"/>
      <c r="Q152" s="81"/>
    </row>
    <row r="153" spans="1:17" s="10" customFormat="1" x14ac:dyDescent="0.3">
      <c r="A153" s="194"/>
      <c r="B153" s="42"/>
      <c r="C153" s="61" t="s">
        <v>257</v>
      </c>
      <c r="D153" s="86">
        <v>2000</v>
      </c>
      <c r="E153" s="53">
        <v>2000</v>
      </c>
      <c r="F153" s="53"/>
      <c r="G153" s="108"/>
      <c r="H153" s="86">
        <v>2000</v>
      </c>
      <c r="I153" s="53">
        <v>2000</v>
      </c>
      <c r="J153" s="53"/>
      <c r="K153" s="108"/>
      <c r="L153" s="86">
        <v>2000</v>
      </c>
      <c r="M153" s="53">
        <v>2000</v>
      </c>
      <c r="N153" s="53"/>
      <c r="O153" s="108"/>
      <c r="P153" s="7"/>
      <c r="Q153" s="81"/>
    </row>
    <row r="154" spans="1:17" s="10" customFormat="1" x14ac:dyDescent="0.3">
      <c r="A154" s="194"/>
      <c r="B154" s="42"/>
      <c r="C154" s="61" t="s">
        <v>258</v>
      </c>
      <c r="D154" s="86">
        <v>500</v>
      </c>
      <c r="E154" s="53"/>
      <c r="F154" s="53">
        <v>500</v>
      </c>
      <c r="G154" s="108"/>
      <c r="H154" s="86">
        <v>500</v>
      </c>
      <c r="I154" s="53"/>
      <c r="J154" s="53">
        <v>500</v>
      </c>
      <c r="K154" s="108"/>
      <c r="L154" s="86">
        <v>500</v>
      </c>
      <c r="M154" s="53"/>
      <c r="N154" s="53">
        <v>500</v>
      </c>
      <c r="O154" s="108"/>
      <c r="P154" s="7"/>
      <c r="Q154" s="81"/>
    </row>
    <row r="155" spans="1:17" s="10" customFormat="1" x14ac:dyDescent="0.3">
      <c r="A155" s="194"/>
      <c r="B155" s="42"/>
      <c r="C155" s="61" t="s">
        <v>259</v>
      </c>
      <c r="D155" s="86">
        <v>2000</v>
      </c>
      <c r="E155" s="53">
        <v>2000</v>
      </c>
      <c r="F155" s="53"/>
      <c r="G155" s="108"/>
      <c r="H155" s="86">
        <v>2000</v>
      </c>
      <c r="I155" s="53">
        <v>2000</v>
      </c>
      <c r="J155" s="53"/>
      <c r="K155" s="108"/>
      <c r="L155" s="86">
        <v>2000</v>
      </c>
      <c r="M155" s="53">
        <v>2000</v>
      </c>
      <c r="N155" s="53"/>
      <c r="O155" s="108"/>
      <c r="P155" s="7"/>
      <c r="Q155" s="81"/>
    </row>
    <row r="156" spans="1:17" s="10" customFormat="1" x14ac:dyDescent="0.3">
      <c r="A156" s="194"/>
      <c r="B156" s="42"/>
      <c r="C156" s="61" t="s">
        <v>260</v>
      </c>
      <c r="D156" s="86">
        <v>2500</v>
      </c>
      <c r="E156" s="53">
        <v>2500</v>
      </c>
      <c r="F156" s="53"/>
      <c r="G156" s="108"/>
      <c r="H156" s="86">
        <v>2500</v>
      </c>
      <c r="I156" s="53">
        <v>2500</v>
      </c>
      <c r="J156" s="53"/>
      <c r="K156" s="108"/>
      <c r="L156" s="86">
        <v>2500</v>
      </c>
      <c r="M156" s="53">
        <v>2500</v>
      </c>
      <c r="N156" s="53"/>
      <c r="O156" s="108"/>
      <c r="P156" s="7"/>
      <c r="Q156" s="81"/>
    </row>
    <row r="157" spans="1:17" s="10" customFormat="1" x14ac:dyDescent="0.3">
      <c r="A157" s="194"/>
      <c r="B157" s="42"/>
      <c r="C157" s="61" t="s">
        <v>261</v>
      </c>
      <c r="D157" s="86">
        <v>500</v>
      </c>
      <c r="E157" s="53">
        <v>500</v>
      </c>
      <c r="F157" s="53"/>
      <c r="G157" s="108"/>
      <c r="H157" s="86">
        <v>0</v>
      </c>
      <c r="I157" s="53">
        <v>0</v>
      </c>
      <c r="J157" s="53"/>
      <c r="K157" s="108"/>
      <c r="L157" s="86">
        <v>0</v>
      </c>
      <c r="M157" s="53">
        <v>0</v>
      </c>
      <c r="N157" s="53"/>
      <c r="O157" s="108"/>
      <c r="P157" s="7"/>
      <c r="Q157" s="81"/>
    </row>
    <row r="158" spans="1:17" s="10" customFormat="1" x14ac:dyDescent="0.3">
      <c r="A158" s="194"/>
      <c r="B158" s="42"/>
      <c r="C158" s="61" t="s">
        <v>262</v>
      </c>
      <c r="D158" s="86">
        <v>2000</v>
      </c>
      <c r="E158" s="53">
        <v>2000</v>
      </c>
      <c r="F158" s="53"/>
      <c r="G158" s="108"/>
      <c r="H158" s="86">
        <v>2000</v>
      </c>
      <c r="I158" s="53">
        <v>2000</v>
      </c>
      <c r="J158" s="53"/>
      <c r="K158" s="108"/>
      <c r="L158" s="86">
        <v>2000</v>
      </c>
      <c r="M158" s="53">
        <v>2000</v>
      </c>
      <c r="N158" s="53"/>
      <c r="O158" s="108"/>
      <c r="P158" s="7"/>
      <c r="Q158" s="81"/>
    </row>
    <row r="159" spans="1:17" s="10" customFormat="1" x14ac:dyDescent="0.3">
      <c r="A159" s="194"/>
      <c r="B159" s="42"/>
      <c r="C159" s="61" t="s">
        <v>263</v>
      </c>
      <c r="D159" s="86">
        <v>3000</v>
      </c>
      <c r="E159" s="53">
        <v>3000</v>
      </c>
      <c r="F159" s="53"/>
      <c r="G159" s="108"/>
      <c r="H159" s="86">
        <v>3000</v>
      </c>
      <c r="I159" s="53">
        <v>3000</v>
      </c>
      <c r="J159" s="53"/>
      <c r="K159" s="108"/>
      <c r="L159" s="86">
        <v>6000</v>
      </c>
      <c r="M159" s="53">
        <v>6000</v>
      </c>
      <c r="N159" s="53"/>
      <c r="O159" s="108"/>
      <c r="P159" s="7"/>
      <c r="Q159" s="81"/>
    </row>
    <row r="160" spans="1:17" s="10" customFormat="1" x14ac:dyDescent="0.3">
      <c r="A160" s="194"/>
      <c r="B160" s="42"/>
      <c r="C160" s="61" t="s">
        <v>264</v>
      </c>
      <c r="D160" s="86">
        <v>2200</v>
      </c>
      <c r="E160" s="53">
        <v>2200</v>
      </c>
      <c r="F160" s="53"/>
      <c r="G160" s="108"/>
      <c r="H160" s="86">
        <v>2200</v>
      </c>
      <c r="I160" s="53">
        <v>2200</v>
      </c>
      <c r="J160" s="53"/>
      <c r="K160" s="108"/>
      <c r="L160" s="86">
        <v>2200</v>
      </c>
      <c r="M160" s="53">
        <v>2200</v>
      </c>
      <c r="N160" s="53"/>
      <c r="O160" s="108"/>
      <c r="P160" s="7"/>
      <c r="Q160" s="81"/>
    </row>
    <row r="161" spans="1:17" s="10" customFormat="1" x14ac:dyDescent="0.3">
      <c r="A161" s="194"/>
      <c r="B161" s="42"/>
      <c r="C161" s="61" t="s">
        <v>265</v>
      </c>
      <c r="D161" s="86">
        <v>180</v>
      </c>
      <c r="E161" s="53">
        <v>180</v>
      </c>
      <c r="F161" s="53"/>
      <c r="G161" s="108"/>
      <c r="H161" s="86">
        <v>180</v>
      </c>
      <c r="I161" s="53">
        <v>180</v>
      </c>
      <c r="J161" s="53"/>
      <c r="K161" s="108"/>
      <c r="L161" s="86">
        <v>180</v>
      </c>
      <c r="M161" s="53">
        <v>180</v>
      </c>
      <c r="N161" s="53"/>
      <c r="O161" s="108"/>
      <c r="P161" s="7"/>
      <c r="Q161" s="81"/>
    </row>
    <row r="162" spans="1:17" s="10" customFormat="1" x14ac:dyDescent="0.3">
      <c r="A162" s="194"/>
      <c r="B162" s="42"/>
      <c r="C162" s="61" t="s">
        <v>266</v>
      </c>
      <c r="D162" s="86">
        <v>500</v>
      </c>
      <c r="E162" s="53">
        <v>500</v>
      </c>
      <c r="F162" s="53"/>
      <c r="G162" s="108"/>
      <c r="H162" s="86">
        <v>500</v>
      </c>
      <c r="I162" s="53">
        <v>500</v>
      </c>
      <c r="J162" s="53"/>
      <c r="K162" s="108"/>
      <c r="L162" s="86">
        <v>500</v>
      </c>
      <c r="M162" s="53">
        <v>500</v>
      </c>
      <c r="N162" s="53"/>
      <c r="O162" s="108"/>
      <c r="P162" s="7"/>
      <c r="Q162" s="81"/>
    </row>
    <row r="163" spans="1:17" s="10" customFormat="1" x14ac:dyDescent="0.3">
      <c r="A163" s="194"/>
      <c r="B163" s="42"/>
      <c r="C163" s="61" t="s">
        <v>267</v>
      </c>
      <c r="D163" s="86">
        <v>500</v>
      </c>
      <c r="E163" s="53">
        <v>500</v>
      </c>
      <c r="F163" s="53"/>
      <c r="G163" s="108"/>
      <c r="H163" s="86">
        <v>500</v>
      </c>
      <c r="I163" s="53">
        <v>500</v>
      </c>
      <c r="J163" s="53"/>
      <c r="K163" s="108"/>
      <c r="L163" s="86">
        <v>500</v>
      </c>
      <c r="M163" s="53">
        <v>500</v>
      </c>
      <c r="N163" s="53"/>
      <c r="O163" s="108"/>
      <c r="P163" s="7"/>
      <c r="Q163" s="81"/>
    </row>
    <row r="164" spans="1:17" s="10" customFormat="1" ht="28.2" x14ac:dyDescent="0.3">
      <c r="A164" s="194"/>
      <c r="B164" s="42"/>
      <c r="C164" s="61" t="s">
        <v>268</v>
      </c>
      <c r="D164" s="86">
        <v>6343</v>
      </c>
      <c r="E164" s="53">
        <v>6343</v>
      </c>
      <c r="F164" s="53"/>
      <c r="G164" s="108"/>
      <c r="H164" s="86">
        <v>6343</v>
      </c>
      <c r="I164" s="53">
        <v>6343</v>
      </c>
      <c r="J164" s="53"/>
      <c r="K164" s="108"/>
      <c r="L164" s="86">
        <v>6343</v>
      </c>
      <c r="M164" s="53">
        <v>6343</v>
      </c>
      <c r="N164" s="53"/>
      <c r="O164" s="108"/>
      <c r="P164" s="7"/>
      <c r="Q164" s="81"/>
    </row>
    <row r="165" spans="1:17" s="10" customFormat="1" ht="28.2" x14ac:dyDescent="0.3">
      <c r="A165" s="194"/>
      <c r="B165" s="42"/>
      <c r="C165" s="61" t="s">
        <v>269</v>
      </c>
      <c r="D165" s="86">
        <v>2513</v>
      </c>
      <c r="E165" s="53">
        <v>2513</v>
      </c>
      <c r="F165" s="53"/>
      <c r="G165" s="108"/>
      <c r="H165" s="86">
        <v>2513</v>
      </c>
      <c r="I165" s="53">
        <v>2513</v>
      </c>
      <c r="J165" s="53"/>
      <c r="K165" s="108"/>
      <c r="L165" s="86">
        <v>2513</v>
      </c>
      <c r="M165" s="53">
        <v>2513</v>
      </c>
      <c r="N165" s="53"/>
      <c r="O165" s="108"/>
      <c r="P165" s="7"/>
      <c r="Q165" s="81"/>
    </row>
    <row r="166" spans="1:17" s="10" customFormat="1" ht="28.2" x14ac:dyDescent="0.3">
      <c r="A166" s="194"/>
      <c r="B166" s="42"/>
      <c r="C166" s="61" t="s">
        <v>270</v>
      </c>
      <c r="D166" s="86">
        <v>1037</v>
      </c>
      <c r="E166" s="53">
        <v>1037</v>
      </c>
      <c r="F166" s="53"/>
      <c r="G166" s="108"/>
      <c r="H166" s="86">
        <v>1037</v>
      </c>
      <c r="I166" s="53">
        <v>1037</v>
      </c>
      <c r="J166" s="53"/>
      <c r="K166" s="108"/>
      <c r="L166" s="86">
        <v>1037</v>
      </c>
      <c r="M166" s="53">
        <v>1037</v>
      </c>
      <c r="N166" s="53"/>
      <c r="O166" s="108"/>
      <c r="P166" s="7"/>
      <c r="Q166" s="81"/>
    </row>
    <row r="167" spans="1:17" s="10" customFormat="1" ht="30" customHeight="1" x14ac:dyDescent="0.3">
      <c r="A167" s="194"/>
      <c r="B167" s="42"/>
      <c r="C167" s="61" t="s">
        <v>271</v>
      </c>
      <c r="D167" s="86">
        <v>1511</v>
      </c>
      <c r="E167" s="53">
        <v>1511</v>
      </c>
      <c r="F167" s="53"/>
      <c r="G167" s="108"/>
      <c r="H167" s="86">
        <v>1511</v>
      </c>
      <c r="I167" s="53">
        <v>1511</v>
      </c>
      <c r="J167" s="53"/>
      <c r="K167" s="108"/>
      <c r="L167" s="86">
        <v>1511</v>
      </c>
      <c r="M167" s="53">
        <v>1511</v>
      </c>
      <c r="N167" s="53"/>
      <c r="O167" s="108"/>
      <c r="P167" s="7"/>
      <c r="Q167" s="81"/>
    </row>
    <row r="168" spans="1:17" s="10" customFormat="1" ht="30.75" customHeight="1" x14ac:dyDescent="0.3">
      <c r="A168" s="194"/>
      <c r="B168" s="42"/>
      <c r="C168" s="61" t="s">
        <v>272</v>
      </c>
      <c r="D168" s="86">
        <v>1644</v>
      </c>
      <c r="E168" s="53">
        <v>1644</v>
      </c>
      <c r="F168" s="53"/>
      <c r="G168" s="108"/>
      <c r="H168" s="86">
        <v>1644</v>
      </c>
      <c r="I168" s="53">
        <v>1644</v>
      </c>
      <c r="J168" s="53"/>
      <c r="K168" s="108"/>
      <c r="L168" s="86">
        <v>1644</v>
      </c>
      <c r="M168" s="53">
        <v>1644</v>
      </c>
      <c r="N168" s="53"/>
      <c r="O168" s="108"/>
      <c r="P168" s="7"/>
      <c r="Q168" s="81"/>
    </row>
    <row r="169" spans="1:17" s="10" customFormat="1" ht="42" x14ac:dyDescent="0.3">
      <c r="A169" s="194"/>
      <c r="B169" s="42"/>
      <c r="C169" s="61" t="s">
        <v>273</v>
      </c>
      <c r="D169" s="86">
        <v>3781</v>
      </c>
      <c r="E169" s="53">
        <v>3781</v>
      </c>
      <c r="F169" s="53"/>
      <c r="G169" s="108"/>
      <c r="H169" s="86">
        <v>3781</v>
      </c>
      <c r="I169" s="53">
        <v>3781</v>
      </c>
      <c r="J169" s="53"/>
      <c r="K169" s="108"/>
      <c r="L169" s="86">
        <v>3781</v>
      </c>
      <c r="M169" s="53">
        <v>3781</v>
      </c>
      <c r="N169" s="53"/>
      <c r="O169" s="108"/>
      <c r="P169" s="7"/>
      <c r="Q169" s="81"/>
    </row>
    <row r="170" spans="1:17" s="10" customFormat="1" ht="28.2" x14ac:dyDescent="0.3">
      <c r="A170" s="194"/>
      <c r="B170" s="42"/>
      <c r="C170" s="61" t="s">
        <v>274</v>
      </c>
      <c r="D170" s="86">
        <v>4680</v>
      </c>
      <c r="E170" s="53">
        <v>4680</v>
      </c>
      <c r="F170" s="53"/>
      <c r="G170" s="108"/>
      <c r="H170" s="86">
        <v>4680</v>
      </c>
      <c r="I170" s="53">
        <v>4680</v>
      </c>
      <c r="J170" s="53"/>
      <c r="K170" s="108"/>
      <c r="L170" s="86">
        <v>4680</v>
      </c>
      <c r="M170" s="53">
        <v>4680</v>
      </c>
      <c r="N170" s="53"/>
      <c r="O170" s="108"/>
      <c r="P170" s="7"/>
      <c r="Q170" s="81"/>
    </row>
    <row r="171" spans="1:17" s="10" customFormat="1" x14ac:dyDescent="0.3">
      <c r="A171" s="194"/>
      <c r="B171" s="42"/>
      <c r="C171" s="61" t="s">
        <v>275</v>
      </c>
      <c r="D171" s="86">
        <v>6858</v>
      </c>
      <c r="E171" s="53">
        <v>6858</v>
      </c>
      <c r="F171" s="53"/>
      <c r="G171" s="108"/>
      <c r="H171" s="86">
        <v>6858</v>
      </c>
      <c r="I171" s="53">
        <v>6858</v>
      </c>
      <c r="J171" s="53"/>
      <c r="K171" s="108"/>
      <c r="L171" s="86">
        <v>6858</v>
      </c>
      <c r="M171" s="53">
        <v>6858</v>
      </c>
      <c r="N171" s="53"/>
      <c r="O171" s="108"/>
      <c r="P171" s="7"/>
      <c r="Q171" s="81"/>
    </row>
    <row r="172" spans="1:17" s="10" customFormat="1" x14ac:dyDescent="0.3">
      <c r="A172" s="194"/>
      <c r="B172" s="42"/>
      <c r="C172" s="61" t="s">
        <v>276</v>
      </c>
      <c r="D172" s="86">
        <v>550</v>
      </c>
      <c r="E172" s="53">
        <v>550</v>
      </c>
      <c r="F172" s="53"/>
      <c r="G172" s="108"/>
      <c r="H172" s="86">
        <v>550</v>
      </c>
      <c r="I172" s="53">
        <v>550</v>
      </c>
      <c r="J172" s="53"/>
      <c r="K172" s="108"/>
      <c r="L172" s="86">
        <v>550</v>
      </c>
      <c r="M172" s="53">
        <v>550</v>
      </c>
      <c r="N172" s="53"/>
      <c r="O172" s="108"/>
      <c r="P172" s="7"/>
      <c r="Q172" s="81"/>
    </row>
    <row r="173" spans="1:17" s="10" customFormat="1" x14ac:dyDescent="0.3">
      <c r="A173" s="194"/>
      <c r="B173" s="42"/>
      <c r="C173" s="61" t="s">
        <v>277</v>
      </c>
      <c r="D173" s="86">
        <v>1820</v>
      </c>
      <c r="E173" s="53">
        <v>1820</v>
      </c>
      <c r="F173" s="53"/>
      <c r="G173" s="108"/>
      <c r="H173" s="86">
        <v>1820</v>
      </c>
      <c r="I173" s="53">
        <v>1820</v>
      </c>
      <c r="J173" s="53"/>
      <c r="K173" s="108"/>
      <c r="L173" s="86">
        <v>1820</v>
      </c>
      <c r="M173" s="53">
        <v>1820</v>
      </c>
      <c r="N173" s="53"/>
      <c r="O173" s="108"/>
      <c r="P173" s="7"/>
      <c r="Q173" s="81"/>
    </row>
    <row r="174" spans="1:17" s="10" customFormat="1" x14ac:dyDescent="0.3">
      <c r="A174" s="194"/>
      <c r="B174" s="42"/>
      <c r="C174" s="61" t="s">
        <v>278</v>
      </c>
      <c r="D174" s="86">
        <v>1000</v>
      </c>
      <c r="E174" s="53">
        <v>1000</v>
      </c>
      <c r="F174" s="53"/>
      <c r="G174" s="108"/>
      <c r="H174" s="86">
        <v>1000</v>
      </c>
      <c r="I174" s="53">
        <v>1000</v>
      </c>
      <c r="J174" s="53"/>
      <c r="K174" s="108"/>
      <c r="L174" s="86">
        <v>1000</v>
      </c>
      <c r="M174" s="53">
        <v>1000</v>
      </c>
      <c r="N174" s="53"/>
      <c r="O174" s="108"/>
      <c r="P174" s="7"/>
      <c r="Q174" s="81"/>
    </row>
    <row r="175" spans="1:17" s="10" customFormat="1" x14ac:dyDescent="0.3">
      <c r="A175" s="194"/>
      <c r="B175" s="42"/>
      <c r="C175" s="61" t="s">
        <v>279</v>
      </c>
      <c r="D175" s="86">
        <v>700</v>
      </c>
      <c r="E175" s="53">
        <v>700</v>
      </c>
      <c r="F175" s="53"/>
      <c r="G175" s="108"/>
      <c r="H175" s="86">
        <v>961</v>
      </c>
      <c r="I175" s="53">
        <v>961</v>
      </c>
      <c r="J175" s="53"/>
      <c r="K175" s="108"/>
      <c r="L175" s="86">
        <v>961</v>
      </c>
      <c r="M175" s="53">
        <v>961</v>
      </c>
      <c r="N175" s="53"/>
      <c r="O175" s="108"/>
      <c r="P175" s="7"/>
      <c r="Q175" s="81"/>
    </row>
    <row r="176" spans="1:17" s="10" customFormat="1" x14ac:dyDescent="0.3">
      <c r="A176" s="194"/>
      <c r="B176" s="42"/>
      <c r="C176" s="61" t="s">
        <v>280</v>
      </c>
      <c r="D176" s="86">
        <v>3100</v>
      </c>
      <c r="E176" s="53">
        <v>3100</v>
      </c>
      <c r="F176" s="53"/>
      <c r="G176" s="108"/>
      <c r="H176" s="86">
        <v>3100</v>
      </c>
      <c r="I176" s="53">
        <v>3100</v>
      </c>
      <c r="J176" s="53"/>
      <c r="K176" s="108"/>
      <c r="L176" s="86">
        <v>3100</v>
      </c>
      <c r="M176" s="53">
        <v>3100</v>
      </c>
      <c r="N176" s="53"/>
      <c r="O176" s="108"/>
      <c r="P176" s="7"/>
      <c r="Q176" s="81"/>
    </row>
    <row r="177" spans="1:17" s="10" customFormat="1" x14ac:dyDescent="0.3">
      <c r="A177" s="194"/>
      <c r="B177" s="42"/>
      <c r="C177" s="61" t="s">
        <v>281</v>
      </c>
      <c r="D177" s="86">
        <v>800</v>
      </c>
      <c r="E177" s="53">
        <v>800</v>
      </c>
      <c r="F177" s="53"/>
      <c r="G177" s="108"/>
      <c r="H177" s="86">
        <v>800</v>
      </c>
      <c r="I177" s="53">
        <v>800</v>
      </c>
      <c r="J177" s="53"/>
      <c r="K177" s="108"/>
      <c r="L177" s="86">
        <v>800</v>
      </c>
      <c r="M177" s="53">
        <v>800</v>
      </c>
      <c r="N177" s="53"/>
      <c r="O177" s="108"/>
      <c r="P177" s="7"/>
      <c r="Q177" s="81"/>
    </row>
    <row r="178" spans="1:17" s="10" customFormat="1" x14ac:dyDescent="0.3">
      <c r="A178" s="194"/>
      <c r="B178" s="42"/>
      <c r="C178" s="61" t="s">
        <v>282</v>
      </c>
      <c r="D178" s="86">
        <v>100</v>
      </c>
      <c r="E178" s="53">
        <v>100</v>
      </c>
      <c r="F178" s="53"/>
      <c r="G178" s="108"/>
      <c r="H178" s="86">
        <v>100</v>
      </c>
      <c r="I178" s="53">
        <v>100</v>
      </c>
      <c r="J178" s="53"/>
      <c r="K178" s="108"/>
      <c r="L178" s="86">
        <v>100</v>
      </c>
      <c r="M178" s="53">
        <v>100</v>
      </c>
      <c r="N178" s="53"/>
      <c r="O178" s="108"/>
      <c r="P178" s="7"/>
      <c r="Q178" s="81"/>
    </row>
    <row r="179" spans="1:17" s="10" customFormat="1" x14ac:dyDescent="0.3">
      <c r="A179" s="194"/>
      <c r="B179" s="42"/>
      <c r="C179" s="61" t="s">
        <v>283</v>
      </c>
      <c r="D179" s="86">
        <v>301</v>
      </c>
      <c r="E179" s="53">
        <v>301</v>
      </c>
      <c r="F179" s="53"/>
      <c r="G179" s="108"/>
      <c r="H179" s="86">
        <v>301</v>
      </c>
      <c r="I179" s="53">
        <v>301</v>
      </c>
      <c r="J179" s="53"/>
      <c r="K179" s="108"/>
      <c r="L179" s="86">
        <v>301</v>
      </c>
      <c r="M179" s="53">
        <v>301</v>
      </c>
      <c r="N179" s="53"/>
      <c r="O179" s="108"/>
      <c r="P179" s="7"/>
      <c r="Q179" s="81"/>
    </row>
    <row r="180" spans="1:17" s="10" customFormat="1" x14ac:dyDescent="0.3">
      <c r="A180" s="194"/>
      <c r="B180" s="42"/>
      <c r="C180" s="61" t="s">
        <v>284</v>
      </c>
      <c r="D180" s="86">
        <v>550</v>
      </c>
      <c r="E180" s="53">
        <v>550</v>
      </c>
      <c r="F180" s="53"/>
      <c r="G180" s="108"/>
      <c r="H180" s="86">
        <v>550</v>
      </c>
      <c r="I180" s="53">
        <v>550</v>
      </c>
      <c r="J180" s="53"/>
      <c r="K180" s="108"/>
      <c r="L180" s="86">
        <v>550</v>
      </c>
      <c r="M180" s="53">
        <v>550</v>
      </c>
      <c r="N180" s="53"/>
      <c r="O180" s="108"/>
      <c r="P180" s="7"/>
      <c r="Q180" s="81"/>
    </row>
    <row r="181" spans="1:17" s="10" customFormat="1" x14ac:dyDescent="0.3">
      <c r="A181" s="194"/>
      <c r="B181" s="42"/>
      <c r="C181" s="61" t="s">
        <v>285</v>
      </c>
      <c r="D181" s="86">
        <v>250</v>
      </c>
      <c r="E181" s="53">
        <v>250</v>
      </c>
      <c r="F181" s="53"/>
      <c r="G181" s="108"/>
      <c r="H181" s="86">
        <v>250</v>
      </c>
      <c r="I181" s="53">
        <v>250</v>
      </c>
      <c r="J181" s="53"/>
      <c r="K181" s="108"/>
      <c r="L181" s="86">
        <v>250</v>
      </c>
      <c r="M181" s="53">
        <v>250</v>
      </c>
      <c r="N181" s="53"/>
      <c r="O181" s="108"/>
      <c r="P181" s="7"/>
      <c r="Q181" s="81"/>
    </row>
    <row r="182" spans="1:17" s="10" customFormat="1" ht="28.2" x14ac:dyDescent="0.3">
      <c r="A182" s="194"/>
      <c r="B182" s="42"/>
      <c r="C182" s="61" t="s">
        <v>286</v>
      </c>
      <c r="D182" s="86">
        <v>1000</v>
      </c>
      <c r="E182" s="53">
        <v>1000</v>
      </c>
      <c r="F182" s="53"/>
      <c r="G182" s="108"/>
      <c r="H182" s="86">
        <v>1000</v>
      </c>
      <c r="I182" s="53">
        <v>1000</v>
      </c>
      <c r="J182" s="53"/>
      <c r="K182" s="108"/>
      <c r="L182" s="86">
        <v>1000</v>
      </c>
      <c r="M182" s="53">
        <v>1000</v>
      </c>
      <c r="N182" s="53"/>
      <c r="O182" s="108"/>
      <c r="P182" s="7"/>
      <c r="Q182" s="81"/>
    </row>
    <row r="183" spans="1:17" s="10" customFormat="1" x14ac:dyDescent="0.3">
      <c r="A183" s="194"/>
      <c r="B183" s="42"/>
      <c r="C183" s="61" t="s">
        <v>287</v>
      </c>
      <c r="D183" s="86">
        <v>1000</v>
      </c>
      <c r="E183" s="53">
        <v>1000</v>
      </c>
      <c r="F183" s="53"/>
      <c r="G183" s="108"/>
      <c r="H183" s="86">
        <v>1000</v>
      </c>
      <c r="I183" s="53">
        <v>1000</v>
      </c>
      <c r="J183" s="53"/>
      <c r="K183" s="108"/>
      <c r="L183" s="86">
        <v>1000</v>
      </c>
      <c r="M183" s="53">
        <v>1000</v>
      </c>
      <c r="N183" s="53"/>
      <c r="O183" s="108"/>
      <c r="P183" s="7"/>
      <c r="Q183" s="81"/>
    </row>
    <row r="184" spans="1:17" s="10" customFormat="1" x14ac:dyDescent="0.3">
      <c r="A184" s="194"/>
      <c r="B184" s="42"/>
      <c r="C184" s="61" t="s">
        <v>444</v>
      </c>
      <c r="D184" s="86"/>
      <c r="E184" s="53"/>
      <c r="F184" s="53"/>
      <c r="G184" s="108"/>
      <c r="H184" s="86">
        <v>2500</v>
      </c>
      <c r="I184" s="53">
        <v>2500</v>
      </c>
      <c r="J184" s="53"/>
      <c r="K184" s="108"/>
      <c r="L184" s="86">
        <v>2500</v>
      </c>
      <c r="M184" s="53">
        <v>2500</v>
      </c>
      <c r="N184" s="53"/>
      <c r="O184" s="108"/>
      <c r="P184" s="7"/>
      <c r="Q184" s="81"/>
    </row>
    <row r="185" spans="1:17" s="10" customFormat="1" x14ac:dyDescent="0.3">
      <c r="A185" s="194"/>
      <c r="B185" s="42"/>
      <c r="C185" s="61" t="s">
        <v>445</v>
      </c>
      <c r="D185" s="86"/>
      <c r="E185" s="53"/>
      <c r="F185" s="53"/>
      <c r="G185" s="108"/>
      <c r="H185" s="86">
        <v>10328</v>
      </c>
      <c r="I185" s="53"/>
      <c r="J185" s="53">
        <v>10328</v>
      </c>
      <c r="K185" s="108"/>
      <c r="L185" s="86">
        <v>10328</v>
      </c>
      <c r="M185" s="53"/>
      <c r="N185" s="53">
        <v>10328</v>
      </c>
      <c r="O185" s="108"/>
      <c r="P185" s="7"/>
      <c r="Q185" s="81"/>
    </row>
    <row r="186" spans="1:17" s="10" customFormat="1" x14ac:dyDescent="0.3">
      <c r="A186" s="194"/>
      <c r="B186" s="42"/>
      <c r="C186" s="61" t="s">
        <v>446</v>
      </c>
      <c r="D186" s="86"/>
      <c r="E186" s="53"/>
      <c r="F186" s="53"/>
      <c r="G186" s="108"/>
      <c r="H186" s="86">
        <v>14000</v>
      </c>
      <c r="I186" s="53">
        <v>14000</v>
      </c>
      <c r="J186" s="53"/>
      <c r="K186" s="108"/>
      <c r="L186" s="86">
        <v>14000</v>
      </c>
      <c r="M186" s="53">
        <v>14000</v>
      </c>
      <c r="N186" s="53"/>
      <c r="O186" s="108"/>
      <c r="P186" s="7"/>
      <c r="Q186" s="81"/>
    </row>
    <row r="187" spans="1:17" s="10" customFormat="1" x14ac:dyDescent="0.3">
      <c r="A187" s="194"/>
      <c r="B187" s="42"/>
      <c r="C187" s="61" t="s">
        <v>447</v>
      </c>
      <c r="D187" s="86"/>
      <c r="E187" s="53"/>
      <c r="F187" s="53"/>
      <c r="G187" s="108"/>
      <c r="H187" s="86">
        <v>500</v>
      </c>
      <c r="I187" s="53">
        <v>500</v>
      </c>
      <c r="J187" s="53"/>
      <c r="K187" s="108"/>
      <c r="L187" s="86">
        <v>500</v>
      </c>
      <c r="M187" s="53">
        <v>500</v>
      </c>
      <c r="N187" s="53"/>
      <c r="O187" s="108"/>
      <c r="P187" s="7"/>
      <c r="Q187" s="81"/>
    </row>
    <row r="188" spans="1:17" s="10" customFormat="1" x14ac:dyDescent="0.3">
      <c r="A188" s="194"/>
      <c r="B188" s="42"/>
      <c r="C188" s="61" t="s">
        <v>448</v>
      </c>
      <c r="D188" s="86"/>
      <c r="E188" s="53"/>
      <c r="F188" s="53"/>
      <c r="G188" s="108"/>
      <c r="H188" s="86">
        <v>3251</v>
      </c>
      <c r="I188" s="53">
        <v>3251</v>
      </c>
      <c r="J188" s="53"/>
      <c r="K188" s="108"/>
      <c r="L188" s="86">
        <v>3251</v>
      </c>
      <c r="M188" s="53">
        <v>3251</v>
      </c>
      <c r="N188" s="53"/>
      <c r="O188" s="108"/>
      <c r="P188" s="7"/>
      <c r="Q188" s="81"/>
    </row>
    <row r="189" spans="1:17" s="10" customFormat="1" x14ac:dyDescent="0.3">
      <c r="A189" s="194"/>
      <c r="B189" s="42"/>
      <c r="C189" s="61" t="s">
        <v>449</v>
      </c>
      <c r="D189" s="86"/>
      <c r="E189" s="53"/>
      <c r="F189" s="53"/>
      <c r="G189" s="108"/>
      <c r="H189" s="86">
        <v>750</v>
      </c>
      <c r="I189" s="53">
        <v>750</v>
      </c>
      <c r="J189" s="53"/>
      <c r="K189" s="108"/>
      <c r="L189" s="86">
        <v>750</v>
      </c>
      <c r="M189" s="53">
        <v>750</v>
      </c>
      <c r="N189" s="53"/>
      <c r="O189" s="108"/>
      <c r="P189" s="7"/>
      <c r="Q189" s="81"/>
    </row>
    <row r="190" spans="1:17" s="10" customFormat="1" x14ac:dyDescent="0.3">
      <c r="A190" s="194"/>
      <c r="B190" s="42"/>
      <c r="C190" s="61" t="s">
        <v>450</v>
      </c>
      <c r="D190" s="86"/>
      <c r="E190" s="53"/>
      <c r="F190" s="53"/>
      <c r="G190" s="108"/>
      <c r="H190" s="86">
        <v>600</v>
      </c>
      <c r="I190" s="53">
        <v>600</v>
      </c>
      <c r="J190" s="53"/>
      <c r="K190" s="108"/>
      <c r="L190" s="86">
        <v>600</v>
      </c>
      <c r="M190" s="53">
        <v>600</v>
      </c>
      <c r="N190" s="53"/>
      <c r="O190" s="108"/>
      <c r="P190" s="7"/>
      <c r="Q190" s="81"/>
    </row>
    <row r="191" spans="1:17" s="10" customFormat="1" x14ac:dyDescent="0.3">
      <c r="A191" s="194"/>
      <c r="B191" s="42"/>
      <c r="C191" s="61" t="s">
        <v>451</v>
      </c>
      <c r="D191" s="86"/>
      <c r="E191" s="53"/>
      <c r="F191" s="53"/>
      <c r="G191" s="108"/>
      <c r="H191" s="86">
        <v>3000</v>
      </c>
      <c r="I191" s="53">
        <v>3000</v>
      </c>
      <c r="J191" s="53"/>
      <c r="K191" s="108"/>
      <c r="L191" s="86">
        <v>3000</v>
      </c>
      <c r="M191" s="53">
        <v>3000</v>
      </c>
      <c r="N191" s="53"/>
      <c r="O191" s="108"/>
      <c r="P191" s="7"/>
      <c r="Q191" s="81"/>
    </row>
    <row r="192" spans="1:17" s="10" customFormat="1" x14ac:dyDescent="0.3">
      <c r="A192" s="194"/>
      <c r="B192" s="42"/>
      <c r="C192" s="61" t="s">
        <v>501</v>
      </c>
      <c r="D192" s="86"/>
      <c r="E192" s="53"/>
      <c r="F192" s="53"/>
      <c r="G192" s="108"/>
      <c r="H192" s="86">
        <v>666</v>
      </c>
      <c r="I192" s="53">
        <v>666</v>
      </c>
      <c r="J192" s="53"/>
      <c r="K192" s="108"/>
      <c r="L192" s="86">
        <v>666</v>
      </c>
      <c r="M192" s="53">
        <v>666</v>
      </c>
      <c r="N192" s="53"/>
      <c r="O192" s="108"/>
      <c r="P192" s="7"/>
      <c r="Q192" s="81"/>
    </row>
    <row r="193" spans="1:17" s="10" customFormat="1" x14ac:dyDescent="0.3">
      <c r="A193" s="194"/>
      <c r="B193" s="42"/>
      <c r="C193" s="61" t="s">
        <v>502</v>
      </c>
      <c r="D193" s="86"/>
      <c r="E193" s="53"/>
      <c r="F193" s="53"/>
      <c r="G193" s="108"/>
      <c r="H193" s="86">
        <v>2700</v>
      </c>
      <c r="I193" s="53">
        <v>2700</v>
      </c>
      <c r="J193" s="53"/>
      <c r="K193" s="108"/>
      <c r="L193" s="86">
        <v>2700</v>
      </c>
      <c r="M193" s="53">
        <v>2700</v>
      </c>
      <c r="N193" s="53"/>
      <c r="O193" s="108"/>
      <c r="P193" s="7"/>
      <c r="Q193" s="81"/>
    </row>
    <row r="194" spans="1:17" s="10" customFormat="1" x14ac:dyDescent="0.3">
      <c r="A194" s="194"/>
      <c r="B194" s="42"/>
      <c r="C194" s="61" t="s">
        <v>503</v>
      </c>
      <c r="D194" s="86"/>
      <c r="E194" s="53"/>
      <c r="F194" s="53"/>
      <c r="G194" s="108"/>
      <c r="H194" s="86">
        <v>3429</v>
      </c>
      <c r="I194" s="53">
        <v>3429</v>
      </c>
      <c r="J194" s="53"/>
      <c r="K194" s="108"/>
      <c r="L194" s="86">
        <v>3429</v>
      </c>
      <c r="M194" s="53">
        <v>3429</v>
      </c>
      <c r="N194" s="53"/>
      <c r="O194" s="108"/>
      <c r="P194" s="7"/>
      <c r="Q194" s="81"/>
    </row>
    <row r="195" spans="1:17" s="10" customFormat="1" ht="28.2" x14ac:dyDescent="0.3">
      <c r="A195" s="194"/>
      <c r="B195" s="42"/>
      <c r="C195" s="45" t="s">
        <v>504</v>
      </c>
      <c r="D195" s="86"/>
      <c r="E195" s="53"/>
      <c r="F195" s="53"/>
      <c r="G195" s="108"/>
      <c r="H195" s="86">
        <v>57984</v>
      </c>
      <c r="I195" s="53">
        <v>57984</v>
      </c>
      <c r="J195" s="53"/>
      <c r="K195" s="108"/>
      <c r="L195" s="86">
        <v>57984</v>
      </c>
      <c r="M195" s="53">
        <v>57984</v>
      </c>
      <c r="N195" s="53"/>
      <c r="O195" s="108"/>
      <c r="P195" s="7"/>
      <c r="Q195" s="81"/>
    </row>
    <row r="196" spans="1:17" s="10" customFormat="1" ht="28.2" x14ac:dyDescent="0.3">
      <c r="A196" s="194"/>
      <c r="B196" s="42"/>
      <c r="C196" s="45" t="s">
        <v>505</v>
      </c>
      <c r="D196" s="86"/>
      <c r="E196" s="53"/>
      <c r="F196" s="53"/>
      <c r="G196" s="108"/>
      <c r="H196" s="86">
        <v>13551</v>
      </c>
      <c r="I196" s="53">
        <v>13551</v>
      </c>
      <c r="J196" s="53"/>
      <c r="K196" s="108"/>
      <c r="L196" s="86">
        <v>13551</v>
      </c>
      <c r="M196" s="53">
        <v>13551</v>
      </c>
      <c r="N196" s="53"/>
      <c r="O196" s="108"/>
      <c r="P196" s="7"/>
      <c r="Q196" s="81"/>
    </row>
    <row r="197" spans="1:17" s="10" customFormat="1" ht="28.2" x14ac:dyDescent="0.3">
      <c r="A197" s="194"/>
      <c r="B197" s="42"/>
      <c r="C197" s="61" t="s">
        <v>506</v>
      </c>
      <c r="D197" s="86"/>
      <c r="E197" s="53"/>
      <c r="F197" s="53"/>
      <c r="G197" s="108"/>
      <c r="H197" s="86">
        <v>5125</v>
      </c>
      <c r="I197" s="53">
        <v>5125</v>
      </c>
      <c r="J197" s="53"/>
      <c r="K197" s="108"/>
      <c r="L197" s="86">
        <v>5125</v>
      </c>
      <c r="M197" s="53">
        <v>5125</v>
      </c>
      <c r="N197" s="53"/>
      <c r="O197" s="108"/>
      <c r="P197" s="7"/>
      <c r="Q197" s="81"/>
    </row>
    <row r="198" spans="1:17" s="10" customFormat="1" x14ac:dyDescent="0.3">
      <c r="A198" s="194"/>
      <c r="B198" s="42"/>
      <c r="C198" s="61" t="s">
        <v>507</v>
      </c>
      <c r="D198" s="86"/>
      <c r="E198" s="53"/>
      <c r="F198" s="53"/>
      <c r="G198" s="108"/>
      <c r="H198" s="86">
        <v>400</v>
      </c>
      <c r="I198" s="53">
        <v>400</v>
      </c>
      <c r="J198" s="53"/>
      <c r="K198" s="108"/>
      <c r="L198" s="86">
        <v>400</v>
      </c>
      <c r="M198" s="53">
        <v>400</v>
      </c>
      <c r="N198" s="53"/>
      <c r="O198" s="108"/>
      <c r="P198" s="7"/>
      <c r="Q198" s="81"/>
    </row>
    <row r="199" spans="1:17" s="10" customFormat="1" x14ac:dyDescent="0.3">
      <c r="A199" s="194"/>
      <c r="B199" s="42"/>
      <c r="C199" s="61" t="s">
        <v>508</v>
      </c>
      <c r="D199" s="86"/>
      <c r="E199" s="53"/>
      <c r="F199" s="53"/>
      <c r="G199" s="108"/>
      <c r="H199" s="86">
        <v>6977</v>
      </c>
      <c r="I199" s="53">
        <v>6977</v>
      </c>
      <c r="J199" s="53"/>
      <c r="K199" s="108"/>
      <c r="L199" s="86">
        <v>6977</v>
      </c>
      <c r="M199" s="53">
        <v>6977</v>
      </c>
      <c r="N199" s="53"/>
      <c r="O199" s="108"/>
      <c r="P199" s="7"/>
      <c r="Q199" s="81"/>
    </row>
    <row r="200" spans="1:17" s="10" customFormat="1" x14ac:dyDescent="0.3">
      <c r="A200" s="194"/>
      <c r="B200" s="42"/>
      <c r="C200" s="61" t="s">
        <v>509</v>
      </c>
      <c r="D200" s="86"/>
      <c r="E200" s="53"/>
      <c r="F200" s="53"/>
      <c r="G200" s="108"/>
      <c r="H200" s="86">
        <v>854</v>
      </c>
      <c r="I200" s="53">
        <v>854</v>
      </c>
      <c r="J200" s="53"/>
      <c r="K200" s="108"/>
      <c r="L200" s="86">
        <v>854</v>
      </c>
      <c r="M200" s="53">
        <v>854</v>
      </c>
      <c r="N200" s="53"/>
      <c r="O200" s="108"/>
      <c r="P200" s="247"/>
      <c r="Q200" s="81"/>
    </row>
    <row r="201" spans="1:17" s="10" customFormat="1" x14ac:dyDescent="0.3">
      <c r="A201" s="194"/>
      <c r="B201" s="42"/>
      <c r="C201" s="61" t="s">
        <v>530</v>
      </c>
      <c r="D201" s="86"/>
      <c r="E201" s="53"/>
      <c r="F201" s="53"/>
      <c r="G201" s="108"/>
      <c r="H201" s="86"/>
      <c r="I201" s="53"/>
      <c r="J201" s="53"/>
      <c r="K201" s="108"/>
      <c r="L201" s="86">
        <v>1715</v>
      </c>
      <c r="M201" s="53">
        <v>1715</v>
      </c>
      <c r="N201" s="53"/>
      <c r="O201" s="108"/>
      <c r="P201" s="7"/>
      <c r="Q201" s="81"/>
    </row>
    <row r="202" spans="1:17" s="10" customFormat="1" x14ac:dyDescent="0.3">
      <c r="A202" s="194"/>
      <c r="B202" s="42"/>
      <c r="C202" s="61" t="s">
        <v>536</v>
      </c>
      <c r="D202" s="86"/>
      <c r="E202" s="53"/>
      <c r="F202" s="53"/>
      <c r="G202" s="108"/>
      <c r="H202" s="86"/>
      <c r="I202" s="53"/>
      <c r="J202" s="53"/>
      <c r="K202" s="108"/>
      <c r="L202" s="86">
        <v>2000</v>
      </c>
      <c r="M202" s="53"/>
      <c r="N202" s="53">
        <v>2000</v>
      </c>
      <c r="O202" s="108"/>
      <c r="P202" s="7"/>
      <c r="Q202" s="81"/>
    </row>
    <row r="203" spans="1:17" s="10" customFormat="1" x14ac:dyDescent="0.3">
      <c r="A203" s="194"/>
      <c r="B203" s="42"/>
      <c r="C203" s="61" t="s">
        <v>542</v>
      </c>
      <c r="D203" s="86"/>
      <c r="E203" s="53"/>
      <c r="F203" s="53"/>
      <c r="G203" s="108"/>
      <c r="H203" s="86"/>
      <c r="I203" s="53"/>
      <c r="J203" s="53"/>
      <c r="K203" s="108"/>
      <c r="L203" s="86">
        <v>6445</v>
      </c>
      <c r="M203" s="53">
        <v>6445</v>
      </c>
      <c r="N203" s="53"/>
      <c r="O203" s="108"/>
      <c r="P203" s="7"/>
      <c r="Q203" s="81"/>
    </row>
    <row r="204" spans="1:17" s="10" customFormat="1" x14ac:dyDescent="0.3">
      <c r="A204" s="194"/>
      <c r="B204" s="42"/>
      <c r="C204" s="61" t="s">
        <v>567</v>
      </c>
      <c r="D204" s="86"/>
      <c r="E204" s="53"/>
      <c r="F204" s="53"/>
      <c r="G204" s="108"/>
      <c r="H204" s="86"/>
      <c r="I204" s="53"/>
      <c r="J204" s="53"/>
      <c r="K204" s="108"/>
      <c r="L204" s="86">
        <v>2800</v>
      </c>
      <c r="M204" s="53">
        <v>2800</v>
      </c>
      <c r="N204" s="53"/>
      <c r="O204" s="108"/>
      <c r="P204" s="7"/>
      <c r="Q204" s="81"/>
    </row>
    <row r="205" spans="1:17" s="10" customFormat="1" x14ac:dyDescent="0.3">
      <c r="A205" s="194"/>
      <c r="B205" s="42"/>
      <c r="C205" s="61"/>
      <c r="D205" s="86"/>
      <c r="E205" s="53"/>
      <c r="F205" s="53"/>
      <c r="G205" s="108"/>
      <c r="H205" s="86"/>
      <c r="I205" s="53"/>
      <c r="J205" s="53"/>
      <c r="K205" s="108"/>
      <c r="L205" s="86"/>
      <c r="M205" s="53"/>
      <c r="N205" s="53"/>
      <c r="O205" s="108"/>
      <c r="P205" s="7"/>
      <c r="Q205" s="81"/>
    </row>
    <row r="206" spans="1:17" s="10" customFormat="1" x14ac:dyDescent="0.3">
      <c r="A206" s="194"/>
      <c r="B206" s="42"/>
      <c r="C206" s="82" t="s">
        <v>43</v>
      </c>
      <c r="D206" s="89">
        <f>SUM(D105:D183)</f>
        <v>567149</v>
      </c>
      <c r="E206" s="44">
        <f>SUM(E105:E183)</f>
        <v>445999</v>
      </c>
      <c r="F206" s="44">
        <f>SUM(F105:F183)</f>
        <v>121150</v>
      </c>
      <c r="G206" s="114">
        <f>SUM(G105:G183)</f>
        <v>0</v>
      </c>
      <c r="H206" s="89">
        <f t="shared" ref="H206:K206" si="24">SUM(H105:H205)</f>
        <v>726544</v>
      </c>
      <c r="I206" s="44">
        <f t="shared" si="24"/>
        <v>579066</v>
      </c>
      <c r="J206" s="44">
        <f t="shared" si="24"/>
        <v>147478</v>
      </c>
      <c r="K206" s="114">
        <f t="shared" si="24"/>
        <v>0</v>
      </c>
      <c r="L206" s="89">
        <f t="shared" ref="L206:O206" si="25">SUM(L105:L205)</f>
        <v>768585</v>
      </c>
      <c r="M206" s="44">
        <f t="shared" si="25"/>
        <v>613407</v>
      </c>
      <c r="N206" s="44">
        <f t="shared" si="25"/>
        <v>155178</v>
      </c>
      <c r="O206" s="114">
        <f t="shared" si="25"/>
        <v>0</v>
      </c>
      <c r="P206" s="7"/>
      <c r="Q206" s="81"/>
    </row>
    <row r="207" spans="1:17" s="10" customFormat="1" x14ac:dyDescent="0.3">
      <c r="A207" s="194"/>
      <c r="B207" s="42"/>
      <c r="C207" s="82"/>
      <c r="D207" s="202"/>
      <c r="E207" s="81"/>
      <c r="F207" s="81"/>
      <c r="G207" s="109"/>
      <c r="H207" s="202"/>
      <c r="I207" s="81"/>
      <c r="J207" s="81"/>
      <c r="K207" s="109"/>
      <c r="L207" s="202"/>
      <c r="M207" s="81"/>
      <c r="N207" s="81"/>
      <c r="O207" s="109"/>
      <c r="P207" s="7"/>
      <c r="Q207" s="81"/>
    </row>
    <row r="208" spans="1:17" s="10" customFormat="1" x14ac:dyDescent="0.3">
      <c r="A208" s="194"/>
      <c r="B208" s="42" t="s">
        <v>11</v>
      </c>
      <c r="C208" s="65" t="s">
        <v>56</v>
      </c>
      <c r="D208" s="78"/>
      <c r="E208" s="81"/>
      <c r="F208" s="81"/>
      <c r="G208" s="109"/>
      <c r="H208" s="78"/>
      <c r="I208" s="81"/>
      <c r="J208" s="81"/>
      <c r="K208" s="109"/>
      <c r="L208" s="78"/>
      <c r="M208" s="81"/>
      <c r="N208" s="81"/>
      <c r="O208" s="109"/>
      <c r="P208" s="7"/>
      <c r="Q208" s="81"/>
    </row>
    <row r="209" spans="1:17" s="113" customFormat="1" x14ac:dyDescent="0.3">
      <c r="A209" s="203"/>
      <c r="B209" s="42"/>
      <c r="C209" s="61" t="s">
        <v>112</v>
      </c>
      <c r="D209" s="35"/>
      <c r="E209" s="30"/>
      <c r="F209" s="30"/>
      <c r="G209" s="100"/>
      <c r="H209" s="35"/>
      <c r="I209" s="30"/>
      <c r="J209" s="30"/>
      <c r="K209" s="100"/>
      <c r="L209" s="35"/>
      <c r="M209" s="30"/>
      <c r="N209" s="30"/>
      <c r="O209" s="100"/>
      <c r="P209" s="247"/>
      <c r="Q209" s="242"/>
    </row>
    <row r="210" spans="1:17" s="113" customFormat="1" x14ac:dyDescent="0.3">
      <c r="A210" s="203"/>
      <c r="B210" s="42"/>
      <c r="C210" s="61" t="s">
        <v>113</v>
      </c>
      <c r="D210" s="35">
        <v>10000</v>
      </c>
      <c r="E210" s="30"/>
      <c r="F210" s="30"/>
      <c r="G210" s="106">
        <v>10000</v>
      </c>
      <c r="H210" s="35">
        <v>8000</v>
      </c>
      <c r="I210" s="30"/>
      <c r="J210" s="30"/>
      <c r="K210" s="106">
        <v>8000</v>
      </c>
      <c r="L210" s="35">
        <v>8000</v>
      </c>
      <c r="M210" s="30"/>
      <c r="N210" s="30"/>
      <c r="O210" s="106">
        <v>8000</v>
      </c>
      <c r="P210" s="247"/>
      <c r="Q210" s="242"/>
    </row>
    <row r="211" spans="1:17" s="113" customFormat="1" ht="28.2" x14ac:dyDescent="0.3">
      <c r="A211" s="203"/>
      <c r="B211" s="42"/>
      <c r="C211" s="61" t="s">
        <v>114</v>
      </c>
      <c r="D211" s="35">
        <v>1000</v>
      </c>
      <c r="E211" s="30"/>
      <c r="F211" s="30"/>
      <c r="G211" s="106">
        <v>1000</v>
      </c>
      <c r="H211" s="35">
        <v>200</v>
      </c>
      <c r="I211" s="30"/>
      <c r="J211" s="30"/>
      <c r="K211" s="106">
        <v>200</v>
      </c>
      <c r="L211" s="35">
        <v>200</v>
      </c>
      <c r="M211" s="30"/>
      <c r="N211" s="30"/>
      <c r="O211" s="106">
        <v>200</v>
      </c>
      <c r="P211" s="247"/>
      <c r="Q211" s="242"/>
    </row>
    <row r="212" spans="1:17" s="113" customFormat="1" x14ac:dyDescent="0.3">
      <c r="A212" s="203"/>
      <c r="B212" s="42"/>
      <c r="C212" s="61" t="s">
        <v>115</v>
      </c>
      <c r="D212" s="35">
        <v>1500</v>
      </c>
      <c r="E212" s="30"/>
      <c r="F212" s="30"/>
      <c r="G212" s="106">
        <v>1500</v>
      </c>
      <c r="H212" s="35">
        <v>1500</v>
      </c>
      <c r="I212" s="30"/>
      <c r="J212" s="30"/>
      <c r="K212" s="106">
        <v>1500</v>
      </c>
      <c r="L212" s="35">
        <v>1500</v>
      </c>
      <c r="M212" s="30"/>
      <c r="N212" s="30"/>
      <c r="O212" s="106">
        <v>1500</v>
      </c>
      <c r="P212" s="247"/>
      <c r="Q212" s="242"/>
    </row>
    <row r="213" spans="1:17" s="113" customFormat="1" x14ac:dyDescent="0.3">
      <c r="A213" s="203"/>
      <c r="B213" s="42"/>
      <c r="C213" s="61" t="s">
        <v>116</v>
      </c>
      <c r="D213" s="35">
        <v>7500</v>
      </c>
      <c r="E213" s="30"/>
      <c r="F213" s="30"/>
      <c r="G213" s="106">
        <v>7500</v>
      </c>
      <c r="H213" s="35">
        <v>7500</v>
      </c>
      <c r="I213" s="30"/>
      <c r="J213" s="30"/>
      <c r="K213" s="106">
        <v>7500</v>
      </c>
      <c r="L213" s="35">
        <v>7500</v>
      </c>
      <c r="M213" s="30"/>
      <c r="N213" s="30"/>
      <c r="O213" s="106">
        <v>7500</v>
      </c>
      <c r="P213" s="247"/>
      <c r="Q213" s="242"/>
    </row>
    <row r="214" spans="1:17" s="113" customFormat="1" ht="30" customHeight="1" x14ac:dyDescent="0.3">
      <c r="A214" s="203"/>
      <c r="B214" s="42"/>
      <c r="C214" s="61" t="s">
        <v>117</v>
      </c>
      <c r="D214" s="35">
        <v>100</v>
      </c>
      <c r="E214" s="30"/>
      <c r="F214" s="30"/>
      <c r="G214" s="106">
        <v>100</v>
      </c>
      <c r="H214" s="35">
        <v>100</v>
      </c>
      <c r="I214" s="30"/>
      <c r="J214" s="30"/>
      <c r="K214" s="106">
        <v>100</v>
      </c>
      <c r="L214" s="35">
        <v>100</v>
      </c>
      <c r="M214" s="30"/>
      <c r="N214" s="30"/>
      <c r="O214" s="106">
        <v>100</v>
      </c>
      <c r="P214" s="247"/>
      <c r="Q214" s="242"/>
    </row>
    <row r="215" spans="1:17" s="113" customFormat="1" x14ac:dyDescent="0.3">
      <c r="A215" s="203"/>
      <c r="B215" s="42"/>
      <c r="C215" s="61" t="s">
        <v>118</v>
      </c>
      <c r="D215" s="35">
        <v>200</v>
      </c>
      <c r="E215" s="30"/>
      <c r="F215" s="30"/>
      <c r="G215" s="106">
        <v>200</v>
      </c>
      <c r="H215" s="35">
        <v>200</v>
      </c>
      <c r="I215" s="30"/>
      <c r="J215" s="30"/>
      <c r="K215" s="106">
        <v>200</v>
      </c>
      <c r="L215" s="35">
        <v>200</v>
      </c>
      <c r="M215" s="30"/>
      <c r="N215" s="30"/>
      <c r="O215" s="106">
        <v>200</v>
      </c>
      <c r="P215" s="247"/>
      <c r="Q215" s="242"/>
    </row>
    <row r="216" spans="1:17" s="113" customFormat="1" x14ac:dyDescent="0.3">
      <c r="A216" s="203"/>
      <c r="B216" s="42"/>
      <c r="C216" s="61" t="s">
        <v>119</v>
      </c>
      <c r="D216" s="35">
        <v>100</v>
      </c>
      <c r="E216" s="30"/>
      <c r="F216" s="30"/>
      <c r="G216" s="106">
        <v>100</v>
      </c>
      <c r="H216" s="35">
        <v>100</v>
      </c>
      <c r="I216" s="30"/>
      <c r="J216" s="30"/>
      <c r="K216" s="106">
        <v>100</v>
      </c>
      <c r="L216" s="35">
        <v>100</v>
      </c>
      <c r="M216" s="30"/>
      <c r="N216" s="30"/>
      <c r="O216" s="106">
        <v>100</v>
      </c>
      <c r="P216" s="247"/>
      <c r="Q216" s="242"/>
    </row>
    <row r="217" spans="1:17" s="113" customFormat="1" x14ac:dyDescent="0.3">
      <c r="A217" s="203"/>
      <c r="B217" s="42"/>
      <c r="C217" s="61" t="s">
        <v>147</v>
      </c>
      <c r="D217" s="35">
        <v>1000</v>
      </c>
      <c r="E217" s="30"/>
      <c r="F217" s="30"/>
      <c r="G217" s="106">
        <v>1000</v>
      </c>
      <c r="H217" s="35">
        <v>1000</v>
      </c>
      <c r="I217" s="30"/>
      <c r="J217" s="30"/>
      <c r="K217" s="106">
        <v>1000</v>
      </c>
      <c r="L217" s="35">
        <v>1000</v>
      </c>
      <c r="M217" s="30"/>
      <c r="N217" s="30"/>
      <c r="O217" s="106">
        <v>1000</v>
      </c>
      <c r="P217" s="247"/>
      <c r="Q217" s="242"/>
    </row>
    <row r="218" spans="1:17" s="113" customFormat="1" x14ac:dyDescent="0.3">
      <c r="A218" s="203"/>
      <c r="B218" s="42"/>
      <c r="C218" s="61" t="s">
        <v>148</v>
      </c>
      <c r="D218" s="35">
        <v>6000</v>
      </c>
      <c r="E218" s="30"/>
      <c r="F218" s="30"/>
      <c r="G218" s="106">
        <v>6000</v>
      </c>
      <c r="H218" s="35">
        <v>8800</v>
      </c>
      <c r="I218" s="30"/>
      <c r="J218" s="30"/>
      <c r="K218" s="106">
        <v>8800</v>
      </c>
      <c r="L218" s="35">
        <v>8800</v>
      </c>
      <c r="M218" s="30"/>
      <c r="N218" s="30"/>
      <c r="O218" s="106">
        <v>8800</v>
      </c>
      <c r="P218" s="247"/>
      <c r="Q218" s="242"/>
    </row>
    <row r="219" spans="1:17" s="113" customFormat="1" x14ac:dyDescent="0.3">
      <c r="A219" s="203"/>
      <c r="B219" s="42"/>
      <c r="C219" s="204" t="s">
        <v>188</v>
      </c>
      <c r="D219" s="35">
        <v>500</v>
      </c>
      <c r="E219" s="30"/>
      <c r="F219" s="30"/>
      <c r="G219" s="106">
        <v>500</v>
      </c>
      <c r="H219" s="35">
        <v>500</v>
      </c>
      <c r="I219" s="30"/>
      <c r="J219" s="30"/>
      <c r="K219" s="106">
        <v>500</v>
      </c>
      <c r="L219" s="35">
        <v>500</v>
      </c>
      <c r="M219" s="30"/>
      <c r="N219" s="30"/>
      <c r="O219" s="106">
        <v>500</v>
      </c>
      <c r="P219" s="247"/>
      <c r="Q219" s="242"/>
    </row>
    <row r="220" spans="1:17" s="113" customFormat="1" x14ac:dyDescent="0.3">
      <c r="A220" s="203"/>
      <c r="B220" s="42"/>
      <c r="C220" s="204" t="s">
        <v>187</v>
      </c>
      <c r="D220" s="35">
        <v>2500</v>
      </c>
      <c r="E220" s="30"/>
      <c r="F220" s="30"/>
      <c r="G220" s="106">
        <v>2500</v>
      </c>
      <c r="H220" s="35">
        <v>2500</v>
      </c>
      <c r="I220" s="30"/>
      <c r="J220" s="30"/>
      <c r="K220" s="106">
        <v>2500</v>
      </c>
      <c r="L220" s="35">
        <v>2500</v>
      </c>
      <c r="M220" s="30"/>
      <c r="N220" s="30"/>
      <c r="O220" s="106">
        <v>2500</v>
      </c>
      <c r="P220" s="247"/>
      <c r="Q220" s="242"/>
    </row>
    <row r="221" spans="1:17" s="113" customFormat="1" x14ac:dyDescent="0.3">
      <c r="A221" s="203"/>
      <c r="B221" s="42"/>
      <c r="C221" s="204" t="s">
        <v>186</v>
      </c>
      <c r="D221" s="35">
        <v>3500</v>
      </c>
      <c r="E221" s="30"/>
      <c r="F221" s="30"/>
      <c r="G221" s="106">
        <v>3500</v>
      </c>
      <c r="H221" s="35">
        <v>3500</v>
      </c>
      <c r="I221" s="30"/>
      <c r="J221" s="30"/>
      <c r="K221" s="106">
        <v>3500</v>
      </c>
      <c r="L221" s="35">
        <v>3500</v>
      </c>
      <c r="M221" s="30"/>
      <c r="N221" s="30"/>
      <c r="O221" s="106">
        <v>3500</v>
      </c>
      <c r="P221" s="247"/>
      <c r="Q221" s="242"/>
    </row>
    <row r="222" spans="1:17" s="113" customFormat="1" x14ac:dyDescent="0.3">
      <c r="A222" s="203"/>
      <c r="B222" s="42"/>
      <c r="C222" s="61" t="s">
        <v>185</v>
      </c>
      <c r="D222" s="35">
        <v>1000</v>
      </c>
      <c r="E222" s="30"/>
      <c r="F222" s="30"/>
      <c r="G222" s="106">
        <v>1000</v>
      </c>
      <c r="H222" s="35">
        <v>1000</v>
      </c>
      <c r="I222" s="30"/>
      <c r="J222" s="30"/>
      <c r="K222" s="106">
        <v>1000</v>
      </c>
      <c r="L222" s="35">
        <v>1000</v>
      </c>
      <c r="M222" s="30"/>
      <c r="N222" s="30"/>
      <c r="O222" s="106">
        <v>1000</v>
      </c>
      <c r="P222" s="247"/>
      <c r="Q222" s="242"/>
    </row>
    <row r="223" spans="1:17" s="113" customFormat="1" x14ac:dyDescent="0.3">
      <c r="A223" s="203"/>
      <c r="B223" s="42"/>
      <c r="C223" s="61" t="s">
        <v>423</v>
      </c>
      <c r="D223" s="35">
        <v>1500</v>
      </c>
      <c r="E223" s="30"/>
      <c r="F223" s="30"/>
      <c r="G223" s="106">
        <v>1500</v>
      </c>
      <c r="H223" s="35">
        <v>1500</v>
      </c>
      <c r="I223" s="30"/>
      <c r="J223" s="30"/>
      <c r="K223" s="106">
        <v>1500</v>
      </c>
      <c r="L223" s="35">
        <v>1500</v>
      </c>
      <c r="M223" s="30"/>
      <c r="N223" s="30"/>
      <c r="O223" s="106">
        <v>1500</v>
      </c>
      <c r="P223" s="247"/>
      <c r="Q223" s="242"/>
    </row>
    <row r="224" spans="1:17" s="113" customFormat="1" x14ac:dyDescent="0.3">
      <c r="A224" s="203"/>
      <c r="B224" s="42"/>
      <c r="C224" s="61" t="s">
        <v>543</v>
      </c>
      <c r="D224" s="35"/>
      <c r="E224" s="30"/>
      <c r="F224" s="30"/>
      <c r="G224" s="106"/>
      <c r="H224" s="35"/>
      <c r="I224" s="30"/>
      <c r="J224" s="30"/>
      <c r="K224" s="106"/>
      <c r="L224" s="35">
        <v>130</v>
      </c>
      <c r="M224" s="30"/>
      <c r="N224" s="30"/>
      <c r="O224" s="106">
        <v>130</v>
      </c>
      <c r="P224" s="247"/>
      <c r="Q224" s="242"/>
    </row>
    <row r="225" spans="1:17" s="113" customFormat="1" x14ac:dyDescent="0.3">
      <c r="A225" s="203"/>
      <c r="B225" s="42"/>
      <c r="C225" s="61" t="s">
        <v>120</v>
      </c>
      <c r="D225" s="35">
        <v>2500</v>
      </c>
      <c r="E225" s="30"/>
      <c r="F225" s="30"/>
      <c r="G225" s="106">
        <v>2500</v>
      </c>
      <c r="H225" s="35">
        <v>2500</v>
      </c>
      <c r="I225" s="30"/>
      <c r="J225" s="30"/>
      <c r="K225" s="106">
        <v>2500</v>
      </c>
      <c r="L225" s="35">
        <v>2500</v>
      </c>
      <c r="M225" s="30"/>
      <c r="N225" s="30"/>
      <c r="O225" s="106">
        <v>2500</v>
      </c>
      <c r="P225" s="247"/>
      <c r="Q225" s="242"/>
    </row>
    <row r="226" spans="1:17" s="113" customFormat="1" x14ac:dyDescent="0.3">
      <c r="A226" s="203"/>
      <c r="B226" s="42"/>
      <c r="C226" s="61" t="s">
        <v>121</v>
      </c>
      <c r="D226" s="35">
        <v>100</v>
      </c>
      <c r="E226" s="30"/>
      <c r="F226" s="30"/>
      <c r="G226" s="106">
        <v>100</v>
      </c>
      <c r="H226" s="35">
        <v>100</v>
      </c>
      <c r="I226" s="30"/>
      <c r="J226" s="30"/>
      <c r="K226" s="106">
        <v>100</v>
      </c>
      <c r="L226" s="35">
        <v>100</v>
      </c>
      <c r="M226" s="30"/>
      <c r="N226" s="30"/>
      <c r="O226" s="106">
        <v>100</v>
      </c>
      <c r="P226" s="247"/>
      <c r="Q226" s="242"/>
    </row>
    <row r="227" spans="1:17" s="113" customFormat="1" x14ac:dyDescent="0.3">
      <c r="A227" s="203"/>
      <c r="B227" s="42"/>
      <c r="C227" s="61" t="s">
        <v>557</v>
      </c>
      <c r="D227" s="35"/>
      <c r="E227" s="30"/>
      <c r="F227" s="30"/>
      <c r="G227" s="106"/>
      <c r="H227" s="35"/>
      <c r="I227" s="30"/>
      <c r="J227" s="30"/>
      <c r="K227" s="106"/>
      <c r="L227" s="35">
        <v>10968</v>
      </c>
      <c r="M227" s="30"/>
      <c r="N227" s="30"/>
      <c r="O227" s="106">
        <v>10968</v>
      </c>
      <c r="P227" s="247"/>
      <c r="Q227" s="242"/>
    </row>
    <row r="228" spans="1:17" s="113" customFormat="1" x14ac:dyDescent="0.3">
      <c r="A228" s="203"/>
      <c r="B228" s="42"/>
      <c r="C228" s="61" t="s">
        <v>559</v>
      </c>
      <c r="D228" s="35"/>
      <c r="E228" s="30"/>
      <c r="F228" s="30"/>
      <c r="G228" s="106"/>
      <c r="H228" s="35"/>
      <c r="I228" s="30"/>
      <c r="J228" s="30"/>
      <c r="K228" s="106"/>
      <c r="L228" s="35">
        <v>4768</v>
      </c>
      <c r="M228" s="30"/>
      <c r="N228" s="30"/>
      <c r="O228" s="106">
        <v>4768</v>
      </c>
      <c r="P228" s="247"/>
      <c r="Q228" s="242"/>
    </row>
    <row r="229" spans="1:17" s="113" customFormat="1" x14ac:dyDescent="0.3">
      <c r="A229" s="203"/>
      <c r="B229" s="42"/>
      <c r="C229" s="61"/>
      <c r="D229" s="35"/>
      <c r="E229" s="30"/>
      <c r="F229" s="30"/>
      <c r="G229" s="106"/>
      <c r="H229" s="35"/>
      <c r="I229" s="30"/>
      <c r="J229" s="30"/>
      <c r="K229" s="106"/>
      <c r="L229" s="35"/>
      <c r="M229" s="30"/>
      <c r="N229" s="30"/>
      <c r="O229" s="106"/>
      <c r="P229" s="247"/>
      <c r="Q229" s="242"/>
    </row>
    <row r="230" spans="1:17" s="10" customFormat="1" x14ac:dyDescent="0.3">
      <c r="A230" s="194"/>
      <c r="B230" s="51"/>
      <c r="C230" s="82" t="s">
        <v>44</v>
      </c>
      <c r="D230" s="200">
        <f>SUM(D209:D226)</f>
        <v>39000</v>
      </c>
      <c r="E230" s="44">
        <f>SUM(E209:E225)</f>
        <v>0</v>
      </c>
      <c r="F230" s="44">
        <f>SUM(F209:F225)</f>
        <v>0</v>
      </c>
      <c r="G230" s="201">
        <f>SUM(G209:G226)</f>
        <v>39000</v>
      </c>
      <c r="H230" s="200">
        <f>SUM(H209:H226)</f>
        <v>39000</v>
      </c>
      <c r="I230" s="44">
        <f>SUM(I209:I225)</f>
        <v>0</v>
      </c>
      <c r="J230" s="44">
        <f>SUM(J209:J225)</f>
        <v>0</v>
      </c>
      <c r="K230" s="201">
        <f>SUM(K209:K226)</f>
        <v>39000</v>
      </c>
      <c r="L230" s="89">
        <f>SUM(L209:L229)</f>
        <v>54866</v>
      </c>
      <c r="M230" s="44">
        <f t="shared" ref="M230:O230" si="26">SUM(M209:M229)</f>
        <v>0</v>
      </c>
      <c r="N230" s="44">
        <f t="shared" si="26"/>
        <v>0</v>
      </c>
      <c r="O230" s="114">
        <f t="shared" si="26"/>
        <v>54866</v>
      </c>
      <c r="P230" s="7"/>
      <c r="Q230" s="81"/>
    </row>
    <row r="231" spans="1:17" s="10" customFormat="1" x14ac:dyDescent="0.3">
      <c r="A231" s="194"/>
      <c r="B231" s="42"/>
      <c r="C231" s="82"/>
      <c r="D231" s="78"/>
      <c r="E231" s="81"/>
      <c r="F231" s="81"/>
      <c r="G231" s="109"/>
      <c r="H231" s="78"/>
      <c r="I231" s="81"/>
      <c r="J231" s="81"/>
      <c r="K231" s="109"/>
      <c r="L231" s="78"/>
      <c r="M231" s="81"/>
      <c r="N231" s="81"/>
      <c r="O231" s="109"/>
      <c r="P231" s="7"/>
      <c r="Q231" s="81"/>
    </row>
    <row r="232" spans="1:17" s="10" customFormat="1" x14ac:dyDescent="0.3">
      <c r="A232" s="194"/>
      <c r="B232" s="42" t="s">
        <v>18</v>
      </c>
      <c r="C232" s="65" t="s">
        <v>57</v>
      </c>
      <c r="D232" s="78"/>
      <c r="E232" s="81"/>
      <c r="F232" s="81"/>
      <c r="G232" s="109"/>
      <c r="H232" s="78"/>
      <c r="I232" s="81"/>
      <c r="J232" s="81"/>
      <c r="K232" s="109"/>
      <c r="L232" s="78"/>
      <c r="M232" s="81"/>
      <c r="N232" s="81"/>
      <c r="O232" s="109"/>
      <c r="P232" s="7"/>
      <c r="Q232" s="81"/>
    </row>
    <row r="233" spans="1:17" s="10" customFormat="1" x14ac:dyDescent="0.3">
      <c r="A233" s="194"/>
      <c r="B233" s="42"/>
      <c r="C233" s="65" t="s">
        <v>61</v>
      </c>
      <c r="D233" s="78"/>
      <c r="E233" s="81"/>
      <c r="F233" s="81"/>
      <c r="G233" s="109"/>
      <c r="H233" s="78"/>
      <c r="I233" s="81"/>
      <c r="J233" s="81"/>
      <c r="K233" s="109"/>
      <c r="L233" s="78"/>
      <c r="M233" s="81"/>
      <c r="N233" s="81"/>
      <c r="O233" s="109"/>
      <c r="P233" s="7"/>
      <c r="Q233" s="81"/>
    </row>
    <row r="234" spans="1:17" s="10" customFormat="1" ht="16.5" customHeight="1" x14ac:dyDescent="0.3">
      <c r="A234" s="194"/>
      <c r="B234" s="42"/>
      <c r="C234" s="65" t="s">
        <v>38</v>
      </c>
      <c r="D234" s="35">
        <v>600</v>
      </c>
      <c r="E234" s="30">
        <v>600</v>
      </c>
      <c r="F234" s="30"/>
      <c r="G234" s="100"/>
      <c r="H234" s="35">
        <v>600</v>
      </c>
      <c r="I234" s="30">
        <v>600</v>
      </c>
      <c r="J234" s="30"/>
      <c r="K234" s="100"/>
      <c r="L234" s="35">
        <v>600</v>
      </c>
      <c r="M234" s="30">
        <v>600</v>
      </c>
      <c r="N234" s="30"/>
      <c r="O234" s="100"/>
      <c r="P234" s="7"/>
      <c r="Q234" s="81"/>
    </row>
    <row r="235" spans="1:17" s="10" customFormat="1" ht="16.5" customHeight="1" x14ac:dyDescent="0.3">
      <c r="A235" s="194"/>
      <c r="B235" s="42"/>
      <c r="C235" s="65" t="s">
        <v>66</v>
      </c>
      <c r="D235" s="35">
        <v>3500</v>
      </c>
      <c r="E235" s="30"/>
      <c r="F235" s="30">
        <v>3500</v>
      </c>
      <c r="G235" s="100"/>
      <c r="H235" s="35">
        <v>374</v>
      </c>
      <c r="I235" s="30"/>
      <c r="J235" s="30">
        <v>374</v>
      </c>
      <c r="K235" s="100"/>
      <c r="L235" s="35">
        <v>374</v>
      </c>
      <c r="M235" s="30"/>
      <c r="N235" s="30">
        <v>374</v>
      </c>
      <c r="O235" s="100"/>
      <c r="P235" s="7"/>
      <c r="Q235" s="81"/>
    </row>
    <row r="236" spans="1:17" s="10" customFormat="1" ht="28.2" x14ac:dyDescent="0.3">
      <c r="A236" s="194"/>
      <c r="B236" s="42"/>
      <c r="C236" s="61" t="s">
        <v>100</v>
      </c>
      <c r="D236" s="80">
        <v>333530</v>
      </c>
      <c r="E236" s="53">
        <v>169753</v>
      </c>
      <c r="F236" s="30">
        <v>163777</v>
      </c>
      <c r="G236" s="107"/>
      <c r="H236" s="80">
        <f>364727+701+635+8864+15195</f>
        <v>390122</v>
      </c>
      <c r="I236" s="53">
        <v>226345</v>
      </c>
      <c r="J236" s="30">
        <v>163777</v>
      </c>
      <c r="K236" s="107"/>
      <c r="L236" s="80">
        <f>390122+1335+1315-2723+18042+1780+34500</f>
        <v>444371</v>
      </c>
      <c r="M236" s="53">
        <v>280594</v>
      </c>
      <c r="N236" s="30">
        <v>163777</v>
      </c>
      <c r="O236" s="107"/>
      <c r="P236" s="7"/>
      <c r="Q236" s="81"/>
    </row>
    <row r="237" spans="1:17" s="10" customFormat="1" ht="15" customHeight="1" x14ac:dyDescent="0.3">
      <c r="A237" s="194"/>
      <c r="B237" s="42"/>
      <c r="C237" s="61" t="s">
        <v>149</v>
      </c>
      <c r="D237" s="86">
        <v>400</v>
      </c>
      <c r="E237" s="53"/>
      <c r="F237" s="53">
        <v>400</v>
      </c>
      <c r="G237" s="108"/>
      <c r="H237" s="86">
        <v>400</v>
      </c>
      <c r="I237" s="53"/>
      <c r="J237" s="53">
        <v>400</v>
      </c>
      <c r="K237" s="108"/>
      <c r="L237" s="86">
        <v>400</v>
      </c>
      <c r="M237" s="53"/>
      <c r="N237" s="53">
        <v>400</v>
      </c>
      <c r="O237" s="108"/>
      <c r="P237" s="7"/>
      <c r="Q237" s="81"/>
    </row>
    <row r="238" spans="1:17" s="10" customFormat="1" ht="42" x14ac:dyDescent="0.3">
      <c r="A238" s="194"/>
      <c r="B238" s="42"/>
      <c r="C238" s="205" t="s">
        <v>288</v>
      </c>
      <c r="D238" s="86">
        <v>953</v>
      </c>
      <c r="E238" s="53">
        <v>953</v>
      </c>
      <c r="F238" s="53"/>
      <c r="G238" s="108"/>
      <c r="H238" s="86">
        <v>953</v>
      </c>
      <c r="I238" s="53">
        <v>953</v>
      </c>
      <c r="J238" s="53"/>
      <c r="K238" s="108"/>
      <c r="L238" s="86">
        <v>953</v>
      </c>
      <c r="M238" s="53">
        <v>953</v>
      </c>
      <c r="N238" s="53"/>
      <c r="O238" s="108"/>
      <c r="P238" s="7"/>
      <c r="Q238" s="81"/>
    </row>
    <row r="239" spans="1:17" s="10" customFormat="1" x14ac:dyDescent="0.3">
      <c r="A239" s="194"/>
      <c r="B239" s="42"/>
      <c r="C239" s="205" t="s">
        <v>289</v>
      </c>
      <c r="D239" s="86">
        <v>461</v>
      </c>
      <c r="E239" s="53">
        <v>461</v>
      </c>
      <c r="F239" s="53"/>
      <c r="G239" s="108"/>
      <c r="H239" s="86">
        <v>461</v>
      </c>
      <c r="I239" s="53">
        <v>461</v>
      </c>
      <c r="J239" s="53"/>
      <c r="K239" s="108"/>
      <c r="L239" s="86">
        <v>461</v>
      </c>
      <c r="M239" s="53">
        <v>461</v>
      </c>
      <c r="N239" s="53"/>
      <c r="O239" s="108"/>
      <c r="P239" s="7"/>
      <c r="Q239" s="81"/>
    </row>
    <row r="240" spans="1:17" s="10" customFormat="1" x14ac:dyDescent="0.3">
      <c r="A240" s="194"/>
      <c r="B240" s="42"/>
      <c r="C240" s="205" t="s">
        <v>290</v>
      </c>
      <c r="D240" s="86">
        <v>287</v>
      </c>
      <c r="E240" s="53"/>
      <c r="F240" s="53">
        <v>287</v>
      </c>
      <c r="G240" s="108"/>
      <c r="H240" s="86">
        <v>287</v>
      </c>
      <c r="I240" s="53"/>
      <c r="J240" s="53">
        <v>287</v>
      </c>
      <c r="K240" s="108"/>
      <c r="L240" s="86">
        <v>287</v>
      </c>
      <c r="M240" s="53"/>
      <c r="N240" s="53">
        <v>287</v>
      </c>
      <c r="O240" s="108"/>
      <c r="P240" s="7"/>
      <c r="Q240" s="81"/>
    </row>
    <row r="241" spans="1:17" s="10" customFormat="1" ht="16.5" customHeight="1" x14ac:dyDescent="0.3">
      <c r="A241" s="194"/>
      <c r="B241" s="42"/>
      <c r="C241" s="61" t="s">
        <v>510</v>
      </c>
      <c r="D241" s="86"/>
      <c r="E241" s="53"/>
      <c r="F241" s="53"/>
      <c r="G241" s="108"/>
      <c r="H241" s="86">
        <v>80</v>
      </c>
      <c r="I241" s="53">
        <v>80</v>
      </c>
      <c r="J241" s="53"/>
      <c r="K241" s="108"/>
      <c r="L241" s="86">
        <v>80</v>
      </c>
      <c r="M241" s="53">
        <v>80</v>
      </c>
      <c r="N241" s="53"/>
      <c r="O241" s="108"/>
      <c r="P241" s="7"/>
      <c r="Q241" s="81"/>
    </row>
    <row r="242" spans="1:17" s="10" customFormat="1" ht="42" x14ac:dyDescent="0.3">
      <c r="A242" s="194"/>
      <c r="B242" s="42"/>
      <c r="C242" s="231" t="s">
        <v>511</v>
      </c>
      <c r="D242" s="86"/>
      <c r="E242" s="53"/>
      <c r="F242" s="53"/>
      <c r="G242" s="108"/>
      <c r="H242" s="86">
        <v>2021</v>
      </c>
      <c r="I242" s="53">
        <v>2021</v>
      </c>
      <c r="J242" s="53"/>
      <c r="K242" s="225"/>
      <c r="L242" s="86">
        <v>2021</v>
      </c>
      <c r="M242" s="53">
        <v>2021</v>
      </c>
      <c r="N242" s="53"/>
      <c r="O242" s="108"/>
      <c r="P242" s="7"/>
      <c r="Q242" s="81"/>
    </row>
    <row r="243" spans="1:17" s="10" customFormat="1" ht="28.2" x14ac:dyDescent="0.3">
      <c r="A243" s="194"/>
      <c r="B243" s="42"/>
      <c r="C243" s="61" t="s">
        <v>544</v>
      </c>
      <c r="D243" s="86"/>
      <c r="E243" s="53"/>
      <c r="F243" s="53"/>
      <c r="G243" s="108"/>
      <c r="H243" s="86"/>
      <c r="I243" s="53"/>
      <c r="J243" s="53"/>
      <c r="K243" s="225"/>
      <c r="L243" s="86">
        <v>200</v>
      </c>
      <c r="M243" s="53">
        <v>200</v>
      </c>
      <c r="N243" s="53"/>
      <c r="O243" s="108"/>
      <c r="P243" s="7"/>
      <c r="Q243" s="81"/>
    </row>
    <row r="244" spans="1:17" s="10" customFormat="1" x14ac:dyDescent="0.3">
      <c r="A244" s="194"/>
      <c r="B244" s="42"/>
      <c r="C244" s="61" t="s">
        <v>549</v>
      </c>
      <c r="D244" s="86"/>
      <c r="E244" s="53"/>
      <c r="F244" s="53"/>
      <c r="G244" s="108"/>
      <c r="H244" s="86"/>
      <c r="I244" s="53"/>
      <c r="J244" s="53"/>
      <c r="K244" s="225"/>
      <c r="L244" s="86">
        <v>215</v>
      </c>
      <c r="M244" s="53">
        <v>215</v>
      </c>
      <c r="N244" s="53"/>
      <c r="O244" s="108"/>
      <c r="P244" s="7"/>
      <c r="Q244" s="81"/>
    </row>
    <row r="245" spans="1:17" s="10" customFormat="1" x14ac:dyDescent="0.3">
      <c r="A245" s="194"/>
      <c r="B245" s="42"/>
      <c r="C245" s="197" t="s">
        <v>28</v>
      </c>
      <c r="D245" s="87">
        <f t="shared" ref="D245:G245" si="27">SUM(D234:D240)</f>
        <v>339731</v>
      </c>
      <c r="E245" s="40">
        <f t="shared" si="27"/>
        <v>171767</v>
      </c>
      <c r="F245" s="40">
        <f t="shared" si="27"/>
        <v>167964</v>
      </c>
      <c r="G245" s="104">
        <f t="shared" si="27"/>
        <v>0</v>
      </c>
      <c r="H245" s="87">
        <f>SUM(H234:H242)</f>
        <v>395298</v>
      </c>
      <c r="I245" s="40">
        <f t="shared" ref="I245:K245" si="28">SUM(I234:I242)</f>
        <v>230460</v>
      </c>
      <c r="J245" s="40">
        <f t="shared" si="28"/>
        <v>164838</v>
      </c>
      <c r="K245" s="222">
        <f t="shared" si="28"/>
        <v>0</v>
      </c>
      <c r="L245" s="87">
        <f>SUM(L234:L244)</f>
        <v>449962</v>
      </c>
      <c r="M245" s="40">
        <f t="shared" ref="M245:O245" si="29">SUM(M234:M244)</f>
        <v>285124</v>
      </c>
      <c r="N245" s="40">
        <f t="shared" si="29"/>
        <v>164838</v>
      </c>
      <c r="O245" s="104">
        <f t="shared" si="29"/>
        <v>0</v>
      </c>
      <c r="P245" s="7"/>
      <c r="Q245" s="81"/>
    </row>
    <row r="246" spans="1:17" s="10" customFormat="1" x14ac:dyDescent="0.3">
      <c r="A246" s="194"/>
      <c r="B246" s="42"/>
      <c r="C246" s="197"/>
      <c r="D246" s="78"/>
      <c r="E246" s="81"/>
      <c r="F246" s="81"/>
      <c r="G246" s="109"/>
      <c r="H246" s="78"/>
      <c r="I246" s="81"/>
      <c r="J246" s="81"/>
      <c r="K246" s="109"/>
      <c r="L246" s="78"/>
      <c r="M246" s="81"/>
      <c r="N246" s="81"/>
      <c r="O246" s="109"/>
      <c r="P246" s="7"/>
      <c r="Q246" s="81"/>
    </row>
    <row r="247" spans="1:17" s="10" customFormat="1" x14ac:dyDescent="0.3">
      <c r="A247" s="194"/>
      <c r="B247" s="42"/>
      <c r="C247" s="65" t="s">
        <v>62</v>
      </c>
      <c r="D247" s="78"/>
      <c r="E247" s="81"/>
      <c r="F247" s="81"/>
      <c r="G247" s="109"/>
      <c r="H247" s="78"/>
      <c r="I247" s="81"/>
      <c r="J247" s="81"/>
      <c r="K247" s="109"/>
      <c r="L247" s="78"/>
      <c r="M247" s="81"/>
      <c r="N247" s="81"/>
      <c r="O247" s="109"/>
      <c r="P247" s="7"/>
      <c r="Q247" s="81"/>
    </row>
    <row r="248" spans="1:17" s="10" customFormat="1" x14ac:dyDescent="0.3">
      <c r="A248" s="194"/>
      <c r="B248" s="42"/>
      <c r="C248" s="65" t="s">
        <v>111</v>
      </c>
      <c r="D248" s="35">
        <v>38400</v>
      </c>
      <c r="E248" s="30">
        <v>38400</v>
      </c>
      <c r="F248" s="30"/>
      <c r="G248" s="100"/>
      <c r="H248" s="35">
        <v>38400</v>
      </c>
      <c r="I248" s="30">
        <v>38400</v>
      </c>
      <c r="J248" s="30"/>
      <c r="K248" s="100"/>
      <c r="L248" s="35">
        <v>38400</v>
      </c>
      <c r="M248" s="30">
        <v>38400</v>
      </c>
      <c r="N248" s="30"/>
      <c r="O248" s="100"/>
      <c r="P248" s="7"/>
      <c r="Q248" s="81"/>
    </row>
    <row r="249" spans="1:17" s="10" customFormat="1" x14ac:dyDescent="0.3">
      <c r="A249" s="194"/>
      <c r="B249" s="42"/>
      <c r="C249" s="65" t="s">
        <v>424</v>
      </c>
      <c r="D249" s="35">
        <v>24000</v>
      </c>
      <c r="E249" s="30">
        <v>24000</v>
      </c>
      <c r="F249" s="30"/>
      <c r="G249" s="100"/>
      <c r="H249" s="35">
        <f>24000-600</f>
        <v>23400</v>
      </c>
      <c r="I249" s="30">
        <v>23400</v>
      </c>
      <c r="J249" s="30"/>
      <c r="K249" s="100"/>
      <c r="L249" s="35">
        <f>24000-600</f>
        <v>23400</v>
      </c>
      <c r="M249" s="30">
        <v>23400</v>
      </c>
      <c r="N249" s="30"/>
      <c r="O249" s="100"/>
      <c r="P249" s="7"/>
      <c r="Q249" s="81"/>
    </row>
    <row r="250" spans="1:17" s="10" customFormat="1" x14ac:dyDescent="0.3">
      <c r="A250" s="194"/>
      <c r="B250" s="42"/>
      <c r="C250" s="65" t="s">
        <v>291</v>
      </c>
      <c r="D250" s="35">
        <v>4000</v>
      </c>
      <c r="E250" s="30"/>
      <c r="F250" s="30">
        <v>4000</v>
      </c>
      <c r="G250" s="100"/>
      <c r="H250" s="35">
        <v>4000</v>
      </c>
      <c r="I250" s="30"/>
      <c r="J250" s="30">
        <v>4000</v>
      </c>
      <c r="K250" s="100"/>
      <c r="L250" s="35">
        <v>4000</v>
      </c>
      <c r="M250" s="30"/>
      <c r="N250" s="30">
        <v>4000</v>
      </c>
      <c r="O250" s="100"/>
      <c r="P250" s="7"/>
      <c r="Q250" s="81"/>
    </row>
    <row r="251" spans="1:17" s="10" customFormat="1" x14ac:dyDescent="0.3">
      <c r="A251" s="194"/>
      <c r="B251" s="42"/>
      <c r="C251" s="65" t="s">
        <v>292</v>
      </c>
      <c r="D251" s="35">
        <v>600</v>
      </c>
      <c r="E251" s="30">
        <v>600</v>
      </c>
      <c r="F251" s="30"/>
      <c r="G251" s="100"/>
      <c r="H251" s="35">
        <v>600</v>
      </c>
      <c r="I251" s="30">
        <v>600</v>
      </c>
      <c r="J251" s="30"/>
      <c r="K251" s="100"/>
      <c r="L251" s="35">
        <v>600</v>
      </c>
      <c r="M251" s="30">
        <v>600</v>
      </c>
      <c r="N251" s="30"/>
      <c r="O251" s="100"/>
      <c r="P251" s="7"/>
      <c r="Q251" s="81"/>
    </row>
    <row r="252" spans="1:17" s="10" customFormat="1" x14ac:dyDescent="0.3">
      <c r="A252" s="194"/>
      <c r="B252" s="42"/>
      <c r="C252" s="65" t="s">
        <v>293</v>
      </c>
      <c r="D252" s="35">
        <v>14259</v>
      </c>
      <c r="E252" s="30">
        <v>14259</v>
      </c>
      <c r="F252" s="30"/>
      <c r="G252" s="100"/>
      <c r="H252" s="35">
        <v>14259</v>
      </c>
      <c r="I252" s="30">
        <v>14259</v>
      </c>
      <c r="J252" s="30"/>
      <c r="K252" s="100"/>
      <c r="L252" s="35">
        <v>14259</v>
      </c>
      <c r="M252" s="30">
        <v>14259</v>
      </c>
      <c r="N252" s="30"/>
      <c r="O252" s="100"/>
      <c r="P252" s="7"/>
      <c r="Q252" s="81"/>
    </row>
    <row r="253" spans="1:17" s="10" customFormat="1" x14ac:dyDescent="0.3">
      <c r="A253" s="194"/>
      <c r="B253" s="42"/>
      <c r="C253" s="65" t="s">
        <v>294</v>
      </c>
      <c r="D253" s="35">
        <v>3280</v>
      </c>
      <c r="E253" s="30">
        <v>3280</v>
      </c>
      <c r="F253" s="30"/>
      <c r="G253" s="100"/>
      <c r="H253" s="35">
        <v>3280</v>
      </c>
      <c r="I253" s="30">
        <v>3280</v>
      </c>
      <c r="J253" s="30"/>
      <c r="K253" s="100"/>
      <c r="L253" s="35">
        <v>3280</v>
      </c>
      <c r="M253" s="30">
        <v>3280</v>
      </c>
      <c r="N253" s="30"/>
      <c r="O253" s="100"/>
      <c r="P253" s="7"/>
      <c r="Q253" s="81"/>
    </row>
    <row r="254" spans="1:17" s="10" customFormat="1" x14ac:dyDescent="0.3">
      <c r="A254" s="194"/>
      <c r="B254" s="42"/>
      <c r="C254" s="61" t="s">
        <v>295</v>
      </c>
      <c r="D254" s="80">
        <v>4000</v>
      </c>
      <c r="E254" s="53"/>
      <c r="F254" s="53">
        <v>4000</v>
      </c>
      <c r="G254" s="107"/>
      <c r="H254" s="80">
        <v>4000</v>
      </c>
      <c r="I254" s="53"/>
      <c r="J254" s="53">
        <v>4000</v>
      </c>
      <c r="K254" s="107"/>
      <c r="L254" s="80">
        <v>4000</v>
      </c>
      <c r="M254" s="53"/>
      <c r="N254" s="53">
        <v>4000</v>
      </c>
      <c r="O254" s="107"/>
      <c r="P254" s="7"/>
      <c r="Q254" s="81"/>
    </row>
    <row r="255" spans="1:17" s="22" customFormat="1" x14ac:dyDescent="0.3">
      <c r="A255" s="195"/>
      <c r="B255" s="42"/>
      <c r="C255" s="61" t="s">
        <v>296</v>
      </c>
      <c r="D255" s="80">
        <v>1000</v>
      </c>
      <c r="E255" s="53"/>
      <c r="F255" s="53">
        <v>1000</v>
      </c>
      <c r="G255" s="107"/>
      <c r="H255" s="80">
        <v>1000</v>
      </c>
      <c r="I255" s="53"/>
      <c r="J255" s="53">
        <v>1000</v>
      </c>
      <c r="K255" s="107"/>
      <c r="L255" s="80">
        <v>1000</v>
      </c>
      <c r="M255" s="53"/>
      <c r="N255" s="53">
        <v>1000</v>
      </c>
      <c r="O255" s="107"/>
      <c r="P255" s="245"/>
      <c r="Q255" s="241"/>
    </row>
    <row r="256" spans="1:17" s="10" customFormat="1" x14ac:dyDescent="0.3">
      <c r="A256" s="194"/>
      <c r="B256" s="42"/>
      <c r="C256" s="61" t="s">
        <v>297</v>
      </c>
      <c r="D256" s="80">
        <v>200</v>
      </c>
      <c r="E256" s="53"/>
      <c r="F256" s="53">
        <v>200</v>
      </c>
      <c r="G256" s="107"/>
      <c r="H256" s="80">
        <v>400</v>
      </c>
      <c r="I256" s="53"/>
      <c r="J256" s="53">
        <v>400</v>
      </c>
      <c r="K256" s="107"/>
      <c r="L256" s="80">
        <v>400</v>
      </c>
      <c r="M256" s="53"/>
      <c r="N256" s="53">
        <v>400</v>
      </c>
      <c r="O256" s="107"/>
      <c r="P256" s="7"/>
      <c r="Q256" s="81"/>
    </row>
    <row r="257" spans="1:17" s="10" customFormat="1" x14ac:dyDescent="0.3">
      <c r="A257" s="194"/>
      <c r="B257" s="42"/>
      <c r="C257" s="61" t="s">
        <v>298</v>
      </c>
      <c r="D257" s="80">
        <v>1000</v>
      </c>
      <c r="E257" s="53"/>
      <c r="F257" s="53">
        <v>1000</v>
      </c>
      <c r="G257" s="107"/>
      <c r="H257" s="80">
        <v>1000</v>
      </c>
      <c r="I257" s="53"/>
      <c r="J257" s="53">
        <v>1000</v>
      </c>
      <c r="K257" s="107"/>
      <c r="L257" s="80">
        <v>1350</v>
      </c>
      <c r="M257" s="53"/>
      <c r="N257" s="53">
        <v>1350</v>
      </c>
      <c r="O257" s="107"/>
      <c r="P257" s="7"/>
      <c r="Q257" s="81"/>
    </row>
    <row r="258" spans="1:17" s="10" customFormat="1" x14ac:dyDescent="0.3">
      <c r="A258" s="194"/>
      <c r="B258" s="42"/>
      <c r="C258" s="61" t="s">
        <v>299</v>
      </c>
      <c r="D258" s="80">
        <v>100</v>
      </c>
      <c r="E258" s="53"/>
      <c r="F258" s="53">
        <v>100</v>
      </c>
      <c r="G258" s="107"/>
      <c r="H258" s="80">
        <v>100</v>
      </c>
      <c r="I258" s="53"/>
      <c r="J258" s="53">
        <v>100</v>
      </c>
      <c r="K258" s="107"/>
      <c r="L258" s="80">
        <v>100</v>
      </c>
      <c r="M258" s="53"/>
      <c r="N258" s="53">
        <v>100</v>
      </c>
      <c r="O258" s="107"/>
      <c r="P258" s="7"/>
      <c r="Q258" s="81"/>
    </row>
    <row r="259" spans="1:17" s="10" customFormat="1" x14ac:dyDescent="0.3">
      <c r="A259" s="194"/>
      <c r="B259" s="42"/>
      <c r="C259" s="205" t="s">
        <v>300</v>
      </c>
      <c r="D259" s="86">
        <v>500</v>
      </c>
      <c r="E259" s="53">
        <v>500</v>
      </c>
      <c r="F259" s="53"/>
      <c r="G259" s="108"/>
      <c r="H259" s="86">
        <v>500</v>
      </c>
      <c r="I259" s="53">
        <v>500</v>
      </c>
      <c r="J259" s="53"/>
      <c r="K259" s="108"/>
      <c r="L259" s="86">
        <v>500</v>
      </c>
      <c r="M259" s="53">
        <v>500</v>
      </c>
      <c r="N259" s="53"/>
      <c r="O259" s="108"/>
      <c r="P259" s="7"/>
      <c r="Q259" s="81"/>
    </row>
    <row r="260" spans="1:17" s="10" customFormat="1" x14ac:dyDescent="0.3">
      <c r="A260" s="194"/>
      <c r="B260" s="42"/>
      <c r="C260" s="205" t="s">
        <v>301</v>
      </c>
      <c r="D260" s="86">
        <v>1000</v>
      </c>
      <c r="E260" s="53"/>
      <c r="F260" s="53">
        <v>1000</v>
      </c>
      <c r="G260" s="108"/>
      <c r="H260" s="86">
        <v>1000</v>
      </c>
      <c r="I260" s="53"/>
      <c r="J260" s="53">
        <v>1000</v>
      </c>
      <c r="K260" s="108"/>
      <c r="L260" s="86">
        <v>1000</v>
      </c>
      <c r="M260" s="53"/>
      <c r="N260" s="53">
        <v>1000</v>
      </c>
      <c r="O260" s="108"/>
      <c r="P260" s="7"/>
      <c r="Q260" s="81"/>
    </row>
    <row r="261" spans="1:17" s="10" customFormat="1" ht="28.2" x14ac:dyDescent="0.3">
      <c r="A261" s="194"/>
      <c r="B261" s="42"/>
      <c r="C261" s="205" t="s">
        <v>302</v>
      </c>
      <c r="D261" s="86">
        <v>44000</v>
      </c>
      <c r="E261" s="53">
        <v>44000</v>
      </c>
      <c r="F261" s="53"/>
      <c r="G261" s="108"/>
      <c r="H261" s="86">
        <v>52800</v>
      </c>
      <c r="I261" s="53">
        <v>52800</v>
      </c>
      <c r="J261" s="53"/>
      <c r="K261" s="108"/>
      <c r="L261" s="86">
        <v>55000</v>
      </c>
      <c r="M261" s="53">
        <v>55000</v>
      </c>
      <c r="N261" s="53"/>
      <c r="O261" s="108"/>
      <c r="P261" s="7"/>
      <c r="Q261" s="81"/>
    </row>
    <row r="262" spans="1:17" s="10" customFormat="1" x14ac:dyDescent="0.3">
      <c r="A262" s="194"/>
      <c r="B262" s="42"/>
      <c r="C262" s="205" t="s">
        <v>303</v>
      </c>
      <c r="D262" s="86">
        <v>1200</v>
      </c>
      <c r="E262" s="53">
        <v>1200</v>
      </c>
      <c r="F262" s="53"/>
      <c r="G262" s="108"/>
      <c r="H262" s="86">
        <v>1200</v>
      </c>
      <c r="I262" s="53">
        <v>1200</v>
      </c>
      <c r="J262" s="53"/>
      <c r="K262" s="108"/>
      <c r="L262" s="86">
        <v>1200</v>
      </c>
      <c r="M262" s="53">
        <v>1200</v>
      </c>
      <c r="N262" s="53"/>
      <c r="O262" s="108"/>
      <c r="P262" s="7"/>
      <c r="Q262" s="81"/>
    </row>
    <row r="263" spans="1:17" s="10" customFormat="1" ht="28.2" x14ac:dyDescent="0.3">
      <c r="A263" s="194"/>
      <c r="B263" s="42"/>
      <c r="C263" s="205" t="s">
        <v>304</v>
      </c>
      <c r="D263" s="86">
        <v>1787</v>
      </c>
      <c r="E263" s="53">
        <v>1787</v>
      </c>
      <c r="F263" s="53"/>
      <c r="G263" s="108"/>
      <c r="H263" s="86">
        <v>1787</v>
      </c>
      <c r="I263" s="53">
        <v>1787</v>
      </c>
      <c r="J263" s="53"/>
      <c r="K263" s="108"/>
      <c r="L263" s="86">
        <v>1787</v>
      </c>
      <c r="M263" s="53">
        <v>1787</v>
      </c>
      <c r="N263" s="53"/>
      <c r="O263" s="108"/>
      <c r="P263" s="7"/>
      <c r="Q263" s="81"/>
    </row>
    <row r="264" spans="1:17" s="10" customFormat="1" ht="28.2" x14ac:dyDescent="0.3">
      <c r="A264" s="194"/>
      <c r="B264" s="42"/>
      <c r="C264" s="205" t="s">
        <v>305</v>
      </c>
      <c r="D264" s="86">
        <v>12036</v>
      </c>
      <c r="E264" s="53">
        <v>12036</v>
      </c>
      <c r="F264" s="53"/>
      <c r="G264" s="108"/>
      <c r="H264" s="86">
        <v>12036</v>
      </c>
      <c r="I264" s="53">
        <v>12036</v>
      </c>
      <c r="J264" s="53"/>
      <c r="K264" s="108"/>
      <c r="L264" s="86">
        <v>12036</v>
      </c>
      <c r="M264" s="53">
        <v>12036</v>
      </c>
      <c r="N264" s="53"/>
      <c r="O264" s="108"/>
      <c r="P264" s="7"/>
      <c r="Q264" s="81"/>
    </row>
    <row r="265" spans="1:17" s="10" customFormat="1" x14ac:dyDescent="0.3">
      <c r="A265" s="194"/>
      <c r="B265" s="42"/>
      <c r="C265" s="205" t="s">
        <v>512</v>
      </c>
      <c r="D265" s="86"/>
      <c r="E265" s="53"/>
      <c r="F265" s="53"/>
      <c r="G265" s="108"/>
      <c r="H265" s="86">
        <v>1000</v>
      </c>
      <c r="I265" s="53"/>
      <c r="J265" s="53">
        <v>1000</v>
      </c>
      <c r="K265" s="108"/>
      <c r="L265" s="86">
        <v>1000</v>
      </c>
      <c r="M265" s="53"/>
      <c r="N265" s="53">
        <v>1000</v>
      </c>
      <c r="O265" s="108"/>
      <c r="P265" s="7"/>
      <c r="Q265" s="81"/>
    </row>
    <row r="266" spans="1:17" s="10" customFormat="1" x14ac:dyDescent="0.3">
      <c r="A266" s="194"/>
      <c r="B266" s="42"/>
      <c r="C266" s="205" t="s">
        <v>513</v>
      </c>
      <c r="D266" s="86"/>
      <c r="E266" s="53"/>
      <c r="F266" s="53"/>
      <c r="G266" s="108"/>
      <c r="H266" s="86">
        <v>4500</v>
      </c>
      <c r="I266" s="53">
        <v>4500</v>
      </c>
      <c r="J266" s="53"/>
      <c r="K266" s="108"/>
      <c r="L266" s="86">
        <v>4500</v>
      </c>
      <c r="M266" s="53">
        <v>4500</v>
      </c>
      <c r="N266" s="53"/>
      <c r="O266" s="108"/>
      <c r="P266" s="7"/>
      <c r="Q266" s="81"/>
    </row>
    <row r="267" spans="1:17" s="10" customFormat="1" ht="17.25" customHeight="1" x14ac:dyDescent="0.3">
      <c r="A267" s="194"/>
      <c r="B267" s="42"/>
      <c r="C267" s="61" t="s">
        <v>514</v>
      </c>
      <c r="D267" s="86"/>
      <c r="E267" s="53"/>
      <c r="F267" s="53"/>
      <c r="G267" s="108"/>
      <c r="H267" s="86">
        <v>400</v>
      </c>
      <c r="I267" s="53">
        <v>400</v>
      </c>
      <c r="J267" s="53"/>
      <c r="K267" s="225"/>
      <c r="L267" s="86">
        <v>400</v>
      </c>
      <c r="M267" s="53">
        <v>400</v>
      </c>
      <c r="N267" s="53"/>
      <c r="O267" s="108"/>
      <c r="P267" s="7"/>
      <c r="Q267" s="81"/>
    </row>
    <row r="268" spans="1:17" s="10" customFormat="1" ht="30" customHeight="1" x14ac:dyDescent="0.3">
      <c r="A268" s="194"/>
      <c r="B268" s="42"/>
      <c r="C268" s="61" t="s">
        <v>537</v>
      </c>
      <c r="D268" s="86"/>
      <c r="E268" s="53"/>
      <c r="F268" s="53"/>
      <c r="G268" s="108"/>
      <c r="H268" s="86"/>
      <c r="I268" s="53"/>
      <c r="J268" s="53"/>
      <c r="K268" s="225"/>
      <c r="L268" s="86">
        <v>1825</v>
      </c>
      <c r="M268" s="53">
        <v>1825</v>
      </c>
      <c r="N268" s="53"/>
      <c r="O268" s="108"/>
      <c r="P268" s="7"/>
      <c r="Q268" s="81"/>
    </row>
    <row r="269" spans="1:17" s="10" customFormat="1" x14ac:dyDescent="0.3">
      <c r="A269" s="194"/>
      <c r="B269" s="42"/>
      <c r="C269" s="197" t="s">
        <v>28</v>
      </c>
      <c r="D269" s="87">
        <f t="shared" ref="D269:G269" si="30">SUM(D248:D264)</f>
        <v>151362</v>
      </c>
      <c r="E269" s="40">
        <f t="shared" si="30"/>
        <v>140062</v>
      </c>
      <c r="F269" s="40">
        <f t="shared" si="30"/>
        <v>11300</v>
      </c>
      <c r="G269" s="104">
        <f t="shared" si="30"/>
        <v>0</v>
      </c>
      <c r="H269" s="87">
        <f>SUM(H248:H267)</f>
        <v>165662</v>
      </c>
      <c r="I269" s="40">
        <f t="shared" ref="I269:K269" si="31">SUM(I248:I267)</f>
        <v>153162</v>
      </c>
      <c r="J269" s="40">
        <f t="shared" si="31"/>
        <v>12500</v>
      </c>
      <c r="K269" s="222">
        <f t="shared" si="31"/>
        <v>0</v>
      </c>
      <c r="L269" s="87">
        <f>SUM(L248:L268)</f>
        <v>170037</v>
      </c>
      <c r="M269" s="40">
        <f t="shared" ref="M269:O269" si="32">SUM(M248:M268)</f>
        <v>157187</v>
      </c>
      <c r="N269" s="40">
        <f t="shared" si="32"/>
        <v>12850</v>
      </c>
      <c r="O269" s="104">
        <f t="shared" si="32"/>
        <v>0</v>
      </c>
      <c r="P269" s="7"/>
      <c r="Q269" s="81"/>
    </row>
    <row r="270" spans="1:17" s="10" customFormat="1" x14ac:dyDescent="0.3">
      <c r="A270" s="194"/>
      <c r="B270" s="42"/>
      <c r="C270" s="82"/>
      <c r="D270" s="78"/>
      <c r="E270" s="81"/>
      <c r="F270" s="81"/>
      <c r="G270" s="109"/>
      <c r="H270" s="78"/>
      <c r="I270" s="81"/>
      <c r="J270" s="81"/>
      <c r="K270" s="109"/>
      <c r="L270" s="78"/>
      <c r="M270" s="81"/>
      <c r="N270" s="81"/>
      <c r="O270" s="109"/>
      <c r="P270" s="7"/>
      <c r="Q270" s="81"/>
    </row>
    <row r="271" spans="1:17" s="10" customFormat="1" x14ac:dyDescent="0.3">
      <c r="A271" s="24"/>
      <c r="B271" s="51"/>
      <c r="C271" s="65" t="s">
        <v>83</v>
      </c>
      <c r="D271" s="78"/>
      <c r="E271" s="81"/>
      <c r="F271" s="81"/>
      <c r="G271" s="109"/>
      <c r="H271" s="78"/>
      <c r="I271" s="81"/>
      <c r="J271" s="81"/>
      <c r="K271" s="109"/>
      <c r="L271" s="78"/>
      <c r="M271" s="81"/>
      <c r="N271" s="81"/>
      <c r="O271" s="109"/>
      <c r="P271" s="7"/>
      <c r="Q271" s="81"/>
    </row>
    <row r="272" spans="1:17" s="10" customFormat="1" ht="28.2" x14ac:dyDescent="0.3">
      <c r="A272" s="24"/>
      <c r="B272" s="51"/>
      <c r="C272" s="61" t="s">
        <v>306</v>
      </c>
      <c r="D272" s="80">
        <v>2431</v>
      </c>
      <c r="E272" s="53">
        <v>2431</v>
      </c>
      <c r="F272" s="53"/>
      <c r="G272" s="107"/>
      <c r="H272" s="80">
        <v>2431</v>
      </c>
      <c r="I272" s="53">
        <v>2431</v>
      </c>
      <c r="J272" s="53"/>
      <c r="K272" s="107"/>
      <c r="L272" s="80">
        <v>2431</v>
      </c>
      <c r="M272" s="53">
        <v>2431</v>
      </c>
      <c r="N272" s="53"/>
      <c r="O272" s="107"/>
      <c r="P272" s="7"/>
      <c r="Q272" s="81"/>
    </row>
    <row r="273" spans="1:17" s="10" customFormat="1" x14ac:dyDescent="0.3">
      <c r="A273" s="24"/>
      <c r="B273" s="51"/>
      <c r="C273" s="61" t="s">
        <v>307</v>
      </c>
      <c r="D273" s="86">
        <v>1715</v>
      </c>
      <c r="E273" s="53">
        <v>1715</v>
      </c>
      <c r="F273" s="53"/>
      <c r="G273" s="108"/>
      <c r="H273" s="86">
        <v>1715</v>
      </c>
      <c r="I273" s="53">
        <v>1715</v>
      </c>
      <c r="J273" s="53"/>
      <c r="K273" s="108"/>
      <c r="L273" s="86">
        <v>0</v>
      </c>
      <c r="M273" s="53">
        <v>0</v>
      </c>
      <c r="N273" s="53"/>
      <c r="O273" s="108"/>
      <c r="P273" s="7"/>
      <c r="Q273" s="81"/>
    </row>
    <row r="274" spans="1:17" s="10" customFormat="1" ht="28.2" x14ac:dyDescent="0.3">
      <c r="A274" s="24"/>
      <c r="B274" s="51"/>
      <c r="C274" s="61" t="s">
        <v>308</v>
      </c>
      <c r="D274" s="86">
        <v>4385</v>
      </c>
      <c r="E274" s="53">
        <v>4385</v>
      </c>
      <c r="F274" s="53"/>
      <c r="G274" s="108"/>
      <c r="H274" s="86">
        <v>4385</v>
      </c>
      <c r="I274" s="53">
        <v>4385</v>
      </c>
      <c r="J274" s="53"/>
      <c r="K274" s="108"/>
      <c r="L274" s="86">
        <v>4385</v>
      </c>
      <c r="M274" s="53">
        <v>4385</v>
      </c>
      <c r="N274" s="53"/>
      <c r="O274" s="108"/>
      <c r="P274" s="7"/>
      <c r="Q274" s="81"/>
    </row>
    <row r="275" spans="1:17" s="10" customFormat="1" ht="42" x14ac:dyDescent="0.3">
      <c r="A275" s="24"/>
      <c r="B275" s="51"/>
      <c r="C275" s="61" t="s">
        <v>309</v>
      </c>
      <c r="D275" s="86">
        <v>3096</v>
      </c>
      <c r="E275" s="53">
        <v>3096</v>
      </c>
      <c r="F275" s="53"/>
      <c r="G275" s="108"/>
      <c r="H275" s="86">
        <v>3096</v>
      </c>
      <c r="I275" s="53">
        <v>3096</v>
      </c>
      <c r="J275" s="53"/>
      <c r="K275" s="108"/>
      <c r="L275" s="86">
        <v>3096</v>
      </c>
      <c r="M275" s="53">
        <v>3096</v>
      </c>
      <c r="N275" s="53"/>
      <c r="O275" s="108"/>
      <c r="P275" s="7"/>
      <c r="Q275" s="81"/>
    </row>
    <row r="276" spans="1:17" s="10" customFormat="1" ht="42" x14ac:dyDescent="0.3">
      <c r="A276" s="24"/>
      <c r="B276" s="51"/>
      <c r="C276" s="61" t="s">
        <v>310</v>
      </c>
      <c r="D276" s="86">
        <v>7335</v>
      </c>
      <c r="E276" s="53">
        <v>7335</v>
      </c>
      <c r="F276" s="53"/>
      <c r="G276" s="108"/>
      <c r="H276" s="86">
        <v>7335</v>
      </c>
      <c r="I276" s="53">
        <v>7335</v>
      </c>
      <c r="J276" s="53"/>
      <c r="K276" s="108"/>
      <c r="L276" s="86">
        <v>7335</v>
      </c>
      <c r="M276" s="53">
        <v>7335</v>
      </c>
      <c r="N276" s="53"/>
      <c r="O276" s="108"/>
      <c r="P276" s="7"/>
      <c r="Q276" s="81"/>
    </row>
    <row r="277" spans="1:17" s="10" customFormat="1" x14ac:dyDescent="0.3">
      <c r="A277" s="24"/>
      <c r="B277" s="51"/>
      <c r="C277" s="61" t="s">
        <v>568</v>
      </c>
      <c r="D277" s="86"/>
      <c r="E277" s="53"/>
      <c r="F277" s="53"/>
      <c r="G277" s="108"/>
      <c r="H277" s="86"/>
      <c r="I277" s="53"/>
      <c r="J277" s="53"/>
      <c r="K277" s="108"/>
      <c r="L277" s="86">
        <v>144891</v>
      </c>
      <c r="M277" s="53">
        <v>144891</v>
      </c>
      <c r="N277" s="53"/>
      <c r="O277" s="108"/>
      <c r="P277" s="7"/>
      <c r="Q277" s="81"/>
    </row>
    <row r="278" spans="1:17" s="10" customFormat="1" x14ac:dyDescent="0.3">
      <c r="A278" s="24"/>
      <c r="B278" s="42"/>
      <c r="C278" s="197" t="s">
        <v>28</v>
      </c>
      <c r="D278" s="87">
        <f t="shared" ref="D278:K278" si="33">SUM(D272:D276)</f>
        <v>18962</v>
      </c>
      <c r="E278" s="40">
        <f t="shared" si="33"/>
        <v>18962</v>
      </c>
      <c r="F278" s="40">
        <f t="shared" si="33"/>
        <v>0</v>
      </c>
      <c r="G278" s="104">
        <f t="shared" si="33"/>
        <v>0</v>
      </c>
      <c r="H278" s="87">
        <f t="shared" si="33"/>
        <v>18962</v>
      </c>
      <c r="I278" s="40">
        <f t="shared" si="33"/>
        <v>18962</v>
      </c>
      <c r="J278" s="40">
        <f t="shared" si="33"/>
        <v>0</v>
      </c>
      <c r="K278" s="104">
        <f t="shared" si="33"/>
        <v>0</v>
      </c>
      <c r="L278" s="87">
        <f>SUM(L272:L277)</f>
        <v>162138</v>
      </c>
      <c r="M278" s="40">
        <f>SUM(M272:M277)</f>
        <v>162138</v>
      </c>
      <c r="N278" s="40">
        <f t="shared" ref="N278:O278" si="34">SUM(N272:N276)</f>
        <v>0</v>
      </c>
      <c r="O278" s="104">
        <f t="shared" si="34"/>
        <v>0</v>
      </c>
      <c r="P278" s="7"/>
      <c r="Q278" s="81"/>
    </row>
    <row r="279" spans="1:17" s="10" customFormat="1" x14ac:dyDescent="0.3">
      <c r="A279" s="24"/>
      <c r="B279" s="42"/>
      <c r="C279" s="82"/>
      <c r="D279" s="78"/>
      <c r="E279" s="81"/>
      <c r="F279" s="81"/>
      <c r="G279" s="109"/>
      <c r="H279" s="78"/>
      <c r="I279" s="81"/>
      <c r="J279" s="81"/>
      <c r="K279" s="109"/>
      <c r="L279" s="78"/>
      <c r="M279" s="81"/>
      <c r="N279" s="81"/>
      <c r="O279" s="109"/>
      <c r="P279" s="7"/>
      <c r="Q279" s="81"/>
    </row>
    <row r="280" spans="1:17" s="10" customFormat="1" x14ac:dyDescent="0.3">
      <c r="A280" s="24"/>
      <c r="B280" s="51"/>
      <c r="C280" s="65" t="s">
        <v>67</v>
      </c>
      <c r="D280" s="35">
        <v>5000</v>
      </c>
      <c r="E280" s="30">
        <v>5000</v>
      </c>
      <c r="F280" s="30"/>
      <c r="G280" s="100"/>
      <c r="H280" s="35">
        <v>0</v>
      </c>
      <c r="I280" s="30">
        <v>0</v>
      </c>
      <c r="J280" s="30"/>
      <c r="K280" s="100"/>
      <c r="L280" s="35">
        <v>0</v>
      </c>
      <c r="M280" s="30">
        <v>0</v>
      </c>
      <c r="N280" s="30"/>
      <c r="O280" s="100"/>
      <c r="P280" s="7"/>
      <c r="Q280" s="81"/>
    </row>
    <row r="281" spans="1:17" s="10" customFormat="1" x14ac:dyDescent="0.3">
      <c r="A281" s="24"/>
      <c r="B281" s="51"/>
      <c r="C281" s="65"/>
      <c r="D281" s="35"/>
      <c r="E281" s="30"/>
      <c r="F281" s="30"/>
      <c r="G281" s="100"/>
      <c r="H281" s="35"/>
      <c r="I281" s="30"/>
      <c r="J281" s="30"/>
      <c r="K281" s="100"/>
      <c r="L281" s="35"/>
      <c r="M281" s="30"/>
      <c r="N281" s="30"/>
      <c r="O281" s="100"/>
      <c r="P281" s="7"/>
      <c r="Q281" s="81"/>
    </row>
    <row r="282" spans="1:17" s="10" customFormat="1" ht="28.2" x14ac:dyDescent="0.3">
      <c r="A282" s="24"/>
      <c r="B282" s="51"/>
      <c r="C282" s="61" t="s">
        <v>105</v>
      </c>
      <c r="D282" s="35"/>
      <c r="E282" s="30"/>
      <c r="F282" s="30"/>
      <c r="G282" s="100"/>
      <c r="H282" s="35"/>
      <c r="I282" s="30"/>
      <c r="J282" s="30"/>
      <c r="K282" s="100"/>
      <c r="L282" s="35"/>
      <c r="M282" s="30"/>
      <c r="N282" s="30"/>
      <c r="O282" s="100"/>
      <c r="P282" s="7"/>
      <c r="Q282" s="81"/>
    </row>
    <row r="283" spans="1:17" s="10" customFormat="1" x14ac:dyDescent="0.3">
      <c r="A283" s="24"/>
      <c r="B283" s="51"/>
      <c r="C283" s="205" t="s">
        <v>150</v>
      </c>
      <c r="D283" s="86">
        <v>5000</v>
      </c>
      <c r="E283" s="53">
        <v>5000</v>
      </c>
      <c r="F283" s="53"/>
      <c r="G283" s="108"/>
      <c r="H283" s="86">
        <v>6200</v>
      </c>
      <c r="I283" s="53">
        <v>6200</v>
      </c>
      <c r="J283" s="53"/>
      <c r="K283" s="108"/>
      <c r="L283" s="86">
        <v>6200</v>
      </c>
      <c r="M283" s="53">
        <v>6200</v>
      </c>
      <c r="N283" s="53"/>
      <c r="O283" s="108"/>
      <c r="P283" s="7"/>
      <c r="Q283" s="81"/>
    </row>
    <row r="284" spans="1:17" s="10" customFormat="1" x14ac:dyDescent="0.3">
      <c r="A284" s="24"/>
      <c r="B284" s="51"/>
      <c r="C284" s="205" t="s">
        <v>452</v>
      </c>
      <c r="D284" s="86"/>
      <c r="E284" s="53"/>
      <c r="F284" s="53"/>
      <c r="G284" s="108"/>
      <c r="H284" s="86">
        <v>5000</v>
      </c>
      <c r="I284" s="53">
        <v>5000</v>
      </c>
      <c r="J284" s="53"/>
      <c r="K284" s="108"/>
      <c r="L284" s="86">
        <v>5000</v>
      </c>
      <c r="M284" s="53">
        <v>5000</v>
      </c>
      <c r="N284" s="53"/>
      <c r="O284" s="108"/>
      <c r="P284" s="7"/>
      <c r="Q284" s="81"/>
    </row>
    <row r="285" spans="1:17" s="10" customFormat="1" x14ac:dyDescent="0.3">
      <c r="A285" s="24"/>
      <c r="B285" s="51"/>
      <c r="C285" s="205" t="s">
        <v>453</v>
      </c>
      <c r="D285" s="86"/>
      <c r="E285" s="53"/>
      <c r="F285" s="53"/>
      <c r="G285" s="108"/>
      <c r="H285" s="86">
        <v>550</v>
      </c>
      <c r="I285" s="53">
        <v>550</v>
      </c>
      <c r="J285" s="53"/>
      <c r="K285" s="225"/>
      <c r="L285" s="86">
        <v>550</v>
      </c>
      <c r="M285" s="53">
        <v>550</v>
      </c>
      <c r="N285" s="53"/>
      <c r="O285" s="108"/>
      <c r="P285" s="7"/>
      <c r="Q285" s="81"/>
    </row>
    <row r="286" spans="1:17" s="10" customFormat="1" x14ac:dyDescent="0.3">
      <c r="A286" s="24"/>
      <c r="B286" s="42"/>
      <c r="C286" s="197" t="s">
        <v>28</v>
      </c>
      <c r="D286" s="87">
        <f t="shared" ref="D286:G286" si="35">SUM(D283:D283)</f>
        <v>5000</v>
      </c>
      <c r="E286" s="40">
        <f t="shared" si="35"/>
        <v>5000</v>
      </c>
      <c r="F286" s="40">
        <f t="shared" si="35"/>
        <v>0</v>
      </c>
      <c r="G286" s="104">
        <f t="shared" si="35"/>
        <v>0</v>
      </c>
      <c r="H286" s="87">
        <f>SUM(H283:H285)</f>
        <v>11750</v>
      </c>
      <c r="I286" s="40">
        <f t="shared" ref="I286:K286" si="36">SUM(I283:I285)</f>
        <v>11750</v>
      </c>
      <c r="J286" s="40">
        <f t="shared" si="36"/>
        <v>0</v>
      </c>
      <c r="K286" s="222">
        <f t="shared" si="36"/>
        <v>0</v>
      </c>
      <c r="L286" s="87">
        <f>SUM(L283:L285)</f>
        <v>11750</v>
      </c>
      <c r="M286" s="40">
        <f t="shared" ref="M286:O286" si="37">SUM(M283:M285)</f>
        <v>11750</v>
      </c>
      <c r="N286" s="40">
        <f t="shared" si="37"/>
        <v>0</v>
      </c>
      <c r="O286" s="104">
        <f t="shared" si="37"/>
        <v>0</v>
      </c>
      <c r="P286" s="7"/>
      <c r="Q286" s="81"/>
    </row>
    <row r="287" spans="1:17" s="10" customFormat="1" x14ac:dyDescent="0.3">
      <c r="A287" s="24"/>
      <c r="B287" s="42"/>
      <c r="C287" s="197"/>
      <c r="D287" s="89"/>
      <c r="E287" s="44"/>
      <c r="F287" s="44"/>
      <c r="G287" s="114"/>
      <c r="H287" s="89"/>
      <c r="I287" s="44"/>
      <c r="J287" s="44"/>
      <c r="K287" s="228"/>
      <c r="L287" s="89"/>
      <c r="M287" s="44"/>
      <c r="N287" s="44"/>
      <c r="O287" s="114"/>
      <c r="P287" s="7"/>
      <c r="Q287" s="81"/>
    </row>
    <row r="288" spans="1:17" s="10" customFormat="1" x14ac:dyDescent="0.3">
      <c r="A288" s="24"/>
      <c r="B288" s="42"/>
      <c r="C288" s="82" t="s">
        <v>64</v>
      </c>
      <c r="D288" s="89">
        <f t="shared" ref="D288:K288" si="38">D245+D269+D278+D280+D286</f>
        <v>520055</v>
      </c>
      <c r="E288" s="44">
        <f t="shared" si="38"/>
        <v>340791</v>
      </c>
      <c r="F288" s="44">
        <f t="shared" si="38"/>
        <v>179264</v>
      </c>
      <c r="G288" s="114">
        <f t="shared" si="38"/>
        <v>0</v>
      </c>
      <c r="H288" s="89">
        <f t="shared" si="38"/>
        <v>591672</v>
      </c>
      <c r="I288" s="44">
        <f t="shared" si="38"/>
        <v>414334</v>
      </c>
      <c r="J288" s="44">
        <f t="shared" si="38"/>
        <v>177338</v>
      </c>
      <c r="K288" s="228">
        <f t="shared" si="38"/>
        <v>0</v>
      </c>
      <c r="L288" s="89">
        <f t="shared" ref="L288:O288" si="39">L245+L269+L278+L280+L286</f>
        <v>793887</v>
      </c>
      <c r="M288" s="44">
        <f t="shared" si="39"/>
        <v>616199</v>
      </c>
      <c r="N288" s="44">
        <f t="shared" si="39"/>
        <v>177688</v>
      </c>
      <c r="O288" s="114">
        <f t="shared" si="39"/>
        <v>0</v>
      </c>
      <c r="P288" s="7"/>
      <c r="Q288" s="81"/>
    </row>
    <row r="289" spans="1:17" s="10" customFormat="1" x14ac:dyDescent="0.3">
      <c r="A289" s="194"/>
      <c r="B289" s="42"/>
      <c r="C289" s="82"/>
      <c r="D289" s="78"/>
      <c r="E289" s="81"/>
      <c r="F289" s="81"/>
      <c r="G289" s="109"/>
      <c r="H289" s="78"/>
      <c r="I289" s="81"/>
      <c r="J289" s="81"/>
      <c r="K289" s="109"/>
      <c r="L289" s="78"/>
      <c r="M289" s="81"/>
      <c r="N289" s="81"/>
      <c r="O289" s="109"/>
      <c r="P289" s="7"/>
      <c r="Q289" s="81"/>
    </row>
    <row r="290" spans="1:17" s="10" customFormat="1" x14ac:dyDescent="0.3">
      <c r="A290" s="194"/>
      <c r="B290" s="42" t="s">
        <v>23</v>
      </c>
      <c r="C290" s="65" t="s">
        <v>58</v>
      </c>
      <c r="D290" s="78"/>
      <c r="E290" s="81"/>
      <c r="F290" s="81"/>
      <c r="G290" s="109"/>
      <c r="H290" s="78"/>
      <c r="I290" s="81"/>
      <c r="J290" s="81"/>
      <c r="K290" s="109"/>
      <c r="L290" s="78"/>
      <c r="M290" s="81"/>
      <c r="N290" s="81"/>
      <c r="O290" s="109"/>
      <c r="P290" s="7"/>
      <c r="Q290" s="81"/>
    </row>
    <row r="291" spans="1:17" s="10" customFormat="1" x14ac:dyDescent="0.3">
      <c r="A291" s="194"/>
      <c r="B291" s="42"/>
      <c r="C291" s="65" t="s">
        <v>311</v>
      </c>
      <c r="D291" s="35">
        <v>10000</v>
      </c>
      <c r="E291" s="30">
        <v>10000</v>
      </c>
      <c r="F291" s="81"/>
      <c r="G291" s="109"/>
      <c r="H291" s="35">
        <v>10000</v>
      </c>
      <c r="I291" s="30">
        <v>10000</v>
      </c>
      <c r="J291" s="81"/>
      <c r="K291" s="109"/>
      <c r="L291" s="35">
        <v>10000</v>
      </c>
      <c r="M291" s="30">
        <v>10000</v>
      </c>
      <c r="N291" s="81"/>
      <c r="O291" s="109"/>
      <c r="P291" s="7"/>
      <c r="Q291" s="81"/>
    </row>
    <row r="292" spans="1:17" s="10" customFormat="1" x14ac:dyDescent="0.3">
      <c r="A292" s="194"/>
      <c r="B292" s="42"/>
      <c r="C292" s="65" t="s">
        <v>312</v>
      </c>
      <c r="D292" s="35">
        <v>3000</v>
      </c>
      <c r="E292" s="30">
        <v>3000</v>
      </c>
      <c r="F292" s="81"/>
      <c r="G292" s="109"/>
      <c r="H292" s="35">
        <v>0</v>
      </c>
      <c r="I292" s="30">
        <v>0</v>
      </c>
      <c r="J292" s="81"/>
      <c r="K292" s="109"/>
      <c r="L292" s="35">
        <v>0</v>
      </c>
      <c r="M292" s="30">
        <v>0</v>
      </c>
      <c r="N292" s="81"/>
      <c r="O292" s="109"/>
      <c r="P292" s="7"/>
      <c r="Q292" s="81"/>
    </row>
    <row r="293" spans="1:17" s="10" customFormat="1" x14ac:dyDescent="0.3">
      <c r="A293" s="194"/>
      <c r="B293" s="42"/>
      <c r="C293" s="65" t="s">
        <v>313</v>
      </c>
      <c r="D293" s="35">
        <v>5000</v>
      </c>
      <c r="E293" s="30">
        <v>5000</v>
      </c>
      <c r="F293" s="81"/>
      <c r="G293" s="109"/>
      <c r="H293" s="35">
        <v>5162</v>
      </c>
      <c r="I293" s="30">
        <v>5162</v>
      </c>
      <c r="J293" s="81"/>
      <c r="K293" s="109"/>
      <c r="L293" s="35">
        <v>5162</v>
      </c>
      <c r="M293" s="30">
        <v>5162</v>
      </c>
      <c r="N293" s="81"/>
      <c r="O293" s="109"/>
      <c r="P293" s="7"/>
      <c r="Q293" s="81"/>
    </row>
    <row r="294" spans="1:17" s="10" customFormat="1" x14ac:dyDescent="0.3">
      <c r="A294" s="194"/>
      <c r="B294" s="42"/>
      <c r="C294" s="65" t="s">
        <v>314</v>
      </c>
      <c r="D294" s="35">
        <v>250</v>
      </c>
      <c r="E294" s="30">
        <v>250</v>
      </c>
      <c r="F294" s="81"/>
      <c r="G294" s="109"/>
      <c r="H294" s="35">
        <v>250</v>
      </c>
      <c r="I294" s="30">
        <v>250</v>
      </c>
      <c r="J294" s="81"/>
      <c r="K294" s="109"/>
      <c r="L294" s="35">
        <v>250</v>
      </c>
      <c r="M294" s="30">
        <v>250</v>
      </c>
      <c r="N294" s="81"/>
      <c r="O294" s="109"/>
      <c r="P294" s="7"/>
      <c r="Q294" s="81"/>
    </row>
    <row r="295" spans="1:17" s="10" customFormat="1" x14ac:dyDescent="0.3">
      <c r="A295" s="194"/>
      <c r="B295" s="42"/>
      <c r="C295" s="65" t="s">
        <v>315</v>
      </c>
      <c r="D295" s="35">
        <v>2000</v>
      </c>
      <c r="E295" s="30">
        <v>2000</v>
      </c>
      <c r="F295" s="81"/>
      <c r="G295" s="109"/>
      <c r="H295" s="35">
        <v>0</v>
      </c>
      <c r="I295" s="30">
        <v>0</v>
      </c>
      <c r="J295" s="81"/>
      <c r="K295" s="109"/>
      <c r="L295" s="35">
        <v>0</v>
      </c>
      <c r="M295" s="30">
        <v>0</v>
      </c>
      <c r="N295" s="81"/>
      <c r="O295" s="109"/>
      <c r="P295" s="7"/>
      <c r="Q295" s="81"/>
    </row>
    <row r="296" spans="1:17" s="10" customFormat="1" x14ac:dyDescent="0.3">
      <c r="A296" s="194"/>
      <c r="B296" s="42"/>
      <c r="C296" s="65" t="s">
        <v>316</v>
      </c>
      <c r="D296" s="35">
        <v>4000</v>
      </c>
      <c r="E296" s="30">
        <v>4000</v>
      </c>
      <c r="F296" s="81"/>
      <c r="G296" s="109"/>
      <c r="H296" s="35">
        <v>4000</v>
      </c>
      <c r="I296" s="30">
        <v>4000</v>
      </c>
      <c r="J296" s="81"/>
      <c r="K296" s="109"/>
      <c r="L296" s="35">
        <v>4000</v>
      </c>
      <c r="M296" s="30">
        <v>4000</v>
      </c>
      <c r="N296" s="81"/>
      <c r="O296" s="109"/>
      <c r="P296" s="7"/>
      <c r="Q296" s="81"/>
    </row>
    <row r="297" spans="1:17" s="10" customFormat="1" x14ac:dyDescent="0.3">
      <c r="A297" s="194"/>
      <c r="B297" s="42"/>
      <c r="C297" s="65" t="s">
        <v>317</v>
      </c>
      <c r="D297" s="35">
        <v>2500</v>
      </c>
      <c r="E297" s="30">
        <v>2500</v>
      </c>
      <c r="F297" s="81"/>
      <c r="G297" s="109"/>
      <c r="H297" s="35">
        <v>2500</v>
      </c>
      <c r="I297" s="30">
        <v>2500</v>
      </c>
      <c r="J297" s="81"/>
      <c r="K297" s="109"/>
      <c r="L297" s="35">
        <v>2500</v>
      </c>
      <c r="M297" s="30">
        <v>2500</v>
      </c>
      <c r="N297" s="81"/>
      <c r="O297" s="109"/>
      <c r="P297" s="7"/>
      <c r="Q297" s="81"/>
    </row>
    <row r="298" spans="1:17" s="10" customFormat="1" ht="15" customHeight="1" x14ac:dyDescent="0.3">
      <c r="A298" s="194"/>
      <c r="B298" s="42"/>
      <c r="C298" s="65" t="s">
        <v>318</v>
      </c>
      <c r="D298" s="35">
        <v>4946</v>
      </c>
      <c r="E298" s="30">
        <v>4946</v>
      </c>
      <c r="F298" s="81"/>
      <c r="G298" s="109"/>
      <c r="H298" s="35">
        <v>4946</v>
      </c>
      <c r="I298" s="30">
        <v>4946</v>
      </c>
      <c r="J298" s="81"/>
      <c r="K298" s="109"/>
      <c r="L298" s="35">
        <v>4946</v>
      </c>
      <c r="M298" s="30">
        <v>4946</v>
      </c>
      <c r="N298" s="81"/>
      <c r="O298" s="109"/>
      <c r="P298" s="7"/>
      <c r="Q298" s="81"/>
    </row>
    <row r="299" spans="1:17" s="10" customFormat="1" x14ac:dyDescent="0.3">
      <c r="A299" s="194"/>
      <c r="B299" s="42"/>
      <c r="C299" s="65" t="s">
        <v>319</v>
      </c>
      <c r="D299" s="35">
        <v>468</v>
      </c>
      <c r="E299" s="30">
        <v>468</v>
      </c>
      <c r="F299" s="81"/>
      <c r="G299" s="109"/>
      <c r="H299" s="35">
        <v>468</v>
      </c>
      <c r="I299" s="30">
        <v>468</v>
      </c>
      <c r="J299" s="81"/>
      <c r="K299" s="109"/>
      <c r="L299" s="35">
        <v>468</v>
      </c>
      <c r="M299" s="30">
        <v>468</v>
      </c>
      <c r="N299" s="81"/>
      <c r="O299" s="109"/>
      <c r="P299" s="7"/>
      <c r="Q299" s="81"/>
    </row>
    <row r="300" spans="1:17" s="10" customFormat="1" x14ac:dyDescent="0.3">
      <c r="A300" s="194"/>
      <c r="B300" s="42"/>
      <c r="C300" s="65" t="s">
        <v>320</v>
      </c>
      <c r="D300" s="35">
        <v>7000</v>
      </c>
      <c r="E300" s="30">
        <v>7000</v>
      </c>
      <c r="F300" s="30"/>
      <c r="G300" s="100"/>
      <c r="H300" s="85">
        <v>0</v>
      </c>
      <c r="I300" s="30">
        <v>0</v>
      </c>
      <c r="J300" s="30"/>
      <c r="K300" s="100"/>
      <c r="L300" s="85">
        <v>0</v>
      </c>
      <c r="M300" s="30">
        <v>0</v>
      </c>
      <c r="N300" s="30"/>
      <c r="O300" s="100"/>
      <c r="P300" s="7"/>
      <c r="Q300" s="81"/>
    </row>
    <row r="301" spans="1:17" s="10" customFormat="1" x14ac:dyDescent="0.3">
      <c r="A301" s="194"/>
      <c r="B301" s="42"/>
      <c r="C301" s="65" t="s">
        <v>454</v>
      </c>
      <c r="D301" s="85"/>
      <c r="E301" s="30"/>
      <c r="F301" s="30"/>
      <c r="G301" s="100"/>
      <c r="H301" s="85">
        <v>67</v>
      </c>
      <c r="I301" s="30">
        <v>67</v>
      </c>
      <c r="J301" s="30"/>
      <c r="K301" s="100"/>
      <c r="L301" s="85">
        <v>67</v>
      </c>
      <c r="M301" s="30">
        <v>67</v>
      </c>
      <c r="N301" s="30"/>
      <c r="O301" s="100"/>
      <c r="P301" s="7"/>
      <c r="Q301" s="81"/>
    </row>
    <row r="302" spans="1:17" s="10" customFormat="1" x14ac:dyDescent="0.3">
      <c r="A302" s="194"/>
      <c r="B302" s="42"/>
      <c r="C302" s="65" t="s">
        <v>455</v>
      </c>
      <c r="D302" s="85"/>
      <c r="E302" s="30"/>
      <c r="F302" s="30"/>
      <c r="G302" s="100"/>
      <c r="H302" s="85">
        <v>64</v>
      </c>
      <c r="I302" s="30">
        <v>64</v>
      </c>
      <c r="J302" s="30"/>
      <c r="K302" s="100"/>
      <c r="L302" s="85">
        <v>64</v>
      </c>
      <c r="M302" s="30">
        <v>64</v>
      </c>
      <c r="N302" s="30"/>
      <c r="O302" s="100"/>
      <c r="P302" s="7"/>
      <c r="Q302" s="81"/>
    </row>
    <row r="303" spans="1:17" s="10" customFormat="1" x14ac:dyDescent="0.3">
      <c r="A303" s="194"/>
      <c r="B303" s="42"/>
      <c r="C303" s="65" t="s">
        <v>456</v>
      </c>
      <c r="D303" s="85"/>
      <c r="E303" s="30"/>
      <c r="F303" s="30"/>
      <c r="G303" s="100"/>
      <c r="H303" s="85">
        <v>240</v>
      </c>
      <c r="I303" s="30">
        <v>240</v>
      </c>
      <c r="J303" s="30"/>
      <c r="K303" s="100"/>
      <c r="L303" s="85">
        <v>240</v>
      </c>
      <c r="M303" s="30">
        <v>240</v>
      </c>
      <c r="N303" s="30"/>
      <c r="O303" s="100"/>
      <c r="P303" s="7"/>
      <c r="Q303" s="81"/>
    </row>
    <row r="304" spans="1:17" s="10" customFormat="1" x14ac:dyDescent="0.3">
      <c r="A304" s="194"/>
      <c r="B304" s="42"/>
      <c r="C304" s="65" t="s">
        <v>457</v>
      </c>
      <c r="D304" s="85"/>
      <c r="E304" s="30"/>
      <c r="F304" s="30"/>
      <c r="G304" s="100"/>
      <c r="H304" s="85">
        <v>2500</v>
      </c>
      <c r="I304" s="30">
        <v>2500</v>
      </c>
      <c r="J304" s="30"/>
      <c r="K304" s="100"/>
      <c r="L304" s="85">
        <v>2500</v>
      </c>
      <c r="M304" s="30">
        <v>2500</v>
      </c>
      <c r="N304" s="30"/>
      <c r="O304" s="100"/>
      <c r="P304" s="7"/>
      <c r="Q304" s="81"/>
    </row>
    <row r="305" spans="1:17" s="10" customFormat="1" x14ac:dyDescent="0.3">
      <c r="A305" s="194"/>
      <c r="B305" s="42"/>
      <c r="C305" s="65" t="s">
        <v>458</v>
      </c>
      <c r="D305" s="85"/>
      <c r="E305" s="30"/>
      <c r="F305" s="30"/>
      <c r="G305" s="100"/>
      <c r="H305" s="85">
        <v>1900</v>
      </c>
      <c r="I305" s="30">
        <v>1900</v>
      </c>
      <c r="J305" s="30"/>
      <c r="K305" s="100"/>
      <c r="L305" s="85">
        <v>1900</v>
      </c>
      <c r="M305" s="30">
        <v>1900</v>
      </c>
      <c r="N305" s="30"/>
      <c r="O305" s="100"/>
      <c r="P305" s="7"/>
      <c r="Q305" s="81"/>
    </row>
    <row r="306" spans="1:17" s="10" customFormat="1" x14ac:dyDescent="0.3">
      <c r="A306" s="194"/>
      <c r="B306" s="42"/>
      <c r="C306" s="65" t="s">
        <v>459</v>
      </c>
      <c r="D306" s="85"/>
      <c r="E306" s="30"/>
      <c r="F306" s="30"/>
      <c r="G306" s="100"/>
      <c r="H306" s="85">
        <v>4318</v>
      </c>
      <c r="I306" s="30">
        <v>4318</v>
      </c>
      <c r="J306" s="30"/>
      <c r="K306" s="100"/>
      <c r="L306" s="85">
        <v>4318</v>
      </c>
      <c r="M306" s="30">
        <v>4318</v>
      </c>
      <c r="N306" s="30"/>
      <c r="O306" s="100"/>
      <c r="P306" s="7"/>
      <c r="Q306" s="81"/>
    </row>
    <row r="307" spans="1:17" s="10" customFormat="1" x14ac:dyDescent="0.3">
      <c r="A307" s="194"/>
      <c r="B307" s="42"/>
      <c r="C307" s="65" t="s">
        <v>460</v>
      </c>
      <c r="D307" s="85"/>
      <c r="E307" s="30"/>
      <c r="F307" s="30"/>
      <c r="G307" s="100"/>
      <c r="H307" s="85">
        <v>1993</v>
      </c>
      <c r="I307" s="30">
        <v>1993</v>
      </c>
      <c r="J307" s="30"/>
      <c r="K307" s="100"/>
      <c r="L307" s="85">
        <v>1993</v>
      </c>
      <c r="M307" s="30">
        <v>1993</v>
      </c>
      <c r="N307" s="30"/>
      <c r="O307" s="100"/>
      <c r="P307" s="7"/>
      <c r="Q307" s="81"/>
    </row>
    <row r="308" spans="1:17" s="10" customFormat="1" x14ac:dyDescent="0.3">
      <c r="A308" s="194"/>
      <c r="B308" s="42"/>
      <c r="C308" s="65" t="s">
        <v>461</v>
      </c>
      <c r="D308" s="85"/>
      <c r="E308" s="30"/>
      <c r="F308" s="30"/>
      <c r="G308" s="100"/>
      <c r="H308" s="85">
        <v>13400</v>
      </c>
      <c r="I308" s="30">
        <v>13400</v>
      </c>
      <c r="J308" s="30"/>
      <c r="K308" s="100"/>
      <c r="L308" s="85">
        <v>13400</v>
      </c>
      <c r="M308" s="30">
        <v>13400</v>
      </c>
      <c r="N308" s="30"/>
      <c r="O308" s="100"/>
      <c r="P308" s="7"/>
      <c r="Q308" s="81"/>
    </row>
    <row r="309" spans="1:17" s="10" customFormat="1" x14ac:dyDescent="0.3">
      <c r="A309" s="194"/>
      <c r="B309" s="42"/>
      <c r="C309" s="65" t="s">
        <v>538</v>
      </c>
      <c r="D309" s="85"/>
      <c r="E309" s="30"/>
      <c r="F309" s="30"/>
      <c r="G309" s="100"/>
      <c r="H309" s="85"/>
      <c r="I309" s="30"/>
      <c r="J309" s="30"/>
      <c r="K309" s="100"/>
      <c r="L309" s="85">
        <v>2200</v>
      </c>
      <c r="M309" s="30">
        <v>2200</v>
      </c>
      <c r="N309" s="30"/>
      <c r="O309" s="100"/>
      <c r="P309" s="7"/>
      <c r="Q309" s="81"/>
    </row>
    <row r="310" spans="1:17" s="10" customFormat="1" x14ac:dyDescent="0.3">
      <c r="A310" s="194"/>
      <c r="B310" s="42"/>
      <c r="C310" s="61" t="s">
        <v>321</v>
      </c>
      <c r="D310" s="85">
        <v>8800</v>
      </c>
      <c r="E310" s="30">
        <v>8800</v>
      </c>
      <c r="F310" s="30"/>
      <c r="G310" s="100"/>
      <c r="H310" s="85">
        <v>8800</v>
      </c>
      <c r="I310" s="30">
        <v>8800</v>
      </c>
      <c r="J310" s="30"/>
      <c r="K310" s="100"/>
      <c r="L310" s="85">
        <v>8800</v>
      </c>
      <c r="M310" s="30">
        <v>8800</v>
      </c>
      <c r="N310" s="30"/>
      <c r="O310" s="100"/>
      <c r="P310" s="7"/>
      <c r="Q310" s="81"/>
    </row>
    <row r="311" spans="1:17" s="10" customFormat="1" x14ac:dyDescent="0.3">
      <c r="A311" s="194"/>
      <c r="B311" s="42"/>
      <c r="C311" s="61" t="s">
        <v>322</v>
      </c>
      <c r="D311" s="85">
        <v>2886</v>
      </c>
      <c r="E311" s="30">
        <v>2886</v>
      </c>
      <c r="F311" s="30"/>
      <c r="G311" s="100"/>
      <c r="H311" s="85">
        <v>2886</v>
      </c>
      <c r="I311" s="30">
        <v>2886</v>
      </c>
      <c r="J311" s="30"/>
      <c r="K311" s="100"/>
      <c r="L311" s="85">
        <v>2886</v>
      </c>
      <c r="M311" s="30">
        <v>2886</v>
      </c>
      <c r="N311" s="30"/>
      <c r="O311" s="100"/>
      <c r="P311" s="7"/>
      <c r="Q311" s="81"/>
    </row>
    <row r="312" spans="1:17" s="10" customFormat="1" x14ac:dyDescent="0.3">
      <c r="A312" s="194"/>
      <c r="B312" s="42"/>
      <c r="C312" s="61" t="s">
        <v>323</v>
      </c>
      <c r="D312" s="85">
        <v>5509</v>
      </c>
      <c r="E312" s="30">
        <v>5509</v>
      </c>
      <c r="F312" s="30"/>
      <c r="G312" s="100"/>
      <c r="H312" s="85">
        <v>5509</v>
      </c>
      <c r="I312" s="30">
        <v>5509</v>
      </c>
      <c r="J312" s="30"/>
      <c r="K312" s="100"/>
      <c r="L312" s="85">
        <v>5509</v>
      </c>
      <c r="M312" s="30">
        <v>5509</v>
      </c>
      <c r="N312" s="30"/>
      <c r="O312" s="100"/>
      <c r="P312" s="7"/>
      <c r="Q312" s="81"/>
    </row>
    <row r="313" spans="1:17" s="10" customFormat="1" ht="16.5" customHeight="1" x14ac:dyDescent="0.3">
      <c r="A313" s="194"/>
      <c r="B313" s="42"/>
      <c r="C313" s="61" t="s">
        <v>399</v>
      </c>
      <c r="D313" s="85">
        <v>5000</v>
      </c>
      <c r="E313" s="30">
        <v>5000</v>
      </c>
      <c r="F313" s="30"/>
      <c r="G313" s="100"/>
      <c r="H313" s="85">
        <v>5000</v>
      </c>
      <c r="I313" s="30">
        <v>5000</v>
      </c>
      <c r="J313" s="30"/>
      <c r="K313" s="100"/>
      <c r="L313" s="85">
        <v>5000</v>
      </c>
      <c r="M313" s="30">
        <v>5000</v>
      </c>
      <c r="N313" s="30"/>
      <c r="O313" s="100"/>
      <c r="P313" s="7"/>
      <c r="Q313" s="81"/>
    </row>
    <row r="314" spans="1:17" s="10" customFormat="1" x14ac:dyDescent="0.3">
      <c r="A314" s="194"/>
      <c r="B314" s="42"/>
      <c r="C314" s="61" t="s">
        <v>324</v>
      </c>
      <c r="D314" s="85">
        <v>2559</v>
      </c>
      <c r="E314" s="30">
        <v>2559</v>
      </c>
      <c r="F314" s="30"/>
      <c r="G314" s="100"/>
      <c r="H314" s="85">
        <v>2559</v>
      </c>
      <c r="I314" s="30">
        <v>2559</v>
      </c>
      <c r="J314" s="30"/>
      <c r="K314" s="100"/>
      <c r="L314" s="85">
        <v>7518</v>
      </c>
      <c r="M314" s="30">
        <v>7518</v>
      </c>
      <c r="N314" s="30"/>
      <c r="O314" s="100"/>
      <c r="P314" s="7"/>
      <c r="Q314" s="81"/>
    </row>
    <row r="315" spans="1:17" s="10" customFormat="1" ht="28.2" x14ac:dyDescent="0.3">
      <c r="A315" s="194"/>
      <c r="B315" s="42"/>
      <c r="C315" s="61" t="s">
        <v>325</v>
      </c>
      <c r="D315" s="86">
        <v>1000</v>
      </c>
      <c r="E315" s="53">
        <v>1000</v>
      </c>
      <c r="F315" s="53"/>
      <c r="G315" s="108"/>
      <c r="H315" s="86">
        <v>0</v>
      </c>
      <c r="I315" s="53">
        <v>0</v>
      </c>
      <c r="J315" s="53"/>
      <c r="K315" s="108"/>
      <c r="L315" s="86">
        <v>0</v>
      </c>
      <c r="M315" s="53">
        <v>0</v>
      </c>
      <c r="N315" s="53"/>
      <c r="O315" s="108"/>
      <c r="P315" s="7"/>
      <c r="Q315" s="81"/>
    </row>
    <row r="316" spans="1:17" s="10" customFormat="1" ht="28.2" x14ac:dyDescent="0.3">
      <c r="A316" s="194"/>
      <c r="B316" s="42"/>
      <c r="C316" s="61" t="s">
        <v>326</v>
      </c>
      <c r="D316" s="86">
        <v>500</v>
      </c>
      <c r="E316" s="53">
        <v>500</v>
      </c>
      <c r="F316" s="53"/>
      <c r="G316" s="108"/>
      <c r="H316" s="86">
        <v>0</v>
      </c>
      <c r="I316" s="53">
        <v>0</v>
      </c>
      <c r="J316" s="53"/>
      <c r="K316" s="108"/>
      <c r="L316" s="86">
        <v>0</v>
      </c>
      <c r="M316" s="53">
        <v>0</v>
      </c>
      <c r="N316" s="53"/>
      <c r="O316" s="108"/>
      <c r="P316" s="7"/>
      <c r="Q316" s="81"/>
    </row>
    <row r="317" spans="1:17" s="10" customFormat="1" x14ac:dyDescent="0.3">
      <c r="A317" s="194"/>
      <c r="B317" s="42"/>
      <c r="C317" s="61" t="s">
        <v>327</v>
      </c>
      <c r="D317" s="86">
        <v>1500</v>
      </c>
      <c r="E317" s="53">
        <v>1500</v>
      </c>
      <c r="F317" s="53"/>
      <c r="G317" s="108"/>
      <c r="H317" s="86">
        <v>0</v>
      </c>
      <c r="I317" s="53">
        <v>0</v>
      </c>
      <c r="J317" s="53"/>
      <c r="K317" s="108"/>
      <c r="L317" s="86">
        <v>0</v>
      </c>
      <c r="M317" s="53">
        <v>0</v>
      </c>
      <c r="N317" s="53"/>
      <c r="O317" s="108"/>
      <c r="P317" s="7"/>
      <c r="Q317" s="81"/>
    </row>
    <row r="318" spans="1:17" s="10" customFormat="1" x14ac:dyDescent="0.3">
      <c r="A318" s="194"/>
      <c r="B318" s="42"/>
      <c r="C318" s="61" t="s">
        <v>328</v>
      </c>
      <c r="D318" s="86">
        <v>1600</v>
      </c>
      <c r="E318" s="53">
        <v>1600</v>
      </c>
      <c r="F318" s="53"/>
      <c r="G318" s="108"/>
      <c r="H318" s="86">
        <v>1000</v>
      </c>
      <c r="I318" s="53">
        <v>1000</v>
      </c>
      <c r="J318" s="53"/>
      <c r="K318" s="108"/>
      <c r="L318" s="86">
        <v>1000</v>
      </c>
      <c r="M318" s="53">
        <v>1000</v>
      </c>
      <c r="N318" s="53"/>
      <c r="O318" s="108"/>
      <c r="P318" s="7"/>
      <c r="Q318" s="81"/>
    </row>
    <row r="319" spans="1:17" s="10" customFormat="1" x14ac:dyDescent="0.3">
      <c r="A319" s="194"/>
      <c r="B319" s="42"/>
      <c r="C319" s="61" t="s">
        <v>329</v>
      </c>
      <c r="D319" s="86">
        <v>3600</v>
      </c>
      <c r="E319" s="53">
        <v>3600</v>
      </c>
      <c r="F319" s="53"/>
      <c r="G319" s="108"/>
      <c r="H319" s="86">
        <v>0</v>
      </c>
      <c r="I319" s="53">
        <v>0</v>
      </c>
      <c r="J319" s="53"/>
      <c r="K319" s="108"/>
      <c r="L319" s="86">
        <v>0</v>
      </c>
      <c r="M319" s="53">
        <v>0</v>
      </c>
      <c r="N319" s="53"/>
      <c r="O319" s="108"/>
      <c r="P319" s="7"/>
      <c r="Q319" s="81"/>
    </row>
    <row r="320" spans="1:17" s="10" customFormat="1" ht="16.5" customHeight="1" x14ac:dyDescent="0.3">
      <c r="A320" s="194"/>
      <c r="B320" s="42"/>
      <c r="C320" s="61" t="s">
        <v>422</v>
      </c>
      <c r="D320" s="86">
        <v>2200</v>
      </c>
      <c r="E320" s="53">
        <v>2200</v>
      </c>
      <c r="F320" s="53"/>
      <c r="G320" s="108"/>
      <c r="H320" s="86">
        <v>0</v>
      </c>
      <c r="I320" s="53">
        <v>0</v>
      </c>
      <c r="J320" s="53"/>
      <c r="K320" s="108"/>
      <c r="L320" s="86">
        <v>0</v>
      </c>
      <c r="M320" s="53">
        <v>0</v>
      </c>
      <c r="N320" s="53"/>
      <c r="O320" s="108"/>
      <c r="P320" s="7"/>
      <c r="Q320" s="81"/>
    </row>
    <row r="321" spans="1:17" s="10" customFormat="1" x14ac:dyDescent="0.3">
      <c r="A321" s="194"/>
      <c r="B321" s="42"/>
      <c r="C321" s="61" t="s">
        <v>330</v>
      </c>
      <c r="D321" s="86">
        <v>4318</v>
      </c>
      <c r="E321" s="53">
        <v>4318</v>
      </c>
      <c r="F321" s="53"/>
      <c r="G321" s="108"/>
      <c r="H321" s="86">
        <v>4318</v>
      </c>
      <c r="I321" s="53">
        <v>4318</v>
      </c>
      <c r="J321" s="53"/>
      <c r="K321" s="108"/>
      <c r="L321" s="86">
        <v>4318</v>
      </c>
      <c r="M321" s="53">
        <v>4318</v>
      </c>
      <c r="N321" s="53"/>
      <c r="O321" s="108"/>
      <c r="P321" s="7"/>
      <c r="Q321" s="81"/>
    </row>
    <row r="322" spans="1:17" s="10" customFormat="1" x14ac:dyDescent="0.3">
      <c r="A322" s="194"/>
      <c r="B322" s="42"/>
      <c r="C322" s="61" t="s">
        <v>331</v>
      </c>
      <c r="D322" s="86">
        <v>12850</v>
      </c>
      <c r="E322" s="53">
        <v>12850</v>
      </c>
      <c r="F322" s="53"/>
      <c r="G322" s="108"/>
      <c r="H322" s="86">
        <v>12850</v>
      </c>
      <c r="I322" s="53">
        <v>12850</v>
      </c>
      <c r="J322" s="53"/>
      <c r="K322" s="108"/>
      <c r="L322" s="86">
        <v>12850</v>
      </c>
      <c r="M322" s="53">
        <v>12850</v>
      </c>
      <c r="N322" s="53"/>
      <c r="O322" s="108"/>
      <c r="P322" s="7"/>
      <c r="Q322" s="81"/>
    </row>
    <row r="323" spans="1:17" s="10" customFormat="1" ht="15" customHeight="1" x14ac:dyDescent="0.3">
      <c r="A323" s="194"/>
      <c r="B323" s="42"/>
      <c r="C323" s="61" t="s">
        <v>332</v>
      </c>
      <c r="D323" s="86">
        <v>10490</v>
      </c>
      <c r="E323" s="53">
        <v>10490</v>
      </c>
      <c r="F323" s="53"/>
      <c r="G323" s="108"/>
      <c r="H323" s="86">
        <v>31470</v>
      </c>
      <c r="I323" s="53">
        <v>31470</v>
      </c>
      <c r="J323" s="53"/>
      <c r="K323" s="108"/>
      <c r="L323" s="86">
        <v>31470</v>
      </c>
      <c r="M323" s="53">
        <v>31470</v>
      </c>
      <c r="N323" s="53"/>
      <c r="O323" s="108"/>
      <c r="P323" s="7"/>
      <c r="Q323" s="81"/>
    </row>
    <row r="324" spans="1:17" s="10" customFormat="1" x14ac:dyDescent="0.3">
      <c r="A324" s="194"/>
      <c r="B324" s="42"/>
      <c r="C324" s="61" t="s">
        <v>192</v>
      </c>
      <c r="D324" s="86">
        <v>2000</v>
      </c>
      <c r="E324" s="53">
        <v>2000</v>
      </c>
      <c r="F324" s="53"/>
      <c r="G324" s="108"/>
      <c r="H324" s="86">
        <v>2000</v>
      </c>
      <c r="I324" s="53">
        <v>2000</v>
      </c>
      <c r="J324" s="53"/>
      <c r="K324" s="108"/>
      <c r="L324" s="86">
        <v>2000</v>
      </c>
      <c r="M324" s="53">
        <v>2000</v>
      </c>
      <c r="N324" s="53"/>
      <c r="O324" s="108"/>
      <c r="P324" s="7"/>
      <c r="Q324" s="81"/>
    </row>
    <row r="325" spans="1:17" s="10" customFormat="1" x14ac:dyDescent="0.3">
      <c r="A325" s="194"/>
      <c r="B325" s="42"/>
      <c r="C325" s="61" t="s">
        <v>151</v>
      </c>
      <c r="D325" s="86">
        <v>2000</v>
      </c>
      <c r="E325" s="53">
        <v>2000</v>
      </c>
      <c r="F325" s="53"/>
      <c r="G325" s="108"/>
      <c r="H325" s="86">
        <v>0</v>
      </c>
      <c r="I325" s="53">
        <v>0</v>
      </c>
      <c r="J325" s="53"/>
      <c r="K325" s="108"/>
      <c r="L325" s="86">
        <v>0</v>
      </c>
      <c r="M325" s="53">
        <v>0</v>
      </c>
      <c r="N325" s="53"/>
      <c r="O325" s="108"/>
      <c r="P325" s="7"/>
      <c r="Q325" s="81"/>
    </row>
    <row r="326" spans="1:17" s="10" customFormat="1" x14ac:dyDescent="0.3">
      <c r="A326" s="194"/>
      <c r="B326" s="42"/>
      <c r="C326" s="61" t="s">
        <v>333</v>
      </c>
      <c r="D326" s="86">
        <v>83683</v>
      </c>
      <c r="E326" s="53">
        <v>83683</v>
      </c>
      <c r="F326" s="53"/>
      <c r="G326" s="108"/>
      <c r="H326" s="86">
        <v>83683</v>
      </c>
      <c r="I326" s="53">
        <v>83683</v>
      </c>
      <c r="J326" s="53"/>
      <c r="K326" s="108"/>
      <c r="L326" s="86">
        <v>83683</v>
      </c>
      <c r="M326" s="53">
        <v>83683</v>
      </c>
      <c r="N326" s="53"/>
      <c r="O326" s="108"/>
      <c r="P326" s="7"/>
      <c r="Q326" s="81"/>
    </row>
    <row r="327" spans="1:17" s="10" customFormat="1" x14ac:dyDescent="0.3">
      <c r="A327" s="194"/>
      <c r="B327" s="42"/>
      <c r="C327" s="61" t="s">
        <v>380</v>
      </c>
      <c r="D327" s="86"/>
      <c r="E327" s="53"/>
      <c r="F327" s="53"/>
      <c r="G327" s="108"/>
      <c r="H327" s="86"/>
      <c r="I327" s="53"/>
      <c r="J327" s="53"/>
      <c r="K327" s="108"/>
      <c r="L327" s="86"/>
      <c r="M327" s="53"/>
      <c r="N327" s="53"/>
      <c r="O327" s="108"/>
      <c r="P327" s="7"/>
      <c r="Q327" s="81"/>
    </row>
    <row r="328" spans="1:17" s="10" customFormat="1" x14ac:dyDescent="0.3">
      <c r="A328" s="194"/>
      <c r="B328" s="42"/>
      <c r="C328" s="61" t="s">
        <v>381</v>
      </c>
      <c r="D328" s="86">
        <v>1000</v>
      </c>
      <c r="E328" s="53">
        <v>1000</v>
      </c>
      <c r="F328" s="53"/>
      <c r="G328" s="108"/>
      <c r="H328" s="86">
        <v>1000</v>
      </c>
      <c r="I328" s="53">
        <v>1000</v>
      </c>
      <c r="J328" s="53"/>
      <c r="K328" s="108"/>
      <c r="L328" s="86">
        <v>1000</v>
      </c>
      <c r="M328" s="53">
        <v>1000</v>
      </c>
      <c r="N328" s="53"/>
      <c r="O328" s="108"/>
      <c r="P328" s="7"/>
      <c r="Q328" s="81"/>
    </row>
    <row r="329" spans="1:17" s="10" customFormat="1" x14ac:dyDescent="0.3">
      <c r="A329" s="194"/>
      <c r="B329" s="42"/>
      <c r="C329" s="61" t="s">
        <v>382</v>
      </c>
      <c r="D329" s="86">
        <v>750</v>
      </c>
      <c r="E329" s="53">
        <v>750</v>
      </c>
      <c r="F329" s="53"/>
      <c r="G329" s="108"/>
      <c r="H329" s="86">
        <v>0</v>
      </c>
      <c r="I329" s="53">
        <v>0</v>
      </c>
      <c r="J329" s="53"/>
      <c r="K329" s="108"/>
      <c r="L329" s="86">
        <v>0</v>
      </c>
      <c r="M329" s="53">
        <v>0</v>
      </c>
      <c r="N329" s="53"/>
      <c r="O329" s="108"/>
      <c r="P329" s="7"/>
      <c r="Q329" s="81"/>
    </row>
    <row r="330" spans="1:17" s="10" customFormat="1" x14ac:dyDescent="0.3">
      <c r="A330" s="194"/>
      <c r="B330" s="42"/>
      <c r="C330" s="61" t="s">
        <v>383</v>
      </c>
      <c r="D330" s="86">
        <v>1000</v>
      </c>
      <c r="E330" s="53">
        <v>1000</v>
      </c>
      <c r="F330" s="53"/>
      <c r="G330" s="108"/>
      <c r="H330" s="86">
        <v>1000</v>
      </c>
      <c r="I330" s="53">
        <v>1000</v>
      </c>
      <c r="J330" s="53"/>
      <c r="K330" s="108"/>
      <c r="L330" s="86">
        <v>1000</v>
      </c>
      <c r="M330" s="53">
        <v>1000</v>
      </c>
      <c r="N330" s="53"/>
      <c r="O330" s="108"/>
      <c r="P330" s="7"/>
      <c r="Q330" s="81"/>
    </row>
    <row r="331" spans="1:17" s="10" customFormat="1" x14ac:dyDescent="0.3">
      <c r="A331" s="194"/>
      <c r="B331" s="42"/>
      <c r="C331" s="61" t="s">
        <v>384</v>
      </c>
      <c r="D331" s="86">
        <v>1500</v>
      </c>
      <c r="E331" s="53">
        <v>1500</v>
      </c>
      <c r="F331" s="53"/>
      <c r="G331" s="108"/>
      <c r="H331" s="86">
        <v>0</v>
      </c>
      <c r="I331" s="53">
        <v>0</v>
      </c>
      <c r="J331" s="53"/>
      <c r="K331" s="108"/>
      <c r="L331" s="86">
        <v>0</v>
      </c>
      <c r="M331" s="53">
        <v>0</v>
      </c>
      <c r="N331" s="53"/>
      <c r="O331" s="108"/>
      <c r="P331" s="7"/>
      <c r="Q331" s="81"/>
    </row>
    <row r="332" spans="1:17" s="10" customFormat="1" x14ac:dyDescent="0.3">
      <c r="A332" s="194"/>
      <c r="B332" s="42"/>
      <c r="C332" s="61" t="s">
        <v>385</v>
      </c>
      <c r="D332" s="86">
        <v>457</v>
      </c>
      <c r="E332" s="53">
        <v>457</v>
      </c>
      <c r="F332" s="53"/>
      <c r="G332" s="108"/>
      <c r="H332" s="86">
        <v>457</v>
      </c>
      <c r="I332" s="53">
        <v>457</v>
      </c>
      <c r="J332" s="53"/>
      <c r="K332" s="108"/>
      <c r="L332" s="86">
        <v>457</v>
      </c>
      <c r="M332" s="53">
        <v>457</v>
      </c>
      <c r="N332" s="53"/>
      <c r="O332" s="108"/>
      <c r="P332" s="7"/>
      <c r="Q332" s="81"/>
    </row>
    <row r="333" spans="1:17" s="10" customFormat="1" x14ac:dyDescent="0.3">
      <c r="A333" s="194"/>
      <c r="B333" s="42"/>
      <c r="C333" s="61" t="s">
        <v>386</v>
      </c>
      <c r="D333" s="86">
        <v>1041</v>
      </c>
      <c r="E333" s="53">
        <v>1041</v>
      </c>
      <c r="F333" s="53"/>
      <c r="G333" s="108"/>
      <c r="H333" s="86">
        <v>1041</v>
      </c>
      <c r="I333" s="53">
        <v>1041</v>
      </c>
      <c r="J333" s="53"/>
      <c r="K333" s="108"/>
      <c r="L333" s="86">
        <v>1041</v>
      </c>
      <c r="M333" s="53">
        <v>1041</v>
      </c>
      <c r="N333" s="53"/>
      <c r="O333" s="108"/>
      <c r="P333" s="7"/>
      <c r="Q333" s="81"/>
    </row>
    <row r="334" spans="1:17" s="10" customFormat="1" x14ac:dyDescent="0.3">
      <c r="A334" s="194"/>
      <c r="B334" s="42"/>
      <c r="C334" s="61" t="s">
        <v>387</v>
      </c>
      <c r="D334" s="86">
        <v>620</v>
      </c>
      <c r="E334" s="53">
        <v>620</v>
      </c>
      <c r="F334" s="53"/>
      <c r="G334" s="108"/>
      <c r="H334" s="86">
        <v>0</v>
      </c>
      <c r="I334" s="53">
        <v>0</v>
      </c>
      <c r="J334" s="53"/>
      <c r="K334" s="108"/>
      <c r="L334" s="86">
        <v>666</v>
      </c>
      <c r="M334" s="53">
        <v>666</v>
      </c>
      <c r="N334" s="53"/>
      <c r="O334" s="108"/>
      <c r="P334" s="7"/>
      <c r="Q334" s="81"/>
    </row>
    <row r="335" spans="1:17" s="10" customFormat="1" x14ac:dyDescent="0.3">
      <c r="A335" s="194"/>
      <c r="B335" s="42"/>
      <c r="C335" s="61" t="s">
        <v>388</v>
      </c>
      <c r="D335" s="86">
        <v>857</v>
      </c>
      <c r="E335" s="53">
        <v>857</v>
      </c>
      <c r="F335" s="53"/>
      <c r="G335" s="108"/>
      <c r="H335" s="86">
        <v>1067</v>
      </c>
      <c r="I335" s="53">
        <v>1067</v>
      </c>
      <c r="J335" s="53"/>
      <c r="K335" s="108"/>
      <c r="L335" s="86">
        <v>1067</v>
      </c>
      <c r="M335" s="53">
        <v>1067</v>
      </c>
      <c r="N335" s="53"/>
      <c r="O335" s="108"/>
      <c r="P335" s="7"/>
      <c r="Q335" s="81"/>
    </row>
    <row r="336" spans="1:17" s="10" customFormat="1" ht="29.25" customHeight="1" x14ac:dyDescent="0.3">
      <c r="A336" s="194"/>
      <c r="B336" s="42"/>
      <c r="C336" s="61" t="s">
        <v>390</v>
      </c>
      <c r="D336" s="86">
        <v>800</v>
      </c>
      <c r="E336" s="53">
        <v>800</v>
      </c>
      <c r="F336" s="53"/>
      <c r="G336" s="108"/>
      <c r="H336" s="86">
        <v>800</v>
      </c>
      <c r="I336" s="53">
        <v>800</v>
      </c>
      <c r="J336" s="53"/>
      <c r="K336" s="108"/>
      <c r="L336" s="86">
        <v>800</v>
      </c>
      <c r="M336" s="53">
        <v>800</v>
      </c>
      <c r="N336" s="53"/>
      <c r="O336" s="108"/>
      <c r="P336" s="7"/>
      <c r="Q336" s="81"/>
    </row>
    <row r="337" spans="1:17" s="10" customFormat="1" ht="28.2" x14ac:dyDescent="0.3">
      <c r="A337" s="194"/>
      <c r="B337" s="42"/>
      <c r="C337" s="61" t="s">
        <v>392</v>
      </c>
      <c r="D337" s="86">
        <v>2250</v>
      </c>
      <c r="E337" s="53">
        <v>2250</v>
      </c>
      <c r="F337" s="53"/>
      <c r="G337" s="108"/>
      <c r="H337" s="86">
        <v>2250</v>
      </c>
      <c r="I337" s="53">
        <v>2250</v>
      </c>
      <c r="J337" s="53"/>
      <c r="K337" s="108"/>
      <c r="L337" s="86">
        <v>2250</v>
      </c>
      <c r="M337" s="53">
        <v>2250</v>
      </c>
      <c r="N337" s="53"/>
      <c r="O337" s="108"/>
      <c r="P337" s="7"/>
      <c r="Q337" s="81"/>
    </row>
    <row r="338" spans="1:17" s="10" customFormat="1" x14ac:dyDescent="0.3">
      <c r="A338" s="194"/>
      <c r="B338" s="42"/>
      <c r="C338" s="61" t="s">
        <v>393</v>
      </c>
      <c r="D338" s="86">
        <v>4000</v>
      </c>
      <c r="E338" s="53">
        <v>4000</v>
      </c>
      <c r="F338" s="53"/>
      <c r="G338" s="108"/>
      <c r="H338" s="86">
        <v>4000</v>
      </c>
      <c r="I338" s="53">
        <v>4000</v>
      </c>
      <c r="J338" s="53"/>
      <c r="K338" s="108"/>
      <c r="L338" s="86">
        <v>4000</v>
      </c>
      <c r="M338" s="53">
        <v>4000</v>
      </c>
      <c r="N338" s="53"/>
      <c r="O338" s="108"/>
      <c r="P338" s="7"/>
      <c r="Q338" s="81"/>
    </row>
    <row r="339" spans="1:17" s="10" customFormat="1" x14ac:dyDescent="0.3">
      <c r="A339" s="194"/>
      <c r="B339" s="42"/>
      <c r="C339" s="61" t="s">
        <v>425</v>
      </c>
      <c r="D339" s="86">
        <v>4399</v>
      </c>
      <c r="E339" s="53">
        <v>4399</v>
      </c>
      <c r="F339" s="53"/>
      <c r="G339" s="108"/>
      <c r="H339" s="86">
        <v>0</v>
      </c>
      <c r="I339" s="53">
        <v>0</v>
      </c>
      <c r="J339" s="53"/>
      <c r="K339" s="108"/>
      <c r="L339" s="86">
        <v>0</v>
      </c>
      <c r="M339" s="53">
        <v>0</v>
      </c>
      <c r="N339" s="53"/>
      <c r="O339" s="108"/>
      <c r="P339" s="7"/>
      <c r="Q339" s="81"/>
    </row>
    <row r="340" spans="1:17" s="10" customFormat="1" x14ac:dyDescent="0.3">
      <c r="A340" s="194"/>
      <c r="B340" s="42"/>
      <c r="C340" s="61" t="s">
        <v>462</v>
      </c>
      <c r="D340" s="86"/>
      <c r="E340" s="53"/>
      <c r="F340" s="53"/>
      <c r="G340" s="108"/>
      <c r="H340" s="86">
        <v>380</v>
      </c>
      <c r="I340" s="53">
        <v>380</v>
      </c>
      <c r="J340" s="53"/>
      <c r="K340" s="108"/>
      <c r="L340" s="86">
        <v>380</v>
      </c>
      <c r="M340" s="53">
        <v>380</v>
      </c>
      <c r="N340" s="53"/>
      <c r="O340" s="108"/>
      <c r="P340" s="7"/>
      <c r="Q340" s="81"/>
    </row>
    <row r="341" spans="1:17" s="10" customFormat="1" x14ac:dyDescent="0.3">
      <c r="A341" s="194"/>
      <c r="B341" s="42"/>
      <c r="C341" s="61" t="s">
        <v>463</v>
      </c>
      <c r="D341" s="86"/>
      <c r="E341" s="53"/>
      <c r="F341" s="53"/>
      <c r="G341" s="108"/>
      <c r="H341" s="86">
        <v>5721</v>
      </c>
      <c r="I341" s="53">
        <v>5721</v>
      </c>
      <c r="J341" s="53"/>
      <c r="K341" s="108"/>
      <c r="L341" s="86">
        <v>5721</v>
      </c>
      <c r="M341" s="53">
        <v>5721</v>
      </c>
      <c r="N341" s="53"/>
      <c r="O341" s="108"/>
      <c r="P341" s="7"/>
      <c r="Q341" s="81"/>
    </row>
    <row r="342" spans="1:17" s="10" customFormat="1" x14ac:dyDescent="0.3">
      <c r="A342" s="194"/>
      <c r="B342" s="42"/>
      <c r="C342" s="61" t="s">
        <v>464</v>
      </c>
      <c r="D342" s="86"/>
      <c r="E342" s="53"/>
      <c r="F342" s="53"/>
      <c r="G342" s="108"/>
      <c r="H342" s="86">
        <v>1080</v>
      </c>
      <c r="I342" s="53">
        <v>1080</v>
      </c>
      <c r="J342" s="53"/>
      <c r="K342" s="108"/>
      <c r="L342" s="86">
        <v>1080</v>
      </c>
      <c r="M342" s="53">
        <v>1080</v>
      </c>
      <c r="N342" s="53"/>
      <c r="O342" s="108"/>
      <c r="P342" s="7"/>
      <c r="Q342" s="81"/>
    </row>
    <row r="343" spans="1:17" s="10" customFormat="1" x14ac:dyDescent="0.3">
      <c r="A343" s="194"/>
      <c r="B343" s="42"/>
      <c r="C343" s="61" t="s">
        <v>465</v>
      </c>
      <c r="D343" s="86"/>
      <c r="E343" s="53"/>
      <c r="F343" s="53"/>
      <c r="G343" s="108"/>
      <c r="H343" s="86">
        <v>826</v>
      </c>
      <c r="I343" s="53">
        <v>826</v>
      </c>
      <c r="J343" s="53"/>
      <c r="K343" s="108"/>
      <c r="L343" s="86">
        <v>826</v>
      </c>
      <c r="M343" s="53">
        <v>826</v>
      </c>
      <c r="N343" s="53"/>
      <c r="O343" s="108"/>
      <c r="P343" s="7"/>
      <c r="Q343" s="81"/>
    </row>
    <row r="344" spans="1:17" s="10" customFormat="1" x14ac:dyDescent="0.3">
      <c r="A344" s="194"/>
      <c r="B344" s="42"/>
      <c r="C344" s="61" t="s">
        <v>466</v>
      </c>
      <c r="D344" s="86"/>
      <c r="E344" s="53"/>
      <c r="F344" s="53"/>
      <c r="G344" s="108"/>
      <c r="H344" s="86">
        <v>170</v>
      </c>
      <c r="I344" s="53">
        <v>170</v>
      </c>
      <c r="J344" s="53"/>
      <c r="K344" s="108"/>
      <c r="L344" s="86">
        <v>170</v>
      </c>
      <c r="M344" s="53">
        <v>170</v>
      </c>
      <c r="N344" s="53"/>
      <c r="O344" s="108"/>
      <c r="P344" s="7"/>
      <c r="Q344" s="81"/>
    </row>
    <row r="345" spans="1:17" s="10" customFormat="1" x14ac:dyDescent="0.3">
      <c r="A345" s="194"/>
      <c r="B345" s="42"/>
      <c r="C345" s="61" t="s">
        <v>467</v>
      </c>
      <c r="D345" s="86"/>
      <c r="E345" s="53"/>
      <c r="F345" s="53"/>
      <c r="G345" s="108"/>
      <c r="H345" s="86">
        <v>122000</v>
      </c>
      <c r="I345" s="53">
        <v>122000</v>
      </c>
      <c r="J345" s="53"/>
      <c r="K345" s="108"/>
      <c r="L345" s="86">
        <v>122000</v>
      </c>
      <c r="M345" s="53">
        <v>122000</v>
      </c>
      <c r="N345" s="53"/>
      <c r="O345" s="108"/>
      <c r="P345" s="7"/>
      <c r="Q345" s="81"/>
    </row>
    <row r="346" spans="1:17" s="10" customFormat="1" x14ac:dyDescent="0.3">
      <c r="A346" s="194"/>
      <c r="B346" s="42"/>
      <c r="C346" s="61" t="s">
        <v>468</v>
      </c>
      <c r="D346" s="86"/>
      <c r="E346" s="53"/>
      <c r="F346" s="53"/>
      <c r="G346" s="108"/>
      <c r="H346" s="86">
        <v>2400</v>
      </c>
      <c r="I346" s="53">
        <v>2400</v>
      </c>
      <c r="J346" s="53"/>
      <c r="K346" s="108"/>
      <c r="L346" s="86">
        <v>2400</v>
      </c>
      <c r="M346" s="53">
        <v>2400</v>
      </c>
      <c r="N346" s="53"/>
      <c r="O346" s="108"/>
      <c r="P346" s="7"/>
      <c r="Q346" s="81"/>
    </row>
    <row r="347" spans="1:17" s="10" customFormat="1" ht="28.2" x14ac:dyDescent="0.3">
      <c r="A347" s="194"/>
      <c r="B347" s="42"/>
      <c r="C347" s="61" t="s">
        <v>469</v>
      </c>
      <c r="D347" s="86"/>
      <c r="E347" s="53"/>
      <c r="F347" s="53"/>
      <c r="G347" s="108"/>
      <c r="H347" s="86">
        <v>2000</v>
      </c>
      <c r="I347" s="53">
        <v>2000</v>
      </c>
      <c r="J347" s="53"/>
      <c r="K347" s="108"/>
      <c r="L347" s="86">
        <v>2000</v>
      </c>
      <c r="M347" s="53">
        <v>2000</v>
      </c>
      <c r="N347" s="53"/>
      <c r="O347" s="108"/>
      <c r="P347" s="7"/>
      <c r="Q347" s="81"/>
    </row>
    <row r="348" spans="1:17" s="10" customFormat="1" x14ac:dyDescent="0.3">
      <c r="A348" s="194"/>
      <c r="B348" s="42"/>
      <c r="C348" s="61" t="s">
        <v>470</v>
      </c>
      <c r="D348" s="86"/>
      <c r="E348" s="53"/>
      <c r="F348" s="53"/>
      <c r="G348" s="108"/>
      <c r="H348" s="86">
        <v>2300</v>
      </c>
      <c r="I348" s="53">
        <v>2300</v>
      </c>
      <c r="J348" s="53"/>
      <c r="K348" s="108"/>
      <c r="L348" s="86">
        <v>2300</v>
      </c>
      <c r="M348" s="53">
        <v>2300</v>
      </c>
      <c r="N348" s="53"/>
      <c r="O348" s="108"/>
      <c r="P348" s="7"/>
      <c r="Q348" s="81"/>
    </row>
    <row r="349" spans="1:17" s="10" customFormat="1" x14ac:dyDescent="0.3">
      <c r="A349" s="194"/>
      <c r="B349" s="42"/>
      <c r="C349" s="61" t="s">
        <v>471</v>
      </c>
      <c r="D349" s="86"/>
      <c r="E349" s="53"/>
      <c r="F349" s="53"/>
      <c r="G349" s="108"/>
      <c r="H349" s="86">
        <v>2813</v>
      </c>
      <c r="I349" s="53">
        <v>2813</v>
      </c>
      <c r="J349" s="53"/>
      <c r="K349" s="108"/>
      <c r="L349" s="86">
        <v>3531</v>
      </c>
      <c r="M349" s="53">
        <v>3531</v>
      </c>
      <c r="N349" s="53"/>
      <c r="O349" s="108"/>
      <c r="P349" s="7"/>
      <c r="Q349" s="81"/>
    </row>
    <row r="350" spans="1:17" s="10" customFormat="1" x14ac:dyDescent="0.3">
      <c r="A350" s="194"/>
      <c r="B350" s="42"/>
      <c r="C350" s="61" t="s">
        <v>472</v>
      </c>
      <c r="D350" s="86"/>
      <c r="E350" s="53"/>
      <c r="F350" s="53"/>
      <c r="G350" s="108"/>
      <c r="H350" s="86">
        <v>433</v>
      </c>
      <c r="I350" s="53">
        <v>433</v>
      </c>
      <c r="J350" s="53"/>
      <c r="K350" s="108"/>
      <c r="L350" s="86">
        <v>433</v>
      </c>
      <c r="M350" s="53">
        <v>433</v>
      </c>
      <c r="N350" s="53"/>
      <c r="O350" s="108"/>
      <c r="P350" s="7"/>
      <c r="Q350" s="81"/>
    </row>
    <row r="351" spans="1:17" s="10" customFormat="1" x14ac:dyDescent="0.3">
      <c r="A351" s="194"/>
      <c r="B351" s="42"/>
      <c r="C351" s="61" t="s">
        <v>515</v>
      </c>
      <c r="D351" s="86"/>
      <c r="E351" s="53"/>
      <c r="F351" s="53"/>
      <c r="G351" s="108"/>
      <c r="H351" s="86">
        <v>770</v>
      </c>
      <c r="I351" s="53">
        <v>770</v>
      </c>
      <c r="J351" s="53"/>
      <c r="K351" s="108"/>
      <c r="L351" s="86">
        <v>770</v>
      </c>
      <c r="M351" s="53">
        <v>770</v>
      </c>
      <c r="N351" s="53"/>
      <c r="O351" s="108"/>
      <c r="P351" s="7"/>
      <c r="Q351" s="81"/>
    </row>
    <row r="352" spans="1:17" s="10" customFormat="1" x14ac:dyDescent="0.3">
      <c r="A352" s="194"/>
      <c r="B352" s="42"/>
      <c r="C352" s="61" t="s">
        <v>516</v>
      </c>
      <c r="D352" s="86"/>
      <c r="E352" s="53"/>
      <c r="F352" s="53"/>
      <c r="G352" s="108"/>
      <c r="H352" s="86">
        <v>940</v>
      </c>
      <c r="I352" s="53">
        <v>940</v>
      </c>
      <c r="J352" s="53"/>
      <c r="K352" s="108"/>
      <c r="L352" s="86">
        <v>940</v>
      </c>
      <c r="M352" s="53">
        <v>940</v>
      </c>
      <c r="N352" s="53"/>
      <c r="O352" s="108"/>
      <c r="P352" s="7"/>
      <c r="Q352" s="81"/>
    </row>
    <row r="353" spans="1:17" s="10" customFormat="1" ht="28.2" x14ac:dyDescent="0.3">
      <c r="A353" s="194"/>
      <c r="B353" s="42"/>
      <c r="C353" s="45" t="s">
        <v>517</v>
      </c>
      <c r="D353" s="86"/>
      <c r="E353" s="53"/>
      <c r="F353" s="53"/>
      <c r="G353" s="108"/>
      <c r="H353" s="86">
        <v>2258</v>
      </c>
      <c r="I353" s="53">
        <v>2258</v>
      </c>
      <c r="J353" s="53"/>
      <c r="K353" s="108"/>
      <c r="L353" s="86">
        <v>2258</v>
      </c>
      <c r="M353" s="53">
        <v>2258</v>
      </c>
      <c r="N353" s="53"/>
      <c r="O353" s="108"/>
      <c r="P353" s="7"/>
      <c r="Q353" s="81"/>
    </row>
    <row r="354" spans="1:17" s="10" customFormat="1" ht="28.2" x14ac:dyDescent="0.3">
      <c r="A354" s="194"/>
      <c r="B354" s="42"/>
      <c r="C354" s="45" t="s">
        <v>518</v>
      </c>
      <c r="D354" s="86"/>
      <c r="E354" s="53"/>
      <c r="F354" s="53"/>
      <c r="G354" s="108"/>
      <c r="H354" s="86">
        <v>753</v>
      </c>
      <c r="I354" s="53">
        <v>753</v>
      </c>
      <c r="J354" s="53"/>
      <c r="K354" s="108"/>
      <c r="L354" s="86">
        <v>753</v>
      </c>
      <c r="M354" s="53">
        <v>753</v>
      </c>
      <c r="N354" s="53"/>
      <c r="O354" s="108"/>
      <c r="P354" s="7"/>
      <c r="Q354" s="81"/>
    </row>
    <row r="355" spans="1:17" s="10" customFormat="1" ht="28.2" x14ac:dyDescent="0.3">
      <c r="A355" s="194"/>
      <c r="B355" s="42"/>
      <c r="C355" s="61" t="s">
        <v>519</v>
      </c>
      <c r="D355" s="86"/>
      <c r="E355" s="53"/>
      <c r="F355" s="53"/>
      <c r="G355" s="108"/>
      <c r="H355" s="86">
        <v>60000</v>
      </c>
      <c r="I355" s="53">
        <v>60000</v>
      </c>
      <c r="J355" s="53"/>
      <c r="K355" s="108"/>
      <c r="L355" s="86">
        <v>60000</v>
      </c>
      <c r="M355" s="53">
        <v>60000</v>
      </c>
      <c r="N355" s="53"/>
      <c r="O355" s="108"/>
      <c r="P355" s="7"/>
      <c r="Q355" s="81"/>
    </row>
    <row r="356" spans="1:17" s="10" customFormat="1" x14ac:dyDescent="0.3">
      <c r="A356" s="194"/>
      <c r="B356" s="42"/>
      <c r="C356" s="61" t="s">
        <v>520</v>
      </c>
      <c r="D356" s="86"/>
      <c r="E356" s="53"/>
      <c r="F356" s="53"/>
      <c r="G356" s="108"/>
      <c r="H356" s="86">
        <v>1692</v>
      </c>
      <c r="I356" s="53">
        <v>1692</v>
      </c>
      <c r="J356" s="53"/>
      <c r="K356" s="108"/>
      <c r="L356" s="86">
        <v>1692</v>
      </c>
      <c r="M356" s="53">
        <v>1692</v>
      </c>
      <c r="N356" s="53"/>
      <c r="O356" s="108"/>
      <c r="P356" s="7"/>
      <c r="Q356" s="81"/>
    </row>
    <row r="357" spans="1:17" s="10" customFormat="1" x14ac:dyDescent="0.3">
      <c r="A357" s="194"/>
      <c r="B357" s="42"/>
      <c r="C357" s="61" t="s">
        <v>521</v>
      </c>
      <c r="D357" s="86"/>
      <c r="E357" s="53"/>
      <c r="F357" s="53"/>
      <c r="G357" s="108"/>
      <c r="H357" s="86">
        <v>38151</v>
      </c>
      <c r="I357" s="53">
        <v>38151</v>
      </c>
      <c r="J357" s="53"/>
      <c r="K357" s="108"/>
      <c r="L357" s="86">
        <v>38151</v>
      </c>
      <c r="M357" s="53">
        <v>38151</v>
      </c>
      <c r="N357" s="53"/>
      <c r="O357" s="108"/>
      <c r="P357" s="7"/>
      <c r="Q357" s="81"/>
    </row>
    <row r="358" spans="1:17" s="10" customFormat="1" x14ac:dyDescent="0.3">
      <c r="A358" s="194"/>
      <c r="B358" s="42"/>
      <c r="C358" s="61" t="s">
        <v>522</v>
      </c>
      <c r="D358" s="86"/>
      <c r="E358" s="53"/>
      <c r="F358" s="53"/>
      <c r="G358" s="108"/>
      <c r="H358" s="86">
        <v>4445</v>
      </c>
      <c r="I358" s="53">
        <v>4445</v>
      </c>
      <c r="J358" s="53"/>
      <c r="K358" s="108"/>
      <c r="L358" s="86">
        <v>4445</v>
      </c>
      <c r="M358" s="53">
        <v>4445</v>
      </c>
      <c r="N358" s="53"/>
      <c r="O358" s="108"/>
      <c r="P358" s="7"/>
      <c r="Q358" s="81"/>
    </row>
    <row r="359" spans="1:17" s="10" customFormat="1" x14ac:dyDescent="0.3">
      <c r="A359" s="194"/>
      <c r="B359" s="42"/>
      <c r="C359" s="61" t="s">
        <v>540</v>
      </c>
      <c r="D359" s="86"/>
      <c r="E359" s="53"/>
      <c r="F359" s="53"/>
      <c r="G359" s="108"/>
      <c r="H359" s="86"/>
      <c r="I359" s="53"/>
      <c r="J359" s="53"/>
      <c r="K359" s="108"/>
      <c r="L359" s="86">
        <v>751</v>
      </c>
      <c r="M359" s="53">
        <v>751</v>
      </c>
      <c r="N359" s="53"/>
      <c r="O359" s="108"/>
      <c r="P359" s="7"/>
      <c r="Q359" s="81"/>
    </row>
    <row r="360" spans="1:17" s="10" customFormat="1" x14ac:dyDescent="0.3">
      <c r="A360" s="194"/>
      <c r="B360" s="42"/>
      <c r="C360" s="61" t="s">
        <v>541</v>
      </c>
      <c r="D360" s="86"/>
      <c r="E360" s="53"/>
      <c r="F360" s="53"/>
      <c r="G360" s="108"/>
      <c r="H360" s="86"/>
      <c r="I360" s="53"/>
      <c r="J360" s="53"/>
      <c r="K360" s="108"/>
      <c r="L360" s="86">
        <v>635</v>
      </c>
      <c r="M360" s="53">
        <v>635</v>
      </c>
      <c r="N360" s="53"/>
      <c r="O360" s="108"/>
      <c r="P360" s="7"/>
      <c r="Q360" s="81"/>
    </row>
    <row r="361" spans="1:17" s="10" customFormat="1" x14ac:dyDescent="0.3">
      <c r="A361" s="194"/>
      <c r="B361" s="42"/>
      <c r="C361" s="61"/>
      <c r="D361" s="86"/>
      <c r="E361" s="53"/>
      <c r="F361" s="53"/>
      <c r="G361" s="108"/>
      <c r="H361" s="86"/>
      <c r="I361" s="53"/>
      <c r="J361" s="53"/>
      <c r="K361" s="108"/>
      <c r="L361" s="86"/>
      <c r="M361" s="53"/>
      <c r="N361" s="53"/>
      <c r="O361" s="108"/>
      <c r="P361" s="7"/>
      <c r="Q361" s="81"/>
    </row>
    <row r="362" spans="1:17" s="10" customFormat="1" x14ac:dyDescent="0.3">
      <c r="A362" s="194"/>
      <c r="B362" s="42"/>
      <c r="C362" s="82" t="s">
        <v>45</v>
      </c>
      <c r="D362" s="89">
        <f>SUM(D291:D340)</f>
        <v>208333</v>
      </c>
      <c r="E362" s="44">
        <f>SUM(E291:E340)</f>
        <v>208333</v>
      </c>
      <c r="F362" s="44">
        <f>SUM(F291:F338)</f>
        <v>0</v>
      </c>
      <c r="G362" s="114">
        <f>SUM(G291:G338)</f>
        <v>0</v>
      </c>
      <c r="H362" s="89">
        <f>SUM(H291:H361)</f>
        <v>472630</v>
      </c>
      <c r="I362" s="44">
        <f t="shared" ref="I362:K362" si="40">SUM(I291:I361)</f>
        <v>472630</v>
      </c>
      <c r="J362" s="44">
        <f t="shared" si="40"/>
        <v>0</v>
      </c>
      <c r="K362" s="228">
        <f t="shared" si="40"/>
        <v>0</v>
      </c>
      <c r="L362" s="89">
        <f>SUM(L291:L361)</f>
        <v>482559</v>
      </c>
      <c r="M362" s="44">
        <f t="shared" ref="M362:O362" si="41">SUM(M291:M361)</f>
        <v>482559</v>
      </c>
      <c r="N362" s="44">
        <f t="shared" si="41"/>
        <v>0</v>
      </c>
      <c r="O362" s="114">
        <f t="shared" si="41"/>
        <v>0</v>
      </c>
      <c r="P362" s="7"/>
      <c r="Q362" s="81"/>
    </row>
    <row r="363" spans="1:17" s="10" customFormat="1" x14ac:dyDescent="0.3">
      <c r="A363" s="194"/>
      <c r="B363" s="42"/>
      <c r="C363" s="82"/>
      <c r="D363" s="78"/>
      <c r="E363" s="81"/>
      <c r="F363" s="81"/>
      <c r="G363" s="109"/>
      <c r="H363" s="78"/>
      <c r="I363" s="81"/>
      <c r="J363" s="81"/>
      <c r="K363" s="109"/>
      <c r="L363" s="78"/>
      <c r="M363" s="81"/>
      <c r="N363" s="81"/>
      <c r="O363" s="109"/>
      <c r="P363" s="7"/>
      <c r="Q363" s="81"/>
    </row>
    <row r="364" spans="1:17" s="10" customFormat="1" x14ac:dyDescent="0.3">
      <c r="A364" s="194"/>
      <c r="B364" s="42" t="s">
        <v>25</v>
      </c>
      <c r="C364" s="65" t="s">
        <v>24</v>
      </c>
      <c r="D364" s="78"/>
      <c r="E364" s="81"/>
      <c r="F364" s="81"/>
      <c r="G364" s="109"/>
      <c r="H364" s="78"/>
      <c r="I364" s="81"/>
      <c r="J364" s="81"/>
      <c r="K364" s="109"/>
      <c r="L364" s="78"/>
      <c r="M364" s="81"/>
      <c r="N364" s="81"/>
      <c r="O364" s="109"/>
      <c r="P364" s="7"/>
      <c r="Q364" s="81"/>
    </row>
    <row r="365" spans="1:17" s="10" customFormat="1" x14ac:dyDescent="0.3">
      <c r="A365" s="194"/>
      <c r="B365" s="42"/>
      <c r="C365" s="65" t="s">
        <v>421</v>
      </c>
      <c r="D365" s="86">
        <v>2050</v>
      </c>
      <c r="E365" s="53">
        <v>2050</v>
      </c>
      <c r="F365" s="30"/>
      <c r="G365" s="100"/>
      <c r="H365" s="86">
        <v>0</v>
      </c>
      <c r="I365" s="53">
        <v>0</v>
      </c>
      <c r="J365" s="30"/>
      <c r="K365" s="100"/>
      <c r="L365" s="86">
        <v>0</v>
      </c>
      <c r="M365" s="53">
        <v>0</v>
      </c>
      <c r="N365" s="30"/>
      <c r="O365" s="100"/>
      <c r="P365" s="7"/>
      <c r="Q365" s="81"/>
    </row>
    <row r="366" spans="1:17" s="10" customFormat="1" x14ac:dyDescent="0.3">
      <c r="A366" s="194"/>
      <c r="B366" s="42"/>
      <c r="C366" s="65" t="s">
        <v>334</v>
      </c>
      <c r="D366" s="85">
        <v>7050</v>
      </c>
      <c r="E366" s="30">
        <v>7050</v>
      </c>
      <c r="F366" s="30"/>
      <c r="G366" s="100"/>
      <c r="H366" s="85">
        <v>7050</v>
      </c>
      <c r="I366" s="30">
        <v>7050</v>
      </c>
      <c r="J366" s="30"/>
      <c r="K366" s="100"/>
      <c r="L366" s="85">
        <v>7050</v>
      </c>
      <c r="M366" s="30">
        <v>7050</v>
      </c>
      <c r="N366" s="30"/>
      <c r="O366" s="100"/>
      <c r="P366" s="7"/>
      <c r="Q366" s="81"/>
    </row>
    <row r="367" spans="1:17" s="10" customFormat="1" x14ac:dyDescent="0.3">
      <c r="A367" s="194"/>
      <c r="B367" s="42"/>
      <c r="C367" s="65" t="s">
        <v>335</v>
      </c>
      <c r="D367" s="85">
        <v>3000</v>
      </c>
      <c r="E367" s="30">
        <v>3000</v>
      </c>
      <c r="F367" s="30"/>
      <c r="G367" s="100"/>
      <c r="H367" s="85">
        <v>0</v>
      </c>
      <c r="I367" s="30">
        <v>0</v>
      </c>
      <c r="J367" s="30"/>
      <c r="K367" s="100"/>
      <c r="L367" s="85">
        <v>0</v>
      </c>
      <c r="M367" s="30">
        <v>0</v>
      </c>
      <c r="N367" s="30"/>
      <c r="O367" s="100"/>
      <c r="P367" s="7"/>
      <c r="Q367" s="81"/>
    </row>
    <row r="368" spans="1:17" s="10" customFormat="1" ht="28.2" x14ac:dyDescent="0.3">
      <c r="A368" s="194"/>
      <c r="B368" s="42"/>
      <c r="C368" s="61" t="s">
        <v>336</v>
      </c>
      <c r="D368" s="85">
        <v>2500</v>
      </c>
      <c r="E368" s="30">
        <v>2500</v>
      </c>
      <c r="F368" s="30"/>
      <c r="G368" s="100"/>
      <c r="H368" s="85">
        <v>2000</v>
      </c>
      <c r="I368" s="30">
        <v>2000</v>
      </c>
      <c r="J368" s="30"/>
      <c r="K368" s="100"/>
      <c r="L368" s="85">
        <v>2000</v>
      </c>
      <c r="M368" s="30">
        <v>2000</v>
      </c>
      <c r="N368" s="30"/>
      <c r="O368" s="100"/>
      <c r="P368" s="7"/>
      <c r="Q368" s="81"/>
    </row>
    <row r="369" spans="1:17" s="10" customFormat="1" x14ac:dyDescent="0.3">
      <c r="A369" s="194"/>
      <c r="B369" s="42"/>
      <c r="C369" s="65" t="s">
        <v>473</v>
      </c>
      <c r="D369" s="85">
        <v>3000</v>
      </c>
      <c r="E369" s="30">
        <v>3000</v>
      </c>
      <c r="F369" s="30"/>
      <c r="G369" s="100"/>
      <c r="H369" s="85">
        <v>5000</v>
      </c>
      <c r="I369" s="30">
        <v>5000</v>
      </c>
      <c r="J369" s="30"/>
      <c r="K369" s="100"/>
      <c r="L369" s="85">
        <v>5000</v>
      </c>
      <c r="M369" s="30">
        <v>5000</v>
      </c>
      <c r="N369" s="30"/>
      <c r="O369" s="100"/>
      <c r="P369" s="7"/>
      <c r="Q369" s="81"/>
    </row>
    <row r="370" spans="1:17" s="10" customFormat="1" x14ac:dyDescent="0.3">
      <c r="A370" s="194"/>
      <c r="B370" s="42"/>
      <c r="C370" s="65" t="s">
        <v>337</v>
      </c>
      <c r="D370" s="85">
        <v>1000</v>
      </c>
      <c r="E370" s="30">
        <v>1000</v>
      </c>
      <c r="F370" s="30"/>
      <c r="G370" s="100"/>
      <c r="H370" s="85">
        <v>0</v>
      </c>
      <c r="I370" s="30">
        <v>0</v>
      </c>
      <c r="J370" s="30"/>
      <c r="K370" s="100"/>
      <c r="L370" s="85">
        <v>0</v>
      </c>
      <c r="M370" s="30">
        <v>0</v>
      </c>
      <c r="N370" s="30"/>
      <c r="O370" s="100"/>
      <c r="P370" s="7"/>
      <c r="Q370" s="81"/>
    </row>
    <row r="371" spans="1:17" s="10" customFormat="1" x14ac:dyDescent="0.3">
      <c r="A371" s="194"/>
      <c r="B371" s="42"/>
      <c r="C371" s="61" t="s">
        <v>338</v>
      </c>
      <c r="D371" s="85">
        <v>4500</v>
      </c>
      <c r="E371" s="30">
        <v>4500</v>
      </c>
      <c r="F371" s="30"/>
      <c r="G371" s="100"/>
      <c r="H371" s="85">
        <v>2500</v>
      </c>
      <c r="I371" s="30">
        <v>2500</v>
      </c>
      <c r="J371" s="30"/>
      <c r="K371" s="100"/>
      <c r="L371" s="85">
        <v>2500</v>
      </c>
      <c r="M371" s="30">
        <v>2500</v>
      </c>
      <c r="N371" s="30"/>
      <c r="O371" s="100"/>
      <c r="P371" s="7"/>
      <c r="Q371" s="81"/>
    </row>
    <row r="372" spans="1:17" s="10" customFormat="1" x14ac:dyDescent="0.3">
      <c r="A372" s="194"/>
      <c r="B372" s="42"/>
      <c r="C372" s="61" t="s">
        <v>339</v>
      </c>
      <c r="D372" s="85">
        <v>3584</v>
      </c>
      <c r="E372" s="30">
        <v>3584</v>
      </c>
      <c r="F372" s="30"/>
      <c r="G372" s="100"/>
      <c r="H372" s="85">
        <v>3584</v>
      </c>
      <c r="I372" s="30">
        <v>3584</v>
      </c>
      <c r="J372" s="30"/>
      <c r="K372" s="100"/>
      <c r="L372" s="85">
        <v>3584</v>
      </c>
      <c r="M372" s="30">
        <v>3584</v>
      </c>
      <c r="N372" s="30"/>
      <c r="O372" s="100"/>
      <c r="P372" s="7"/>
      <c r="Q372" s="81"/>
    </row>
    <row r="373" spans="1:17" s="10" customFormat="1" x14ac:dyDescent="0.3">
      <c r="A373" s="194"/>
      <c r="B373" s="42"/>
      <c r="C373" s="61" t="s">
        <v>340</v>
      </c>
      <c r="D373" s="85">
        <v>1000</v>
      </c>
      <c r="E373" s="30">
        <v>1000</v>
      </c>
      <c r="F373" s="30"/>
      <c r="G373" s="100"/>
      <c r="H373" s="85">
        <v>0</v>
      </c>
      <c r="I373" s="30">
        <v>0</v>
      </c>
      <c r="J373" s="30"/>
      <c r="K373" s="100"/>
      <c r="L373" s="85">
        <v>0</v>
      </c>
      <c r="M373" s="30">
        <v>0</v>
      </c>
      <c r="N373" s="30"/>
      <c r="O373" s="100"/>
      <c r="P373" s="7"/>
      <c r="Q373" s="81"/>
    </row>
    <row r="374" spans="1:17" s="10" customFormat="1" x14ac:dyDescent="0.3">
      <c r="A374" s="194"/>
      <c r="B374" s="42"/>
      <c r="C374" s="61" t="s">
        <v>341</v>
      </c>
      <c r="D374" s="85">
        <v>3000</v>
      </c>
      <c r="E374" s="30">
        <v>3000</v>
      </c>
      <c r="F374" s="30"/>
      <c r="G374" s="100"/>
      <c r="H374" s="85">
        <v>1000</v>
      </c>
      <c r="I374" s="30">
        <v>1000</v>
      </c>
      <c r="J374" s="30"/>
      <c r="K374" s="100"/>
      <c r="L374" s="85">
        <v>1000</v>
      </c>
      <c r="M374" s="30">
        <v>1000</v>
      </c>
      <c r="N374" s="30"/>
      <c r="O374" s="100"/>
      <c r="P374" s="7"/>
      <c r="Q374" s="81"/>
    </row>
    <row r="375" spans="1:17" s="10" customFormat="1" x14ac:dyDescent="0.3">
      <c r="A375" s="194"/>
      <c r="B375" s="42"/>
      <c r="C375" s="61" t="s">
        <v>342</v>
      </c>
      <c r="D375" s="85">
        <v>400</v>
      </c>
      <c r="E375" s="30">
        <v>400</v>
      </c>
      <c r="F375" s="30"/>
      <c r="G375" s="100"/>
      <c r="H375" s="85">
        <v>0</v>
      </c>
      <c r="I375" s="30">
        <v>0</v>
      </c>
      <c r="J375" s="30"/>
      <c r="K375" s="100"/>
      <c r="L375" s="85">
        <v>0</v>
      </c>
      <c r="M375" s="30">
        <v>0</v>
      </c>
      <c r="N375" s="30"/>
      <c r="O375" s="100"/>
      <c r="P375" s="7"/>
      <c r="Q375" s="81"/>
    </row>
    <row r="376" spans="1:17" s="10" customFormat="1" ht="16.5" customHeight="1" x14ac:dyDescent="0.3">
      <c r="A376" s="194"/>
      <c r="B376" s="42"/>
      <c r="C376" s="61" t="s">
        <v>343</v>
      </c>
      <c r="D376" s="86">
        <v>25000</v>
      </c>
      <c r="E376" s="53">
        <v>25000</v>
      </c>
      <c r="F376" s="53"/>
      <c r="G376" s="107"/>
      <c r="H376" s="86">
        <v>15330</v>
      </c>
      <c r="I376" s="53">
        <v>15330</v>
      </c>
      <c r="J376" s="53"/>
      <c r="K376" s="107"/>
      <c r="L376" s="86">
        <v>15330</v>
      </c>
      <c r="M376" s="53">
        <v>15330</v>
      </c>
      <c r="N376" s="53"/>
      <c r="O376" s="107"/>
      <c r="P376" s="7"/>
      <c r="Q376" s="81"/>
    </row>
    <row r="377" spans="1:17" s="10" customFormat="1" x14ac:dyDescent="0.3">
      <c r="A377" s="194"/>
      <c r="B377" s="42"/>
      <c r="C377" s="61" t="s">
        <v>344</v>
      </c>
      <c r="D377" s="86">
        <v>10000</v>
      </c>
      <c r="E377" s="53">
        <v>10000</v>
      </c>
      <c r="F377" s="53"/>
      <c r="G377" s="107"/>
      <c r="H377" s="86">
        <v>10000</v>
      </c>
      <c r="I377" s="53">
        <v>10000</v>
      </c>
      <c r="J377" s="53"/>
      <c r="K377" s="107"/>
      <c r="L377" s="86">
        <v>10000</v>
      </c>
      <c r="M377" s="53">
        <v>10000</v>
      </c>
      <c r="N377" s="53"/>
      <c r="O377" s="107"/>
      <c r="P377" s="7"/>
      <c r="Q377" s="81"/>
    </row>
    <row r="378" spans="1:17" s="10" customFormat="1" x14ac:dyDescent="0.3">
      <c r="A378" s="194"/>
      <c r="B378" s="42"/>
      <c r="C378" s="61" t="s">
        <v>345</v>
      </c>
      <c r="D378" s="86">
        <v>1100</v>
      </c>
      <c r="E378" s="53">
        <v>1100</v>
      </c>
      <c r="F378" s="53"/>
      <c r="G378" s="107"/>
      <c r="H378" s="86">
        <v>1100</v>
      </c>
      <c r="I378" s="53">
        <v>1100</v>
      </c>
      <c r="J378" s="53"/>
      <c r="K378" s="107"/>
      <c r="L378" s="86">
        <v>1100</v>
      </c>
      <c r="M378" s="53">
        <v>1100</v>
      </c>
      <c r="N378" s="53"/>
      <c r="O378" s="107"/>
      <c r="P378" s="7"/>
      <c r="Q378" s="81"/>
    </row>
    <row r="379" spans="1:17" s="10" customFormat="1" x14ac:dyDescent="0.3">
      <c r="A379" s="194"/>
      <c r="B379" s="42"/>
      <c r="C379" s="61" t="s">
        <v>346</v>
      </c>
      <c r="D379" s="86">
        <v>10000</v>
      </c>
      <c r="E379" s="53">
        <v>10000</v>
      </c>
      <c r="F379" s="53"/>
      <c r="G379" s="107"/>
      <c r="H379" s="86">
        <v>5237</v>
      </c>
      <c r="I379" s="53">
        <v>5237</v>
      </c>
      <c r="J379" s="53"/>
      <c r="K379" s="107"/>
      <c r="L379" s="86">
        <v>5237</v>
      </c>
      <c r="M379" s="53">
        <v>5237</v>
      </c>
      <c r="N379" s="53"/>
      <c r="O379" s="107"/>
      <c r="P379" s="7"/>
      <c r="Q379" s="81"/>
    </row>
    <row r="380" spans="1:17" s="10" customFormat="1" x14ac:dyDescent="0.3">
      <c r="A380" s="194"/>
      <c r="B380" s="42"/>
      <c r="C380" s="61" t="s">
        <v>474</v>
      </c>
      <c r="D380" s="86">
        <v>3000</v>
      </c>
      <c r="E380" s="53">
        <v>3000</v>
      </c>
      <c r="F380" s="53"/>
      <c r="G380" s="107"/>
      <c r="H380" s="86">
        <v>8150</v>
      </c>
      <c r="I380" s="53">
        <v>8150</v>
      </c>
      <c r="J380" s="53"/>
      <c r="K380" s="107"/>
      <c r="L380" s="86">
        <v>8150</v>
      </c>
      <c r="M380" s="53">
        <v>8150</v>
      </c>
      <c r="N380" s="53"/>
      <c r="O380" s="107"/>
      <c r="P380" s="7"/>
      <c r="Q380" s="81"/>
    </row>
    <row r="381" spans="1:17" s="10" customFormat="1" ht="28.2" x14ac:dyDescent="0.3">
      <c r="A381" s="194"/>
      <c r="B381" s="42"/>
      <c r="C381" s="61" t="s">
        <v>347</v>
      </c>
      <c r="D381" s="85">
        <v>3000</v>
      </c>
      <c r="E381" s="30">
        <v>3000</v>
      </c>
      <c r="F381" s="30"/>
      <c r="G381" s="100"/>
      <c r="H381" s="85">
        <v>4000</v>
      </c>
      <c r="I381" s="30">
        <v>4000</v>
      </c>
      <c r="J381" s="30"/>
      <c r="K381" s="100"/>
      <c r="L381" s="85">
        <v>4000</v>
      </c>
      <c r="M381" s="30">
        <v>4000</v>
      </c>
      <c r="N381" s="30"/>
      <c r="O381" s="100"/>
      <c r="P381" s="7"/>
      <c r="Q381" s="81"/>
    </row>
    <row r="382" spans="1:17" s="10" customFormat="1" ht="28.2" x14ac:dyDescent="0.3">
      <c r="A382" s="194"/>
      <c r="B382" s="42"/>
      <c r="C382" s="205" t="s">
        <v>348</v>
      </c>
      <c r="D382" s="85">
        <v>140912</v>
      </c>
      <c r="E382" s="30">
        <v>140912</v>
      </c>
      <c r="F382" s="30"/>
      <c r="G382" s="106"/>
      <c r="H382" s="85">
        <v>148970</v>
      </c>
      <c r="I382" s="30">
        <v>148970</v>
      </c>
      <c r="J382" s="30"/>
      <c r="K382" s="106"/>
      <c r="L382" s="85">
        <v>148970</v>
      </c>
      <c r="M382" s="30">
        <v>148970</v>
      </c>
      <c r="N382" s="30"/>
      <c r="O382" s="106"/>
      <c r="P382" s="7"/>
      <c r="Q382" s="81"/>
    </row>
    <row r="383" spans="1:17" s="10" customFormat="1" ht="28.2" x14ac:dyDescent="0.3">
      <c r="A383" s="194"/>
      <c r="B383" s="42"/>
      <c r="C383" s="205" t="s">
        <v>349</v>
      </c>
      <c r="D383" s="85">
        <v>66227</v>
      </c>
      <c r="E383" s="30">
        <v>66227</v>
      </c>
      <c r="F383" s="30"/>
      <c r="G383" s="106"/>
      <c r="H383" s="85">
        <v>75703</v>
      </c>
      <c r="I383" s="30">
        <v>75703</v>
      </c>
      <c r="J383" s="30"/>
      <c r="K383" s="106"/>
      <c r="L383" s="85">
        <v>76033</v>
      </c>
      <c r="M383" s="30">
        <v>76033</v>
      </c>
      <c r="N383" s="30"/>
      <c r="O383" s="106"/>
      <c r="P383" s="7"/>
      <c r="Q383" s="81"/>
    </row>
    <row r="384" spans="1:17" s="10" customFormat="1" x14ac:dyDescent="0.3">
      <c r="A384" s="194"/>
      <c r="B384" s="42"/>
      <c r="C384" s="205" t="s">
        <v>475</v>
      </c>
      <c r="D384" s="85">
        <v>3000</v>
      </c>
      <c r="E384" s="30">
        <v>3000</v>
      </c>
      <c r="F384" s="30"/>
      <c r="G384" s="106"/>
      <c r="H384" s="85">
        <v>3000</v>
      </c>
      <c r="I384" s="30">
        <v>3000</v>
      </c>
      <c r="J384" s="30"/>
      <c r="K384" s="106"/>
      <c r="L384" s="85">
        <v>3000</v>
      </c>
      <c r="M384" s="30">
        <v>3000</v>
      </c>
      <c r="N384" s="30"/>
      <c r="O384" s="106"/>
      <c r="P384" s="7"/>
      <c r="Q384" s="81"/>
    </row>
    <row r="385" spans="1:17" s="10" customFormat="1" x14ac:dyDescent="0.3">
      <c r="A385" s="194"/>
      <c r="B385" s="42"/>
      <c r="C385" s="205" t="s">
        <v>419</v>
      </c>
      <c r="D385" s="85">
        <v>6000</v>
      </c>
      <c r="E385" s="30">
        <v>6000</v>
      </c>
      <c r="F385" s="30"/>
      <c r="G385" s="106"/>
      <c r="H385" s="85">
        <v>0</v>
      </c>
      <c r="I385" s="30">
        <v>0</v>
      </c>
      <c r="J385" s="30"/>
      <c r="K385" s="106"/>
      <c r="L385" s="85">
        <v>6977</v>
      </c>
      <c r="M385" s="30">
        <v>6977</v>
      </c>
      <c r="N385" s="30"/>
      <c r="O385" s="106"/>
      <c r="P385" s="7"/>
      <c r="Q385" s="81"/>
    </row>
    <row r="386" spans="1:17" s="10" customFormat="1" x14ac:dyDescent="0.3">
      <c r="A386" s="194"/>
      <c r="B386" s="42"/>
      <c r="C386" s="205" t="s">
        <v>420</v>
      </c>
      <c r="D386" s="85">
        <v>2000</v>
      </c>
      <c r="E386" s="30">
        <v>2000</v>
      </c>
      <c r="F386" s="30"/>
      <c r="G386" s="106"/>
      <c r="H386" s="85">
        <v>2000</v>
      </c>
      <c r="I386" s="30">
        <v>2000</v>
      </c>
      <c r="J386" s="30"/>
      <c r="K386" s="106"/>
      <c r="L386" s="85">
        <v>2000</v>
      </c>
      <c r="M386" s="30">
        <v>2000</v>
      </c>
      <c r="N386" s="30"/>
      <c r="O386" s="106"/>
      <c r="P386" s="7"/>
      <c r="Q386" s="81"/>
    </row>
    <row r="387" spans="1:17" s="10" customFormat="1" x14ac:dyDescent="0.3">
      <c r="A387" s="194"/>
      <c r="B387" s="42"/>
      <c r="C387" s="205" t="s">
        <v>426</v>
      </c>
      <c r="D387" s="85">
        <v>2500</v>
      </c>
      <c r="E387" s="30">
        <v>2500</v>
      </c>
      <c r="F387" s="30"/>
      <c r="G387" s="106"/>
      <c r="H387" s="85">
        <v>0</v>
      </c>
      <c r="I387" s="30">
        <v>0</v>
      </c>
      <c r="J387" s="30"/>
      <c r="K387" s="106"/>
      <c r="L387" s="85">
        <v>0</v>
      </c>
      <c r="M387" s="30">
        <v>0</v>
      </c>
      <c r="N387" s="30"/>
      <c r="O387" s="106"/>
      <c r="P387" s="7"/>
      <c r="Q387" s="81"/>
    </row>
    <row r="388" spans="1:17" s="10" customFormat="1" x14ac:dyDescent="0.3">
      <c r="A388" s="194"/>
      <c r="B388" s="42"/>
      <c r="C388" s="205" t="s">
        <v>476</v>
      </c>
      <c r="D388" s="85"/>
      <c r="E388" s="30"/>
      <c r="F388" s="30"/>
      <c r="G388" s="106"/>
      <c r="H388" s="85">
        <v>0</v>
      </c>
      <c r="I388" s="30">
        <v>0</v>
      </c>
      <c r="J388" s="30"/>
      <c r="K388" s="106"/>
      <c r="L388" s="85">
        <v>0</v>
      </c>
      <c r="M388" s="30">
        <v>0</v>
      </c>
      <c r="N388" s="30"/>
      <c r="O388" s="106"/>
      <c r="P388" s="7"/>
      <c r="Q388" s="81"/>
    </row>
    <row r="389" spans="1:17" s="10" customFormat="1" x14ac:dyDescent="0.3">
      <c r="A389" s="194"/>
      <c r="B389" s="42"/>
      <c r="C389" s="205" t="s">
        <v>477</v>
      </c>
      <c r="D389" s="85"/>
      <c r="E389" s="30"/>
      <c r="F389" s="30"/>
      <c r="G389" s="106"/>
      <c r="H389" s="85">
        <v>0</v>
      </c>
      <c r="I389" s="30">
        <v>0</v>
      </c>
      <c r="J389" s="30"/>
      <c r="K389" s="106"/>
      <c r="L389" s="85">
        <v>0</v>
      </c>
      <c r="M389" s="30">
        <v>0</v>
      </c>
      <c r="N389" s="30"/>
      <c r="O389" s="106"/>
      <c r="P389" s="7"/>
      <c r="Q389" s="81"/>
    </row>
    <row r="390" spans="1:17" s="10" customFormat="1" x14ac:dyDescent="0.3">
      <c r="A390" s="194"/>
      <c r="B390" s="42"/>
      <c r="C390" s="61" t="s">
        <v>478</v>
      </c>
      <c r="D390" s="85"/>
      <c r="E390" s="30"/>
      <c r="F390" s="30"/>
      <c r="G390" s="106"/>
      <c r="H390" s="85">
        <v>400</v>
      </c>
      <c r="I390" s="30">
        <v>400</v>
      </c>
      <c r="J390" s="30"/>
      <c r="K390" s="106"/>
      <c r="L390" s="85">
        <v>400</v>
      </c>
      <c r="M390" s="30">
        <v>400</v>
      </c>
      <c r="N390" s="30"/>
      <c r="O390" s="106"/>
      <c r="P390" s="7"/>
      <c r="Q390" s="81"/>
    </row>
    <row r="391" spans="1:17" s="10" customFormat="1" x14ac:dyDescent="0.3">
      <c r="A391" s="194"/>
      <c r="B391" s="42"/>
      <c r="C391" s="61" t="s">
        <v>479</v>
      </c>
      <c r="D391" s="85"/>
      <c r="E391" s="30"/>
      <c r="F391" s="30"/>
      <c r="G391" s="106"/>
      <c r="H391" s="85">
        <v>2300</v>
      </c>
      <c r="I391" s="30">
        <v>2300</v>
      </c>
      <c r="J391" s="30"/>
      <c r="K391" s="106"/>
      <c r="L391" s="85">
        <v>2300</v>
      </c>
      <c r="M391" s="30">
        <v>2300</v>
      </c>
      <c r="N391" s="30"/>
      <c r="O391" s="106"/>
      <c r="P391" s="7"/>
      <c r="Q391" s="81"/>
    </row>
    <row r="392" spans="1:17" s="10" customFormat="1" x14ac:dyDescent="0.3">
      <c r="A392" s="194"/>
      <c r="B392" s="42"/>
      <c r="C392" s="61" t="s">
        <v>523</v>
      </c>
      <c r="D392" s="85"/>
      <c r="E392" s="30"/>
      <c r="F392" s="30"/>
      <c r="G392" s="106"/>
      <c r="H392" s="85">
        <v>3175</v>
      </c>
      <c r="I392" s="30">
        <v>3175</v>
      </c>
      <c r="J392" s="30"/>
      <c r="K392" s="106"/>
      <c r="L392" s="85">
        <v>3175</v>
      </c>
      <c r="M392" s="30">
        <v>3175</v>
      </c>
      <c r="N392" s="30"/>
      <c r="O392" s="106"/>
      <c r="P392" s="7"/>
      <c r="Q392" s="81"/>
    </row>
    <row r="393" spans="1:17" s="10" customFormat="1" ht="28.2" x14ac:dyDescent="0.3">
      <c r="A393" s="194"/>
      <c r="B393" s="42"/>
      <c r="C393" s="61" t="s">
        <v>524</v>
      </c>
      <c r="D393" s="85"/>
      <c r="E393" s="30"/>
      <c r="F393" s="30"/>
      <c r="G393" s="106"/>
      <c r="H393" s="85">
        <v>3283</v>
      </c>
      <c r="I393" s="30">
        <v>3283</v>
      </c>
      <c r="J393" s="30"/>
      <c r="K393" s="106"/>
      <c r="L393" s="85">
        <v>0</v>
      </c>
      <c r="M393" s="30">
        <v>0</v>
      </c>
      <c r="N393" s="30"/>
      <c r="O393" s="106"/>
      <c r="P393" s="7"/>
      <c r="Q393" s="81"/>
    </row>
    <row r="394" spans="1:17" s="10" customFormat="1" x14ac:dyDescent="0.3">
      <c r="A394" s="194"/>
      <c r="B394" s="42"/>
      <c r="C394" s="61" t="s">
        <v>525</v>
      </c>
      <c r="D394" s="85"/>
      <c r="E394" s="30"/>
      <c r="F394" s="30"/>
      <c r="G394" s="106"/>
      <c r="H394" s="85">
        <v>4000</v>
      </c>
      <c r="I394" s="30">
        <v>4000</v>
      </c>
      <c r="J394" s="30"/>
      <c r="K394" s="106"/>
      <c r="L394" s="85">
        <v>4000</v>
      </c>
      <c r="M394" s="30">
        <v>4000</v>
      </c>
      <c r="N394" s="30"/>
      <c r="O394" s="106"/>
      <c r="P394" s="7"/>
      <c r="Q394" s="81"/>
    </row>
    <row r="395" spans="1:17" s="10" customFormat="1" ht="28.2" x14ac:dyDescent="0.3">
      <c r="A395" s="194"/>
      <c r="B395" s="42"/>
      <c r="C395" s="205" t="s">
        <v>526</v>
      </c>
      <c r="D395" s="85"/>
      <c r="E395" s="30"/>
      <c r="F395" s="30"/>
      <c r="G395" s="106"/>
      <c r="H395" s="85">
        <v>3500</v>
      </c>
      <c r="I395" s="30">
        <v>3500</v>
      </c>
      <c r="J395" s="30"/>
      <c r="K395" s="106"/>
      <c r="L395" s="85">
        <v>3500</v>
      </c>
      <c r="M395" s="30">
        <v>3500</v>
      </c>
      <c r="N395" s="30"/>
      <c r="O395" s="106"/>
      <c r="P395" s="7"/>
      <c r="Q395" s="81"/>
    </row>
    <row r="396" spans="1:17" s="10" customFormat="1" x14ac:dyDescent="0.3">
      <c r="A396" s="194"/>
      <c r="B396" s="42"/>
      <c r="C396" s="205" t="s">
        <v>561</v>
      </c>
      <c r="D396" s="85"/>
      <c r="E396" s="30"/>
      <c r="F396" s="30"/>
      <c r="G396" s="106"/>
      <c r="H396" s="85"/>
      <c r="I396" s="30"/>
      <c r="J396" s="30"/>
      <c r="K396" s="106"/>
      <c r="L396" s="85">
        <v>2000</v>
      </c>
      <c r="M396" s="30">
        <v>2000</v>
      </c>
      <c r="N396" s="30"/>
      <c r="O396" s="106"/>
      <c r="P396" s="7"/>
      <c r="Q396" s="81"/>
    </row>
    <row r="397" spans="1:17" s="10" customFormat="1" x14ac:dyDescent="0.3">
      <c r="A397" s="194"/>
      <c r="B397" s="42"/>
      <c r="C397" s="205" t="s">
        <v>569</v>
      </c>
      <c r="D397" s="85"/>
      <c r="E397" s="30"/>
      <c r="F397" s="30"/>
      <c r="G397" s="106"/>
      <c r="H397" s="85"/>
      <c r="I397" s="30"/>
      <c r="J397" s="30"/>
      <c r="K397" s="106"/>
      <c r="L397" s="85">
        <v>3683</v>
      </c>
      <c r="M397" s="30">
        <v>3683</v>
      </c>
      <c r="N397" s="30"/>
      <c r="O397" s="106"/>
      <c r="P397" s="7"/>
      <c r="Q397" s="81"/>
    </row>
    <row r="398" spans="1:17" s="10" customFormat="1" x14ac:dyDescent="0.3">
      <c r="A398" s="194"/>
      <c r="B398" s="42"/>
      <c r="C398" s="205"/>
      <c r="D398" s="85"/>
      <c r="E398" s="30"/>
      <c r="F398" s="30"/>
      <c r="G398" s="106"/>
      <c r="H398" s="85"/>
      <c r="I398" s="30"/>
      <c r="J398" s="30"/>
      <c r="K398" s="106"/>
      <c r="L398" s="85"/>
      <c r="M398" s="30"/>
      <c r="N398" s="30"/>
      <c r="O398" s="106"/>
      <c r="P398" s="7"/>
      <c r="Q398" s="81"/>
    </row>
    <row r="399" spans="1:17" s="10" customFormat="1" x14ac:dyDescent="0.3">
      <c r="A399" s="194"/>
      <c r="B399" s="42"/>
      <c r="C399" s="82" t="s">
        <v>46</v>
      </c>
      <c r="D399" s="89">
        <f t="shared" ref="D399:K399" si="42">SUM(D365:D398)</f>
        <v>303823</v>
      </c>
      <c r="E399" s="44">
        <f t="shared" si="42"/>
        <v>303823</v>
      </c>
      <c r="F399" s="44">
        <f t="shared" si="42"/>
        <v>0</v>
      </c>
      <c r="G399" s="114">
        <f t="shared" si="42"/>
        <v>0</v>
      </c>
      <c r="H399" s="89">
        <f t="shared" si="42"/>
        <v>311282</v>
      </c>
      <c r="I399" s="44">
        <f t="shared" si="42"/>
        <v>311282</v>
      </c>
      <c r="J399" s="44">
        <f t="shared" si="42"/>
        <v>0</v>
      </c>
      <c r="K399" s="114">
        <f t="shared" si="42"/>
        <v>0</v>
      </c>
      <c r="L399" s="89">
        <f>SUM(L365:L398)</f>
        <v>320989</v>
      </c>
      <c r="M399" s="44">
        <f t="shared" ref="M399:O399" si="43">SUM(M365:M398)</f>
        <v>320989</v>
      </c>
      <c r="N399" s="44">
        <f t="shared" si="43"/>
        <v>0</v>
      </c>
      <c r="O399" s="114">
        <f t="shared" si="43"/>
        <v>0</v>
      </c>
      <c r="P399" s="7"/>
      <c r="Q399" s="81"/>
    </row>
    <row r="400" spans="1:17" s="10" customFormat="1" x14ac:dyDescent="0.3">
      <c r="A400" s="194"/>
      <c r="B400" s="51"/>
      <c r="C400" s="82"/>
      <c r="D400" s="78"/>
      <c r="E400" s="81"/>
      <c r="F400" s="81"/>
      <c r="G400" s="109"/>
      <c r="H400" s="78"/>
      <c r="I400" s="81"/>
      <c r="J400" s="81"/>
      <c r="K400" s="109"/>
      <c r="L400" s="78"/>
      <c r="M400" s="81"/>
      <c r="N400" s="81"/>
      <c r="O400" s="109"/>
      <c r="P400" s="7"/>
      <c r="Q400" s="81"/>
    </row>
    <row r="401" spans="1:17" s="10" customFormat="1" x14ac:dyDescent="0.3">
      <c r="A401" s="194"/>
      <c r="B401" s="42" t="s">
        <v>33</v>
      </c>
      <c r="C401" s="65" t="s">
        <v>59</v>
      </c>
      <c r="D401" s="78"/>
      <c r="E401" s="81"/>
      <c r="F401" s="81"/>
      <c r="G401" s="109"/>
      <c r="H401" s="78"/>
      <c r="I401" s="81"/>
      <c r="J401" s="81"/>
      <c r="K401" s="109"/>
      <c r="L401" s="78"/>
      <c r="M401" s="81"/>
      <c r="N401" s="81"/>
      <c r="O401" s="109"/>
      <c r="P401" s="7"/>
      <c r="Q401" s="81"/>
    </row>
    <row r="402" spans="1:17" s="10" customFormat="1" x14ac:dyDescent="0.3">
      <c r="A402" s="194"/>
      <c r="B402" s="42"/>
      <c r="C402" s="65" t="s">
        <v>96</v>
      </c>
      <c r="D402" s="78"/>
      <c r="E402" s="81"/>
      <c r="F402" s="81"/>
      <c r="G402" s="109"/>
      <c r="H402" s="78"/>
      <c r="I402" s="81"/>
      <c r="J402" s="81"/>
      <c r="K402" s="109"/>
      <c r="L402" s="78"/>
      <c r="M402" s="81"/>
      <c r="N402" s="81"/>
      <c r="O402" s="109"/>
      <c r="P402" s="7"/>
      <c r="Q402" s="81"/>
    </row>
    <row r="403" spans="1:17" s="10" customFormat="1" ht="28.2" x14ac:dyDescent="0.3">
      <c r="A403" s="194"/>
      <c r="B403" s="42"/>
      <c r="C403" s="61" t="s">
        <v>352</v>
      </c>
      <c r="D403" s="85">
        <v>300</v>
      </c>
      <c r="E403" s="30">
        <v>300</v>
      </c>
      <c r="F403" s="30"/>
      <c r="G403" s="106"/>
      <c r="H403" s="85">
        <v>300</v>
      </c>
      <c r="I403" s="30">
        <v>300</v>
      </c>
      <c r="J403" s="30"/>
      <c r="K403" s="106"/>
      <c r="L403" s="85">
        <v>300</v>
      </c>
      <c r="M403" s="30">
        <v>300</v>
      </c>
      <c r="N403" s="30"/>
      <c r="O403" s="106"/>
      <c r="P403" s="7"/>
      <c r="Q403" s="81"/>
    </row>
    <row r="404" spans="1:17" s="10" customFormat="1" ht="28.2" x14ac:dyDescent="0.3">
      <c r="A404" s="194"/>
      <c r="B404" s="42"/>
      <c r="C404" s="61" t="s">
        <v>480</v>
      </c>
      <c r="D404" s="85"/>
      <c r="E404" s="30"/>
      <c r="F404" s="30"/>
      <c r="G404" s="106"/>
      <c r="H404" s="85">
        <v>1350</v>
      </c>
      <c r="I404" s="30">
        <v>1350</v>
      </c>
      <c r="J404" s="30"/>
      <c r="K404" s="106"/>
      <c r="L404" s="85">
        <v>1350</v>
      </c>
      <c r="M404" s="30">
        <v>1350</v>
      </c>
      <c r="N404" s="30"/>
      <c r="O404" s="106"/>
      <c r="P404" s="7"/>
      <c r="Q404" s="81"/>
    </row>
    <row r="405" spans="1:17" s="10" customFormat="1" x14ac:dyDescent="0.3">
      <c r="A405" s="24"/>
      <c r="B405" s="42"/>
      <c r="C405" s="197" t="s">
        <v>28</v>
      </c>
      <c r="D405" s="87">
        <f t="shared" ref="D405:G405" si="44">SUM(D403:D403)</f>
        <v>300</v>
      </c>
      <c r="E405" s="40">
        <f t="shared" si="44"/>
        <v>300</v>
      </c>
      <c r="F405" s="40">
        <f t="shared" si="44"/>
        <v>0</v>
      </c>
      <c r="G405" s="104">
        <f t="shared" si="44"/>
        <v>0</v>
      </c>
      <c r="H405" s="87">
        <f>SUM(H403:H404)</f>
        <v>1650</v>
      </c>
      <c r="I405" s="40">
        <f t="shared" ref="I405:K405" si="45">SUM(I403:I404)</f>
        <v>1650</v>
      </c>
      <c r="J405" s="40">
        <f t="shared" si="45"/>
        <v>0</v>
      </c>
      <c r="K405" s="222">
        <f t="shared" si="45"/>
        <v>0</v>
      </c>
      <c r="L405" s="87">
        <f>SUM(L403:L404)</f>
        <v>1650</v>
      </c>
      <c r="M405" s="40">
        <f t="shared" ref="M405:O405" si="46">SUM(M403:M404)</f>
        <v>1650</v>
      </c>
      <c r="N405" s="40">
        <f t="shared" si="46"/>
        <v>0</v>
      </c>
      <c r="O405" s="104">
        <f t="shared" si="46"/>
        <v>0</v>
      </c>
      <c r="P405" s="7"/>
      <c r="Q405" s="81"/>
    </row>
    <row r="406" spans="1:17" s="10" customFormat="1" x14ac:dyDescent="0.3">
      <c r="A406" s="24"/>
      <c r="B406" s="42"/>
      <c r="C406" s="197"/>
      <c r="D406" s="39"/>
      <c r="E406" s="40"/>
      <c r="F406" s="40"/>
      <c r="G406" s="101"/>
      <c r="H406" s="39"/>
      <c r="I406" s="40"/>
      <c r="J406" s="40"/>
      <c r="K406" s="101"/>
      <c r="L406" s="39"/>
      <c r="M406" s="40"/>
      <c r="N406" s="40"/>
      <c r="O406" s="101"/>
      <c r="P406" s="7"/>
      <c r="Q406" s="81"/>
    </row>
    <row r="407" spans="1:17" s="10" customFormat="1" x14ac:dyDescent="0.3">
      <c r="A407" s="206"/>
      <c r="B407" s="52"/>
      <c r="C407" s="65" t="s">
        <v>97</v>
      </c>
      <c r="D407" s="35"/>
      <c r="E407" s="30"/>
      <c r="F407" s="30"/>
      <c r="G407" s="100"/>
      <c r="H407" s="35"/>
      <c r="I407" s="30"/>
      <c r="J407" s="30"/>
      <c r="K407" s="100"/>
      <c r="L407" s="35"/>
      <c r="M407" s="30"/>
      <c r="N407" s="30"/>
      <c r="O407" s="100"/>
      <c r="P407" s="7"/>
      <c r="Q407" s="81"/>
    </row>
    <row r="408" spans="1:17" s="10" customFormat="1" x14ac:dyDescent="0.3">
      <c r="A408" s="24"/>
      <c r="B408" s="52"/>
      <c r="C408" s="205" t="s">
        <v>353</v>
      </c>
      <c r="D408" s="85">
        <v>2300</v>
      </c>
      <c r="E408" s="30">
        <v>2300</v>
      </c>
      <c r="F408" s="30"/>
      <c r="G408" s="106"/>
      <c r="H408" s="85">
        <v>0</v>
      </c>
      <c r="I408" s="30">
        <v>0</v>
      </c>
      <c r="J408" s="30"/>
      <c r="K408" s="106"/>
      <c r="L408" s="85">
        <v>0</v>
      </c>
      <c r="M408" s="30">
        <v>0</v>
      </c>
      <c r="N408" s="30"/>
      <c r="O408" s="106"/>
      <c r="P408" s="7"/>
      <c r="Q408" s="81"/>
    </row>
    <row r="409" spans="1:17" s="10" customFormat="1" ht="28.2" x14ac:dyDescent="0.3">
      <c r="A409" s="24"/>
      <c r="B409" s="52"/>
      <c r="C409" s="205" t="s">
        <v>354</v>
      </c>
      <c r="D409" s="85">
        <v>3850</v>
      </c>
      <c r="E409" s="30">
        <v>3850</v>
      </c>
      <c r="F409" s="30"/>
      <c r="G409" s="106"/>
      <c r="H409" s="85">
        <v>3850</v>
      </c>
      <c r="I409" s="30">
        <v>3850</v>
      </c>
      <c r="J409" s="30"/>
      <c r="K409" s="106"/>
      <c r="L409" s="85">
        <v>3850</v>
      </c>
      <c r="M409" s="30">
        <v>3850</v>
      </c>
      <c r="N409" s="30"/>
      <c r="O409" s="106"/>
      <c r="P409" s="7"/>
      <c r="Q409" s="81"/>
    </row>
    <row r="410" spans="1:17" s="10" customFormat="1" ht="28.2" x14ac:dyDescent="0.3">
      <c r="A410" s="24"/>
      <c r="B410" s="52"/>
      <c r="C410" s="205" t="s">
        <v>389</v>
      </c>
      <c r="D410" s="85">
        <v>500</v>
      </c>
      <c r="E410" s="30">
        <v>500</v>
      </c>
      <c r="F410" s="30"/>
      <c r="G410" s="106"/>
      <c r="H410" s="85">
        <v>500</v>
      </c>
      <c r="I410" s="30">
        <v>500</v>
      </c>
      <c r="J410" s="30"/>
      <c r="K410" s="106"/>
      <c r="L410" s="85">
        <v>500</v>
      </c>
      <c r="M410" s="30">
        <v>500</v>
      </c>
      <c r="N410" s="30"/>
      <c r="O410" s="106"/>
      <c r="P410" s="7"/>
      <c r="Q410" s="81"/>
    </row>
    <row r="411" spans="1:17" s="10" customFormat="1" x14ac:dyDescent="0.3">
      <c r="A411" s="24"/>
      <c r="B411" s="52"/>
      <c r="C411" s="205" t="s">
        <v>400</v>
      </c>
      <c r="D411" s="85">
        <v>1500</v>
      </c>
      <c r="E411" s="30">
        <v>1500</v>
      </c>
      <c r="F411" s="30"/>
      <c r="G411" s="106"/>
      <c r="H411" s="85">
        <v>1500</v>
      </c>
      <c r="I411" s="30">
        <v>1500</v>
      </c>
      <c r="J411" s="30"/>
      <c r="K411" s="106"/>
      <c r="L411" s="85">
        <v>1500</v>
      </c>
      <c r="M411" s="30">
        <v>1500</v>
      </c>
      <c r="N411" s="30"/>
      <c r="O411" s="106"/>
      <c r="P411" s="7"/>
      <c r="Q411" s="81"/>
    </row>
    <row r="412" spans="1:17" s="10" customFormat="1" ht="28.2" x14ac:dyDescent="0.3">
      <c r="A412" s="24"/>
      <c r="B412" s="52"/>
      <c r="C412" s="205" t="s">
        <v>481</v>
      </c>
      <c r="D412" s="85"/>
      <c r="E412" s="30"/>
      <c r="F412" s="30"/>
      <c r="G412" s="106"/>
      <c r="H412" s="85">
        <v>3100</v>
      </c>
      <c r="I412" s="30">
        <v>3100</v>
      </c>
      <c r="J412" s="30"/>
      <c r="K412" s="106"/>
      <c r="L412" s="85">
        <v>3100</v>
      </c>
      <c r="M412" s="30">
        <v>3100</v>
      </c>
      <c r="N412" s="30"/>
      <c r="O412" s="106"/>
      <c r="P412" s="7"/>
      <c r="Q412" s="81"/>
    </row>
    <row r="413" spans="1:17" s="10" customFormat="1" ht="28.2" x14ac:dyDescent="0.3">
      <c r="A413" s="24"/>
      <c r="B413" s="52"/>
      <c r="C413" s="205" t="s">
        <v>482</v>
      </c>
      <c r="D413" s="85"/>
      <c r="E413" s="30"/>
      <c r="F413" s="30"/>
      <c r="G413" s="106"/>
      <c r="H413" s="85">
        <v>3988</v>
      </c>
      <c r="I413" s="30">
        <v>3988</v>
      </c>
      <c r="J413" s="30"/>
      <c r="K413" s="106"/>
      <c r="L413" s="85">
        <v>3988</v>
      </c>
      <c r="M413" s="30">
        <v>3988</v>
      </c>
      <c r="N413" s="30"/>
      <c r="O413" s="106"/>
      <c r="P413" s="7"/>
      <c r="Q413" s="81"/>
    </row>
    <row r="414" spans="1:17" s="10" customFormat="1" x14ac:dyDescent="0.3">
      <c r="A414" s="24"/>
      <c r="B414" s="52"/>
      <c r="C414" s="205" t="s">
        <v>527</v>
      </c>
      <c r="D414" s="85"/>
      <c r="E414" s="30"/>
      <c r="F414" s="30"/>
      <c r="G414" s="106"/>
      <c r="H414" s="85">
        <v>546</v>
      </c>
      <c r="I414" s="30">
        <v>546</v>
      </c>
      <c r="J414" s="30"/>
      <c r="K414" s="106"/>
      <c r="L414" s="85">
        <v>546</v>
      </c>
      <c r="M414" s="30">
        <v>546</v>
      </c>
      <c r="N414" s="30"/>
      <c r="O414" s="106"/>
      <c r="P414" s="7"/>
      <c r="Q414" s="81"/>
    </row>
    <row r="415" spans="1:17" s="10" customFormat="1" ht="28.2" x14ac:dyDescent="0.3">
      <c r="A415" s="24"/>
      <c r="B415" s="52"/>
      <c r="C415" s="205" t="s">
        <v>535</v>
      </c>
      <c r="D415" s="85"/>
      <c r="E415" s="30"/>
      <c r="F415" s="30"/>
      <c r="G415" s="106"/>
      <c r="H415" s="85"/>
      <c r="I415" s="30"/>
      <c r="J415" s="30"/>
      <c r="K415" s="106"/>
      <c r="L415" s="85">
        <v>88</v>
      </c>
      <c r="M415" s="30">
        <v>88</v>
      </c>
      <c r="N415" s="30"/>
      <c r="O415" s="106"/>
      <c r="P415" s="7"/>
      <c r="Q415" s="81"/>
    </row>
    <row r="416" spans="1:17" s="10" customFormat="1" ht="28.2" x14ac:dyDescent="0.3">
      <c r="A416" s="24"/>
      <c r="B416" s="52"/>
      <c r="C416" s="205" t="s">
        <v>539</v>
      </c>
      <c r="D416" s="85"/>
      <c r="E416" s="30"/>
      <c r="F416" s="30"/>
      <c r="G416" s="106"/>
      <c r="H416" s="85"/>
      <c r="I416" s="30"/>
      <c r="J416" s="30"/>
      <c r="K416" s="106"/>
      <c r="L416" s="85">
        <v>600</v>
      </c>
      <c r="M416" s="30">
        <v>600</v>
      </c>
      <c r="N416" s="30"/>
      <c r="O416" s="106"/>
      <c r="P416" s="7"/>
      <c r="Q416" s="81"/>
    </row>
    <row r="417" spans="1:17" s="10" customFormat="1" x14ac:dyDescent="0.3">
      <c r="A417" s="24"/>
      <c r="B417" s="52"/>
      <c r="C417" s="197" t="s">
        <v>28</v>
      </c>
      <c r="D417" s="87">
        <f>SUM(D408:D411)</f>
        <v>8150</v>
      </c>
      <c r="E417" s="40">
        <f>SUM(E408:E411)</f>
        <v>8150</v>
      </c>
      <c r="F417" s="40">
        <f>SUM(F408:F411)</f>
        <v>0</v>
      </c>
      <c r="G417" s="104">
        <f>SUM(G408:G411)</f>
        <v>0</v>
      </c>
      <c r="H417" s="87">
        <f>SUM(H408:H414)</f>
        <v>13484</v>
      </c>
      <c r="I417" s="40">
        <f>SUM(I408:I414)</f>
        <v>13484</v>
      </c>
      <c r="J417" s="40">
        <f>SUM(J408:J411)</f>
        <v>0</v>
      </c>
      <c r="K417" s="104">
        <f>SUM(K408:K411)</f>
        <v>0</v>
      </c>
      <c r="L417" s="87">
        <f>SUM(L408:L416)</f>
        <v>14172</v>
      </c>
      <c r="M417" s="40">
        <f t="shared" ref="M417:O417" si="47">SUM(M408:M416)</f>
        <v>14172</v>
      </c>
      <c r="N417" s="40">
        <f t="shared" si="47"/>
        <v>0</v>
      </c>
      <c r="O417" s="104">
        <f t="shared" si="47"/>
        <v>0</v>
      </c>
      <c r="P417" s="7"/>
      <c r="Q417" s="81"/>
    </row>
    <row r="418" spans="1:17" s="10" customFormat="1" x14ac:dyDescent="0.3">
      <c r="A418" s="24"/>
      <c r="B418" s="52"/>
      <c r="C418" s="197"/>
      <c r="D418" s="39"/>
      <c r="E418" s="40"/>
      <c r="F418" s="40"/>
      <c r="G418" s="101"/>
      <c r="H418" s="39"/>
      <c r="I418" s="40"/>
      <c r="J418" s="40"/>
      <c r="K418" s="101"/>
      <c r="L418" s="39"/>
      <c r="M418" s="40"/>
      <c r="N418" s="40"/>
      <c r="O418" s="101"/>
      <c r="P418" s="7"/>
      <c r="Q418" s="81"/>
    </row>
    <row r="419" spans="1:17" s="10" customFormat="1" x14ac:dyDescent="0.3">
      <c r="A419" s="24"/>
      <c r="B419" s="52"/>
      <c r="C419" s="65" t="s">
        <v>82</v>
      </c>
      <c r="D419" s="39"/>
      <c r="E419" s="40"/>
      <c r="F419" s="40"/>
      <c r="G419" s="101"/>
      <c r="H419" s="39"/>
      <c r="I419" s="40"/>
      <c r="J419" s="40"/>
      <c r="K419" s="101"/>
      <c r="L419" s="39"/>
      <c r="M419" s="40"/>
      <c r="N419" s="40"/>
      <c r="O419" s="101"/>
      <c r="P419" s="7"/>
      <c r="Q419" s="81"/>
    </row>
    <row r="420" spans="1:17" s="10" customFormat="1" ht="18.75" customHeight="1" x14ac:dyDescent="0.3">
      <c r="A420" s="24"/>
      <c r="B420" s="52"/>
      <c r="C420" s="61" t="s">
        <v>2</v>
      </c>
      <c r="D420" s="80">
        <v>136824</v>
      </c>
      <c r="E420" s="53">
        <v>136824</v>
      </c>
      <c r="F420" s="53"/>
      <c r="G420" s="107"/>
      <c r="H420" s="80">
        <f>136824-38151-4445</f>
        <v>94228</v>
      </c>
      <c r="I420" s="53">
        <v>94228</v>
      </c>
      <c r="J420" s="53"/>
      <c r="K420" s="107"/>
      <c r="L420" s="80">
        <f>136824-38151-4445</f>
        <v>94228</v>
      </c>
      <c r="M420" s="53">
        <v>94228</v>
      </c>
      <c r="N420" s="53"/>
      <c r="O420" s="107"/>
      <c r="P420" s="7"/>
      <c r="Q420" s="81"/>
    </row>
    <row r="421" spans="1:17" s="10" customFormat="1" x14ac:dyDescent="0.3">
      <c r="A421" s="24"/>
      <c r="B421" s="52"/>
      <c r="C421" s="205" t="s">
        <v>355</v>
      </c>
      <c r="D421" s="86"/>
      <c r="E421" s="53"/>
      <c r="F421" s="53"/>
      <c r="G421" s="108"/>
      <c r="H421" s="86"/>
      <c r="I421" s="53"/>
      <c r="J421" s="53"/>
      <c r="K421" s="108"/>
      <c r="L421" s="86"/>
      <c r="M421" s="53"/>
      <c r="N421" s="53"/>
      <c r="O421" s="108"/>
      <c r="P421" s="7"/>
      <c r="Q421" s="81"/>
    </row>
    <row r="422" spans="1:17" s="10" customFormat="1" x14ac:dyDescent="0.3">
      <c r="A422" s="24"/>
      <c r="B422" s="52"/>
      <c r="C422" s="205" t="s">
        <v>356</v>
      </c>
      <c r="D422" s="86">
        <v>61696</v>
      </c>
      <c r="E422" s="53">
        <v>61696</v>
      </c>
      <c r="F422" s="53"/>
      <c r="G422" s="108"/>
      <c r="H422" s="86">
        <v>61696</v>
      </c>
      <c r="I422" s="53">
        <v>61696</v>
      </c>
      <c r="J422" s="53"/>
      <c r="K422" s="108"/>
      <c r="L422" s="86">
        <v>61696</v>
      </c>
      <c r="M422" s="53">
        <v>61696</v>
      </c>
      <c r="N422" s="53"/>
      <c r="O422" s="108"/>
      <c r="P422" s="7"/>
      <c r="Q422" s="81"/>
    </row>
    <row r="423" spans="1:17" s="10" customFormat="1" x14ac:dyDescent="0.3">
      <c r="A423" s="24"/>
      <c r="B423" s="52"/>
      <c r="C423" s="205" t="s">
        <v>357</v>
      </c>
      <c r="D423" s="86">
        <v>46912</v>
      </c>
      <c r="E423" s="53">
        <v>46912</v>
      </c>
      <c r="F423" s="53"/>
      <c r="G423" s="108"/>
      <c r="H423" s="86">
        <v>46912</v>
      </c>
      <c r="I423" s="53">
        <v>46912</v>
      </c>
      <c r="J423" s="53"/>
      <c r="K423" s="108"/>
      <c r="L423" s="86">
        <v>46912</v>
      </c>
      <c r="M423" s="53">
        <v>46912</v>
      </c>
      <c r="N423" s="53"/>
      <c r="O423" s="108"/>
      <c r="P423" s="7"/>
      <c r="Q423" s="81"/>
    </row>
    <row r="424" spans="1:17" s="10" customFormat="1" x14ac:dyDescent="0.3">
      <c r="A424" s="24"/>
      <c r="B424" s="52"/>
      <c r="C424" s="205" t="s">
        <v>358</v>
      </c>
      <c r="D424" s="86">
        <v>32667</v>
      </c>
      <c r="E424" s="53">
        <v>32667</v>
      </c>
      <c r="F424" s="53"/>
      <c r="G424" s="108"/>
      <c r="H424" s="86">
        <v>32667</v>
      </c>
      <c r="I424" s="53">
        <v>32667</v>
      </c>
      <c r="J424" s="53"/>
      <c r="K424" s="108"/>
      <c r="L424" s="86">
        <v>32667</v>
      </c>
      <c r="M424" s="53">
        <v>32667</v>
      </c>
      <c r="N424" s="53"/>
      <c r="O424" s="108"/>
      <c r="P424" s="7"/>
      <c r="Q424" s="81"/>
    </row>
    <row r="425" spans="1:17" s="10" customFormat="1" ht="28.2" x14ac:dyDescent="0.3">
      <c r="A425" s="24"/>
      <c r="B425" s="52"/>
      <c r="C425" s="205" t="s">
        <v>359</v>
      </c>
      <c r="D425" s="86">
        <v>108725</v>
      </c>
      <c r="E425" s="53">
        <v>108725</v>
      </c>
      <c r="F425" s="53"/>
      <c r="G425" s="108"/>
      <c r="H425" s="86">
        <v>108725</v>
      </c>
      <c r="I425" s="53">
        <v>108725</v>
      </c>
      <c r="J425" s="53"/>
      <c r="K425" s="108"/>
      <c r="L425" s="86">
        <v>108725</v>
      </c>
      <c r="M425" s="53">
        <v>108725</v>
      </c>
      <c r="N425" s="53"/>
      <c r="O425" s="108"/>
      <c r="P425" s="7"/>
      <c r="Q425" s="81"/>
    </row>
    <row r="426" spans="1:17" s="10" customFormat="1" ht="28.2" x14ac:dyDescent="0.3">
      <c r="A426" s="24"/>
      <c r="B426" s="52"/>
      <c r="C426" s="205" t="s">
        <v>528</v>
      </c>
      <c r="D426" s="86"/>
      <c r="E426" s="53"/>
      <c r="F426" s="53"/>
      <c r="G426" s="108"/>
      <c r="H426" s="86">
        <v>118149</v>
      </c>
      <c r="I426" s="53">
        <v>118149</v>
      </c>
      <c r="J426" s="53"/>
      <c r="K426" s="108"/>
      <c r="L426" s="86">
        <v>118149</v>
      </c>
      <c r="M426" s="53">
        <v>118149</v>
      </c>
      <c r="N426" s="53"/>
      <c r="O426" s="108"/>
      <c r="P426" s="7"/>
      <c r="Q426" s="81"/>
    </row>
    <row r="427" spans="1:17" s="10" customFormat="1" x14ac:dyDescent="0.3">
      <c r="A427" s="24"/>
      <c r="B427" s="52"/>
      <c r="C427" s="197" t="s">
        <v>28</v>
      </c>
      <c r="D427" s="87">
        <f t="shared" ref="D427:K427" si="48">SUM(D420:D425)</f>
        <v>386824</v>
      </c>
      <c r="E427" s="40">
        <f t="shared" si="48"/>
        <v>386824</v>
      </c>
      <c r="F427" s="40">
        <f t="shared" si="48"/>
        <v>0</v>
      </c>
      <c r="G427" s="104">
        <f t="shared" si="48"/>
        <v>0</v>
      </c>
      <c r="H427" s="87">
        <f>SUM(H420:H426)</f>
        <v>462377</v>
      </c>
      <c r="I427" s="40">
        <f>SUM(I420:I426)</f>
        <v>462377</v>
      </c>
      <c r="J427" s="40">
        <f t="shared" si="48"/>
        <v>0</v>
      </c>
      <c r="K427" s="104">
        <f t="shared" si="48"/>
        <v>0</v>
      </c>
      <c r="L427" s="87">
        <f>SUM(L420:L426)</f>
        <v>462377</v>
      </c>
      <c r="M427" s="40">
        <f>SUM(M420:M426)</f>
        <v>462377</v>
      </c>
      <c r="N427" s="40">
        <f t="shared" ref="N427:O427" si="49">SUM(N420:N425)</f>
        <v>0</v>
      </c>
      <c r="O427" s="104">
        <f t="shared" si="49"/>
        <v>0</v>
      </c>
      <c r="P427" s="7"/>
      <c r="Q427" s="81"/>
    </row>
    <row r="428" spans="1:17" s="10" customFormat="1" x14ac:dyDescent="0.3">
      <c r="A428" s="24"/>
      <c r="B428" s="52"/>
      <c r="C428" s="197"/>
      <c r="D428" s="87"/>
      <c r="E428" s="40"/>
      <c r="F428" s="40"/>
      <c r="G428" s="104"/>
      <c r="H428" s="87"/>
      <c r="I428" s="40"/>
      <c r="J428" s="40"/>
      <c r="K428" s="104"/>
      <c r="L428" s="87"/>
      <c r="M428" s="40"/>
      <c r="N428" s="40"/>
      <c r="O428" s="104"/>
      <c r="P428" s="7"/>
      <c r="Q428" s="81"/>
    </row>
    <row r="429" spans="1:17" s="10" customFormat="1" x14ac:dyDescent="0.3">
      <c r="A429" s="24"/>
      <c r="B429" s="52"/>
      <c r="C429" s="82" t="s">
        <v>47</v>
      </c>
      <c r="D429" s="89">
        <f>D405+D417+D427</f>
        <v>395274</v>
      </c>
      <c r="E429" s="44">
        <f t="shared" ref="E429:G429" si="50">E405+E417+E427</f>
        <v>395274</v>
      </c>
      <c r="F429" s="44">
        <f t="shared" si="50"/>
        <v>0</v>
      </c>
      <c r="G429" s="114">
        <f t="shared" si="50"/>
        <v>0</v>
      </c>
      <c r="H429" s="89">
        <f>H405+H417+H427</f>
        <v>477511</v>
      </c>
      <c r="I429" s="44">
        <f t="shared" ref="I429:K429" si="51">I405+I417+I427</f>
        <v>477511</v>
      </c>
      <c r="J429" s="44">
        <f t="shared" si="51"/>
        <v>0</v>
      </c>
      <c r="K429" s="114">
        <f t="shared" si="51"/>
        <v>0</v>
      </c>
      <c r="L429" s="89">
        <f>L405+L417+L427</f>
        <v>478199</v>
      </c>
      <c r="M429" s="44">
        <f t="shared" ref="M429:O429" si="52">M405+M417+M427</f>
        <v>478199</v>
      </c>
      <c r="N429" s="44">
        <f t="shared" si="52"/>
        <v>0</v>
      </c>
      <c r="O429" s="114">
        <f t="shared" si="52"/>
        <v>0</v>
      </c>
      <c r="P429" s="7"/>
      <c r="Q429" s="81"/>
    </row>
    <row r="430" spans="1:17" s="10" customFormat="1" x14ac:dyDescent="0.3">
      <c r="A430" s="24"/>
      <c r="B430" s="42"/>
      <c r="C430" s="82"/>
      <c r="D430" s="41"/>
      <c r="E430" s="71"/>
      <c r="F430" s="71"/>
      <c r="G430" s="105"/>
      <c r="H430" s="41"/>
      <c r="I430" s="71"/>
      <c r="J430" s="71"/>
      <c r="K430" s="105"/>
      <c r="L430" s="41"/>
      <c r="M430" s="71"/>
      <c r="N430" s="71"/>
      <c r="O430" s="105"/>
      <c r="P430" s="7"/>
      <c r="Q430" s="81"/>
    </row>
    <row r="431" spans="1:17" s="10" customFormat="1" x14ac:dyDescent="0.3">
      <c r="A431" s="24"/>
      <c r="B431" s="42"/>
      <c r="C431" s="66" t="s">
        <v>14</v>
      </c>
      <c r="D431" s="79">
        <f t="shared" ref="D431:K431" si="53">D83+D102+D206+D230+D288+D362+D399+D429</f>
        <v>2136706</v>
      </c>
      <c r="E431" s="33">
        <f t="shared" si="53"/>
        <v>1776506</v>
      </c>
      <c r="F431" s="33">
        <f t="shared" si="53"/>
        <v>321200</v>
      </c>
      <c r="G431" s="99">
        <f t="shared" si="53"/>
        <v>39000</v>
      </c>
      <c r="H431" s="79">
        <f t="shared" si="53"/>
        <v>2781313</v>
      </c>
      <c r="I431" s="33">
        <f t="shared" si="53"/>
        <v>2388955</v>
      </c>
      <c r="J431" s="33">
        <f t="shared" si="53"/>
        <v>353358</v>
      </c>
      <c r="K431" s="99">
        <f t="shared" si="53"/>
        <v>39000</v>
      </c>
      <c r="L431" s="79">
        <f t="shared" ref="L431:O431" si="54">L83+L102+L206+L230+L288+L362+L399+L429</f>
        <v>3061759</v>
      </c>
      <c r="M431" s="33">
        <f t="shared" si="54"/>
        <v>2645485</v>
      </c>
      <c r="N431" s="33">
        <f t="shared" si="54"/>
        <v>361408</v>
      </c>
      <c r="O431" s="99">
        <f t="shared" si="54"/>
        <v>54866</v>
      </c>
      <c r="P431" s="7"/>
      <c r="Q431" s="81"/>
    </row>
    <row r="432" spans="1:17" s="10" customFormat="1" x14ac:dyDescent="0.3">
      <c r="A432" s="24"/>
      <c r="B432" s="54"/>
      <c r="C432" s="83"/>
      <c r="D432" s="78"/>
      <c r="E432" s="81"/>
      <c r="F432" s="81"/>
      <c r="G432" s="109"/>
      <c r="H432" s="78"/>
      <c r="I432" s="81"/>
      <c r="J432" s="81"/>
      <c r="K432" s="109"/>
      <c r="L432" s="78"/>
      <c r="M432" s="81"/>
      <c r="N432" s="81"/>
      <c r="O432" s="109"/>
      <c r="P432" s="7"/>
      <c r="Q432" s="81"/>
    </row>
    <row r="433" spans="1:17" s="10" customFormat="1" x14ac:dyDescent="0.3">
      <c r="A433" s="24"/>
      <c r="B433" s="42" t="s">
        <v>80</v>
      </c>
      <c r="C433" s="65" t="s">
        <v>106</v>
      </c>
      <c r="D433" s="78"/>
      <c r="E433" s="81"/>
      <c r="F433" s="81"/>
      <c r="G433" s="109"/>
      <c r="H433" s="78"/>
      <c r="I433" s="81"/>
      <c r="J433" s="81"/>
      <c r="K433" s="109"/>
      <c r="L433" s="78"/>
      <c r="M433" s="81"/>
      <c r="N433" s="81"/>
      <c r="O433" s="109"/>
      <c r="P433" s="7"/>
      <c r="Q433" s="81"/>
    </row>
    <row r="434" spans="1:17" s="10" customFormat="1" x14ac:dyDescent="0.3">
      <c r="A434" s="24"/>
      <c r="B434" s="51"/>
      <c r="C434" s="65" t="s">
        <v>107</v>
      </c>
      <c r="D434" s="78"/>
      <c r="E434" s="81"/>
      <c r="F434" s="81"/>
      <c r="G434" s="109"/>
      <c r="H434" s="78"/>
      <c r="I434" s="81"/>
      <c r="J434" s="81"/>
      <c r="K434" s="109"/>
      <c r="L434" s="78"/>
      <c r="M434" s="81"/>
      <c r="N434" s="81"/>
      <c r="O434" s="109"/>
      <c r="P434" s="7"/>
      <c r="Q434" s="81"/>
    </row>
    <row r="435" spans="1:17" s="10" customFormat="1" x14ac:dyDescent="0.3">
      <c r="A435" s="24"/>
      <c r="B435" s="42"/>
      <c r="C435" s="26" t="s">
        <v>101</v>
      </c>
      <c r="D435" s="35"/>
      <c r="E435" s="30"/>
      <c r="F435" s="30"/>
      <c r="G435" s="100"/>
      <c r="H435" s="35"/>
      <c r="I435" s="30"/>
      <c r="J435" s="30"/>
      <c r="K435" s="100"/>
      <c r="L435" s="35"/>
      <c r="M435" s="30"/>
      <c r="N435" s="30"/>
      <c r="O435" s="100"/>
      <c r="P435" s="7"/>
      <c r="Q435" s="81"/>
    </row>
    <row r="436" spans="1:17" s="10" customFormat="1" x14ac:dyDescent="0.3">
      <c r="A436" s="24"/>
      <c r="B436" s="42"/>
      <c r="C436" s="26" t="s">
        <v>102</v>
      </c>
      <c r="D436" s="35">
        <v>21004</v>
      </c>
      <c r="E436" s="30">
        <v>21004</v>
      </c>
      <c r="F436" s="30"/>
      <c r="G436" s="100"/>
      <c r="H436" s="35">
        <v>21004</v>
      </c>
      <c r="I436" s="30">
        <v>21004</v>
      </c>
      <c r="J436" s="30"/>
      <c r="K436" s="100"/>
      <c r="L436" s="35">
        <v>21004</v>
      </c>
      <c r="M436" s="30">
        <v>21004</v>
      </c>
      <c r="N436" s="30"/>
      <c r="O436" s="100"/>
      <c r="P436" s="7"/>
      <c r="Q436" s="81"/>
    </row>
    <row r="437" spans="1:17" s="10" customFormat="1" x14ac:dyDescent="0.3">
      <c r="A437" s="24"/>
      <c r="B437" s="42"/>
      <c r="C437" s="26" t="s">
        <v>103</v>
      </c>
      <c r="D437" s="35"/>
      <c r="E437" s="30"/>
      <c r="F437" s="30"/>
      <c r="G437" s="100"/>
      <c r="H437" s="35">
        <v>662837</v>
      </c>
      <c r="I437" s="30">
        <v>662837</v>
      </c>
      <c r="J437" s="30"/>
      <c r="K437" s="100"/>
      <c r="L437" s="35">
        <v>868730</v>
      </c>
      <c r="M437" s="30">
        <v>868730</v>
      </c>
      <c r="N437" s="30"/>
      <c r="O437" s="100"/>
      <c r="P437" s="7"/>
      <c r="Q437" s="81"/>
    </row>
    <row r="438" spans="1:17" s="10" customFormat="1" x14ac:dyDescent="0.3">
      <c r="A438" s="24"/>
      <c r="B438" s="42"/>
      <c r="C438" s="82" t="s">
        <v>28</v>
      </c>
      <c r="D438" s="88">
        <f t="shared" ref="D438:K438" si="55">SUM(D435:D437)</f>
        <v>21004</v>
      </c>
      <c r="E438" s="50">
        <f t="shared" si="55"/>
        <v>21004</v>
      </c>
      <c r="F438" s="50">
        <f t="shared" si="55"/>
        <v>0</v>
      </c>
      <c r="G438" s="102">
        <f t="shared" si="55"/>
        <v>0</v>
      </c>
      <c r="H438" s="88">
        <f t="shared" si="55"/>
        <v>683841</v>
      </c>
      <c r="I438" s="50">
        <f t="shared" si="55"/>
        <v>683841</v>
      </c>
      <c r="J438" s="50">
        <f t="shared" si="55"/>
        <v>0</v>
      </c>
      <c r="K438" s="102">
        <f t="shared" si="55"/>
        <v>0</v>
      </c>
      <c r="L438" s="88">
        <f t="shared" ref="L438:O438" si="56">SUM(L435:L437)</f>
        <v>889734</v>
      </c>
      <c r="M438" s="50">
        <f t="shared" si="56"/>
        <v>889734</v>
      </c>
      <c r="N438" s="50">
        <f t="shared" si="56"/>
        <v>0</v>
      </c>
      <c r="O438" s="102">
        <f t="shared" si="56"/>
        <v>0</v>
      </c>
      <c r="P438" s="7"/>
      <c r="Q438" s="81"/>
    </row>
    <row r="439" spans="1:17" s="10" customFormat="1" x14ac:dyDescent="0.3">
      <c r="A439" s="24"/>
      <c r="B439" s="42"/>
      <c r="C439" s="82"/>
      <c r="D439" s="88"/>
      <c r="E439" s="50"/>
      <c r="F439" s="50"/>
      <c r="G439" s="102"/>
      <c r="H439" s="88"/>
      <c r="I439" s="50"/>
      <c r="J439" s="50"/>
      <c r="K439" s="102"/>
      <c r="L439" s="88"/>
      <c r="M439" s="50"/>
      <c r="N439" s="50"/>
      <c r="O439" s="102"/>
      <c r="P439" s="7"/>
      <c r="Q439" s="81"/>
    </row>
    <row r="440" spans="1:17" s="10" customFormat="1" x14ac:dyDescent="0.3">
      <c r="A440" s="24"/>
      <c r="B440" s="42"/>
      <c r="C440" s="26" t="s">
        <v>108</v>
      </c>
      <c r="D440" s="85">
        <v>38852</v>
      </c>
      <c r="E440" s="30">
        <v>38852</v>
      </c>
      <c r="F440" s="31"/>
      <c r="G440" s="32"/>
      <c r="H440" s="85">
        <v>38852</v>
      </c>
      <c r="I440" s="30">
        <v>38852</v>
      </c>
      <c r="J440" s="31"/>
      <c r="K440" s="32"/>
      <c r="L440" s="85">
        <v>38852</v>
      </c>
      <c r="M440" s="30">
        <v>38852</v>
      </c>
      <c r="N440" s="31"/>
      <c r="O440" s="32"/>
      <c r="P440" s="7"/>
      <c r="Q440" s="81"/>
    </row>
    <row r="441" spans="1:17" s="10" customFormat="1" x14ac:dyDescent="0.3">
      <c r="A441" s="24"/>
      <c r="B441" s="32"/>
      <c r="C441" s="65"/>
      <c r="D441" s="24"/>
      <c r="E441" s="31"/>
      <c r="F441" s="31"/>
      <c r="G441" s="32"/>
      <c r="H441" s="24"/>
      <c r="I441" s="31"/>
      <c r="J441" s="31"/>
      <c r="K441" s="32"/>
      <c r="L441" s="24"/>
      <c r="M441" s="31"/>
      <c r="N441" s="31"/>
      <c r="O441" s="32"/>
      <c r="P441" s="7"/>
      <c r="Q441" s="81"/>
    </row>
    <row r="442" spans="1:17" s="10" customFormat="1" ht="17.399999999999999" thickBot="1" x14ac:dyDescent="0.35">
      <c r="A442" s="47"/>
      <c r="B442" s="55"/>
      <c r="C442" s="84" t="s">
        <v>19</v>
      </c>
      <c r="D442" s="111">
        <f t="shared" ref="D442:O442" si="57">SUM(D50,D63,D438,D431)+D440</f>
        <v>3257989</v>
      </c>
      <c r="E442" s="33">
        <f t="shared" si="57"/>
        <v>2897789</v>
      </c>
      <c r="F442" s="33">
        <f t="shared" si="57"/>
        <v>321200</v>
      </c>
      <c r="G442" s="115">
        <f t="shared" si="57"/>
        <v>39000</v>
      </c>
      <c r="H442" s="111">
        <f t="shared" si="57"/>
        <v>4581258</v>
      </c>
      <c r="I442" s="33">
        <f t="shared" si="57"/>
        <v>4188900</v>
      </c>
      <c r="J442" s="33">
        <f t="shared" si="57"/>
        <v>353358</v>
      </c>
      <c r="K442" s="115">
        <f t="shared" si="57"/>
        <v>39000</v>
      </c>
      <c r="L442" s="111">
        <f t="shared" si="57"/>
        <v>5094630</v>
      </c>
      <c r="M442" s="33">
        <f t="shared" si="57"/>
        <v>4678356</v>
      </c>
      <c r="N442" s="33">
        <f t="shared" si="57"/>
        <v>361408</v>
      </c>
      <c r="O442" s="115">
        <f t="shared" si="57"/>
        <v>54866</v>
      </c>
      <c r="P442" s="7"/>
      <c r="Q442" s="81"/>
    </row>
    <row r="443" spans="1:17" s="10" customFormat="1" x14ac:dyDescent="0.3">
      <c r="A443" s="56"/>
      <c r="B443" s="57"/>
      <c r="C443" s="31"/>
      <c r="E443" s="12"/>
      <c r="F443" s="12"/>
      <c r="I443" s="12"/>
      <c r="J443" s="12"/>
      <c r="M443" s="12"/>
      <c r="N443" s="12"/>
      <c r="Q443" s="81"/>
    </row>
    <row r="444" spans="1:17" s="10" customFormat="1" x14ac:dyDescent="0.3">
      <c r="A444" s="58"/>
      <c r="B444" s="31"/>
      <c r="C444" s="31"/>
      <c r="Q444" s="81"/>
    </row>
    <row r="445" spans="1:17" s="10" customFormat="1" x14ac:dyDescent="0.3">
      <c r="A445" s="58"/>
      <c r="B445" s="31"/>
      <c r="C445" s="31"/>
      <c r="D445" s="81"/>
      <c r="H445" s="81"/>
      <c r="L445" s="81"/>
      <c r="Q445" s="81"/>
    </row>
    <row r="446" spans="1:17" s="10" customFormat="1" x14ac:dyDescent="0.3">
      <c r="A446" s="58"/>
      <c r="B446" s="31"/>
      <c r="C446" s="31"/>
      <c r="Q446" s="81"/>
    </row>
    <row r="447" spans="1:17" s="10" customFormat="1" x14ac:dyDescent="0.3">
      <c r="A447" s="58"/>
      <c r="B447" s="31"/>
      <c r="C447" s="31"/>
      <c r="Q447" s="81"/>
    </row>
    <row r="448" spans="1:17" s="10" customFormat="1" x14ac:dyDescent="0.3">
      <c r="A448" s="58"/>
      <c r="B448" s="31"/>
      <c r="C448" s="31"/>
      <c r="Q448" s="81"/>
    </row>
    <row r="449" spans="1:17" s="10" customFormat="1" x14ac:dyDescent="0.3">
      <c r="A449" s="58"/>
      <c r="B449" s="31"/>
      <c r="C449" s="31"/>
      <c r="Q449" s="81"/>
    </row>
    <row r="450" spans="1:17" s="10" customFormat="1" x14ac:dyDescent="0.3">
      <c r="A450" s="58"/>
      <c r="B450" s="31"/>
      <c r="C450" s="31"/>
      <c r="Q450" s="81"/>
    </row>
    <row r="451" spans="1:17" s="10" customFormat="1" x14ac:dyDescent="0.3">
      <c r="A451" s="58"/>
      <c r="B451" s="31"/>
      <c r="C451" s="31"/>
      <c r="Q451" s="81"/>
    </row>
    <row r="452" spans="1:17" s="10" customFormat="1" x14ac:dyDescent="0.3">
      <c r="A452" s="58"/>
      <c r="B452" s="31"/>
      <c r="C452" s="31"/>
      <c r="Q452" s="81"/>
    </row>
    <row r="453" spans="1:17" s="10" customFormat="1" x14ac:dyDescent="0.3">
      <c r="A453" s="58"/>
      <c r="B453" s="31"/>
      <c r="C453" s="31"/>
      <c r="Q453" s="81"/>
    </row>
    <row r="454" spans="1:17" s="10" customFormat="1" x14ac:dyDescent="0.3">
      <c r="A454" s="58"/>
      <c r="B454" s="31"/>
      <c r="C454" s="31"/>
      <c r="Q454" s="81"/>
    </row>
    <row r="455" spans="1:17" s="10" customFormat="1" x14ac:dyDescent="0.3">
      <c r="A455" s="58"/>
      <c r="B455" s="31"/>
      <c r="C455" s="31"/>
      <c r="Q455" s="81"/>
    </row>
    <row r="456" spans="1:17" s="10" customFormat="1" x14ac:dyDescent="0.3">
      <c r="A456" s="58"/>
      <c r="B456" s="31"/>
      <c r="C456" s="31"/>
      <c r="Q456" s="81"/>
    </row>
    <row r="457" spans="1:17" s="10" customFormat="1" x14ac:dyDescent="0.3">
      <c r="A457" s="58"/>
      <c r="B457" s="31"/>
      <c r="C457" s="31"/>
      <c r="Q457" s="81"/>
    </row>
    <row r="458" spans="1:17" s="10" customFormat="1" x14ac:dyDescent="0.3">
      <c r="A458" s="58"/>
      <c r="B458" s="31"/>
      <c r="C458" s="31"/>
      <c r="Q458" s="81"/>
    </row>
    <row r="459" spans="1:17" s="10" customFormat="1" x14ac:dyDescent="0.3">
      <c r="A459" s="58"/>
      <c r="B459" s="31"/>
      <c r="C459" s="31"/>
      <c r="Q459" s="81"/>
    </row>
    <row r="460" spans="1:17" s="10" customFormat="1" x14ac:dyDescent="0.3">
      <c r="A460" s="58"/>
      <c r="B460" s="31"/>
      <c r="C460" s="31"/>
      <c r="Q460" s="81"/>
    </row>
    <row r="461" spans="1:17" s="10" customFormat="1" x14ac:dyDescent="0.3">
      <c r="A461" s="58"/>
      <c r="B461" s="31"/>
      <c r="C461" s="31"/>
      <c r="Q461" s="81"/>
    </row>
    <row r="462" spans="1:17" s="10" customFormat="1" x14ac:dyDescent="0.3">
      <c r="A462" s="58"/>
      <c r="B462" s="31"/>
      <c r="C462" s="31"/>
      <c r="Q462" s="81"/>
    </row>
    <row r="463" spans="1:17" s="10" customFormat="1" x14ac:dyDescent="0.3">
      <c r="A463" s="58"/>
      <c r="B463" s="31"/>
      <c r="C463" s="31"/>
      <c r="Q463" s="81"/>
    </row>
    <row r="464" spans="1:17" s="10" customFormat="1" x14ac:dyDescent="0.3">
      <c r="A464" s="58"/>
      <c r="B464" s="31"/>
      <c r="C464" s="31"/>
      <c r="Q464" s="81"/>
    </row>
    <row r="465" spans="1:17" s="10" customFormat="1" x14ac:dyDescent="0.3">
      <c r="A465" s="58"/>
      <c r="B465" s="31"/>
      <c r="C465" s="31"/>
      <c r="Q465" s="81"/>
    </row>
    <row r="466" spans="1:17" s="10" customFormat="1" x14ac:dyDescent="0.3">
      <c r="A466" s="58"/>
      <c r="B466" s="31"/>
      <c r="C466" s="31"/>
      <c r="Q466" s="81"/>
    </row>
    <row r="467" spans="1:17" s="10" customFormat="1" x14ac:dyDescent="0.3">
      <c r="A467" s="58"/>
      <c r="B467" s="31"/>
      <c r="C467" s="31"/>
      <c r="Q467" s="81"/>
    </row>
    <row r="468" spans="1:17" s="10" customFormat="1" x14ac:dyDescent="0.3">
      <c r="A468" s="58"/>
      <c r="B468" s="31"/>
      <c r="C468" s="31"/>
      <c r="Q468" s="81"/>
    </row>
    <row r="469" spans="1:17" s="10" customFormat="1" x14ac:dyDescent="0.3">
      <c r="A469" s="58"/>
      <c r="B469" s="31"/>
      <c r="C469" s="31"/>
      <c r="Q469" s="81"/>
    </row>
    <row r="470" spans="1:17" s="10" customFormat="1" x14ac:dyDescent="0.3">
      <c r="A470" s="58"/>
      <c r="B470" s="31"/>
      <c r="C470" s="31"/>
      <c r="Q470" s="81"/>
    </row>
    <row r="471" spans="1:17" s="10" customFormat="1" x14ac:dyDescent="0.3">
      <c r="A471" s="58"/>
      <c r="B471" s="31"/>
      <c r="C471" s="31"/>
      <c r="Q471" s="81"/>
    </row>
    <row r="472" spans="1:17" s="10" customFormat="1" x14ac:dyDescent="0.3">
      <c r="A472" s="58"/>
      <c r="B472" s="31"/>
      <c r="C472" s="31"/>
      <c r="Q472" s="81"/>
    </row>
    <row r="473" spans="1:17" s="10" customFormat="1" x14ac:dyDescent="0.3">
      <c r="A473" s="58"/>
      <c r="B473" s="31"/>
      <c r="C473" s="31"/>
      <c r="Q473" s="81"/>
    </row>
    <row r="474" spans="1:17" s="10" customFormat="1" x14ac:dyDescent="0.3">
      <c r="A474" s="58"/>
      <c r="B474" s="31"/>
      <c r="C474" s="31"/>
      <c r="Q474" s="81"/>
    </row>
    <row r="475" spans="1:17" s="10" customFormat="1" x14ac:dyDescent="0.3">
      <c r="A475" s="58"/>
      <c r="B475" s="31"/>
      <c r="C475" s="31"/>
      <c r="Q475" s="81"/>
    </row>
    <row r="476" spans="1:17" s="10" customFormat="1" x14ac:dyDescent="0.3">
      <c r="A476" s="58"/>
      <c r="B476" s="31"/>
      <c r="C476" s="31"/>
      <c r="Q476" s="81"/>
    </row>
    <row r="477" spans="1:17" s="10" customFormat="1" x14ac:dyDescent="0.3">
      <c r="A477" s="58"/>
      <c r="B477" s="31"/>
      <c r="C477" s="31"/>
      <c r="Q477" s="81"/>
    </row>
    <row r="478" spans="1:17" s="10" customFormat="1" x14ac:dyDescent="0.3">
      <c r="A478" s="58"/>
      <c r="B478" s="31"/>
      <c r="C478" s="31"/>
      <c r="Q478" s="81"/>
    </row>
    <row r="479" spans="1:17" s="10" customFormat="1" x14ac:dyDescent="0.3">
      <c r="A479" s="58"/>
      <c r="B479" s="31"/>
      <c r="C479" s="31"/>
      <c r="Q479" s="81"/>
    </row>
    <row r="480" spans="1:17" s="10" customFormat="1" x14ac:dyDescent="0.3">
      <c r="A480" s="58"/>
      <c r="B480" s="31"/>
      <c r="C480" s="31"/>
      <c r="Q480" s="81"/>
    </row>
    <row r="481" spans="1:17" s="10" customFormat="1" x14ac:dyDescent="0.3">
      <c r="A481" s="58"/>
      <c r="B481" s="31"/>
      <c r="C481" s="31"/>
      <c r="Q481" s="81"/>
    </row>
    <row r="482" spans="1:17" s="10" customFormat="1" x14ac:dyDescent="0.3">
      <c r="A482" s="58"/>
      <c r="B482" s="31"/>
      <c r="C482" s="31"/>
      <c r="Q482" s="81"/>
    </row>
    <row r="483" spans="1:17" s="10" customFormat="1" x14ac:dyDescent="0.3">
      <c r="A483" s="58"/>
      <c r="B483" s="31"/>
      <c r="C483" s="31"/>
      <c r="Q483" s="81"/>
    </row>
    <row r="484" spans="1:17" s="10" customFormat="1" x14ac:dyDescent="0.3">
      <c r="A484" s="58"/>
      <c r="B484" s="31"/>
      <c r="C484" s="31"/>
      <c r="Q484" s="81"/>
    </row>
    <row r="485" spans="1:17" s="10" customFormat="1" x14ac:dyDescent="0.3">
      <c r="A485" s="58"/>
      <c r="B485" s="31"/>
      <c r="C485" s="31"/>
      <c r="Q485" s="81"/>
    </row>
  </sheetData>
  <mergeCells count="3">
    <mergeCell ref="D6:G6"/>
    <mergeCell ref="H6:K6"/>
    <mergeCell ref="L6:O6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44" fitToHeight="0" orientation="portrait" r:id="rId1"/>
  <headerFooter alignWithMargins="0">
    <oddHeader>&amp;P. oldal</oddHeader>
  </headerFooter>
  <rowBreaks count="1" manualBreakCount="1">
    <brk id="36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4"/>
  <sheetViews>
    <sheetView view="pageBreakPreview" topLeftCell="D1" zoomScaleNormal="100" zoomScaleSheetLayoutView="100" workbookViewId="0">
      <selection activeCell="AB2" sqref="AB2"/>
    </sheetView>
  </sheetViews>
  <sheetFormatPr defaultColWidth="9.109375" defaultRowHeight="16.8" x14ac:dyDescent="0.3"/>
  <cols>
    <col min="1" max="1" width="16.5546875" style="11" customWidth="1"/>
    <col min="2" max="2" width="8.33203125" style="1" bestFit="1" customWidth="1"/>
    <col min="3" max="3" width="8.33203125" style="1" customWidth="1"/>
    <col min="4" max="4" width="8" style="1" bestFit="1" customWidth="1"/>
    <col min="5" max="5" width="8.33203125" style="1" bestFit="1" customWidth="1"/>
    <col min="6" max="6" width="8.33203125" style="1" customWidth="1"/>
    <col min="7" max="7" width="7.5546875" style="1" customWidth="1"/>
    <col min="8" max="8" width="8.33203125" style="1" bestFit="1" customWidth="1"/>
    <col min="9" max="9" width="8.33203125" style="1" customWidth="1"/>
    <col min="10" max="10" width="7.88671875" style="1" bestFit="1" customWidth="1"/>
    <col min="11" max="11" width="8.33203125" style="1" bestFit="1" customWidth="1"/>
    <col min="12" max="12" width="8.33203125" style="1" customWidth="1"/>
    <col min="13" max="13" width="7.88671875" style="1" bestFit="1" customWidth="1"/>
    <col min="14" max="14" width="8.33203125" style="1" bestFit="1" customWidth="1"/>
    <col min="15" max="15" width="8.33203125" style="1" customWidth="1"/>
    <col min="16" max="16" width="7.88671875" style="1" bestFit="1" customWidth="1"/>
    <col min="17" max="17" width="8.33203125" style="1" bestFit="1" customWidth="1"/>
    <col min="18" max="18" width="8.33203125" style="1" customWidth="1"/>
    <col min="19" max="19" width="7.88671875" style="1" bestFit="1" customWidth="1"/>
    <col min="20" max="20" width="8.33203125" style="17" bestFit="1" customWidth="1"/>
    <col min="21" max="21" width="8.33203125" style="17" customWidth="1"/>
    <col min="22" max="22" width="7.88671875" style="17" bestFit="1" customWidth="1"/>
    <col min="23" max="23" width="8.33203125" style="17" bestFit="1" customWidth="1"/>
    <col min="24" max="24" width="8.33203125" style="17" customWidth="1"/>
    <col min="25" max="25" width="7.88671875" style="17" bestFit="1" customWidth="1"/>
    <col min="26" max="26" width="8.33203125" style="1" bestFit="1" customWidth="1"/>
    <col min="27" max="27" width="8.33203125" style="1" customWidth="1"/>
    <col min="28" max="28" width="8" style="1" bestFit="1" customWidth="1"/>
    <col min="29" max="16384" width="9.109375" style="1"/>
  </cols>
  <sheetData>
    <row r="1" spans="1:28" x14ac:dyDescent="0.3">
      <c r="A1" s="219"/>
      <c r="B1" s="219"/>
      <c r="C1" s="235"/>
      <c r="D1" s="219"/>
      <c r="E1" s="219"/>
      <c r="F1" s="235"/>
      <c r="G1" s="219"/>
      <c r="H1" s="219"/>
      <c r="I1" s="235"/>
      <c r="J1" s="219"/>
      <c r="K1" s="219"/>
      <c r="L1" s="235"/>
      <c r="M1" s="219"/>
      <c r="N1" s="219"/>
      <c r="O1" s="235"/>
      <c r="P1" s="219"/>
      <c r="Q1" s="219"/>
      <c r="R1" s="235"/>
      <c r="S1" s="219"/>
      <c r="T1" s="219"/>
      <c r="U1" s="235"/>
      <c r="V1" s="219"/>
      <c r="W1" s="219"/>
      <c r="X1" s="235"/>
      <c r="Y1" s="219"/>
      <c r="Z1" s="219"/>
      <c r="AA1" s="235"/>
      <c r="AB1" s="236" t="s">
        <v>572</v>
      </c>
    </row>
    <row r="2" spans="1:28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AB2" s="237" t="s">
        <v>553</v>
      </c>
    </row>
    <row r="3" spans="1:28" x14ac:dyDescent="0.3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9"/>
      <c r="U3" s="234"/>
      <c r="V3" s="220"/>
      <c r="W3" s="220"/>
      <c r="X3" s="234"/>
      <c r="Y3" s="220"/>
    </row>
    <row r="4" spans="1:28" x14ac:dyDescent="0.3">
      <c r="A4" s="270" t="s">
        <v>54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69"/>
      <c r="U4" s="234"/>
      <c r="V4" s="220"/>
      <c r="W4" s="220"/>
      <c r="X4" s="234"/>
      <c r="Y4" s="220"/>
    </row>
    <row r="5" spans="1:28" s="2" customFormat="1" ht="18.600000000000001" x14ac:dyDescent="0.3">
      <c r="A5" s="270" t="s">
        <v>193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69"/>
      <c r="U5" s="234"/>
      <c r="V5" s="220"/>
      <c r="W5" s="220"/>
      <c r="X5" s="234"/>
      <c r="Y5" s="220"/>
    </row>
    <row r="6" spans="1:28" s="2" customFormat="1" ht="18.60000000000000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110"/>
      <c r="Y6" s="110"/>
      <c r="Z6" s="110"/>
      <c r="AA6" s="110"/>
    </row>
    <row r="7" spans="1:28" s="15" customFormat="1" ht="38.25" customHeight="1" x14ac:dyDescent="0.25">
      <c r="A7" s="14"/>
      <c r="B7" s="261" t="s">
        <v>26</v>
      </c>
      <c r="C7" s="262"/>
      <c r="D7" s="263"/>
      <c r="E7" s="261" t="s">
        <v>99</v>
      </c>
      <c r="F7" s="262"/>
      <c r="G7" s="263"/>
      <c r="H7" s="261" t="s">
        <v>31</v>
      </c>
      <c r="I7" s="262"/>
      <c r="J7" s="263"/>
      <c r="K7" s="261" t="s">
        <v>56</v>
      </c>
      <c r="L7" s="262"/>
      <c r="M7" s="263"/>
      <c r="N7" s="261" t="s">
        <v>57</v>
      </c>
      <c r="O7" s="262"/>
      <c r="P7" s="263"/>
      <c r="Q7" s="261" t="s">
        <v>58</v>
      </c>
      <c r="R7" s="262"/>
      <c r="S7" s="263"/>
      <c r="T7" s="261" t="s">
        <v>24</v>
      </c>
      <c r="U7" s="262"/>
      <c r="V7" s="263"/>
      <c r="W7" s="261" t="s">
        <v>59</v>
      </c>
      <c r="X7" s="262"/>
      <c r="Y7" s="263"/>
      <c r="Z7" s="264" t="s">
        <v>27</v>
      </c>
      <c r="AA7" s="265"/>
      <c r="AB7" s="266"/>
    </row>
    <row r="8" spans="1:28" s="15" customFormat="1" ht="33.75" customHeight="1" x14ac:dyDescent="0.25">
      <c r="A8" s="125"/>
      <c r="B8" s="16" t="s">
        <v>52</v>
      </c>
      <c r="C8" s="16" t="s">
        <v>485</v>
      </c>
      <c r="D8" s="16" t="s">
        <v>548</v>
      </c>
      <c r="E8" s="16" t="s">
        <v>52</v>
      </c>
      <c r="F8" s="16" t="s">
        <v>485</v>
      </c>
      <c r="G8" s="16" t="s">
        <v>548</v>
      </c>
      <c r="H8" s="16" t="s">
        <v>52</v>
      </c>
      <c r="I8" s="16" t="s">
        <v>485</v>
      </c>
      <c r="J8" s="16" t="s">
        <v>548</v>
      </c>
      <c r="K8" s="16" t="s">
        <v>52</v>
      </c>
      <c r="L8" s="16" t="s">
        <v>485</v>
      </c>
      <c r="M8" s="16" t="s">
        <v>548</v>
      </c>
      <c r="N8" s="16" t="s">
        <v>52</v>
      </c>
      <c r="O8" s="16" t="s">
        <v>485</v>
      </c>
      <c r="P8" s="16" t="s">
        <v>548</v>
      </c>
      <c r="Q8" s="16" t="s">
        <v>52</v>
      </c>
      <c r="R8" s="16" t="s">
        <v>485</v>
      </c>
      <c r="S8" s="16" t="s">
        <v>548</v>
      </c>
      <c r="T8" s="16" t="s">
        <v>52</v>
      </c>
      <c r="U8" s="16" t="s">
        <v>485</v>
      </c>
      <c r="V8" s="16" t="s">
        <v>548</v>
      </c>
      <c r="W8" s="16" t="s">
        <v>52</v>
      </c>
      <c r="X8" s="16" t="s">
        <v>485</v>
      </c>
      <c r="Y8" s="16" t="s">
        <v>548</v>
      </c>
      <c r="Z8" s="16" t="s">
        <v>52</v>
      </c>
      <c r="AA8" s="16" t="s">
        <v>485</v>
      </c>
      <c r="AB8" s="16" t="s">
        <v>548</v>
      </c>
    </row>
    <row r="9" spans="1:28" ht="23.25" customHeight="1" x14ac:dyDescent="0.3">
      <c r="A9" s="18" t="s">
        <v>48</v>
      </c>
      <c r="B9" s="3">
        <v>235568</v>
      </c>
      <c r="C9" s="3">
        <v>234983</v>
      </c>
      <c r="D9" s="3">
        <v>240786</v>
      </c>
      <c r="E9" s="3">
        <v>45759</v>
      </c>
      <c r="F9" s="3">
        <v>45836</v>
      </c>
      <c r="G9" s="3">
        <v>46983</v>
      </c>
      <c r="H9" s="3">
        <v>76300</v>
      </c>
      <c r="I9" s="3">
        <v>76300</v>
      </c>
      <c r="J9" s="3">
        <v>84480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17700</v>
      </c>
      <c r="R9" s="3">
        <v>17700</v>
      </c>
      <c r="S9" s="3">
        <v>17700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f>B9+E9+H9+K9+N9+Q9+T9+W9</f>
        <v>375327</v>
      </c>
      <c r="AA9" s="3">
        <f t="shared" ref="AA9:AB12" si="0">C9+F9+I9+L9+O9+R9+U9+X9</f>
        <v>374819</v>
      </c>
      <c r="AB9" s="3">
        <f t="shared" si="0"/>
        <v>389949</v>
      </c>
    </row>
    <row r="10" spans="1:28" s="19" customFormat="1" ht="27.75" customHeight="1" x14ac:dyDescent="0.3">
      <c r="A10" s="112" t="s">
        <v>546</v>
      </c>
      <c r="B10" s="4">
        <v>4892</v>
      </c>
      <c r="C10" s="4">
        <v>4892</v>
      </c>
      <c r="D10" s="4">
        <v>4892</v>
      </c>
      <c r="E10" s="4">
        <v>477</v>
      </c>
      <c r="F10" s="4">
        <v>477</v>
      </c>
      <c r="G10" s="4">
        <v>477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f>B10+E10+H10+K10+N10+Q10+T10+W10</f>
        <v>5369</v>
      </c>
      <c r="AA10" s="4">
        <f t="shared" si="0"/>
        <v>5369</v>
      </c>
      <c r="AB10" s="4">
        <f t="shared" si="0"/>
        <v>5369</v>
      </c>
    </row>
    <row r="11" spans="1:28" s="19" customFormat="1" ht="27.75" customHeight="1" x14ac:dyDescent="0.3">
      <c r="A11" s="112" t="s">
        <v>547</v>
      </c>
      <c r="B11" s="4"/>
      <c r="C11" s="4"/>
      <c r="D11" s="4">
        <v>5750</v>
      </c>
      <c r="E11" s="4"/>
      <c r="F11" s="4"/>
      <c r="G11" s="4">
        <v>1158</v>
      </c>
      <c r="H11" s="4"/>
      <c r="I11" s="4"/>
      <c r="J11" s="4">
        <v>1123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>
        <f>B11+E11+H11+K11+N11+Q11+T11+W11</f>
        <v>0</v>
      </c>
      <c r="AA11" s="4">
        <f t="shared" ref="AA11" si="1">C11+F11+I11+L11+O11+R11+U11+X11</f>
        <v>0</v>
      </c>
      <c r="AB11" s="4">
        <f t="shared" ref="AB11" si="2">D11+G11+J11+M11+P11+S11+V11+Y11</f>
        <v>8031</v>
      </c>
    </row>
    <row r="12" spans="1:28" ht="27" x14ac:dyDescent="0.3">
      <c r="A12" s="18" t="s">
        <v>98</v>
      </c>
      <c r="B12" s="3">
        <v>25600</v>
      </c>
      <c r="C12" s="3">
        <v>25694</v>
      </c>
      <c r="D12" s="3">
        <v>25921</v>
      </c>
      <c r="E12" s="3">
        <v>5100</v>
      </c>
      <c r="F12" s="3">
        <v>5119</v>
      </c>
      <c r="G12" s="3">
        <v>5176</v>
      </c>
      <c r="H12" s="3">
        <v>3700</v>
      </c>
      <c r="I12" s="3">
        <v>3700</v>
      </c>
      <c r="J12" s="3">
        <v>3060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600</v>
      </c>
      <c r="R12" s="3">
        <v>600</v>
      </c>
      <c r="S12" s="3">
        <v>350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f>B12+E12+H12+K12+N12+Q12+T12+W12</f>
        <v>35000</v>
      </c>
      <c r="AA12" s="3">
        <f t="shared" si="0"/>
        <v>35113</v>
      </c>
      <c r="AB12" s="3">
        <f t="shared" si="0"/>
        <v>34507</v>
      </c>
    </row>
    <row r="13" spans="1:28" ht="40.200000000000003" x14ac:dyDescent="0.3">
      <c r="A13" s="112" t="s">
        <v>545</v>
      </c>
      <c r="B13" s="4"/>
      <c r="C13" s="4"/>
      <c r="D13" s="4">
        <v>699</v>
      </c>
      <c r="E13" s="4"/>
      <c r="F13" s="4"/>
      <c r="G13" s="4">
        <v>152</v>
      </c>
      <c r="H13" s="4"/>
      <c r="I13" s="4"/>
      <c r="J13" s="4">
        <v>10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>
        <f>B13+E13+H13+K13+N13+Q13+T13+W13</f>
        <v>0</v>
      </c>
      <c r="AA13" s="4">
        <f t="shared" ref="AA13" si="3">C13+F13+I13+L13+O13+R13+U13+X13</f>
        <v>0</v>
      </c>
      <c r="AB13" s="4">
        <f t="shared" ref="AB13" si="4">D13+G13+J13+M13+P13+S13+V13+Y13</f>
        <v>861</v>
      </c>
    </row>
    <row r="14" spans="1:28" s="19" customFormat="1" ht="24.75" customHeight="1" x14ac:dyDescent="0.3">
      <c r="A14" s="112" t="s">
        <v>28</v>
      </c>
      <c r="B14" s="4">
        <f t="shared" ref="B14:AB14" si="5">B9+B12</f>
        <v>261168</v>
      </c>
      <c r="C14" s="4">
        <f t="shared" ref="C14" si="6">C9+C12</f>
        <v>260677</v>
      </c>
      <c r="D14" s="4">
        <f t="shared" si="5"/>
        <v>266707</v>
      </c>
      <c r="E14" s="4">
        <f t="shared" si="5"/>
        <v>50859</v>
      </c>
      <c r="F14" s="4">
        <f t="shared" ref="F14" si="7">F9+F12</f>
        <v>50955</v>
      </c>
      <c r="G14" s="4">
        <f t="shared" si="5"/>
        <v>52159</v>
      </c>
      <c r="H14" s="4">
        <f t="shared" si="5"/>
        <v>80000</v>
      </c>
      <c r="I14" s="4">
        <f t="shared" ref="I14" si="8">I9+I12</f>
        <v>80000</v>
      </c>
      <c r="J14" s="4">
        <f t="shared" si="5"/>
        <v>87540</v>
      </c>
      <c r="K14" s="4">
        <f t="shared" si="5"/>
        <v>0</v>
      </c>
      <c r="L14" s="4">
        <f t="shared" ref="L14" si="9">L9+L12</f>
        <v>0</v>
      </c>
      <c r="M14" s="4">
        <f t="shared" si="5"/>
        <v>0</v>
      </c>
      <c r="N14" s="4">
        <f t="shared" si="5"/>
        <v>0</v>
      </c>
      <c r="O14" s="4">
        <f t="shared" ref="O14" si="10">O9+O12</f>
        <v>0</v>
      </c>
      <c r="P14" s="4">
        <f t="shared" si="5"/>
        <v>0</v>
      </c>
      <c r="Q14" s="4">
        <f t="shared" si="5"/>
        <v>18300</v>
      </c>
      <c r="R14" s="4">
        <f t="shared" ref="R14" si="11">R9+R12</f>
        <v>18300</v>
      </c>
      <c r="S14" s="4">
        <f t="shared" si="5"/>
        <v>18050</v>
      </c>
      <c r="T14" s="4">
        <f t="shared" si="5"/>
        <v>0</v>
      </c>
      <c r="U14" s="4">
        <f t="shared" ref="U14" si="12">U9+U12</f>
        <v>0</v>
      </c>
      <c r="V14" s="4">
        <f t="shared" si="5"/>
        <v>0</v>
      </c>
      <c r="W14" s="4">
        <f t="shared" si="5"/>
        <v>0</v>
      </c>
      <c r="X14" s="4">
        <f t="shared" ref="X14" si="13">X9+X12</f>
        <v>0</v>
      </c>
      <c r="Y14" s="4">
        <f t="shared" si="5"/>
        <v>0</v>
      </c>
      <c r="Z14" s="4">
        <f t="shared" si="5"/>
        <v>410327</v>
      </c>
      <c r="AA14" s="4">
        <f t="shared" ref="AA14" si="14">AA9+AA12</f>
        <v>409932</v>
      </c>
      <c r="AB14" s="4">
        <f t="shared" si="5"/>
        <v>424456</v>
      </c>
    </row>
  </sheetData>
  <mergeCells count="12">
    <mergeCell ref="W7:Y7"/>
    <mergeCell ref="Z7:AB7"/>
    <mergeCell ref="A3:T3"/>
    <mergeCell ref="A4:T4"/>
    <mergeCell ref="A5:T5"/>
    <mergeCell ref="B7:D7"/>
    <mergeCell ref="E7:G7"/>
    <mergeCell ref="H7:J7"/>
    <mergeCell ref="K7:M7"/>
    <mergeCell ref="N7:P7"/>
    <mergeCell ref="Q7:S7"/>
    <mergeCell ref="T7:V7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"/>
  <sheetViews>
    <sheetView tabSelected="1" view="pageBreakPreview" zoomScale="110" zoomScaleNormal="100" zoomScaleSheetLayoutView="110" workbookViewId="0">
      <selection activeCell="M1" sqref="M1"/>
    </sheetView>
  </sheetViews>
  <sheetFormatPr defaultRowHeight="13.2" x14ac:dyDescent="0.25"/>
  <cols>
    <col min="1" max="1" width="40" style="142" customWidth="1"/>
    <col min="2" max="4" width="10.44140625" style="142" customWidth="1"/>
    <col min="5" max="6" width="10.44140625" style="126" customWidth="1"/>
    <col min="7" max="7" width="4.6640625" style="142" customWidth="1"/>
    <col min="8" max="8" width="32.44140625" style="142" customWidth="1"/>
    <col min="9" max="9" width="8.5546875" style="142" bestFit="1" customWidth="1"/>
    <col min="10" max="11" width="10.44140625" style="142" customWidth="1"/>
    <col min="12" max="12" width="9.88671875" style="126" customWidth="1"/>
    <col min="13" max="13" width="9.109375" style="126"/>
    <col min="14" max="254" width="9.109375" style="142"/>
    <col min="255" max="255" width="40" style="142" customWidth="1"/>
    <col min="256" max="256" width="12" style="142" customWidth="1"/>
    <col min="257" max="259" width="10.44140625" style="142" customWidth="1"/>
    <col min="260" max="260" width="11" style="142" customWidth="1"/>
    <col min="261" max="261" width="4.6640625" style="142" customWidth="1"/>
    <col min="262" max="262" width="32.44140625" style="142" customWidth="1"/>
    <col min="263" max="263" width="12" style="142" customWidth="1"/>
    <col min="264" max="266" width="13.5546875" style="142" customWidth="1"/>
    <col min="267" max="267" width="11" style="142" customWidth="1"/>
    <col min="268" max="510" width="9.109375" style="142"/>
    <col min="511" max="511" width="40" style="142" customWidth="1"/>
    <col min="512" max="512" width="12" style="142" customWidth="1"/>
    <col min="513" max="515" width="10.44140625" style="142" customWidth="1"/>
    <col min="516" max="516" width="11" style="142" customWidth="1"/>
    <col min="517" max="517" width="4.6640625" style="142" customWidth="1"/>
    <col min="518" max="518" width="32.44140625" style="142" customWidth="1"/>
    <col min="519" max="519" width="12" style="142" customWidth="1"/>
    <col min="520" max="522" width="13.5546875" style="142" customWidth="1"/>
    <col min="523" max="523" width="11" style="142" customWidth="1"/>
    <col min="524" max="766" width="9.109375" style="142"/>
    <col min="767" max="767" width="40" style="142" customWidth="1"/>
    <col min="768" max="768" width="12" style="142" customWidth="1"/>
    <col min="769" max="771" width="10.44140625" style="142" customWidth="1"/>
    <col min="772" max="772" width="11" style="142" customWidth="1"/>
    <col min="773" max="773" width="4.6640625" style="142" customWidth="1"/>
    <col min="774" max="774" width="32.44140625" style="142" customWidth="1"/>
    <col min="775" max="775" width="12" style="142" customWidth="1"/>
    <col min="776" max="778" width="13.5546875" style="142" customWidth="1"/>
    <col min="779" max="779" width="11" style="142" customWidth="1"/>
    <col min="780" max="1022" width="9.109375" style="142"/>
    <col min="1023" max="1023" width="40" style="142" customWidth="1"/>
    <col min="1024" max="1024" width="12" style="142" customWidth="1"/>
    <col min="1025" max="1027" width="10.44140625" style="142" customWidth="1"/>
    <col min="1028" max="1028" width="11" style="142" customWidth="1"/>
    <col min="1029" max="1029" width="4.6640625" style="142" customWidth="1"/>
    <col min="1030" max="1030" width="32.44140625" style="142" customWidth="1"/>
    <col min="1031" max="1031" width="12" style="142" customWidth="1"/>
    <col min="1032" max="1034" width="13.5546875" style="142" customWidth="1"/>
    <col min="1035" max="1035" width="11" style="142" customWidth="1"/>
    <col min="1036" max="1278" width="9.109375" style="142"/>
    <col min="1279" max="1279" width="40" style="142" customWidth="1"/>
    <col min="1280" max="1280" width="12" style="142" customWidth="1"/>
    <col min="1281" max="1283" width="10.44140625" style="142" customWidth="1"/>
    <col min="1284" max="1284" width="11" style="142" customWidth="1"/>
    <col min="1285" max="1285" width="4.6640625" style="142" customWidth="1"/>
    <col min="1286" max="1286" width="32.44140625" style="142" customWidth="1"/>
    <col min="1287" max="1287" width="12" style="142" customWidth="1"/>
    <col min="1288" max="1290" width="13.5546875" style="142" customWidth="1"/>
    <col min="1291" max="1291" width="11" style="142" customWidth="1"/>
    <col min="1292" max="1534" width="9.109375" style="142"/>
    <col min="1535" max="1535" width="40" style="142" customWidth="1"/>
    <col min="1536" max="1536" width="12" style="142" customWidth="1"/>
    <col min="1537" max="1539" width="10.44140625" style="142" customWidth="1"/>
    <col min="1540" max="1540" width="11" style="142" customWidth="1"/>
    <col min="1541" max="1541" width="4.6640625" style="142" customWidth="1"/>
    <col min="1542" max="1542" width="32.44140625" style="142" customWidth="1"/>
    <col min="1543" max="1543" width="12" style="142" customWidth="1"/>
    <col min="1544" max="1546" width="13.5546875" style="142" customWidth="1"/>
    <col min="1547" max="1547" width="11" style="142" customWidth="1"/>
    <col min="1548" max="1790" width="9.109375" style="142"/>
    <col min="1791" max="1791" width="40" style="142" customWidth="1"/>
    <col min="1792" max="1792" width="12" style="142" customWidth="1"/>
    <col min="1793" max="1795" width="10.44140625" style="142" customWidth="1"/>
    <col min="1796" max="1796" width="11" style="142" customWidth="1"/>
    <col min="1797" max="1797" width="4.6640625" style="142" customWidth="1"/>
    <col min="1798" max="1798" width="32.44140625" style="142" customWidth="1"/>
    <col min="1799" max="1799" width="12" style="142" customWidth="1"/>
    <col min="1800" max="1802" width="13.5546875" style="142" customWidth="1"/>
    <col min="1803" max="1803" width="11" style="142" customWidth="1"/>
    <col min="1804" max="2046" width="9.109375" style="142"/>
    <col min="2047" max="2047" width="40" style="142" customWidth="1"/>
    <col min="2048" max="2048" width="12" style="142" customWidth="1"/>
    <col min="2049" max="2051" width="10.44140625" style="142" customWidth="1"/>
    <col min="2052" max="2052" width="11" style="142" customWidth="1"/>
    <col min="2053" max="2053" width="4.6640625" style="142" customWidth="1"/>
    <col min="2054" max="2054" width="32.44140625" style="142" customWidth="1"/>
    <col min="2055" max="2055" width="12" style="142" customWidth="1"/>
    <col min="2056" max="2058" width="13.5546875" style="142" customWidth="1"/>
    <col min="2059" max="2059" width="11" style="142" customWidth="1"/>
    <col min="2060" max="2302" width="9.109375" style="142"/>
    <col min="2303" max="2303" width="40" style="142" customWidth="1"/>
    <col min="2304" max="2304" width="12" style="142" customWidth="1"/>
    <col min="2305" max="2307" width="10.44140625" style="142" customWidth="1"/>
    <col min="2308" max="2308" width="11" style="142" customWidth="1"/>
    <col min="2309" max="2309" width="4.6640625" style="142" customWidth="1"/>
    <col min="2310" max="2310" width="32.44140625" style="142" customWidth="1"/>
    <col min="2311" max="2311" width="12" style="142" customWidth="1"/>
    <col min="2312" max="2314" width="13.5546875" style="142" customWidth="1"/>
    <col min="2315" max="2315" width="11" style="142" customWidth="1"/>
    <col min="2316" max="2558" width="9.109375" style="142"/>
    <col min="2559" max="2559" width="40" style="142" customWidth="1"/>
    <col min="2560" max="2560" width="12" style="142" customWidth="1"/>
    <col min="2561" max="2563" width="10.44140625" style="142" customWidth="1"/>
    <col min="2564" max="2564" width="11" style="142" customWidth="1"/>
    <col min="2565" max="2565" width="4.6640625" style="142" customWidth="1"/>
    <col min="2566" max="2566" width="32.44140625" style="142" customWidth="1"/>
    <col min="2567" max="2567" width="12" style="142" customWidth="1"/>
    <col min="2568" max="2570" width="13.5546875" style="142" customWidth="1"/>
    <col min="2571" max="2571" width="11" style="142" customWidth="1"/>
    <col min="2572" max="2814" width="9.109375" style="142"/>
    <col min="2815" max="2815" width="40" style="142" customWidth="1"/>
    <col min="2816" max="2816" width="12" style="142" customWidth="1"/>
    <col min="2817" max="2819" width="10.44140625" style="142" customWidth="1"/>
    <col min="2820" max="2820" width="11" style="142" customWidth="1"/>
    <col min="2821" max="2821" width="4.6640625" style="142" customWidth="1"/>
    <col min="2822" max="2822" width="32.44140625" style="142" customWidth="1"/>
    <col min="2823" max="2823" width="12" style="142" customWidth="1"/>
    <col min="2824" max="2826" width="13.5546875" style="142" customWidth="1"/>
    <col min="2827" max="2827" width="11" style="142" customWidth="1"/>
    <col min="2828" max="3070" width="9.109375" style="142"/>
    <col min="3071" max="3071" width="40" style="142" customWidth="1"/>
    <col min="3072" max="3072" width="12" style="142" customWidth="1"/>
    <col min="3073" max="3075" width="10.44140625" style="142" customWidth="1"/>
    <col min="3076" max="3076" width="11" style="142" customWidth="1"/>
    <col min="3077" max="3077" width="4.6640625" style="142" customWidth="1"/>
    <col min="3078" max="3078" width="32.44140625" style="142" customWidth="1"/>
    <col min="3079" max="3079" width="12" style="142" customWidth="1"/>
    <col min="3080" max="3082" width="13.5546875" style="142" customWidth="1"/>
    <col min="3083" max="3083" width="11" style="142" customWidth="1"/>
    <col min="3084" max="3326" width="9.109375" style="142"/>
    <col min="3327" max="3327" width="40" style="142" customWidth="1"/>
    <col min="3328" max="3328" width="12" style="142" customWidth="1"/>
    <col min="3329" max="3331" width="10.44140625" style="142" customWidth="1"/>
    <col min="3332" max="3332" width="11" style="142" customWidth="1"/>
    <col min="3333" max="3333" width="4.6640625" style="142" customWidth="1"/>
    <col min="3334" max="3334" width="32.44140625" style="142" customWidth="1"/>
    <col min="3335" max="3335" width="12" style="142" customWidth="1"/>
    <col min="3336" max="3338" width="13.5546875" style="142" customWidth="1"/>
    <col min="3339" max="3339" width="11" style="142" customWidth="1"/>
    <col min="3340" max="3582" width="9.109375" style="142"/>
    <col min="3583" max="3583" width="40" style="142" customWidth="1"/>
    <col min="3584" max="3584" width="12" style="142" customWidth="1"/>
    <col min="3585" max="3587" width="10.44140625" style="142" customWidth="1"/>
    <col min="3588" max="3588" width="11" style="142" customWidth="1"/>
    <col min="3589" max="3589" width="4.6640625" style="142" customWidth="1"/>
    <col min="3590" max="3590" width="32.44140625" style="142" customWidth="1"/>
    <col min="3591" max="3591" width="12" style="142" customWidth="1"/>
    <col min="3592" max="3594" width="13.5546875" style="142" customWidth="1"/>
    <col min="3595" max="3595" width="11" style="142" customWidth="1"/>
    <col min="3596" max="3838" width="9.109375" style="142"/>
    <col min="3839" max="3839" width="40" style="142" customWidth="1"/>
    <col min="3840" max="3840" width="12" style="142" customWidth="1"/>
    <col min="3841" max="3843" width="10.44140625" style="142" customWidth="1"/>
    <col min="3844" max="3844" width="11" style="142" customWidth="1"/>
    <col min="3845" max="3845" width="4.6640625" style="142" customWidth="1"/>
    <col min="3846" max="3846" width="32.44140625" style="142" customWidth="1"/>
    <col min="3847" max="3847" width="12" style="142" customWidth="1"/>
    <col min="3848" max="3850" width="13.5546875" style="142" customWidth="1"/>
    <col min="3851" max="3851" width="11" style="142" customWidth="1"/>
    <col min="3852" max="4094" width="9.109375" style="142"/>
    <col min="4095" max="4095" width="40" style="142" customWidth="1"/>
    <col min="4096" max="4096" width="12" style="142" customWidth="1"/>
    <col min="4097" max="4099" width="10.44140625" style="142" customWidth="1"/>
    <col min="4100" max="4100" width="11" style="142" customWidth="1"/>
    <col min="4101" max="4101" width="4.6640625" style="142" customWidth="1"/>
    <col min="4102" max="4102" width="32.44140625" style="142" customWidth="1"/>
    <col min="4103" max="4103" width="12" style="142" customWidth="1"/>
    <col min="4104" max="4106" width="13.5546875" style="142" customWidth="1"/>
    <col min="4107" max="4107" width="11" style="142" customWidth="1"/>
    <col min="4108" max="4350" width="9.109375" style="142"/>
    <col min="4351" max="4351" width="40" style="142" customWidth="1"/>
    <col min="4352" max="4352" width="12" style="142" customWidth="1"/>
    <col min="4353" max="4355" width="10.44140625" style="142" customWidth="1"/>
    <col min="4356" max="4356" width="11" style="142" customWidth="1"/>
    <col min="4357" max="4357" width="4.6640625" style="142" customWidth="1"/>
    <col min="4358" max="4358" width="32.44140625" style="142" customWidth="1"/>
    <col min="4359" max="4359" width="12" style="142" customWidth="1"/>
    <col min="4360" max="4362" width="13.5546875" style="142" customWidth="1"/>
    <col min="4363" max="4363" width="11" style="142" customWidth="1"/>
    <col min="4364" max="4606" width="9.109375" style="142"/>
    <col min="4607" max="4607" width="40" style="142" customWidth="1"/>
    <col min="4608" max="4608" width="12" style="142" customWidth="1"/>
    <col min="4609" max="4611" width="10.44140625" style="142" customWidth="1"/>
    <col min="4612" max="4612" width="11" style="142" customWidth="1"/>
    <col min="4613" max="4613" width="4.6640625" style="142" customWidth="1"/>
    <col min="4614" max="4614" width="32.44140625" style="142" customWidth="1"/>
    <col min="4615" max="4615" width="12" style="142" customWidth="1"/>
    <col min="4616" max="4618" width="13.5546875" style="142" customWidth="1"/>
    <col min="4619" max="4619" width="11" style="142" customWidth="1"/>
    <col min="4620" max="4862" width="9.109375" style="142"/>
    <col min="4863" max="4863" width="40" style="142" customWidth="1"/>
    <col min="4864" max="4864" width="12" style="142" customWidth="1"/>
    <col min="4865" max="4867" width="10.44140625" style="142" customWidth="1"/>
    <col min="4868" max="4868" width="11" style="142" customWidth="1"/>
    <col min="4869" max="4869" width="4.6640625" style="142" customWidth="1"/>
    <col min="4870" max="4870" width="32.44140625" style="142" customWidth="1"/>
    <col min="4871" max="4871" width="12" style="142" customWidth="1"/>
    <col min="4872" max="4874" width="13.5546875" style="142" customWidth="1"/>
    <col min="4875" max="4875" width="11" style="142" customWidth="1"/>
    <col min="4876" max="5118" width="9.109375" style="142"/>
    <col min="5119" max="5119" width="40" style="142" customWidth="1"/>
    <col min="5120" max="5120" width="12" style="142" customWidth="1"/>
    <col min="5121" max="5123" width="10.44140625" style="142" customWidth="1"/>
    <col min="5124" max="5124" width="11" style="142" customWidth="1"/>
    <col min="5125" max="5125" width="4.6640625" style="142" customWidth="1"/>
    <col min="5126" max="5126" width="32.44140625" style="142" customWidth="1"/>
    <col min="5127" max="5127" width="12" style="142" customWidth="1"/>
    <col min="5128" max="5130" width="13.5546875" style="142" customWidth="1"/>
    <col min="5131" max="5131" width="11" style="142" customWidth="1"/>
    <col min="5132" max="5374" width="9.109375" style="142"/>
    <col min="5375" max="5375" width="40" style="142" customWidth="1"/>
    <col min="5376" max="5376" width="12" style="142" customWidth="1"/>
    <col min="5377" max="5379" width="10.44140625" style="142" customWidth="1"/>
    <col min="5380" max="5380" width="11" style="142" customWidth="1"/>
    <col min="5381" max="5381" width="4.6640625" style="142" customWidth="1"/>
    <col min="5382" max="5382" width="32.44140625" style="142" customWidth="1"/>
    <col min="5383" max="5383" width="12" style="142" customWidth="1"/>
    <col min="5384" max="5386" width="13.5546875" style="142" customWidth="1"/>
    <col min="5387" max="5387" width="11" style="142" customWidth="1"/>
    <col min="5388" max="5630" width="9.109375" style="142"/>
    <col min="5631" max="5631" width="40" style="142" customWidth="1"/>
    <col min="5632" max="5632" width="12" style="142" customWidth="1"/>
    <col min="5633" max="5635" width="10.44140625" style="142" customWidth="1"/>
    <col min="5636" max="5636" width="11" style="142" customWidth="1"/>
    <col min="5637" max="5637" width="4.6640625" style="142" customWidth="1"/>
    <col min="5638" max="5638" width="32.44140625" style="142" customWidth="1"/>
    <col min="5639" max="5639" width="12" style="142" customWidth="1"/>
    <col min="5640" max="5642" width="13.5546875" style="142" customWidth="1"/>
    <col min="5643" max="5643" width="11" style="142" customWidth="1"/>
    <col min="5644" max="5886" width="9.109375" style="142"/>
    <col min="5887" max="5887" width="40" style="142" customWidth="1"/>
    <col min="5888" max="5888" width="12" style="142" customWidth="1"/>
    <col min="5889" max="5891" width="10.44140625" style="142" customWidth="1"/>
    <col min="5892" max="5892" width="11" style="142" customWidth="1"/>
    <col min="5893" max="5893" width="4.6640625" style="142" customWidth="1"/>
    <col min="5894" max="5894" width="32.44140625" style="142" customWidth="1"/>
    <col min="5895" max="5895" width="12" style="142" customWidth="1"/>
    <col min="5896" max="5898" width="13.5546875" style="142" customWidth="1"/>
    <col min="5899" max="5899" width="11" style="142" customWidth="1"/>
    <col min="5900" max="6142" width="9.109375" style="142"/>
    <col min="6143" max="6143" width="40" style="142" customWidth="1"/>
    <col min="6144" max="6144" width="12" style="142" customWidth="1"/>
    <col min="6145" max="6147" width="10.44140625" style="142" customWidth="1"/>
    <col min="6148" max="6148" width="11" style="142" customWidth="1"/>
    <col min="6149" max="6149" width="4.6640625" style="142" customWidth="1"/>
    <col min="6150" max="6150" width="32.44140625" style="142" customWidth="1"/>
    <col min="6151" max="6151" width="12" style="142" customWidth="1"/>
    <col min="6152" max="6154" width="13.5546875" style="142" customWidth="1"/>
    <col min="6155" max="6155" width="11" style="142" customWidth="1"/>
    <col min="6156" max="6398" width="9.109375" style="142"/>
    <col min="6399" max="6399" width="40" style="142" customWidth="1"/>
    <col min="6400" max="6400" width="12" style="142" customWidth="1"/>
    <col min="6401" max="6403" width="10.44140625" style="142" customWidth="1"/>
    <col min="6404" max="6404" width="11" style="142" customWidth="1"/>
    <col min="6405" max="6405" width="4.6640625" style="142" customWidth="1"/>
    <col min="6406" max="6406" width="32.44140625" style="142" customWidth="1"/>
    <col min="6407" max="6407" width="12" style="142" customWidth="1"/>
    <col min="6408" max="6410" width="13.5546875" style="142" customWidth="1"/>
    <col min="6411" max="6411" width="11" style="142" customWidth="1"/>
    <col min="6412" max="6654" width="9.109375" style="142"/>
    <col min="6655" max="6655" width="40" style="142" customWidth="1"/>
    <col min="6656" max="6656" width="12" style="142" customWidth="1"/>
    <col min="6657" max="6659" width="10.44140625" style="142" customWidth="1"/>
    <col min="6660" max="6660" width="11" style="142" customWidth="1"/>
    <col min="6661" max="6661" width="4.6640625" style="142" customWidth="1"/>
    <col min="6662" max="6662" width="32.44140625" style="142" customWidth="1"/>
    <col min="6663" max="6663" width="12" style="142" customWidth="1"/>
    <col min="6664" max="6666" width="13.5546875" style="142" customWidth="1"/>
    <col min="6667" max="6667" width="11" style="142" customWidth="1"/>
    <col min="6668" max="6910" width="9.109375" style="142"/>
    <col min="6911" max="6911" width="40" style="142" customWidth="1"/>
    <col min="6912" max="6912" width="12" style="142" customWidth="1"/>
    <col min="6913" max="6915" width="10.44140625" style="142" customWidth="1"/>
    <col min="6916" max="6916" width="11" style="142" customWidth="1"/>
    <col min="6917" max="6917" width="4.6640625" style="142" customWidth="1"/>
    <col min="6918" max="6918" width="32.44140625" style="142" customWidth="1"/>
    <col min="6919" max="6919" width="12" style="142" customWidth="1"/>
    <col min="6920" max="6922" width="13.5546875" style="142" customWidth="1"/>
    <col min="6923" max="6923" width="11" style="142" customWidth="1"/>
    <col min="6924" max="7166" width="9.109375" style="142"/>
    <col min="7167" max="7167" width="40" style="142" customWidth="1"/>
    <col min="7168" max="7168" width="12" style="142" customWidth="1"/>
    <col min="7169" max="7171" width="10.44140625" style="142" customWidth="1"/>
    <col min="7172" max="7172" width="11" style="142" customWidth="1"/>
    <col min="7173" max="7173" width="4.6640625" style="142" customWidth="1"/>
    <col min="7174" max="7174" width="32.44140625" style="142" customWidth="1"/>
    <col min="7175" max="7175" width="12" style="142" customWidth="1"/>
    <col min="7176" max="7178" width="13.5546875" style="142" customWidth="1"/>
    <col min="7179" max="7179" width="11" style="142" customWidth="1"/>
    <col min="7180" max="7422" width="9.109375" style="142"/>
    <col min="7423" max="7423" width="40" style="142" customWidth="1"/>
    <col min="7424" max="7424" width="12" style="142" customWidth="1"/>
    <col min="7425" max="7427" width="10.44140625" style="142" customWidth="1"/>
    <col min="7428" max="7428" width="11" style="142" customWidth="1"/>
    <col min="7429" max="7429" width="4.6640625" style="142" customWidth="1"/>
    <col min="7430" max="7430" width="32.44140625" style="142" customWidth="1"/>
    <col min="7431" max="7431" width="12" style="142" customWidth="1"/>
    <col min="7432" max="7434" width="13.5546875" style="142" customWidth="1"/>
    <col min="7435" max="7435" width="11" style="142" customWidth="1"/>
    <col min="7436" max="7678" width="9.109375" style="142"/>
    <col min="7679" max="7679" width="40" style="142" customWidth="1"/>
    <col min="7680" max="7680" width="12" style="142" customWidth="1"/>
    <col min="7681" max="7683" width="10.44140625" style="142" customWidth="1"/>
    <col min="7684" max="7684" width="11" style="142" customWidth="1"/>
    <col min="7685" max="7685" width="4.6640625" style="142" customWidth="1"/>
    <col min="7686" max="7686" width="32.44140625" style="142" customWidth="1"/>
    <col min="7687" max="7687" width="12" style="142" customWidth="1"/>
    <col min="7688" max="7690" width="13.5546875" style="142" customWidth="1"/>
    <col min="7691" max="7691" width="11" style="142" customWidth="1"/>
    <col min="7692" max="7934" width="9.109375" style="142"/>
    <col min="7935" max="7935" width="40" style="142" customWidth="1"/>
    <col min="7936" max="7936" width="12" style="142" customWidth="1"/>
    <col min="7937" max="7939" width="10.44140625" style="142" customWidth="1"/>
    <col min="7940" max="7940" width="11" style="142" customWidth="1"/>
    <col min="7941" max="7941" width="4.6640625" style="142" customWidth="1"/>
    <col min="7942" max="7942" width="32.44140625" style="142" customWidth="1"/>
    <col min="7943" max="7943" width="12" style="142" customWidth="1"/>
    <col min="7944" max="7946" width="13.5546875" style="142" customWidth="1"/>
    <col min="7947" max="7947" width="11" style="142" customWidth="1"/>
    <col min="7948" max="8190" width="9.109375" style="142"/>
    <col min="8191" max="8191" width="40" style="142" customWidth="1"/>
    <col min="8192" max="8192" width="12" style="142" customWidth="1"/>
    <col min="8193" max="8195" width="10.44140625" style="142" customWidth="1"/>
    <col min="8196" max="8196" width="11" style="142" customWidth="1"/>
    <col min="8197" max="8197" width="4.6640625" style="142" customWidth="1"/>
    <col min="8198" max="8198" width="32.44140625" style="142" customWidth="1"/>
    <col min="8199" max="8199" width="12" style="142" customWidth="1"/>
    <col min="8200" max="8202" width="13.5546875" style="142" customWidth="1"/>
    <col min="8203" max="8203" width="11" style="142" customWidth="1"/>
    <col min="8204" max="8446" width="9.109375" style="142"/>
    <col min="8447" max="8447" width="40" style="142" customWidth="1"/>
    <col min="8448" max="8448" width="12" style="142" customWidth="1"/>
    <col min="8449" max="8451" width="10.44140625" style="142" customWidth="1"/>
    <col min="8452" max="8452" width="11" style="142" customWidth="1"/>
    <col min="8453" max="8453" width="4.6640625" style="142" customWidth="1"/>
    <col min="8454" max="8454" width="32.44140625" style="142" customWidth="1"/>
    <col min="8455" max="8455" width="12" style="142" customWidth="1"/>
    <col min="8456" max="8458" width="13.5546875" style="142" customWidth="1"/>
    <col min="8459" max="8459" width="11" style="142" customWidth="1"/>
    <col min="8460" max="8702" width="9.109375" style="142"/>
    <col min="8703" max="8703" width="40" style="142" customWidth="1"/>
    <col min="8704" max="8704" width="12" style="142" customWidth="1"/>
    <col min="8705" max="8707" width="10.44140625" style="142" customWidth="1"/>
    <col min="8708" max="8708" width="11" style="142" customWidth="1"/>
    <col min="8709" max="8709" width="4.6640625" style="142" customWidth="1"/>
    <col min="8710" max="8710" width="32.44140625" style="142" customWidth="1"/>
    <col min="8711" max="8711" width="12" style="142" customWidth="1"/>
    <col min="8712" max="8714" width="13.5546875" style="142" customWidth="1"/>
    <col min="8715" max="8715" width="11" style="142" customWidth="1"/>
    <col min="8716" max="8958" width="9.109375" style="142"/>
    <col min="8959" max="8959" width="40" style="142" customWidth="1"/>
    <col min="8960" max="8960" width="12" style="142" customWidth="1"/>
    <col min="8961" max="8963" width="10.44140625" style="142" customWidth="1"/>
    <col min="8964" max="8964" width="11" style="142" customWidth="1"/>
    <col min="8965" max="8965" width="4.6640625" style="142" customWidth="1"/>
    <col min="8966" max="8966" width="32.44140625" style="142" customWidth="1"/>
    <col min="8967" max="8967" width="12" style="142" customWidth="1"/>
    <col min="8968" max="8970" width="13.5546875" style="142" customWidth="1"/>
    <col min="8971" max="8971" width="11" style="142" customWidth="1"/>
    <col min="8972" max="9214" width="9.109375" style="142"/>
    <col min="9215" max="9215" width="40" style="142" customWidth="1"/>
    <col min="9216" max="9216" width="12" style="142" customWidth="1"/>
    <col min="9217" max="9219" width="10.44140625" style="142" customWidth="1"/>
    <col min="9220" max="9220" width="11" style="142" customWidth="1"/>
    <col min="9221" max="9221" width="4.6640625" style="142" customWidth="1"/>
    <col min="9222" max="9222" width="32.44140625" style="142" customWidth="1"/>
    <col min="9223" max="9223" width="12" style="142" customWidth="1"/>
    <col min="9224" max="9226" width="13.5546875" style="142" customWidth="1"/>
    <col min="9227" max="9227" width="11" style="142" customWidth="1"/>
    <col min="9228" max="9470" width="9.109375" style="142"/>
    <col min="9471" max="9471" width="40" style="142" customWidth="1"/>
    <col min="9472" max="9472" width="12" style="142" customWidth="1"/>
    <col min="9473" max="9475" width="10.44140625" style="142" customWidth="1"/>
    <col min="9476" max="9476" width="11" style="142" customWidth="1"/>
    <col min="9477" max="9477" width="4.6640625" style="142" customWidth="1"/>
    <col min="9478" max="9478" width="32.44140625" style="142" customWidth="1"/>
    <col min="9479" max="9479" width="12" style="142" customWidth="1"/>
    <col min="9480" max="9482" width="13.5546875" style="142" customWidth="1"/>
    <col min="9483" max="9483" width="11" style="142" customWidth="1"/>
    <col min="9484" max="9726" width="9.109375" style="142"/>
    <col min="9727" max="9727" width="40" style="142" customWidth="1"/>
    <col min="9728" max="9728" width="12" style="142" customWidth="1"/>
    <col min="9729" max="9731" width="10.44140625" style="142" customWidth="1"/>
    <col min="9732" max="9732" width="11" style="142" customWidth="1"/>
    <col min="9733" max="9733" width="4.6640625" style="142" customWidth="1"/>
    <col min="9734" max="9734" width="32.44140625" style="142" customWidth="1"/>
    <col min="9735" max="9735" width="12" style="142" customWidth="1"/>
    <col min="9736" max="9738" width="13.5546875" style="142" customWidth="1"/>
    <col min="9739" max="9739" width="11" style="142" customWidth="1"/>
    <col min="9740" max="9982" width="9.109375" style="142"/>
    <col min="9983" max="9983" width="40" style="142" customWidth="1"/>
    <col min="9984" max="9984" width="12" style="142" customWidth="1"/>
    <col min="9985" max="9987" width="10.44140625" style="142" customWidth="1"/>
    <col min="9988" max="9988" width="11" style="142" customWidth="1"/>
    <col min="9989" max="9989" width="4.6640625" style="142" customWidth="1"/>
    <col min="9990" max="9990" width="32.44140625" style="142" customWidth="1"/>
    <col min="9991" max="9991" width="12" style="142" customWidth="1"/>
    <col min="9992" max="9994" width="13.5546875" style="142" customWidth="1"/>
    <col min="9995" max="9995" width="11" style="142" customWidth="1"/>
    <col min="9996" max="10238" width="9.109375" style="142"/>
    <col min="10239" max="10239" width="40" style="142" customWidth="1"/>
    <col min="10240" max="10240" width="12" style="142" customWidth="1"/>
    <col min="10241" max="10243" width="10.44140625" style="142" customWidth="1"/>
    <col min="10244" max="10244" width="11" style="142" customWidth="1"/>
    <col min="10245" max="10245" width="4.6640625" style="142" customWidth="1"/>
    <col min="10246" max="10246" width="32.44140625" style="142" customWidth="1"/>
    <col min="10247" max="10247" width="12" style="142" customWidth="1"/>
    <col min="10248" max="10250" width="13.5546875" style="142" customWidth="1"/>
    <col min="10251" max="10251" width="11" style="142" customWidth="1"/>
    <col min="10252" max="10494" width="9.109375" style="142"/>
    <col min="10495" max="10495" width="40" style="142" customWidth="1"/>
    <col min="10496" max="10496" width="12" style="142" customWidth="1"/>
    <col min="10497" max="10499" width="10.44140625" style="142" customWidth="1"/>
    <col min="10500" max="10500" width="11" style="142" customWidth="1"/>
    <col min="10501" max="10501" width="4.6640625" style="142" customWidth="1"/>
    <col min="10502" max="10502" width="32.44140625" style="142" customWidth="1"/>
    <col min="10503" max="10503" width="12" style="142" customWidth="1"/>
    <col min="10504" max="10506" width="13.5546875" style="142" customWidth="1"/>
    <col min="10507" max="10507" width="11" style="142" customWidth="1"/>
    <col min="10508" max="10750" width="9.109375" style="142"/>
    <col min="10751" max="10751" width="40" style="142" customWidth="1"/>
    <col min="10752" max="10752" width="12" style="142" customWidth="1"/>
    <col min="10753" max="10755" width="10.44140625" style="142" customWidth="1"/>
    <col min="10756" max="10756" width="11" style="142" customWidth="1"/>
    <col min="10757" max="10757" width="4.6640625" style="142" customWidth="1"/>
    <col min="10758" max="10758" width="32.44140625" style="142" customWidth="1"/>
    <col min="10759" max="10759" width="12" style="142" customWidth="1"/>
    <col min="10760" max="10762" width="13.5546875" style="142" customWidth="1"/>
    <col min="10763" max="10763" width="11" style="142" customWidth="1"/>
    <col min="10764" max="11006" width="9.109375" style="142"/>
    <col min="11007" max="11007" width="40" style="142" customWidth="1"/>
    <col min="11008" max="11008" width="12" style="142" customWidth="1"/>
    <col min="11009" max="11011" width="10.44140625" style="142" customWidth="1"/>
    <col min="11012" max="11012" width="11" style="142" customWidth="1"/>
    <col min="11013" max="11013" width="4.6640625" style="142" customWidth="1"/>
    <col min="11014" max="11014" width="32.44140625" style="142" customWidth="1"/>
    <col min="11015" max="11015" width="12" style="142" customWidth="1"/>
    <col min="11016" max="11018" width="13.5546875" style="142" customWidth="1"/>
    <col min="11019" max="11019" width="11" style="142" customWidth="1"/>
    <col min="11020" max="11262" width="9.109375" style="142"/>
    <col min="11263" max="11263" width="40" style="142" customWidth="1"/>
    <col min="11264" max="11264" width="12" style="142" customWidth="1"/>
    <col min="11265" max="11267" width="10.44140625" style="142" customWidth="1"/>
    <col min="11268" max="11268" width="11" style="142" customWidth="1"/>
    <col min="11269" max="11269" width="4.6640625" style="142" customWidth="1"/>
    <col min="11270" max="11270" width="32.44140625" style="142" customWidth="1"/>
    <col min="11271" max="11271" width="12" style="142" customWidth="1"/>
    <col min="11272" max="11274" width="13.5546875" style="142" customWidth="1"/>
    <col min="11275" max="11275" width="11" style="142" customWidth="1"/>
    <col min="11276" max="11518" width="9.109375" style="142"/>
    <col min="11519" max="11519" width="40" style="142" customWidth="1"/>
    <col min="11520" max="11520" width="12" style="142" customWidth="1"/>
    <col min="11521" max="11523" width="10.44140625" style="142" customWidth="1"/>
    <col min="11524" max="11524" width="11" style="142" customWidth="1"/>
    <col min="11525" max="11525" width="4.6640625" style="142" customWidth="1"/>
    <col min="11526" max="11526" width="32.44140625" style="142" customWidth="1"/>
    <col min="11527" max="11527" width="12" style="142" customWidth="1"/>
    <col min="11528" max="11530" width="13.5546875" style="142" customWidth="1"/>
    <col min="11531" max="11531" width="11" style="142" customWidth="1"/>
    <col min="11532" max="11774" width="9.109375" style="142"/>
    <col min="11775" max="11775" width="40" style="142" customWidth="1"/>
    <col min="11776" max="11776" width="12" style="142" customWidth="1"/>
    <col min="11777" max="11779" width="10.44140625" style="142" customWidth="1"/>
    <col min="11780" max="11780" width="11" style="142" customWidth="1"/>
    <col min="11781" max="11781" width="4.6640625" style="142" customWidth="1"/>
    <col min="11782" max="11782" width="32.44140625" style="142" customWidth="1"/>
    <col min="11783" max="11783" width="12" style="142" customWidth="1"/>
    <col min="11784" max="11786" width="13.5546875" style="142" customWidth="1"/>
    <col min="11787" max="11787" width="11" style="142" customWidth="1"/>
    <col min="11788" max="12030" width="9.109375" style="142"/>
    <col min="12031" max="12031" width="40" style="142" customWidth="1"/>
    <col min="12032" max="12032" width="12" style="142" customWidth="1"/>
    <col min="12033" max="12035" width="10.44140625" style="142" customWidth="1"/>
    <col min="12036" max="12036" width="11" style="142" customWidth="1"/>
    <col min="12037" max="12037" width="4.6640625" style="142" customWidth="1"/>
    <col min="12038" max="12038" width="32.44140625" style="142" customWidth="1"/>
    <col min="12039" max="12039" width="12" style="142" customWidth="1"/>
    <col min="12040" max="12042" width="13.5546875" style="142" customWidth="1"/>
    <col min="12043" max="12043" width="11" style="142" customWidth="1"/>
    <col min="12044" max="12286" width="9.109375" style="142"/>
    <col min="12287" max="12287" width="40" style="142" customWidth="1"/>
    <col min="12288" max="12288" width="12" style="142" customWidth="1"/>
    <col min="12289" max="12291" width="10.44140625" style="142" customWidth="1"/>
    <col min="12292" max="12292" width="11" style="142" customWidth="1"/>
    <col min="12293" max="12293" width="4.6640625" style="142" customWidth="1"/>
    <col min="12294" max="12294" width="32.44140625" style="142" customWidth="1"/>
    <col min="12295" max="12295" width="12" style="142" customWidth="1"/>
    <col min="12296" max="12298" width="13.5546875" style="142" customWidth="1"/>
    <col min="12299" max="12299" width="11" style="142" customWidth="1"/>
    <col min="12300" max="12542" width="9.109375" style="142"/>
    <col min="12543" max="12543" width="40" style="142" customWidth="1"/>
    <col min="12544" max="12544" width="12" style="142" customWidth="1"/>
    <col min="12545" max="12547" width="10.44140625" style="142" customWidth="1"/>
    <col min="12548" max="12548" width="11" style="142" customWidth="1"/>
    <col min="12549" max="12549" width="4.6640625" style="142" customWidth="1"/>
    <col min="12550" max="12550" width="32.44140625" style="142" customWidth="1"/>
    <col min="12551" max="12551" width="12" style="142" customWidth="1"/>
    <col min="12552" max="12554" width="13.5546875" style="142" customWidth="1"/>
    <col min="12555" max="12555" width="11" style="142" customWidth="1"/>
    <col min="12556" max="12798" width="9.109375" style="142"/>
    <col min="12799" max="12799" width="40" style="142" customWidth="1"/>
    <col min="12800" max="12800" width="12" style="142" customWidth="1"/>
    <col min="12801" max="12803" width="10.44140625" style="142" customWidth="1"/>
    <col min="12804" max="12804" width="11" style="142" customWidth="1"/>
    <col min="12805" max="12805" width="4.6640625" style="142" customWidth="1"/>
    <col min="12806" max="12806" width="32.44140625" style="142" customWidth="1"/>
    <col min="12807" max="12807" width="12" style="142" customWidth="1"/>
    <col min="12808" max="12810" width="13.5546875" style="142" customWidth="1"/>
    <col min="12811" max="12811" width="11" style="142" customWidth="1"/>
    <col min="12812" max="13054" width="9.109375" style="142"/>
    <col min="13055" max="13055" width="40" style="142" customWidth="1"/>
    <col min="13056" max="13056" width="12" style="142" customWidth="1"/>
    <col min="13057" max="13059" width="10.44140625" style="142" customWidth="1"/>
    <col min="13060" max="13060" width="11" style="142" customWidth="1"/>
    <col min="13061" max="13061" width="4.6640625" style="142" customWidth="1"/>
    <col min="13062" max="13062" width="32.44140625" style="142" customWidth="1"/>
    <col min="13063" max="13063" width="12" style="142" customWidth="1"/>
    <col min="13064" max="13066" width="13.5546875" style="142" customWidth="1"/>
    <col min="13067" max="13067" width="11" style="142" customWidth="1"/>
    <col min="13068" max="13310" width="9.109375" style="142"/>
    <col min="13311" max="13311" width="40" style="142" customWidth="1"/>
    <col min="13312" max="13312" width="12" style="142" customWidth="1"/>
    <col min="13313" max="13315" width="10.44140625" style="142" customWidth="1"/>
    <col min="13316" max="13316" width="11" style="142" customWidth="1"/>
    <col min="13317" max="13317" width="4.6640625" style="142" customWidth="1"/>
    <col min="13318" max="13318" width="32.44140625" style="142" customWidth="1"/>
    <col min="13319" max="13319" width="12" style="142" customWidth="1"/>
    <col min="13320" max="13322" width="13.5546875" style="142" customWidth="1"/>
    <col min="13323" max="13323" width="11" style="142" customWidth="1"/>
    <col min="13324" max="13566" width="9.109375" style="142"/>
    <col min="13567" max="13567" width="40" style="142" customWidth="1"/>
    <col min="13568" max="13568" width="12" style="142" customWidth="1"/>
    <col min="13569" max="13571" width="10.44140625" style="142" customWidth="1"/>
    <col min="13572" max="13572" width="11" style="142" customWidth="1"/>
    <col min="13573" max="13573" width="4.6640625" style="142" customWidth="1"/>
    <col min="13574" max="13574" width="32.44140625" style="142" customWidth="1"/>
    <col min="13575" max="13575" width="12" style="142" customWidth="1"/>
    <col min="13576" max="13578" width="13.5546875" style="142" customWidth="1"/>
    <col min="13579" max="13579" width="11" style="142" customWidth="1"/>
    <col min="13580" max="13822" width="9.109375" style="142"/>
    <col min="13823" max="13823" width="40" style="142" customWidth="1"/>
    <col min="13824" max="13824" width="12" style="142" customWidth="1"/>
    <col min="13825" max="13827" width="10.44140625" style="142" customWidth="1"/>
    <col min="13828" max="13828" width="11" style="142" customWidth="1"/>
    <col min="13829" max="13829" width="4.6640625" style="142" customWidth="1"/>
    <col min="13830" max="13830" width="32.44140625" style="142" customWidth="1"/>
    <col min="13831" max="13831" width="12" style="142" customWidth="1"/>
    <col min="13832" max="13834" width="13.5546875" style="142" customWidth="1"/>
    <col min="13835" max="13835" width="11" style="142" customWidth="1"/>
    <col min="13836" max="14078" width="9.109375" style="142"/>
    <col min="14079" max="14079" width="40" style="142" customWidth="1"/>
    <col min="14080" max="14080" width="12" style="142" customWidth="1"/>
    <col min="14081" max="14083" width="10.44140625" style="142" customWidth="1"/>
    <col min="14084" max="14084" width="11" style="142" customWidth="1"/>
    <col min="14085" max="14085" width="4.6640625" style="142" customWidth="1"/>
    <col min="14086" max="14086" width="32.44140625" style="142" customWidth="1"/>
    <col min="14087" max="14087" width="12" style="142" customWidth="1"/>
    <col min="14088" max="14090" width="13.5546875" style="142" customWidth="1"/>
    <col min="14091" max="14091" width="11" style="142" customWidth="1"/>
    <col min="14092" max="14334" width="9.109375" style="142"/>
    <col min="14335" max="14335" width="40" style="142" customWidth="1"/>
    <col min="14336" max="14336" width="12" style="142" customWidth="1"/>
    <col min="14337" max="14339" width="10.44140625" style="142" customWidth="1"/>
    <col min="14340" max="14340" width="11" style="142" customWidth="1"/>
    <col min="14341" max="14341" width="4.6640625" style="142" customWidth="1"/>
    <col min="14342" max="14342" width="32.44140625" style="142" customWidth="1"/>
    <col min="14343" max="14343" width="12" style="142" customWidth="1"/>
    <col min="14344" max="14346" width="13.5546875" style="142" customWidth="1"/>
    <col min="14347" max="14347" width="11" style="142" customWidth="1"/>
    <col min="14348" max="14590" width="9.109375" style="142"/>
    <col min="14591" max="14591" width="40" style="142" customWidth="1"/>
    <col min="14592" max="14592" width="12" style="142" customWidth="1"/>
    <col min="14593" max="14595" width="10.44140625" style="142" customWidth="1"/>
    <col min="14596" max="14596" width="11" style="142" customWidth="1"/>
    <col min="14597" max="14597" width="4.6640625" style="142" customWidth="1"/>
    <col min="14598" max="14598" width="32.44140625" style="142" customWidth="1"/>
    <col min="14599" max="14599" width="12" style="142" customWidth="1"/>
    <col min="14600" max="14602" width="13.5546875" style="142" customWidth="1"/>
    <col min="14603" max="14603" width="11" style="142" customWidth="1"/>
    <col min="14604" max="14846" width="9.109375" style="142"/>
    <col min="14847" max="14847" width="40" style="142" customWidth="1"/>
    <col min="14848" max="14848" width="12" style="142" customWidth="1"/>
    <col min="14849" max="14851" width="10.44140625" style="142" customWidth="1"/>
    <col min="14852" max="14852" width="11" style="142" customWidth="1"/>
    <col min="14853" max="14853" width="4.6640625" style="142" customWidth="1"/>
    <col min="14854" max="14854" width="32.44140625" style="142" customWidth="1"/>
    <col min="14855" max="14855" width="12" style="142" customWidth="1"/>
    <col min="14856" max="14858" width="13.5546875" style="142" customWidth="1"/>
    <col min="14859" max="14859" width="11" style="142" customWidth="1"/>
    <col min="14860" max="15102" width="9.109375" style="142"/>
    <col min="15103" max="15103" width="40" style="142" customWidth="1"/>
    <col min="15104" max="15104" width="12" style="142" customWidth="1"/>
    <col min="15105" max="15107" width="10.44140625" style="142" customWidth="1"/>
    <col min="15108" max="15108" width="11" style="142" customWidth="1"/>
    <col min="15109" max="15109" width="4.6640625" style="142" customWidth="1"/>
    <col min="15110" max="15110" width="32.44140625" style="142" customWidth="1"/>
    <col min="15111" max="15111" width="12" style="142" customWidth="1"/>
    <col min="15112" max="15114" width="13.5546875" style="142" customWidth="1"/>
    <col min="15115" max="15115" width="11" style="142" customWidth="1"/>
    <col min="15116" max="15358" width="9.109375" style="142"/>
    <col min="15359" max="15359" width="40" style="142" customWidth="1"/>
    <col min="15360" max="15360" width="12" style="142" customWidth="1"/>
    <col min="15361" max="15363" width="10.44140625" style="142" customWidth="1"/>
    <col min="15364" max="15364" width="11" style="142" customWidth="1"/>
    <col min="15365" max="15365" width="4.6640625" style="142" customWidth="1"/>
    <col min="15366" max="15366" width="32.44140625" style="142" customWidth="1"/>
    <col min="15367" max="15367" width="12" style="142" customWidth="1"/>
    <col min="15368" max="15370" width="13.5546875" style="142" customWidth="1"/>
    <col min="15371" max="15371" width="11" style="142" customWidth="1"/>
    <col min="15372" max="15614" width="9.109375" style="142"/>
    <col min="15615" max="15615" width="40" style="142" customWidth="1"/>
    <col min="15616" max="15616" width="12" style="142" customWidth="1"/>
    <col min="15617" max="15619" width="10.44140625" style="142" customWidth="1"/>
    <col min="15620" max="15620" width="11" style="142" customWidth="1"/>
    <col min="15621" max="15621" width="4.6640625" style="142" customWidth="1"/>
    <col min="15622" max="15622" width="32.44140625" style="142" customWidth="1"/>
    <col min="15623" max="15623" width="12" style="142" customWidth="1"/>
    <col min="15624" max="15626" width="13.5546875" style="142" customWidth="1"/>
    <col min="15627" max="15627" width="11" style="142" customWidth="1"/>
    <col min="15628" max="15870" width="9.109375" style="142"/>
    <col min="15871" max="15871" width="40" style="142" customWidth="1"/>
    <col min="15872" max="15872" width="12" style="142" customWidth="1"/>
    <col min="15873" max="15875" width="10.44140625" style="142" customWidth="1"/>
    <col min="15876" max="15876" width="11" style="142" customWidth="1"/>
    <col min="15877" max="15877" width="4.6640625" style="142" customWidth="1"/>
    <col min="15878" max="15878" width="32.44140625" style="142" customWidth="1"/>
    <col min="15879" max="15879" width="12" style="142" customWidth="1"/>
    <col min="15880" max="15882" width="13.5546875" style="142" customWidth="1"/>
    <col min="15883" max="15883" width="11" style="142" customWidth="1"/>
    <col min="15884" max="16126" width="9.109375" style="142"/>
    <col min="16127" max="16127" width="40" style="142" customWidth="1"/>
    <col min="16128" max="16128" width="12" style="142" customWidth="1"/>
    <col min="16129" max="16131" width="10.44140625" style="142" customWidth="1"/>
    <col min="16132" max="16132" width="11" style="142" customWidth="1"/>
    <col min="16133" max="16133" width="4.6640625" style="142" customWidth="1"/>
    <col min="16134" max="16134" width="32.44140625" style="142" customWidth="1"/>
    <col min="16135" max="16135" width="12" style="142" customWidth="1"/>
    <col min="16136" max="16138" width="13.5546875" style="142" customWidth="1"/>
    <col min="16139" max="16139" width="11" style="142" customWidth="1"/>
    <col min="16140" max="16384" width="9.109375" style="142"/>
  </cols>
  <sheetData>
    <row r="1" spans="1:15" ht="12.75" customHeight="1" x14ac:dyDescent="0.3">
      <c r="A1" s="154"/>
      <c r="B1" s="153"/>
      <c r="C1" s="153"/>
      <c r="D1" s="153"/>
      <c r="E1" s="147"/>
      <c r="F1" s="147"/>
      <c r="G1" s="153"/>
      <c r="H1" s="152"/>
      <c r="I1" s="151"/>
      <c r="J1" s="150"/>
      <c r="K1" s="150"/>
      <c r="L1" s="236"/>
      <c r="M1" s="252" t="s">
        <v>573</v>
      </c>
    </row>
    <row r="2" spans="1:15" ht="12.75" customHeight="1" x14ac:dyDescent="0.3">
      <c r="A2" s="154"/>
      <c r="B2" s="153"/>
      <c r="C2" s="153"/>
      <c r="D2" s="153"/>
      <c r="E2" s="147"/>
      <c r="F2" s="147"/>
      <c r="G2" s="153"/>
      <c r="H2" s="152"/>
      <c r="I2" s="151"/>
      <c r="J2" s="150"/>
      <c r="K2" s="150"/>
      <c r="L2" s="237"/>
      <c r="M2" s="253" t="s">
        <v>554</v>
      </c>
    </row>
    <row r="3" spans="1:15" x14ac:dyDescent="0.25">
      <c r="A3" s="271" t="s">
        <v>154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5" x14ac:dyDescent="0.25">
      <c r="A4" s="273" t="s">
        <v>194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</row>
    <row r="5" spans="1:15" x14ac:dyDescent="0.25">
      <c r="A5" s="127"/>
      <c r="B5" s="128"/>
      <c r="C5" s="128"/>
      <c r="D5" s="128"/>
      <c r="E5" s="128"/>
      <c r="F5" s="128"/>
      <c r="G5" s="128"/>
      <c r="H5" s="127"/>
      <c r="I5" s="147"/>
      <c r="J5" s="147"/>
      <c r="K5" s="147"/>
    </row>
    <row r="6" spans="1:15" x14ac:dyDescent="0.25">
      <c r="A6" s="129" t="s">
        <v>155</v>
      </c>
      <c r="B6" s="130"/>
      <c r="C6" s="130"/>
      <c r="D6" s="130"/>
      <c r="E6" s="130"/>
      <c r="F6" s="130"/>
      <c r="G6" s="128"/>
      <c r="H6" s="129" t="s">
        <v>156</v>
      </c>
      <c r="I6" s="147"/>
      <c r="J6" s="147"/>
      <c r="K6" s="147"/>
    </row>
    <row r="7" spans="1:15" ht="24" x14ac:dyDescent="0.25">
      <c r="A7" s="232"/>
      <c r="B7" s="233" t="s">
        <v>195</v>
      </c>
      <c r="C7" s="233" t="s">
        <v>483</v>
      </c>
      <c r="D7" s="233" t="s">
        <v>198</v>
      </c>
      <c r="E7" s="233" t="s">
        <v>486</v>
      </c>
      <c r="F7" s="131" t="s">
        <v>555</v>
      </c>
      <c r="G7" s="132"/>
      <c r="H7" s="232"/>
      <c r="I7" s="233" t="s">
        <v>195</v>
      </c>
      <c r="J7" s="233" t="s">
        <v>483</v>
      </c>
      <c r="K7" s="233" t="s">
        <v>198</v>
      </c>
      <c r="L7" s="233" t="s">
        <v>486</v>
      </c>
      <c r="M7" s="131" t="s">
        <v>555</v>
      </c>
    </row>
    <row r="8" spans="1:15" x14ac:dyDescent="0.25">
      <c r="A8" s="129"/>
      <c r="B8" s="133" t="s">
        <v>29</v>
      </c>
      <c r="C8" s="133" t="s">
        <v>29</v>
      </c>
      <c r="D8" s="133" t="s">
        <v>29</v>
      </c>
      <c r="E8" s="133" t="s">
        <v>29</v>
      </c>
      <c r="F8" s="133" t="s">
        <v>29</v>
      </c>
      <c r="G8" s="134"/>
      <c r="H8" s="135"/>
      <c r="I8" s="133" t="s">
        <v>29</v>
      </c>
      <c r="J8" s="133" t="s">
        <v>29</v>
      </c>
      <c r="K8" s="133" t="s">
        <v>29</v>
      </c>
      <c r="L8" s="133" t="s">
        <v>29</v>
      </c>
      <c r="M8" s="133" t="s">
        <v>29</v>
      </c>
    </row>
    <row r="9" spans="1:15" x14ac:dyDescent="0.25">
      <c r="A9" s="127" t="s">
        <v>157</v>
      </c>
      <c r="B9" s="136">
        <v>171855</v>
      </c>
      <c r="C9" s="136">
        <v>196842</v>
      </c>
      <c r="D9" s="136">
        <f>'1. m. bevételek 2018 (3)'!D14+'1. m. bevételek 2018 (3)'!D23+'1. m. bevételek 2018 (3)'!D32+'1. m. bevételek 2018 (3)'!D45+'1. m. bevételek 2018 (3)'!D75</f>
        <v>247645</v>
      </c>
      <c r="E9" s="136">
        <f>'1. m. bevételek 2018 (3)'!H14+'1. m. bevételek 2018 (3)'!H23+'1. m. bevételek 2018 (3)'!H32+'1. m. bevételek 2018 (3)'!H45+'1. m. bevételek 2018 (3)'!H75</f>
        <v>269682</v>
      </c>
      <c r="F9" s="136">
        <f>'1. m. bevételek 2018 (3)'!L14+'1. m. bevételek 2018 (3)'!L23+'1. m. bevételek 2018 (3)'!L32+'1. m. bevételek 2018 (3)'!L45+'1. m. bevételek 2018 (3)'!L75</f>
        <v>273593</v>
      </c>
      <c r="G9" s="136"/>
      <c r="H9" s="127" t="s">
        <v>26</v>
      </c>
      <c r="I9" s="144">
        <v>624662</v>
      </c>
      <c r="J9" s="144">
        <v>644513</v>
      </c>
      <c r="K9" s="144">
        <f>'2. m. kiadások 2018 (3)'!D11+'2. m. kiadások 2018 (3)'!D25+'2. m. kiadások 2018 (3)'!D38+'2. m. kiadások 2018 (3)'!D53+'2. m. kiadások 2018 (3)'!D83</f>
        <v>718914</v>
      </c>
      <c r="L9" s="144">
        <f>'2. m. kiadások 2018 (3)'!H11+'2. m. kiadások 2018 (3)'!H25+'2. m. kiadások 2018 (3)'!H38+'2. m. kiadások 2018 (3)'!H53+'2. m. kiadások 2018 (3)'!H83</f>
        <v>780636</v>
      </c>
      <c r="M9" s="144">
        <f>'2. m. kiadások 2018 (3)'!L11+'2. m. kiadások 2018 (3)'!L25+'2. m. kiadások 2018 (3)'!L38+'2. m. kiadások 2018 (3)'!L53+'2. m. kiadások 2018 (3)'!L83</f>
        <v>789494</v>
      </c>
      <c r="N9" s="144"/>
      <c r="O9" s="144"/>
    </row>
    <row r="10" spans="1:15" x14ac:dyDescent="0.25">
      <c r="A10" s="127" t="s">
        <v>69</v>
      </c>
      <c r="B10" s="136">
        <v>777371</v>
      </c>
      <c r="C10" s="136">
        <v>797342</v>
      </c>
      <c r="D10" s="136">
        <f>'1. m. bevételek 2018 (3)'!D95</f>
        <v>805000</v>
      </c>
      <c r="E10" s="136">
        <f>'1. m. bevételek 2018 (3)'!H95</f>
        <v>805000</v>
      </c>
      <c r="F10" s="136">
        <f>'1. m. bevételek 2018 (3)'!L95</f>
        <v>833000</v>
      </c>
      <c r="G10" s="136"/>
      <c r="H10" s="127" t="s">
        <v>158</v>
      </c>
      <c r="I10" s="144">
        <v>167302</v>
      </c>
      <c r="J10" s="144">
        <v>143411</v>
      </c>
      <c r="K10" s="144">
        <f>'2. m. kiadások 2018 (3)'!D12+'2. m. kiadások 2018 (3)'!D26+'2. m. kiadások 2018 (3)'!D39+'2. m. kiadások 2018 (3)'!D54+'2. m. kiadások 2018 (3)'!D102</f>
        <v>137785</v>
      </c>
      <c r="L10" s="144">
        <f>'2. m. kiadások 2018 (3)'!H12+'2. m. kiadások 2018 (3)'!H26+'2. m. kiadások 2018 (3)'!H39+'2. m. kiadások 2018 (3)'!H54+'2. m. kiadások 2018 (3)'!H102</f>
        <v>146831</v>
      </c>
      <c r="M10" s="144">
        <f>'2. m. kiadások 2018 (3)'!L12+'2. m. kiadások 2018 (3)'!L26+'2. m. kiadások 2018 (3)'!L39+'2. m. kiadások 2018 (3)'!L54+'2. m. kiadások 2018 (3)'!L102</f>
        <v>150705</v>
      </c>
      <c r="N10" s="144"/>
      <c r="O10" s="144"/>
    </row>
    <row r="11" spans="1:15" x14ac:dyDescent="0.25">
      <c r="A11" s="127" t="s">
        <v>159</v>
      </c>
      <c r="B11" s="136">
        <v>1212137</v>
      </c>
      <c r="C11" s="136">
        <v>1252532</v>
      </c>
      <c r="D11" s="136">
        <f>'1. m. bevételek 2018 (3)'!D130</f>
        <v>1050997</v>
      </c>
      <c r="E11" s="136">
        <f>'1. m. bevételek 2018 (3)'!H130</f>
        <v>1117630</v>
      </c>
      <c r="F11" s="136">
        <f>'1. m. bevételek 2018 (3)'!L130-F23</f>
        <v>1173886</v>
      </c>
      <c r="G11" s="136"/>
      <c r="H11" s="127" t="s">
        <v>31</v>
      </c>
      <c r="I11" s="144">
        <v>731478</v>
      </c>
      <c r="J11" s="144">
        <v>816279</v>
      </c>
      <c r="K11" s="144">
        <f>'2. m. kiadások 2018 (3)'!D13+'2. m. kiadások 2018 (3)'!D27+'2. m. kiadások 2018 (3)'!D40+'2. m. kiadások 2018 (3)'!D55+'2. m. kiadások 2018 (3)'!D206</f>
        <v>849149</v>
      </c>
      <c r="L11" s="144">
        <f>'2. m. kiadások 2018 (3)'!H13+'2. m. kiadások 2018 (3)'!H27+'2. m. kiadások 2018 (3)'!H40+'2. m. kiadások 2018 (3)'!H55+'2. m. kiadások 2018 (3)'!H206</f>
        <v>1010855</v>
      </c>
      <c r="M11" s="144">
        <f>'2. m. kiadások 2018 (3)'!L13+'2. m. kiadások 2018 (3)'!L27+'2. m. kiadások 2018 (3)'!L40+'2. m. kiadások 2018 (3)'!L55+'2. m. kiadások 2018 (3)'!L206</f>
        <v>1059254</v>
      </c>
      <c r="N11" s="144"/>
      <c r="O11" s="144"/>
    </row>
    <row r="12" spans="1:15" ht="24" x14ac:dyDescent="0.25">
      <c r="A12" s="127" t="s">
        <v>160</v>
      </c>
      <c r="B12" s="136">
        <v>151359</v>
      </c>
      <c r="C12" s="136">
        <v>150294</v>
      </c>
      <c r="D12" s="136">
        <f>'1. m. bevételek 2018 (3)'!D50+'1. m. bevételek 2018 (3)'!D163</f>
        <v>90479</v>
      </c>
      <c r="E12" s="136">
        <f>'1. m. bevételek 2018 (3)'!H19+'1. m. bevételek 2018 (3)'!H28+'1. m. bevételek 2018 (3)'!H36+'1. m. bevételek 2018 (3)'!H50+'1. m. bevételek 2018 (3)'!H163</f>
        <v>218485</v>
      </c>
      <c r="F12" s="136">
        <f>'1. m. bevételek 2018 (3)'!L19+'1. m. bevételek 2018 (3)'!L28+'1. m. bevételek 2018 (3)'!L36+'1. m. bevételek 2018 (3)'!L50+'1. m. bevételek 2018 (3)'!L163</f>
        <v>233654</v>
      </c>
      <c r="G12" s="136"/>
      <c r="H12" s="139" t="s">
        <v>418</v>
      </c>
      <c r="I12" s="144">
        <v>695626</v>
      </c>
      <c r="J12" s="144">
        <v>586830</v>
      </c>
      <c r="K12" s="144">
        <f>'2. m. kiadások 2018 (3)'!D245+'2. m. kiadások 2018 (3)'!D269</f>
        <v>491093</v>
      </c>
      <c r="L12" s="144">
        <f>'2. m. kiadások 2018 (3)'!H245+'2. m. kiadások 2018 (3)'!H269</f>
        <v>560960</v>
      </c>
      <c r="M12" s="144">
        <f>'2. m. kiadások 2018 (3)'!L245+'2. m. kiadások 2018 (3)'!L269</f>
        <v>619999</v>
      </c>
      <c r="N12" s="144"/>
      <c r="O12" s="144"/>
    </row>
    <row r="13" spans="1:15" x14ac:dyDescent="0.25">
      <c r="A13" s="127" t="s">
        <v>161</v>
      </c>
      <c r="B13" s="136">
        <v>3784</v>
      </c>
      <c r="C13" s="136">
        <v>5183</v>
      </c>
      <c r="D13" s="136">
        <f>'1. m. bevételek 2018 (3)'!D178</f>
        <v>0</v>
      </c>
      <c r="E13" s="136">
        <f>'1. m. bevételek 2018 (3)'!H178</f>
        <v>0</v>
      </c>
      <c r="F13" s="136">
        <f>'1. m. bevételek 2018 (3)'!L178</f>
        <v>0</v>
      </c>
      <c r="G13" s="136"/>
      <c r="H13" s="127" t="s">
        <v>56</v>
      </c>
      <c r="I13" s="144">
        <v>21453</v>
      </c>
      <c r="J13" s="144">
        <v>27292</v>
      </c>
      <c r="K13" s="144">
        <f>'2. m. kiadások 2018 (3)'!D230</f>
        <v>39000</v>
      </c>
      <c r="L13" s="144">
        <f>'2. m. kiadások 2018 (3)'!H230</f>
        <v>39000</v>
      </c>
      <c r="M13" s="144">
        <f>'2. m. kiadások 2018 (3)'!L230</f>
        <v>54866</v>
      </c>
      <c r="N13" s="144"/>
      <c r="O13" s="144"/>
    </row>
    <row r="14" spans="1:15" x14ac:dyDescent="0.25">
      <c r="A14" s="127" t="s">
        <v>162</v>
      </c>
      <c r="B14" s="136">
        <v>23250</v>
      </c>
      <c r="C14" s="136">
        <v>1540</v>
      </c>
      <c r="D14" s="136">
        <f>'1. m. bevételek 2018 (3)'!D198</f>
        <v>13000</v>
      </c>
      <c r="E14" s="136">
        <f>'1. m. bevételek 2018 (3)'!H198</f>
        <v>18000</v>
      </c>
      <c r="F14" s="136">
        <f>'1. m. bevételek 2018 (3)'!L198</f>
        <v>18000</v>
      </c>
      <c r="G14" s="136"/>
      <c r="H14" s="127" t="s">
        <v>163</v>
      </c>
      <c r="I14" s="144">
        <v>1040853</v>
      </c>
      <c r="J14" s="144">
        <v>984239</v>
      </c>
      <c r="K14" s="144">
        <v>0</v>
      </c>
      <c r="L14" s="144">
        <f>'2. m. kiadások 2018 (3)'!H437</f>
        <v>662837</v>
      </c>
      <c r="M14" s="144">
        <f>'2. m. kiadások 2018 (3)'!L437</f>
        <v>868730</v>
      </c>
      <c r="N14" s="144"/>
      <c r="O14" s="144"/>
    </row>
    <row r="15" spans="1:15" x14ac:dyDescent="0.25">
      <c r="A15" s="137" t="s">
        <v>164</v>
      </c>
      <c r="B15" s="136">
        <v>42817</v>
      </c>
      <c r="C15" s="136">
        <v>71588</v>
      </c>
      <c r="D15" s="136">
        <f>'1. m. bevételek 2018 (3)'!D216</f>
        <v>82897</v>
      </c>
      <c r="E15" s="136">
        <f>'1. m. bevételek 2018 (3)'!H216</f>
        <v>87434</v>
      </c>
      <c r="F15" s="136">
        <f>'1. m. bevételek 2018 (3)'!L216</f>
        <v>248110</v>
      </c>
      <c r="G15" s="136"/>
      <c r="H15" s="127" t="s">
        <v>166</v>
      </c>
      <c r="I15" s="144">
        <v>23250</v>
      </c>
      <c r="J15" s="144">
        <v>9400</v>
      </c>
      <c r="K15" s="144">
        <f>'2. m. kiadások 2018 (3)'!D286</f>
        <v>5000</v>
      </c>
      <c r="L15" s="144">
        <f>'2. m. kiadások 2018 (3)'!H286</f>
        <v>11750</v>
      </c>
      <c r="M15" s="144">
        <f>'2. m. kiadások 2018 (3)'!L286</f>
        <v>11750</v>
      </c>
      <c r="N15" s="144"/>
      <c r="O15" s="144"/>
    </row>
    <row r="16" spans="1:15" x14ac:dyDescent="0.25">
      <c r="A16" s="127" t="s">
        <v>165</v>
      </c>
      <c r="B16" s="136">
        <v>1050853</v>
      </c>
      <c r="C16" s="136">
        <v>984239</v>
      </c>
      <c r="D16" s="136">
        <v>0</v>
      </c>
      <c r="E16" s="136">
        <f>'1. m. bevételek 2018 (3)'!H233</f>
        <v>662837</v>
      </c>
      <c r="F16" s="136">
        <f>'1. m. bevételek 2018 (3)'!L233</f>
        <v>868730</v>
      </c>
      <c r="G16" s="136"/>
      <c r="H16" s="127" t="s">
        <v>168</v>
      </c>
      <c r="I16" s="144">
        <v>0</v>
      </c>
      <c r="J16" s="144">
        <v>1178</v>
      </c>
      <c r="K16" s="144">
        <f>'2. m. kiadások 2018 (3)'!D278+'2. m. kiadások 2018 (3)'!D280</f>
        <v>23962</v>
      </c>
      <c r="L16" s="144">
        <f>'2. m. kiadások 2018 (3)'!H278</f>
        <v>18962</v>
      </c>
      <c r="M16" s="144">
        <f>'2. m. kiadások 2018 (3)'!L278</f>
        <v>162138</v>
      </c>
      <c r="N16" s="144"/>
      <c r="O16" s="144"/>
    </row>
    <row r="17" spans="1:15" ht="24" x14ac:dyDescent="0.25">
      <c r="A17" s="127" t="s">
        <v>167</v>
      </c>
      <c r="B17" s="136">
        <v>39627</v>
      </c>
      <c r="C17" s="136">
        <v>38852</v>
      </c>
      <c r="D17" s="136">
        <v>0</v>
      </c>
      <c r="E17" s="136">
        <v>0</v>
      </c>
      <c r="F17" s="136">
        <f>'1. m. bevételek 2018 (3)'!L236</f>
        <v>41199</v>
      </c>
      <c r="G17" s="136"/>
      <c r="H17" s="146" t="s">
        <v>181</v>
      </c>
      <c r="I17" s="144">
        <v>40547</v>
      </c>
      <c r="J17" s="144">
        <v>39627</v>
      </c>
      <c r="K17" s="144">
        <f>'2. m. kiadások 2018 (3)'!D440</f>
        <v>38852</v>
      </c>
      <c r="L17" s="144">
        <f>'2. m. kiadások 2018 (3)'!H440</f>
        <v>38852</v>
      </c>
      <c r="M17" s="144">
        <f>'2. m. kiadások 2018 (3)'!L440</f>
        <v>38852</v>
      </c>
      <c r="N17" s="144"/>
      <c r="O17" s="144"/>
    </row>
    <row r="18" spans="1:15" x14ac:dyDescent="0.25">
      <c r="A18" s="127" t="s">
        <v>196</v>
      </c>
      <c r="B18" s="136">
        <v>339696</v>
      </c>
      <c r="C18" s="126"/>
      <c r="D18" s="136">
        <v>0</v>
      </c>
      <c r="E18" s="136">
        <v>0</v>
      </c>
      <c r="F18" s="136">
        <v>0</v>
      </c>
      <c r="G18" s="136"/>
      <c r="H18" s="146" t="s">
        <v>197</v>
      </c>
      <c r="I18" s="144">
        <v>226686</v>
      </c>
      <c r="J18" s="144"/>
      <c r="K18" s="144"/>
      <c r="L18" s="144"/>
      <c r="M18" s="144"/>
      <c r="N18" s="144"/>
      <c r="O18" s="144"/>
    </row>
    <row r="19" spans="1:15" x14ac:dyDescent="0.25">
      <c r="A19" s="148"/>
      <c r="B19" s="147"/>
      <c r="C19" s="136"/>
      <c r="D19" s="136"/>
      <c r="E19" s="136"/>
      <c r="F19" s="136"/>
      <c r="G19" s="136"/>
      <c r="K19" s="144"/>
      <c r="L19" s="144"/>
      <c r="M19" s="144"/>
      <c r="N19" s="144"/>
      <c r="O19" s="144"/>
    </row>
    <row r="20" spans="1:15" x14ac:dyDescent="0.25">
      <c r="A20" s="129" t="s">
        <v>169</v>
      </c>
      <c r="B20" s="138">
        <f>SUM(B9:B19)</f>
        <v>3812749</v>
      </c>
      <c r="C20" s="138">
        <f>SUM(C9:C19)</f>
        <v>3498412</v>
      </c>
      <c r="D20" s="138">
        <f>SUM(D9:D19)</f>
        <v>2290018</v>
      </c>
      <c r="E20" s="138">
        <f>SUM(E9:E19)</f>
        <v>3179068</v>
      </c>
      <c r="F20" s="138">
        <f>SUM(F9:F19)</f>
        <v>3690172</v>
      </c>
      <c r="G20" s="149"/>
      <c r="H20" s="129" t="s">
        <v>170</v>
      </c>
      <c r="I20" s="145">
        <f>SUM(I9:I18)</f>
        <v>3571857</v>
      </c>
      <c r="J20" s="145">
        <f>SUM(J9:J18)</f>
        <v>3252769</v>
      </c>
      <c r="K20" s="145">
        <f>SUM(K9:K19)</f>
        <v>2303755</v>
      </c>
      <c r="L20" s="145">
        <f>SUM(L9:L19)</f>
        <v>3270683</v>
      </c>
      <c r="M20" s="145">
        <f>SUM(M9:M19)</f>
        <v>3755788</v>
      </c>
      <c r="N20" s="144"/>
      <c r="O20" s="144"/>
    </row>
    <row r="21" spans="1:15" x14ac:dyDescent="0.25">
      <c r="A21" s="148"/>
      <c r="B21" s="147"/>
      <c r="C21" s="138"/>
      <c r="D21" s="138"/>
      <c r="E21" s="138"/>
      <c r="F21" s="138"/>
      <c r="G21" s="138"/>
      <c r="H21" s="127"/>
      <c r="I21" s="144"/>
      <c r="J21" s="144"/>
      <c r="K21" s="144"/>
      <c r="L21" s="144"/>
      <c r="M21" s="144"/>
      <c r="N21" s="144"/>
      <c r="O21" s="144"/>
    </row>
    <row r="22" spans="1:15" x14ac:dyDescent="0.25">
      <c r="A22" s="127" t="s">
        <v>84</v>
      </c>
      <c r="B22" s="136">
        <v>130504</v>
      </c>
      <c r="C22" s="144">
        <v>117618</v>
      </c>
      <c r="D22" s="144">
        <f>'1. m. bevételek 2018 (3)'!D144</f>
        <v>335382</v>
      </c>
      <c r="E22" s="144">
        <f>'1. m. bevételek 2018 (3)'!H144</f>
        <v>556151</v>
      </c>
      <c r="F22" s="144">
        <f>'1. m. bevételek 2018 (3)'!L144</f>
        <v>556151</v>
      </c>
      <c r="G22" s="147"/>
      <c r="H22" s="127" t="s">
        <v>58</v>
      </c>
      <c r="I22" s="144">
        <v>95152</v>
      </c>
      <c r="J22" s="144">
        <v>203517</v>
      </c>
      <c r="K22" s="144">
        <f>'2. m. kiadások 2018 (3)'!D16+'2. m. kiadások 2018 (3)'!D31+'2. m. kiadások 2018 (3)'!D43+'2. m. kiadások 2018 (3)'!D62+'2. m. kiadások 2018 (3)'!D362</f>
        <v>233133</v>
      </c>
      <c r="L22" s="144">
        <f>'2. m. kiadások 2018 (3)'!H16+'2. m. kiadások 2018 (3)'!H31+'2. m. kiadások 2018 (3)'!H43+'2. m. kiadások 2018 (3)'!H62+'2. m. kiadások 2018 (3)'!H362</f>
        <v>498787</v>
      </c>
      <c r="M22" s="144">
        <f>'2. m. kiadások 2018 (3)'!L16+'2. m. kiadások 2018 (3)'!L31+'2. m. kiadások 2018 (3)'!L43+'2. m. kiadások 2018 (3)'!L62+'2. m. kiadások 2018 (3)'!L362</f>
        <v>510962</v>
      </c>
      <c r="N22" s="144"/>
      <c r="O22" s="144"/>
    </row>
    <row r="23" spans="1:15" x14ac:dyDescent="0.25">
      <c r="A23" s="127" t="s">
        <v>556</v>
      </c>
      <c r="B23" s="136">
        <v>1789</v>
      </c>
      <c r="C23" s="136">
        <v>32480</v>
      </c>
      <c r="D23" s="136">
        <v>0</v>
      </c>
      <c r="E23" s="136">
        <v>0</v>
      </c>
      <c r="F23" s="136">
        <f>'1. m. bevételek 2018 (3)'!L124</f>
        <v>2268</v>
      </c>
      <c r="G23" s="136"/>
      <c r="H23" s="127" t="s">
        <v>24</v>
      </c>
      <c r="I23" s="144">
        <v>155171</v>
      </c>
      <c r="J23" s="144">
        <v>225339</v>
      </c>
      <c r="K23" s="144">
        <f>'2. m. kiadások 2018 (3)'!D21+'2. m. kiadások 2018 (3)'!D399</f>
        <v>304823</v>
      </c>
      <c r="L23" s="144">
        <f>'2. m. kiadások 2018 (3)'!H21+'2. m. kiadások 2018 (3)'!H47+'2. m. kiadások 2018 (3)'!H399</f>
        <v>313273</v>
      </c>
      <c r="M23" s="144">
        <f>'2. m. kiadások 2018 (3)'!L21+'2. m. kiadások 2018 (3)'!L47+'2. m. kiadások 2018 (3)'!L399+'2. m. kiadások 2018 (3)'!L33</f>
        <v>328677</v>
      </c>
      <c r="N23" s="144"/>
      <c r="O23" s="144"/>
    </row>
    <row r="24" spans="1:15" ht="24" x14ac:dyDescent="0.25">
      <c r="A24" s="127" t="s">
        <v>171</v>
      </c>
      <c r="B24" s="136">
        <v>4341</v>
      </c>
      <c r="C24" s="136">
        <v>2737</v>
      </c>
      <c r="D24" s="136">
        <f>'1. m. bevételek 2018 (3)'!D182</f>
        <v>2000</v>
      </c>
      <c r="E24" s="136">
        <f>'1. m. bevételek 2018 (3)'!H182</f>
        <v>2000</v>
      </c>
      <c r="F24" s="136">
        <f>'1. m. bevételek 2018 (3)'!L182</f>
        <v>2000</v>
      </c>
      <c r="G24" s="136"/>
      <c r="H24" s="139" t="s">
        <v>417</v>
      </c>
      <c r="I24" s="144">
        <v>18729</v>
      </c>
      <c r="J24" s="144">
        <v>13303</v>
      </c>
      <c r="K24" s="144">
        <f>'2. m. kiadások 2018 (3)'!D405+'2. m. kiadások 2018 (3)'!D417</f>
        <v>8450</v>
      </c>
      <c r="L24" s="144">
        <f>'2. m. kiadások 2018 (3)'!H405+'2. m. kiadások 2018 (3)'!H417</f>
        <v>15134</v>
      </c>
      <c r="M24" s="144">
        <f>'2. m. kiadások 2018 (3)'!L405+'2. m. kiadások 2018 (3)'!L417</f>
        <v>15822</v>
      </c>
      <c r="N24" s="144"/>
      <c r="O24" s="144"/>
    </row>
    <row r="25" spans="1:15" x14ac:dyDescent="0.25">
      <c r="A25" s="127" t="s">
        <v>172</v>
      </c>
      <c r="B25" s="140">
        <v>47920</v>
      </c>
      <c r="C25" s="140">
        <v>236297</v>
      </c>
      <c r="D25" s="140">
        <f>'1. m. bevételek 2018 (3)'!D172</f>
        <v>1779</v>
      </c>
      <c r="E25" s="140">
        <f>'1. m. bevételek 2018 (3)'!H172</f>
        <v>191200</v>
      </c>
      <c r="F25" s="140">
        <f>'1. m. bevételek 2018 (3)'!L172</f>
        <v>191200</v>
      </c>
      <c r="G25" s="140"/>
      <c r="H25" s="127" t="s">
        <v>199</v>
      </c>
      <c r="I25" s="144">
        <v>0</v>
      </c>
      <c r="J25" s="144">
        <v>17109</v>
      </c>
      <c r="K25" s="144">
        <f>'2. m. kiadások 2018 (3)'!D436</f>
        <v>21004</v>
      </c>
      <c r="L25" s="144">
        <f>'2. m. kiadások 2018 (3)'!H436</f>
        <v>21004</v>
      </c>
      <c r="M25" s="144">
        <f>'2. m. kiadások 2018 (3)'!L436</f>
        <v>21004</v>
      </c>
      <c r="N25" s="144"/>
      <c r="O25" s="144"/>
    </row>
    <row r="26" spans="1:15" x14ac:dyDescent="0.25">
      <c r="A26" s="137" t="s">
        <v>173</v>
      </c>
      <c r="B26" s="136">
        <v>40989</v>
      </c>
      <c r="C26" s="136">
        <v>357</v>
      </c>
      <c r="D26" s="136">
        <f>'1. m. bevételek 2018 (3)'!D192</f>
        <v>8300</v>
      </c>
      <c r="E26" s="136">
        <f>'1. m. bevételek 2018 (3)'!H192</f>
        <v>32329</v>
      </c>
      <c r="F26" s="136">
        <f>'1. m. bevételek 2018 (3)'!L192</f>
        <v>32329</v>
      </c>
      <c r="G26" s="136"/>
      <c r="H26" s="127" t="s">
        <v>416</v>
      </c>
      <c r="I26" s="144">
        <v>0</v>
      </c>
      <c r="J26" s="144">
        <v>290</v>
      </c>
      <c r="K26" s="144">
        <f>'2. m. kiadások 2018 (3)'!D427</f>
        <v>386824</v>
      </c>
      <c r="L26" s="144">
        <f>'2. m. kiadások 2018 (3)'!H427</f>
        <v>462377</v>
      </c>
      <c r="M26" s="144">
        <f>'2. m. kiadások 2018 (3)'!L427</f>
        <v>462377</v>
      </c>
      <c r="N26" s="144"/>
      <c r="O26" s="144"/>
    </row>
    <row r="27" spans="1:15" x14ac:dyDescent="0.25">
      <c r="A27" s="127" t="s">
        <v>174</v>
      </c>
      <c r="B27" s="136">
        <v>250769</v>
      </c>
      <c r="C27" s="136">
        <v>420413</v>
      </c>
      <c r="D27" s="136">
        <f>'1. m. bevételek 2018 (3)'!D227</f>
        <v>383010</v>
      </c>
      <c r="E27" s="136">
        <f>'1. m. bevételek 2018 (3)'!H227</f>
        <v>383010</v>
      </c>
      <c r="F27" s="136">
        <f>'1. m. bevételek 2018 (3)'!L227</f>
        <v>383010</v>
      </c>
      <c r="G27" s="136"/>
      <c r="H27" s="127" t="s">
        <v>176</v>
      </c>
      <c r="I27" s="144">
        <v>4560</v>
      </c>
      <c r="J27" s="144">
        <v>3390</v>
      </c>
      <c r="K27" s="144">
        <v>0</v>
      </c>
      <c r="L27" s="144">
        <v>0</v>
      </c>
      <c r="M27" s="144">
        <v>0</v>
      </c>
      <c r="N27" s="144"/>
      <c r="O27" s="144"/>
    </row>
    <row r="28" spans="1:15" x14ac:dyDescent="0.25">
      <c r="A28" s="127" t="s">
        <v>175</v>
      </c>
      <c r="B28" s="211">
        <v>48409</v>
      </c>
      <c r="C28" s="136">
        <v>38541</v>
      </c>
      <c r="D28" s="136">
        <f>'1. m. bevételek 2018 (3)'!D232</f>
        <v>237500</v>
      </c>
      <c r="E28" s="136">
        <f>'1. m. bevételek 2018 (3)'!H232</f>
        <v>237500</v>
      </c>
      <c r="F28" s="136">
        <f>'1. m. bevételek 2018 (3)'!L232</f>
        <v>237500</v>
      </c>
      <c r="G28" s="136"/>
      <c r="K28" s="144"/>
      <c r="L28" s="144"/>
      <c r="M28" s="144"/>
      <c r="N28" s="144"/>
      <c r="O28" s="144"/>
    </row>
    <row r="29" spans="1:15" x14ac:dyDescent="0.25">
      <c r="A29" s="137"/>
      <c r="B29" s="211"/>
      <c r="C29" s="136"/>
      <c r="D29" s="136"/>
      <c r="E29" s="136"/>
      <c r="F29" s="136"/>
      <c r="G29" s="136"/>
      <c r="H29" s="146"/>
      <c r="I29" s="144"/>
      <c r="J29" s="144"/>
      <c r="K29" s="144"/>
      <c r="L29" s="144"/>
      <c r="M29" s="144"/>
      <c r="N29" s="144"/>
      <c r="O29" s="144"/>
    </row>
    <row r="30" spans="1:15" x14ac:dyDescent="0.25">
      <c r="A30" s="129" t="s">
        <v>177</v>
      </c>
      <c r="B30" s="138">
        <f>SUM(B22:B29)</f>
        <v>524721</v>
      </c>
      <c r="C30" s="138">
        <f>SUM(C22:C29)</f>
        <v>848443</v>
      </c>
      <c r="D30" s="138">
        <f>SUM(D22:D29)</f>
        <v>967971</v>
      </c>
      <c r="E30" s="138">
        <f>SUM(E22:E29)</f>
        <v>1402190</v>
      </c>
      <c r="F30" s="138">
        <f>SUM(F22:F29)</f>
        <v>1404458</v>
      </c>
      <c r="G30" s="138"/>
      <c r="H30" s="129" t="s">
        <v>178</v>
      </c>
      <c r="I30" s="145">
        <f>SUM(I22:I29)</f>
        <v>273612</v>
      </c>
      <c r="J30" s="145">
        <f>SUM(J22:J29)</f>
        <v>462948</v>
      </c>
      <c r="K30" s="145">
        <f>SUM(K22:K29)</f>
        <v>954234</v>
      </c>
      <c r="L30" s="145">
        <f>SUM(L22:L29)</f>
        <v>1310575</v>
      </c>
      <c r="M30" s="145">
        <f>SUM(M22:M29)</f>
        <v>1338842</v>
      </c>
      <c r="N30" s="144"/>
      <c r="O30" s="144"/>
    </row>
    <row r="31" spans="1:15" x14ac:dyDescent="0.25">
      <c r="A31" s="129"/>
      <c r="B31" s="138"/>
      <c r="C31" s="138"/>
      <c r="D31" s="138"/>
      <c r="E31" s="138"/>
      <c r="F31" s="138"/>
      <c r="G31" s="138"/>
      <c r="H31" s="129"/>
      <c r="I31" s="145"/>
      <c r="J31" s="145"/>
      <c r="K31" s="145"/>
      <c r="L31" s="145"/>
      <c r="M31" s="145"/>
      <c r="N31" s="144"/>
      <c r="O31" s="144"/>
    </row>
    <row r="32" spans="1:15" x14ac:dyDescent="0.25">
      <c r="A32" s="129"/>
      <c r="B32" s="138"/>
      <c r="C32" s="138"/>
      <c r="D32" s="138"/>
      <c r="E32" s="138"/>
      <c r="F32" s="138"/>
      <c r="G32" s="138"/>
      <c r="H32" s="129"/>
      <c r="I32" s="144"/>
      <c r="J32" s="144"/>
      <c r="K32" s="144"/>
      <c r="L32" s="144"/>
      <c r="M32" s="144"/>
      <c r="N32" s="144"/>
      <c r="O32" s="144"/>
    </row>
    <row r="33" spans="1:15" x14ac:dyDescent="0.25">
      <c r="A33" s="141" t="s">
        <v>179</v>
      </c>
      <c r="B33" s="143">
        <f>SUM(B30,B20)</f>
        <v>4337470</v>
      </c>
      <c r="C33" s="143">
        <f>SUM(C30,C20)</f>
        <v>4346855</v>
      </c>
      <c r="D33" s="143">
        <f>SUM(D30,D20)</f>
        <v>3257989</v>
      </c>
      <c r="E33" s="143">
        <f>SUM(E30,E20)</f>
        <v>4581258</v>
      </c>
      <c r="F33" s="143">
        <f>SUM(F30,F20)</f>
        <v>5094630</v>
      </c>
      <c r="G33" s="143"/>
      <c r="H33" s="141" t="s">
        <v>180</v>
      </c>
      <c r="I33" s="143">
        <f>SUM(I30,I20)</f>
        <v>3845469</v>
      </c>
      <c r="J33" s="143">
        <f>SUM(J30,J20)</f>
        <v>3715717</v>
      </c>
      <c r="K33" s="143">
        <f>SUM(K30,K20)</f>
        <v>3257989</v>
      </c>
      <c r="L33" s="143">
        <f>SUM(L30,L20)</f>
        <v>4581258</v>
      </c>
      <c r="M33" s="143">
        <f>SUM(M30,M20)</f>
        <v>5094630</v>
      </c>
      <c r="N33" s="144"/>
      <c r="O33" s="144"/>
    </row>
    <row r="34" spans="1:15" x14ac:dyDescent="0.25">
      <c r="A34" s="126"/>
      <c r="B34" s="126"/>
      <c r="C34" s="126"/>
      <c r="D34" s="126"/>
      <c r="G34" s="126"/>
      <c r="H34" s="126"/>
      <c r="I34" s="126"/>
      <c r="J34" s="126"/>
      <c r="K34" s="126"/>
    </row>
    <row r="35" spans="1:15" x14ac:dyDescent="0.25">
      <c r="A35" s="126"/>
      <c r="B35" s="126"/>
      <c r="C35" s="126"/>
      <c r="D35" s="126"/>
      <c r="G35" s="126"/>
      <c r="H35" s="126"/>
      <c r="I35" s="126"/>
      <c r="J35" s="126"/>
      <c r="K35" s="126"/>
    </row>
    <row r="36" spans="1:15" x14ac:dyDescent="0.25">
      <c r="A36" s="126"/>
      <c r="B36" s="126"/>
      <c r="C36" s="126"/>
      <c r="D36" s="126"/>
      <c r="G36" s="126"/>
      <c r="H36" s="126"/>
      <c r="I36" s="126"/>
      <c r="J36" s="126"/>
      <c r="K36" s="126"/>
    </row>
  </sheetData>
  <mergeCells count="2">
    <mergeCell ref="A3:K3"/>
    <mergeCell ref="A4:K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1. m. bevételek 2018 (3)</vt:lpstr>
      <vt:lpstr>2. m. kiadások 2018 (3)</vt:lpstr>
      <vt:lpstr>2.a KÖH 2018 (3)</vt:lpstr>
      <vt:lpstr>4. melléklet 2018 (3)</vt:lpstr>
      <vt:lpstr>'1. m. bevételek 2018 (3)'!Nyomtatási_cím</vt:lpstr>
      <vt:lpstr>'2. m. kiadások 2018 (3)'!Nyomtatási_cím</vt:lpstr>
      <vt:lpstr>'2.a KÖH 2018 (3)'!Nyomtatási_cím</vt:lpstr>
      <vt:lpstr>'1. m. bevételek 2018 (3)'!Nyomtatási_terület</vt:lpstr>
      <vt:lpstr>'2. m. kiadások 2018 (3)'!Nyomtatási_terület</vt:lpstr>
      <vt:lpstr>'2.a KÖH 2018 (3)'!Nyomtatási_terület</vt:lpstr>
      <vt:lpstr>'4. melléklet 2018 (3)'!Nyomtatási_terület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2019-01-28T09:44:23Z</cp:lastPrinted>
  <dcterms:created xsi:type="dcterms:W3CDTF">2009-01-15T09:14:34Z</dcterms:created>
  <dcterms:modified xsi:type="dcterms:W3CDTF">2019-02-07T15:07:44Z</dcterms:modified>
</cp:coreProperties>
</file>