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firstSheet="1" activeTab="5"/>
  </bookViews>
  <sheets>
    <sheet name="1. sz tájékoztató t." sheetId="1" r:id="rId1"/>
    <sheet name="2. sz tájékoztató t" sheetId="2" r:id="rId2"/>
    <sheet name="3. sz tájékoztató t." sheetId="3" r:id="rId3"/>
    <sheet name="4.sz tájékoztató t." sheetId="4" r:id="rId4"/>
    <sheet name="5.sz. tájékoztató t." sheetId="5" r:id="rId5"/>
    <sheet name="6.sz tájékoztató t." sheetId="6" r:id="rId6"/>
  </sheets>
  <externalReferences>
    <externalReference r:id="rId7"/>
  </externalReferences>
  <definedNames>
    <definedName name="_xlnm.Print_Area" localSheetId="0">'1. sz tájékoztató t.'!$A$1:$C$147</definedName>
  </definedNames>
  <calcPr calcId="124519"/>
</workbook>
</file>

<file path=xl/calcChain.xml><?xml version="1.0" encoding="utf-8"?>
<calcChain xmlns="http://schemas.openxmlformats.org/spreadsheetml/2006/main">
  <c r="A1" i="6"/>
  <c r="D38"/>
  <c r="B14" i="5"/>
  <c r="B20"/>
  <c r="B24"/>
  <c r="B29"/>
  <c r="B33"/>
  <c r="B34" s="1"/>
  <c r="A1" i="4"/>
  <c r="O5"/>
  <c r="O6"/>
  <c r="O7"/>
  <c r="O8"/>
  <c r="O9"/>
  <c r="O10"/>
  <c r="O11"/>
  <c r="O12"/>
  <c r="O13"/>
  <c r="C14"/>
  <c r="D14"/>
  <c r="E14"/>
  <c r="F14"/>
  <c r="G14"/>
  <c r="H14"/>
  <c r="I14"/>
  <c r="J14"/>
  <c r="K14"/>
  <c r="L14"/>
  <c r="M14"/>
  <c r="N14"/>
  <c r="O16"/>
  <c r="O17"/>
  <c r="O18"/>
  <c r="O19"/>
  <c r="O20"/>
  <c r="O21"/>
  <c r="O22"/>
  <c r="O23"/>
  <c r="O24"/>
  <c r="C25"/>
  <c r="D25"/>
  <c r="E25"/>
  <c r="F25"/>
  <c r="F26" s="1"/>
  <c r="G25"/>
  <c r="H25"/>
  <c r="I25"/>
  <c r="I26" s="1"/>
  <c r="J25"/>
  <c r="K25"/>
  <c r="L25"/>
  <c r="L26" s="1"/>
  <c r="M25"/>
  <c r="N25"/>
  <c r="C30" i="3"/>
  <c r="D30"/>
  <c r="D3" i="2"/>
  <c r="E4"/>
  <c r="F4"/>
  <c r="G4"/>
  <c r="H4"/>
  <c r="D6"/>
  <c r="I6" s="1"/>
  <c r="E6"/>
  <c r="F6"/>
  <c r="G6"/>
  <c r="G18" s="1"/>
  <c r="H6"/>
  <c r="H18" s="1"/>
  <c r="I7"/>
  <c r="I8"/>
  <c r="D9"/>
  <c r="E9"/>
  <c r="I9" s="1"/>
  <c r="F9"/>
  <c r="G9"/>
  <c r="H9"/>
  <c r="I10"/>
  <c r="I11"/>
  <c r="D12"/>
  <c r="E12"/>
  <c r="I12" s="1"/>
  <c r="F12"/>
  <c r="G12"/>
  <c r="H12"/>
  <c r="I13"/>
  <c r="D14"/>
  <c r="E14"/>
  <c r="I14" s="1"/>
  <c r="F14"/>
  <c r="G14"/>
  <c r="H14"/>
  <c r="I15"/>
  <c r="D16"/>
  <c r="I16" s="1"/>
  <c r="E16"/>
  <c r="F16"/>
  <c r="G16"/>
  <c r="H16"/>
  <c r="I17"/>
  <c r="F18"/>
  <c r="C3" i="1"/>
  <c r="C5"/>
  <c r="C12"/>
  <c r="C19"/>
  <c r="C26"/>
  <c r="C34"/>
  <c r="C46"/>
  <c r="C52"/>
  <c r="C57"/>
  <c r="C63"/>
  <c r="C67"/>
  <c r="C86" s="1"/>
  <c r="C72"/>
  <c r="C75"/>
  <c r="C79"/>
  <c r="C91"/>
  <c r="C98"/>
  <c r="C93" s="1"/>
  <c r="C114"/>
  <c r="C129"/>
  <c r="C133"/>
  <c r="C140"/>
  <c r="C145"/>
  <c r="C153"/>
  <c r="H26" i="4" l="1"/>
  <c r="M26"/>
  <c r="G26"/>
  <c r="K26"/>
  <c r="E26"/>
  <c r="O25"/>
  <c r="N26"/>
  <c r="J26"/>
  <c r="C26"/>
  <c r="O14"/>
  <c r="E18" i="2"/>
  <c r="C128" i="1"/>
  <c r="C154" s="1"/>
  <c r="C62"/>
  <c r="C87"/>
  <c r="I18" i="2"/>
  <c r="B35" i="5"/>
  <c r="B38" s="1"/>
  <c r="D18" i="2"/>
  <c r="D26" i="4"/>
  <c r="O26" l="1"/>
</calcChain>
</file>

<file path=xl/sharedStrings.xml><?xml version="1.0" encoding="utf-8"?>
<sst xmlns="http://schemas.openxmlformats.org/spreadsheetml/2006/main" count="545" uniqueCount="404">
  <si>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</si>
  <si>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</si>
  <si>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</si>
  <si>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</si>
  <si>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</si>
  <si>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</si>
  <si>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</si>
  <si>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</si>
  <si>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</si>
  <si>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</si>
  <si>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</si>
  <si>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</si>
  <si>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</si>
  <si>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</si>
  <si>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</si>
  <si>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</si>
  <si>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</si>
  <si>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</si>
  <si>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</si>
  <si>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</si>
  <si>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</si>
  <si>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</si>
  <si>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</si>
  <si>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</si>
  <si>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</si>
  <si>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</si>
  <si>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</si>
  <si>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</si>
  <si>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</si>
  <si>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</si>
  <si>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</si>
  <si>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</si>
  <si>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</si>
  <si>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</si>
  <si>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</si>
  <si>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</si>
  <si>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</si>
  <si>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</si>
  <si>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</si>
  <si>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</si>
  <si>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</si>
  <si>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</si>
  <si>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</si>
  <si>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</si>
  <si>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</si>
  <si>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</si>
  <si>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</si>
  <si>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</si>
  <si>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</si>
  <si>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</si>
  <si>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</si>
  <si>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</si>
  <si>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</si>
  <si>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</si>
  <si>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</si>
  <si>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</si>
  <si>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</si>
  <si>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</si>
  <si>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</si>
  <si>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</si>
  <si>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</si>
  <si>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</si>
  <si>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</si>
  <si>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</si>
  <si>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</si>
  <si>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</si>
  <si>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</si>
  <si>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</si>
  <si>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</si>
  <si>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</si>
  <si>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</si>
  <si>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</si>
  <si>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</si>
  <si>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</si>
  <si>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</si>
  <si>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</si>
  <si>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</si>
  <si>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</si>
  <si>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</si>
  <si>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</si>
  <si>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</si>
  <si>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</si>
  <si>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</si>
  <si>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</si>
  <si>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</si>
  <si>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</si>
  <si>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</si>
  <si>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</si>
  <si>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</si>
  <si>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</si>
  <si>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</si>
  <si>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</si>
  <si>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</si>
  <si>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</si>
  <si>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</si>
  <si>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</si>
  <si>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</si>
  <si>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</si>
  <si>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</si>
  <si>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</si>
  <si>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</si>
  <si>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</si>
  <si>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</si>
  <si>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</si>
  <si>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</si>
  <si>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</si>
  <si>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</si>
  <si>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</si>
  <si>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</si>
  <si>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</si>
  <si>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</si>
  <si>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</si>
  <si>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</si>
  <si>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</si>
  <si>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</si>
  <si>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</si>
  <si>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</si>
  <si>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</si>
  <si>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</si>
  <si>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</si>
  <si>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</si>
  <si>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</si>
  <si>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</si>
  <si>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B</t>
  </si>
  <si>
    <t>A</t>
  </si>
  <si>
    <t>Kiadási jogcímek</t>
  </si>
  <si>
    <t>Sor-szám</t>
  </si>
  <si>
    <t>Forintban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</si>
  <si>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</si>
  <si>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</si>
  <si>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</si>
  <si>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</si>
  <si>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</si>
  <si>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</si>
  <si>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</si>
  <si>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</si>
  <si>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</si>
  <si>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</si>
  <si>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</si>
  <si>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</si>
  <si>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</si>
  <si>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</si>
  <si>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</si>
  <si>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</si>
  <si>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</si>
  <si>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</si>
  <si>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</si>
  <si>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</si>
  <si>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</si>
  <si>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</si>
  <si>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</si>
  <si>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</si>
  <si>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</si>
  <si>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</si>
  <si>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</si>
  <si>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</si>
  <si>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</si>
  <si>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</si>
  <si>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</si>
  <si>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</si>
  <si>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</si>
  <si>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</si>
  <si>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</si>
  <si>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</si>
  <si>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</si>
  <si>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</si>
  <si>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</si>
  <si>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</si>
  <si>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</si>
  <si>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</si>
  <si>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</si>
  <si>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</si>
  <si>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</si>
  <si>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</si>
  <si>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</si>
  <si>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</si>
  <si>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</si>
  <si>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</si>
  <si>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(10.1.+…+10.3.)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</si>
  <si>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</si>
  <si>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</si>
  <si>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</si>
  <si>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</si>
  <si>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</si>
  <si>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</si>
  <si>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</si>
  <si>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</si>
  <si>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</si>
  <si>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</si>
  <si>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</si>
  <si>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</si>
  <si>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</si>
  <si>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</si>
  <si>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</si>
  <si>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</si>
  <si>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</si>
  <si>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</si>
  <si>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</si>
  <si>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</si>
  <si>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</si>
  <si>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</si>
  <si>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</si>
  <si>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</si>
  <si>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</si>
  <si>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</si>
  <si>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</si>
  <si>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</si>
  <si>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</si>
  <si>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</si>
  <si>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</si>
  <si>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</si>
  <si>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</si>
  <si>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</si>
  <si>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</si>
  <si>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</si>
  <si>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</si>
  <si>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</si>
  <si>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</si>
  <si>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</si>
  <si>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</si>
  <si>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</si>
  <si>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</si>
  <si>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</si>
  <si>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</si>
  <si>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</si>
  <si>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</si>
  <si>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</si>
  <si>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</si>
  <si>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</si>
  <si>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</si>
  <si>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</si>
  <si>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</si>
  <si>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</si>
  <si>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</si>
  <si>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</si>
  <si>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</si>
  <si>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</si>
  <si>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</si>
  <si>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</si>
  <si>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</si>
  <si>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</si>
  <si>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</si>
  <si>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</si>
  <si>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</si>
  <si>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</si>
  <si>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</si>
  <si>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</si>
  <si>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</si>
  <si>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</si>
  <si>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</si>
  <si>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</si>
  <si>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</si>
  <si>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</si>
  <si>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</si>
  <si>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</si>
  <si>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</si>
  <si>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</si>
  <si>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</si>
  <si>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</si>
  <si>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</si>
  <si>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</si>
  <si>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</si>
  <si>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</si>
  <si>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Sor-
szám</t>
  </si>
  <si>
    <t>1. sz. táblázat</t>
  </si>
  <si>
    <t>B E V É T E L E K</t>
  </si>
  <si>
    <t>Összesen (1+4+7+9+11)</t>
  </si>
  <si>
    <t>............................</t>
  </si>
  <si>
    <t>12.</t>
  </si>
  <si>
    <t>Egyéb (Pl.: garancia és kezességvállalás, stb.)</t>
  </si>
  <si>
    <t>Felújítási kiadások</t>
  </si>
  <si>
    <t>2016</t>
  </si>
  <si>
    <t>Felújítási kiadások felújításonként</t>
  </si>
  <si>
    <t xml:space="preserve">Beruházási kiadások </t>
  </si>
  <si>
    <t>Beruházási kiadások beruházásonként</t>
  </si>
  <si>
    <t>Felhalmozási célú finanszírozási kiadások
(hiteltörlesztés, értékpapír vásárlás, stb.)</t>
  </si>
  <si>
    <t xml:space="preserve">2. tájékoztató tábla  </t>
  </si>
  <si>
    <t>Működési célú finanszírozási kiadások
(hiteltörlesztés, értékpapír vásárlás, stb.)</t>
  </si>
  <si>
    <t>I=(D+E+F+G+H)</t>
  </si>
  <si>
    <t>H</t>
  </si>
  <si>
    <t>G</t>
  </si>
  <si>
    <t>F</t>
  </si>
  <si>
    <t>D</t>
  </si>
  <si>
    <t>C</t>
  </si>
  <si>
    <t>Összesen</t>
  </si>
  <si>
    <t>Kiadás vonzata évenként</t>
  </si>
  <si>
    <t>Köt. váll.
 éve</t>
  </si>
  <si>
    <t>Kötelezettség jogcíme</t>
  </si>
  <si>
    <t xml:space="preserve"> Forintban !</t>
  </si>
  <si>
    <t>Többéves kihatással járó döntések számszerűsítése évenkénti bontásban és összesítve célok szerint</t>
  </si>
  <si>
    <t>Összesen: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</si>
  <si>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</si>
  <si>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</si>
  <si>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</si>
  <si>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</si>
  <si>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</si>
  <si>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</si>
  <si>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</si>
  <si>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</si>
  <si>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</si>
  <si>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</si>
  <si>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</si>
  <si>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</si>
  <si>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</si>
  <si>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</si>
  <si>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mentesség</t>
  </si>
  <si>
    <t>15.</t>
  </si>
  <si>
    <t>Helyiségek hasznosítása utáni kedvezmény, mentesség</t>
  </si>
  <si>
    <t>14.</t>
  </si>
  <si>
    <t>Gépjárműadóból biztosított kedvezmény, mentesség</t>
  </si>
  <si>
    <t>13.</t>
  </si>
  <si>
    <t xml:space="preserve">Iparűzési adó állandó jelleggel végzett iparűzési tevékenység után </t>
  </si>
  <si>
    <t xml:space="preserve">Idegenforgalmi adó épület után </t>
  </si>
  <si>
    <t xml:space="preserve">Idegenforgalmi adó tartózkodás után </t>
  </si>
  <si>
    <t xml:space="preserve">Magánszemélyek kommunális adója </t>
  </si>
  <si>
    <t xml:space="preserve">Telekadó </t>
  </si>
  <si>
    <t xml:space="preserve">-ebből:            Építményadó </t>
  </si>
  <si>
    <t>Helyi adóból biztosított kedvezmény, mentesség összesen</t>
  </si>
  <si>
    <t>Lakosság részére lakásfelújításhoz nyújtott kölcsön elengedése</t>
  </si>
  <si>
    <t>Lakosság részére lakásépítéshez nyújtott kölcsön elengedése</t>
  </si>
  <si>
    <t>Ellátottak kártérítésének méltányosságból történő elengedése</t>
  </si>
  <si>
    <t>Ellátottak térítési díjának méltányosságból történő elengedése</t>
  </si>
  <si>
    <t>Kedvezmények összege</t>
  </si>
  <si>
    <t>Kedvezmény nélkül elérhető bevétel</t>
  </si>
  <si>
    <t>Az önkormányzat által adott közvetett támogatások
(kedvezmények)</t>
  </si>
  <si>
    <t>Egyenleg</t>
  </si>
  <si>
    <t>Kiadások összesen:</t>
  </si>
  <si>
    <t>Finanszírozási kiadások</t>
  </si>
  <si>
    <t xml:space="preserve"> Egyéb működési célú kiadások</t>
  </si>
  <si>
    <t>Személyi juttatások</t>
  </si>
  <si>
    <t>Kiadások</t>
  </si>
  <si>
    <t>Bevételek összesen:</t>
  </si>
  <si>
    <t>Finanszírozási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</si>
  <si>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</si>
  <si>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</si>
  <si>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</si>
  <si>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</si>
  <si>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</si>
  <si>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célú támogatások ÁH-on belül</t>
  </si>
  <si>
    <t>Működési célú támogatások ÁH-on belül</t>
  </si>
  <si>
    <t>Önkormányzatok működési támogatásai</t>
  </si>
  <si>
    <t>Bevételek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</si>
  <si>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</si>
  <si>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</si>
  <si>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</si>
  <si>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</si>
  <si>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</si>
  <si>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</si>
  <si>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</si>
  <si>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</si>
  <si>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</si>
  <si>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</si>
  <si>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</si>
  <si>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</si>
  <si>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</si>
  <si>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Forintban !</t>
  </si>
  <si>
    <t>Feladatalapú támogatások mindösszesen:</t>
  </si>
  <si>
    <t xml:space="preserve">IV.1.d) Települési önkormányzatok nyilvános könyvtári és közművelődési feladatainak támogatás </t>
  </si>
  <si>
    <t>I + II + III összesen</t>
  </si>
  <si>
    <t xml:space="preserve">III. Szoc.és gyejó. feladatok tám. mindösszesen </t>
  </si>
  <si>
    <t>III. 5. Gyermekétkeztetés támogatása összesen</t>
  </si>
  <si>
    <t>III.5.c. Rászoruló gyermekek intézményen kívüli szünidei étkeztetésének támogatása</t>
  </si>
  <si>
    <t>III.5.b. Gyermekétkeztetés üzemeltetési támogatása</t>
  </si>
  <si>
    <t>III.5.a. Gyermekétkeztetés (finansz.ból elismert dolgozók bértám.)</t>
  </si>
  <si>
    <t>III.3.a.a) Egyes szociális és gyermekjóléti feladatok támogatása összesen</t>
  </si>
  <si>
    <t>III.3.a.a) (2) Gyermekjóléti szolgálat (1578 fő - Tiszaszőlős, 1178 Tiszaderzs)</t>
  </si>
  <si>
    <t>III.3.a.a) (1) Családsegítés (1578 fő - Tiszaszőlős, 1178 Tiszaderzs)</t>
  </si>
  <si>
    <t>III. Egyes szociális és gyermekjóléti feladatok támogatása</t>
  </si>
  <si>
    <t>III.2.) A települési önkormányzatok szociális feladatainak egyéb támogatása</t>
  </si>
  <si>
    <t xml:space="preserve">II. Köznevelési feladatok támogatása összesen </t>
  </si>
  <si>
    <t xml:space="preserve">II.2. Óvoda működtetési támogatás összesen </t>
  </si>
  <si>
    <t xml:space="preserve">II.1. Bértámogatás összesen Óvodában </t>
  </si>
  <si>
    <t>II. Köznevelési feladatok támogatása</t>
  </si>
  <si>
    <t xml:space="preserve">I. Általános feladatok támogatása összesen </t>
  </si>
  <si>
    <t>V.I.1. kiegészítés I.1. jogcímekhez kapcsolódó kiegészítés (beszámítás)</t>
  </si>
  <si>
    <t>I.6. 2015. évről áthúzódó bérkompenzáció</t>
  </si>
  <si>
    <t>I.1.e) Üdülőhelyi feladatok támogatása - beszámítás után</t>
  </si>
  <si>
    <t>I.1.d) Lakott külterülettel kapcsolatos feladatok</t>
  </si>
  <si>
    <t xml:space="preserve">I.1.c) Egyéb kötelező önkormányzati feladatok támogatása </t>
  </si>
  <si>
    <t xml:space="preserve">I.1.b) Település-üzemeltetéshez kapcsolódó feladatellátás támogatása összesen </t>
  </si>
  <si>
    <t>I.1.bd) Közutak fenntartásának támogatása - év</t>
  </si>
  <si>
    <t>I.1.bc) Köztemető fenntartásával kapcsolatos feladatok - év</t>
  </si>
  <si>
    <t>I.1.bb) Közvilágítás fenntartásának támogatása - év</t>
  </si>
  <si>
    <t>I.1.ba) A zöldterületgazdálkodással kapocslatos feladatok - év</t>
  </si>
  <si>
    <t xml:space="preserve">I. 1.a) Önkormányzati Hivatal működésének támogatása </t>
  </si>
  <si>
    <t>2016. évi támogatás összesen</t>
  </si>
  <si>
    <t>Jogcím</t>
  </si>
  <si>
    <t>A 2016. évi általános működés és ágazati feladatok támogatásának alakulása jogcímenként</t>
  </si>
  <si>
    <t>5. tájékoztató tábla</t>
  </si>
  <si>
    <t>Nem kötelező!</t>
  </si>
  <si>
    <t>33.</t>
  </si>
  <si>
    <t>32.</t>
  </si>
  <si>
    <t>31.</t>
  </si>
  <si>
    <t>30.</t>
  </si>
  <si>
    <t>29.</t>
  </si>
  <si>
    <t>28.</t>
  </si>
  <si>
    <t>Tiszaszőlősi Iskola Gyermekeiért Alapítvány</t>
  </si>
  <si>
    <t>Kende-Baranta Sport- és Hagyomnyörző Egyesület</t>
  </si>
  <si>
    <t>Tiszaszőlősi KSE</t>
  </si>
  <si>
    <t>Kinizsi Sporthorgász Egyesület</t>
  </si>
  <si>
    <t>Tiszaszőlősi Polgárőr Egyesület</t>
  </si>
  <si>
    <t>Támogatás összge</t>
  </si>
  <si>
    <t>Támogatás célja</t>
  </si>
  <si>
    <t>Támogatott szervezet neve</t>
  </si>
</sst>
</file>

<file path=xl/styles.xml><?xml version="1.0" encoding="utf-8"?>
<styleSheet xmlns="http://schemas.openxmlformats.org/spreadsheetml/2006/main">
  <numFmts count="3">
    <numFmt numFmtId="5" formatCode="#,##0\ &quot;Ft&quot;;\-#,##0\ &quot;Ft&quot;"/>
    <numFmt numFmtId="164" formatCode="#,###"/>
    <numFmt numFmtId="165" formatCode="#,##0\ &quot;Ft&quot;"/>
  </numFmts>
  <fonts count="36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1">
    <xf numFmtId="0" fontId="0" fillId="0" borderId="0" xfId="0"/>
    <xf numFmtId="0" fontId="1" fillId="0" borderId="0" xfId="1" applyFill="1"/>
    <xf numFmtId="0" fontId="1" fillId="0" borderId="0" xfId="1" applyFont="1" applyFill="1"/>
    <xf numFmtId="0" fontId="2" fillId="0" borderId="0" xfId="1" applyFont="1" applyFill="1"/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5" fillId="0" borderId="0" xfId="1" applyFont="1" applyFill="1"/>
    <xf numFmtId="0" fontId="6" fillId="0" borderId="4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9" fillId="0" borderId="13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vertical="center" wrapTex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7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/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/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right" vertical="center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1" applyFont="1" applyFill="1" applyBorder="1" applyAlignment="1" applyProtection="1">
      <alignment vertical="center" wrapText="1"/>
    </xf>
    <xf numFmtId="0" fontId="14" fillId="0" borderId="29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0" applyFont="1" applyBorder="1" applyAlignment="1" applyProtection="1">
      <alignment wrapText="1"/>
    </xf>
    <xf numFmtId="0" fontId="9" fillId="0" borderId="13" xfId="0" applyFont="1" applyBorder="1" applyAlignment="1" applyProtection="1">
      <alignment horizontal="left" wrapText="1" indent="1"/>
    </xf>
    <xf numFmtId="0" fontId="9" fillId="0" borderId="19" xfId="0" applyFont="1" applyBorder="1" applyAlignment="1" applyProtection="1">
      <alignment wrapText="1"/>
    </xf>
    <xf numFmtId="0" fontId="9" fillId="0" borderId="7" xfId="0" applyFont="1" applyBorder="1" applyAlignment="1" applyProtection="1">
      <alignment horizontal="left" wrapText="1" indent="1"/>
    </xf>
    <xf numFmtId="0" fontId="9" fillId="0" borderId="8" xfId="0" applyFont="1" applyBorder="1" applyAlignment="1" applyProtection="1">
      <alignment wrapText="1"/>
    </xf>
    <xf numFmtId="0" fontId="15" fillId="0" borderId="0" xfId="1" applyFont="1" applyFill="1"/>
    <xf numFmtId="0" fontId="9" fillId="0" borderId="11" xfId="0" applyFont="1" applyBorder="1" applyAlignment="1" applyProtection="1">
      <alignment vertical="center" wrapText="1"/>
    </xf>
    <xf numFmtId="0" fontId="7" fillId="0" borderId="4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0" applyFont="1" applyBorder="1" applyAlignment="1" applyProtection="1">
      <alignment horizontal="left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vertical="center" wrapText="1"/>
    </xf>
    <xf numFmtId="164" fontId="8" fillId="0" borderId="35" xfId="0" applyNumberFormat="1" applyFont="1" applyFill="1" applyBorder="1" applyAlignment="1" applyProtection="1">
      <alignment vertical="center" wrapText="1"/>
    </xf>
    <xf numFmtId="164" fontId="8" fillId="0" borderId="4" xfId="0" applyNumberFormat="1" applyFont="1" applyFill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vertical="center" wrapText="1"/>
    </xf>
    <xf numFmtId="164" fontId="2" fillId="2" borderId="36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vertical="center" wrapText="1"/>
    </xf>
    <xf numFmtId="164" fontId="8" fillId="0" borderId="39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38" xfId="0" applyNumberFormat="1" applyFont="1" applyFill="1" applyBorder="1" applyAlignment="1" applyProtection="1">
      <alignment vertical="center" wrapText="1"/>
      <protection locked="0"/>
    </xf>
    <xf numFmtId="49" fontId="2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vertical="center" wrapText="1"/>
    </xf>
    <xf numFmtId="164" fontId="8" fillId="0" borderId="43" xfId="0" applyNumberFormat="1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vertical="center" wrapText="1"/>
      <protection locked="0"/>
    </xf>
    <xf numFmtId="164" fontId="8" fillId="0" borderId="42" xfId="0" applyNumberFormat="1" applyFont="1" applyFill="1" applyBorder="1" applyAlignment="1" applyProtection="1">
      <alignment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vertical="center" wrapText="1"/>
    </xf>
    <xf numFmtId="164" fontId="8" fillId="0" borderId="31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64" fontId="8" fillId="0" borderId="44" xfId="0" applyNumberFormat="1" applyFont="1" applyFill="1" applyBorder="1" applyAlignment="1" applyProtection="1">
      <alignment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/>
    </xf>
    <xf numFmtId="164" fontId="11" fillId="0" borderId="30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9" fillId="0" borderId="0" xfId="0" applyNumberFormat="1" applyFont="1" applyFill="1" applyAlignment="1" applyProtection="1">
      <alignment vertical="center"/>
    </xf>
    <xf numFmtId="164" fontId="12" fillId="0" borderId="0" xfId="0" applyNumberFormat="1" applyFont="1" applyFill="1" applyAlignment="1" applyProtection="1">
      <alignment horizontal="right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64" fontId="6" fillId="0" borderId="50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164" fontId="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vertical="center" wrapTex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0" applyFont="1" applyFill="1" applyBorder="1" applyAlignment="1" applyProtection="1">
      <alignment horizontal="left" vertical="center" wrapText="1" indent="1"/>
    </xf>
    <xf numFmtId="0" fontId="9" fillId="0" borderId="20" xfId="0" applyFont="1" applyFill="1" applyBorder="1" applyAlignment="1" applyProtection="1">
      <alignment horizontal="left" vertical="center" wrapText="1" indent="8"/>
    </xf>
    <xf numFmtId="164" fontId="1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2" xfId="0" applyFont="1" applyFill="1" applyBorder="1" applyAlignment="1" applyProtection="1">
      <alignment horizontal="left" vertical="center" wrapText="1" indent="1"/>
    </xf>
    <xf numFmtId="0" fontId="10" fillId="0" borderId="2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1" fillId="0" borderId="0" xfId="4" applyFill="1" applyProtection="1">
      <protection locked="0"/>
    </xf>
    <xf numFmtId="0" fontId="1" fillId="0" borderId="0" xfId="4" applyFill="1" applyProtection="1"/>
    <xf numFmtId="0" fontId="5" fillId="0" borderId="0" xfId="4" applyFont="1" applyFill="1" applyProtection="1">
      <protection locked="0"/>
    </xf>
    <xf numFmtId="0" fontId="24" fillId="0" borderId="0" xfId="4" applyFont="1" applyFill="1" applyProtection="1">
      <protection locked="0"/>
    </xf>
    <xf numFmtId="0" fontId="2" fillId="0" borderId="0" xfId="4" applyFont="1" applyFill="1" applyProtection="1"/>
    <xf numFmtId="164" fontId="7" fillId="0" borderId="35" xfId="4" applyNumberFormat="1" applyFont="1" applyFill="1" applyBorder="1" applyProtection="1"/>
    <xf numFmtId="164" fontId="7" fillId="0" borderId="4" xfId="4" applyNumberFormat="1" applyFont="1" applyFill="1" applyBorder="1" applyProtection="1"/>
    <xf numFmtId="0" fontId="11" fillId="0" borderId="4" xfId="4" applyFont="1" applyFill="1" applyBorder="1" applyAlignment="1" applyProtection="1">
      <alignment horizontal="left" indent="1"/>
    </xf>
    <xf numFmtId="0" fontId="7" fillId="0" borderId="5" xfId="4" applyFont="1" applyFill="1" applyBorder="1" applyAlignment="1" applyProtection="1">
      <alignment horizontal="left" vertical="center" indent="1"/>
    </xf>
    <xf numFmtId="0" fontId="1" fillId="0" borderId="0" xfId="4" applyFill="1" applyAlignment="1" applyProtection="1">
      <alignment vertical="center"/>
    </xf>
    <xf numFmtId="164" fontId="7" fillId="0" borderId="35" xfId="4" applyNumberFormat="1" applyFont="1" applyFill="1" applyBorder="1" applyAlignment="1" applyProtection="1">
      <alignment vertical="center"/>
    </xf>
    <xf numFmtId="164" fontId="7" fillId="0" borderId="4" xfId="4" applyNumberFormat="1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horizontal="left" vertical="center" indent="1"/>
    </xf>
    <xf numFmtId="0" fontId="1" fillId="0" borderId="0" xfId="4" applyFill="1" applyAlignment="1" applyProtection="1">
      <alignment vertical="center"/>
      <protection locked="0"/>
    </xf>
    <xf numFmtId="164" fontId="8" fillId="0" borderId="31" xfId="4" applyNumberFormat="1" applyFont="1" applyFill="1" applyBorder="1" applyAlignment="1" applyProtection="1">
      <alignment vertical="center"/>
    </xf>
    <xf numFmtId="164" fontId="8" fillId="0" borderId="13" xfId="4" applyNumberFormat="1" applyFont="1" applyFill="1" applyBorder="1" applyAlignment="1" applyProtection="1">
      <alignment vertical="center"/>
      <protection locked="0"/>
    </xf>
    <xf numFmtId="0" fontId="8" fillId="0" borderId="13" xfId="4" applyFont="1" applyFill="1" applyBorder="1" applyAlignment="1" applyProtection="1">
      <alignment horizontal="left" vertical="center" indent="1"/>
    </xf>
    <xf numFmtId="0" fontId="8" fillId="0" borderId="19" xfId="4" applyFont="1" applyFill="1" applyBorder="1" applyAlignment="1" applyProtection="1">
      <alignment horizontal="left" vertical="center" indent="1"/>
    </xf>
    <xf numFmtId="0" fontId="8" fillId="0" borderId="13" xfId="4" applyFont="1" applyFill="1" applyBorder="1" applyAlignment="1" applyProtection="1">
      <alignment horizontal="left" vertical="center" wrapText="1" indent="1"/>
    </xf>
    <xf numFmtId="164" fontId="8" fillId="0" borderId="51" xfId="4" applyNumberFormat="1" applyFont="1" applyFill="1" applyBorder="1" applyAlignment="1" applyProtection="1">
      <alignment vertical="center"/>
    </xf>
    <xf numFmtId="164" fontId="8" fillId="0" borderId="7" xfId="4" applyNumberFormat="1" applyFont="1" applyFill="1" applyBorder="1" applyAlignment="1" applyProtection="1">
      <alignment vertical="center"/>
      <protection locked="0"/>
    </xf>
    <xf numFmtId="0" fontId="8" fillId="0" borderId="7" xfId="4" applyFont="1" applyFill="1" applyBorder="1" applyAlignment="1" applyProtection="1">
      <alignment horizontal="left" vertical="center" indent="1"/>
    </xf>
    <xf numFmtId="0" fontId="8" fillId="0" borderId="8" xfId="4" applyFont="1" applyFill="1" applyBorder="1" applyAlignment="1" applyProtection="1">
      <alignment horizontal="left" vertical="center" indent="1"/>
    </xf>
    <xf numFmtId="0" fontId="8" fillId="0" borderId="5" xfId="4" applyFont="1" applyFill="1" applyBorder="1" applyAlignment="1" applyProtection="1">
      <alignment horizontal="left" vertical="center" indent="1"/>
    </xf>
    <xf numFmtId="0" fontId="8" fillId="0" borderId="7" xfId="4" applyFont="1" applyFill="1" applyBorder="1" applyAlignment="1" applyProtection="1">
      <alignment horizontal="left" vertical="center" wrapText="1" indent="1"/>
    </xf>
    <xf numFmtId="164" fontId="8" fillId="0" borderId="39" xfId="4" applyNumberFormat="1" applyFont="1" applyFill="1" applyBorder="1" applyAlignment="1" applyProtection="1">
      <alignment vertical="center"/>
    </xf>
    <xf numFmtId="164" fontId="8" fillId="0" borderId="9" xfId="4" applyNumberFormat="1" applyFont="1" applyFill="1" applyBorder="1" applyAlignment="1" applyProtection="1">
      <alignment vertical="center"/>
      <protection locked="0"/>
    </xf>
    <xf numFmtId="0" fontId="8" fillId="0" borderId="9" xfId="4" applyFont="1" applyFill="1" applyBorder="1" applyAlignment="1" applyProtection="1">
      <alignment horizontal="left" vertical="center" wrapText="1" indent="1"/>
    </xf>
    <xf numFmtId="0" fontId="8" fillId="0" borderId="10" xfId="4" applyFont="1" applyFill="1" applyBorder="1" applyAlignment="1" applyProtection="1">
      <alignment horizontal="left" vertical="center" indent="1"/>
    </xf>
    <xf numFmtId="0" fontId="20" fillId="0" borderId="54" xfId="4" applyFont="1" applyFill="1" applyBorder="1" applyAlignment="1" applyProtection="1">
      <alignment horizontal="center" vertical="center"/>
    </xf>
    <xf numFmtId="0" fontId="20" fillId="0" borderId="26" xfId="4" applyFont="1" applyFill="1" applyBorder="1" applyAlignment="1" applyProtection="1">
      <alignment horizontal="center" vertical="center"/>
    </xf>
    <xf numFmtId="0" fontId="20" fillId="0" borderId="27" xfId="4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165" fontId="26" fillId="0" borderId="0" xfId="0" applyNumberFormat="1" applyFont="1"/>
    <xf numFmtId="0" fontId="26" fillId="0" borderId="0" xfId="0" applyFont="1"/>
    <xf numFmtId="165" fontId="0" fillId="0" borderId="0" xfId="0" applyNumberFormat="1"/>
    <xf numFmtId="0" fontId="27" fillId="0" borderId="0" xfId="0" applyFont="1"/>
    <xf numFmtId="0" fontId="0" fillId="0" borderId="0" xfId="0" applyFill="1" applyBorder="1"/>
    <xf numFmtId="5" fontId="26" fillId="0" borderId="0" xfId="0" applyNumberFormat="1" applyFont="1" applyFill="1" applyBorder="1"/>
    <xf numFmtId="0" fontId="26" fillId="0" borderId="0" xfId="0" applyFont="1" applyFill="1" applyBorder="1" applyAlignment="1"/>
    <xf numFmtId="0" fontId="28" fillId="0" borderId="0" xfId="0" applyFont="1"/>
    <xf numFmtId="165" fontId="29" fillId="0" borderId="0" xfId="0" applyNumberFormat="1" applyFont="1" applyFill="1" applyBorder="1" applyAlignment="1">
      <alignment horizontal="right"/>
    </xf>
    <xf numFmtId="0" fontId="29" fillId="0" borderId="0" xfId="0" applyFont="1" applyFill="1" applyBorder="1"/>
    <xf numFmtId="165" fontId="30" fillId="0" borderId="0" xfId="0" applyNumberFormat="1" applyFont="1" applyFill="1" applyBorder="1" applyAlignment="1">
      <alignment horizontal="right"/>
    </xf>
    <xf numFmtId="0" fontId="30" fillId="0" borderId="0" xfId="0" applyFont="1" applyFill="1" applyBorder="1"/>
    <xf numFmtId="165" fontId="29" fillId="0" borderId="0" xfId="0" applyNumberFormat="1" applyFont="1" applyBorder="1" applyAlignment="1">
      <alignment horizontal="right"/>
    </xf>
    <xf numFmtId="0" fontId="29" fillId="0" borderId="0" xfId="0" applyFont="1" applyBorder="1"/>
    <xf numFmtId="165" fontId="29" fillId="0" borderId="35" xfId="0" applyNumberFormat="1" applyFont="1" applyBorder="1" applyAlignment="1">
      <alignment horizontal="right"/>
    </xf>
    <xf numFmtId="0" fontId="29" fillId="0" borderId="5" xfId="0" applyFont="1" applyBorder="1"/>
    <xf numFmtId="0" fontId="0" fillId="0" borderId="30" xfId="0" applyBorder="1" applyAlignment="1">
      <alignment horizontal="right"/>
    </xf>
    <xf numFmtId="0" fontId="0" fillId="0" borderId="18" xfId="0" applyBorder="1"/>
    <xf numFmtId="165" fontId="26" fillId="0" borderId="31" xfId="0" applyNumberFormat="1" applyFont="1" applyBorder="1" applyAlignment="1">
      <alignment horizontal="right" vertical="center"/>
    </xf>
    <xf numFmtId="0" fontId="26" fillId="0" borderId="19" xfId="0" applyFont="1" applyBorder="1" applyAlignment="1">
      <alignment horizontal="left" vertical="center" wrapText="1"/>
    </xf>
    <xf numFmtId="165" fontId="31" fillId="0" borderId="31" xfId="0" applyNumberFormat="1" applyFont="1" applyBorder="1" applyAlignment="1">
      <alignment horizontal="right" vertical="center"/>
    </xf>
    <xf numFmtId="0" fontId="31" fillId="0" borderId="19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165" fontId="32" fillId="0" borderId="31" xfId="0" applyNumberFormat="1" applyFont="1" applyBorder="1" applyAlignment="1">
      <alignment horizontal="right" vertical="center"/>
    </xf>
    <xf numFmtId="0" fontId="32" fillId="0" borderId="19" xfId="0" applyFont="1" applyBorder="1" applyAlignment="1">
      <alignment horizontal="left" vertical="center"/>
    </xf>
    <xf numFmtId="165" fontId="33" fillId="0" borderId="31" xfId="0" applyNumberFormat="1" applyFont="1" applyBorder="1" applyAlignment="1">
      <alignment horizontal="right" vertical="center"/>
    </xf>
    <xf numFmtId="165" fontId="34" fillId="0" borderId="31" xfId="0" applyNumberFormat="1" applyFont="1" applyBorder="1" applyAlignment="1">
      <alignment horizontal="right" vertical="center"/>
    </xf>
    <xf numFmtId="165" fontId="26" fillId="0" borderId="32" xfId="0" applyNumberFormat="1" applyFont="1" applyBorder="1" applyAlignment="1">
      <alignment horizontal="right"/>
    </xf>
    <xf numFmtId="0" fontId="26" fillId="0" borderId="24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3" fontId="35" fillId="0" borderId="35" xfId="0" applyNumberFormat="1" applyFont="1" applyFill="1" applyBorder="1" applyAlignment="1" applyProtection="1">
      <alignment horizontal="right" vertical="center" indent="1"/>
    </xf>
    <xf numFmtId="164" fontId="2" fillId="3" borderId="34" xfId="0" applyNumberFormat="1" applyFont="1" applyFill="1" applyBorder="1" applyAlignment="1" applyProtection="1">
      <alignment horizontal="left" vertical="center" wrapText="1" indent="2"/>
    </xf>
    <xf numFmtId="3" fontId="10" fillId="0" borderId="43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21" xfId="0" applyFont="1" applyBorder="1" applyAlignment="1" applyProtection="1">
      <alignment horizontal="right" vertical="center" indent="1"/>
    </xf>
    <xf numFmtId="3" fontId="10" fillId="0" borderId="31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0" borderId="19" xfId="0" applyFont="1" applyBorder="1" applyAlignment="1" applyProtection="1">
      <alignment horizontal="right" vertical="center" indent="1"/>
    </xf>
    <xf numFmtId="3" fontId="10" fillId="0" borderId="31" xfId="0" applyNumberFormat="1" applyFont="1" applyBorder="1" applyAlignment="1" applyProtection="1">
      <alignment horizontal="right" vertical="center" indent="1"/>
      <protection locked="0"/>
    </xf>
    <xf numFmtId="3" fontId="10" fillId="0" borderId="32" xfId="0" applyNumberFormat="1" applyFont="1" applyBorder="1" applyAlignment="1" applyProtection="1">
      <alignment horizontal="right" vertical="center" indent="1"/>
      <protection locked="0"/>
    </xf>
    <xf numFmtId="0" fontId="10" fillId="0" borderId="23" xfId="0" applyFont="1" applyBorder="1" applyAlignment="1" applyProtection="1">
      <alignment horizontal="left" vertical="center" indent="1"/>
      <protection locked="0"/>
    </xf>
    <xf numFmtId="0" fontId="10" fillId="0" borderId="24" xfId="0" applyFont="1" applyBorder="1" applyAlignment="1" applyProtection="1">
      <alignment horizontal="right" vertical="center" indent="1"/>
    </xf>
    <xf numFmtId="0" fontId="35" fillId="0" borderId="54" xfId="0" applyFont="1" applyBorder="1" applyAlignment="1" applyProtection="1">
      <alignment horizontal="center" vertical="center" wrapText="1"/>
    </xf>
    <xf numFmtId="0" fontId="35" fillId="0" borderId="26" xfId="0" applyFont="1" applyBorder="1" applyAlignment="1" applyProtection="1">
      <alignment horizontal="center" vertical="center"/>
    </xf>
    <xf numFmtId="0" fontId="35" fillId="0" borderId="27" xfId="0" applyFont="1" applyBorder="1" applyAlignment="1" applyProtection="1">
      <alignment horizontal="center" vertical="center" wrapText="1"/>
    </xf>
    <xf numFmtId="0" fontId="0" fillId="0" borderId="0" xfId="0" applyProtection="1"/>
    <xf numFmtId="0" fontId="5" fillId="0" borderId="0" xfId="0" applyFont="1" applyAlignment="1">
      <alignment horizontal="center" wrapTex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13" fillId="0" borderId="28" xfId="1" applyNumberFormat="1" applyFont="1" applyFill="1" applyBorder="1" applyAlignment="1" applyProtection="1">
      <alignment horizontal="left"/>
    </xf>
    <xf numFmtId="164" fontId="13" fillId="0" borderId="28" xfId="1" applyNumberFormat="1" applyFont="1" applyFill="1" applyBorder="1" applyAlignment="1" applyProtection="1">
      <alignment horizontal="left" vertical="center"/>
    </xf>
    <xf numFmtId="164" fontId="18" fillId="0" borderId="33" xfId="0" applyNumberFormat="1" applyFont="1" applyFill="1" applyBorder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left" vertical="center" wrapText="1" indent="2"/>
    </xf>
    <xf numFmtId="164" fontId="11" fillId="0" borderId="1" xfId="0" applyNumberFormat="1" applyFont="1" applyFill="1" applyBorder="1" applyAlignment="1" applyProtection="1">
      <alignment horizontal="left" vertical="center" wrapText="1" indent="2"/>
    </xf>
    <xf numFmtId="164" fontId="11" fillId="0" borderId="47" xfId="0" applyNumberFormat="1" applyFont="1" applyFill="1" applyBorder="1" applyAlignment="1" applyProtection="1">
      <alignment horizontal="center" vertical="center"/>
    </xf>
    <xf numFmtId="164" fontId="11" fillId="0" borderId="45" xfId="0" applyNumberFormat="1" applyFont="1" applyFill="1" applyBorder="1" applyAlignment="1" applyProtection="1">
      <alignment horizontal="center" vertical="center"/>
    </xf>
    <xf numFmtId="164" fontId="11" fillId="0" borderId="49" xfId="0" applyNumberFormat="1" applyFont="1" applyFill="1" applyBorder="1" applyAlignment="1" applyProtection="1">
      <alignment horizontal="center" vertical="center"/>
    </xf>
    <xf numFmtId="164" fontId="11" fillId="0" borderId="48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164" fontId="11" fillId="0" borderId="47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wrapText="1"/>
    </xf>
    <xf numFmtId="0" fontId="25" fillId="0" borderId="36" xfId="4" applyFont="1" applyFill="1" applyBorder="1" applyAlignment="1" applyProtection="1">
      <alignment horizontal="left" vertical="center" indent="1"/>
    </xf>
    <xf numFmtId="0" fontId="25" fillId="0" borderId="53" xfId="4" applyFont="1" applyFill="1" applyBorder="1" applyAlignment="1" applyProtection="1">
      <alignment horizontal="left" vertical="center" indent="1"/>
    </xf>
    <xf numFmtId="0" fontId="25" fillId="0" borderId="1" xfId="4" applyFont="1" applyFill="1" applyBorder="1" applyAlignment="1" applyProtection="1">
      <alignment horizontal="left" vertical="center" indent="1"/>
    </xf>
    <xf numFmtId="0" fontId="5" fillId="0" borderId="0" xfId="4" applyFont="1" applyFill="1" applyAlignment="1" applyProtection="1">
      <alignment horizontal="center" wrapText="1"/>
    </xf>
    <xf numFmtId="0" fontId="5" fillId="0" borderId="0" xfId="4" applyFont="1" applyFill="1" applyAlignment="1" applyProtection="1">
      <alignment horizontal="center"/>
    </xf>
    <xf numFmtId="0" fontId="3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right"/>
    </xf>
    <xf numFmtId="0" fontId="20" fillId="0" borderId="37" xfId="0" applyFont="1" applyBorder="1" applyAlignment="1" applyProtection="1">
      <alignment horizontal="left" vertical="center" indent="2"/>
    </xf>
    <xf numFmtId="0" fontId="20" fillId="0" borderId="55" xfId="0" applyFont="1" applyBorder="1" applyAlignment="1" applyProtection="1">
      <alignment horizontal="left" vertical="center" indent="2"/>
    </xf>
    <xf numFmtId="0" fontId="5" fillId="0" borderId="0" xfId="0" applyFont="1" applyAlignment="1">
      <alignment horizontal="center" wrapText="1"/>
    </xf>
  </cellXfs>
  <cellStyles count="5">
    <cellStyle name="Hiperhivatkozás" xfId="2"/>
    <cellStyle name="Már látott hiperhivatkozás" xfId="3"/>
    <cellStyle name="Normál" xfId="0" builtinId="0"/>
    <cellStyle name="Normál_KVRENMUNKA" xfId="1"/>
    <cellStyle name="Normál_SEGEDLETEK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%20&#233;vi%20ktgvet&#233;s%20t&#225;bl&#225;zata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 sz. mell "/>
      <sheetName val="9.4.1. sz. mell "/>
      <sheetName val="9.4.2. sz. mell "/>
      <sheetName val="9.4.3. sz. mell "/>
      <sheetName val="10.sz.mell"/>
    </sheetNames>
    <sheetDataSet>
      <sheetData sheetId="0">
        <row r="5">
          <cell r="A5" t="str">
            <v>2016. évi előirányzat BEVÉTELEK</v>
          </cell>
        </row>
      </sheetData>
      <sheetData sheetId="1">
        <row r="3">
          <cell r="C3" t="str">
            <v>2016.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8"/>
  <sheetViews>
    <sheetView topLeftCell="A148" zoomScale="120" zoomScaleNormal="120" zoomScaleSheetLayoutView="100" workbookViewId="0">
      <selection activeCell="C69" sqref="C69"/>
    </sheetView>
  </sheetViews>
  <sheetFormatPr defaultRowHeight="15.75"/>
  <cols>
    <col min="1" max="1" width="9" style="2" customWidth="1"/>
    <col min="2" max="2" width="75.83203125" style="2" customWidth="1"/>
    <col min="3" max="3" width="15.5" style="2" customWidth="1"/>
    <col min="4" max="4" width="9" style="1" customWidth="1"/>
    <col min="5" max="16384" width="9.33203125" style="1"/>
  </cols>
  <sheetData>
    <row r="1" spans="1:3" ht="15.95" customHeight="1">
      <c r="A1" s="242" t="s">
        <v>265</v>
      </c>
      <c r="B1" s="242"/>
      <c r="C1" s="242"/>
    </row>
    <row r="2" spans="1:3" ht="15.95" customHeight="1" thickBot="1">
      <c r="A2" s="244" t="s">
        <v>264</v>
      </c>
      <c r="B2" s="244"/>
      <c r="C2" s="53" t="s">
        <v>127</v>
      </c>
    </row>
    <row r="3" spans="1:3" ht="38.1" customHeight="1" thickBot="1">
      <c r="A3" s="52" t="s">
        <v>263</v>
      </c>
      <c r="B3" s="51" t="s">
        <v>262</v>
      </c>
      <c r="C3" s="50" t="str">
        <f>+'[1]1.1.sz.mell.'!C3</f>
        <v>2016. évi előirányzat</v>
      </c>
    </row>
    <row r="4" spans="1:3" s="39" customFormat="1" ht="12" customHeight="1" thickBot="1">
      <c r="A4" s="49" t="s">
        <v>124</v>
      </c>
      <c r="B4" s="48" t="s">
        <v>123</v>
      </c>
      <c r="C4" s="47" t="s">
        <v>122</v>
      </c>
    </row>
    <row r="5" spans="1:3" s="3" customFormat="1" ht="12" customHeight="1" thickBot="1">
      <c r="A5" s="9" t="s">
        <v>121</v>
      </c>
      <c r="B5" s="71" t="s">
        <v>261</v>
      </c>
      <c r="C5" s="18">
        <f>+C6+C7+C8+C9+C10+C11</f>
        <v>203556446</v>
      </c>
    </row>
    <row r="6" spans="1:3" s="3" customFormat="1" ht="12" customHeight="1">
      <c r="A6" s="13" t="s">
        <v>119</v>
      </c>
      <c r="B6" s="67" t="s">
        <v>260</v>
      </c>
      <c r="C6" s="25">
        <v>68266387</v>
      </c>
    </row>
    <row r="7" spans="1:3" s="3" customFormat="1" ht="12" customHeight="1">
      <c r="A7" s="33" t="s">
        <v>117</v>
      </c>
      <c r="B7" s="65" t="s">
        <v>259</v>
      </c>
      <c r="C7" s="11">
        <v>28065433</v>
      </c>
    </row>
    <row r="8" spans="1:3" s="3" customFormat="1" ht="12" customHeight="1">
      <c r="A8" s="33" t="s">
        <v>115</v>
      </c>
      <c r="B8" s="65" t="s">
        <v>258</v>
      </c>
      <c r="C8" s="11">
        <v>47848629</v>
      </c>
    </row>
    <row r="9" spans="1:3" s="3" customFormat="1" ht="12" customHeight="1">
      <c r="A9" s="33" t="s">
        <v>113</v>
      </c>
      <c r="B9" s="65" t="s">
        <v>257</v>
      </c>
      <c r="C9" s="11">
        <v>1798920</v>
      </c>
    </row>
    <row r="10" spans="1:3" s="3" customFormat="1" ht="12" customHeight="1">
      <c r="A10" s="33" t="s">
        <v>256</v>
      </c>
      <c r="B10" s="23" t="s">
        <v>255</v>
      </c>
      <c r="C10" s="11">
        <v>57577077</v>
      </c>
    </row>
    <row r="11" spans="1:3" s="3" customFormat="1" ht="12" customHeight="1" thickBot="1">
      <c r="A11" s="36" t="s">
        <v>109</v>
      </c>
      <c r="B11" s="24" t="s">
        <v>254</v>
      </c>
      <c r="C11" s="11"/>
    </row>
    <row r="12" spans="1:3" s="3" customFormat="1" ht="12" customHeight="1" thickBot="1">
      <c r="A12" s="9" t="s">
        <v>81</v>
      </c>
      <c r="B12" s="62" t="s">
        <v>253</v>
      </c>
      <c r="C12" s="18">
        <f>+C13+C14+C15+C16+C17</f>
        <v>68372000</v>
      </c>
    </row>
    <row r="13" spans="1:3" s="3" customFormat="1" ht="12" customHeight="1">
      <c r="A13" s="13" t="s">
        <v>79</v>
      </c>
      <c r="B13" s="67" t="s">
        <v>252</v>
      </c>
      <c r="C13" s="25"/>
    </row>
    <row r="14" spans="1:3" s="3" customFormat="1" ht="12" customHeight="1">
      <c r="A14" s="33" t="s">
        <v>77</v>
      </c>
      <c r="B14" s="65" t="s">
        <v>251</v>
      </c>
      <c r="C14" s="11"/>
    </row>
    <row r="15" spans="1:3" s="3" customFormat="1" ht="12" customHeight="1">
      <c r="A15" s="33" t="s">
        <v>75</v>
      </c>
      <c r="B15" s="65" t="s">
        <v>250</v>
      </c>
      <c r="C15" s="11"/>
    </row>
    <row r="16" spans="1:3" s="3" customFormat="1" ht="12" customHeight="1">
      <c r="A16" s="33" t="s">
        <v>73</v>
      </c>
      <c r="B16" s="65" t="s">
        <v>249</v>
      </c>
      <c r="C16" s="11"/>
    </row>
    <row r="17" spans="1:3" s="3" customFormat="1" ht="12" customHeight="1">
      <c r="A17" s="33" t="s">
        <v>71</v>
      </c>
      <c r="B17" s="65" t="s">
        <v>248</v>
      </c>
      <c r="C17" s="11">
        <v>68372000</v>
      </c>
    </row>
    <row r="18" spans="1:3" s="3" customFormat="1" ht="12" customHeight="1" thickBot="1">
      <c r="A18" s="36" t="s">
        <v>69</v>
      </c>
      <c r="B18" s="24" t="s">
        <v>247</v>
      </c>
      <c r="C18" s="20"/>
    </row>
    <row r="19" spans="1:3" s="3" customFormat="1" ht="12" customHeight="1" thickBot="1">
      <c r="A19" s="9" t="s">
        <v>53</v>
      </c>
      <c r="B19" s="71" t="s">
        <v>246</v>
      </c>
      <c r="C19" s="18">
        <f>+C20+C21+C22+C23+C24</f>
        <v>390000</v>
      </c>
    </row>
    <row r="20" spans="1:3" s="3" customFormat="1" ht="12" customHeight="1">
      <c r="A20" s="13" t="s">
        <v>245</v>
      </c>
      <c r="B20" s="67" t="s">
        <v>244</v>
      </c>
      <c r="C20" s="25"/>
    </row>
    <row r="21" spans="1:3" s="3" customFormat="1" ht="12" customHeight="1">
      <c r="A21" s="33" t="s">
        <v>243</v>
      </c>
      <c r="B21" s="65" t="s">
        <v>242</v>
      </c>
      <c r="C21" s="11"/>
    </row>
    <row r="22" spans="1:3" s="3" customFormat="1" ht="12" customHeight="1">
      <c r="A22" s="33" t="s">
        <v>241</v>
      </c>
      <c r="B22" s="65" t="s">
        <v>240</v>
      </c>
      <c r="C22" s="11"/>
    </row>
    <row r="23" spans="1:3" s="3" customFormat="1" ht="12" customHeight="1">
      <c r="A23" s="33" t="s">
        <v>239</v>
      </c>
      <c r="B23" s="65" t="s">
        <v>238</v>
      </c>
      <c r="C23" s="11"/>
    </row>
    <row r="24" spans="1:3" s="3" customFormat="1" ht="12" customHeight="1">
      <c r="A24" s="33" t="s">
        <v>237</v>
      </c>
      <c r="B24" s="65" t="s">
        <v>236</v>
      </c>
      <c r="C24" s="11">
        <v>390000</v>
      </c>
    </row>
    <row r="25" spans="1:3" s="3" customFormat="1" ht="12" customHeight="1" thickBot="1">
      <c r="A25" s="36" t="s">
        <v>235</v>
      </c>
      <c r="B25" s="75" t="s">
        <v>234</v>
      </c>
      <c r="C25" s="20"/>
    </row>
    <row r="26" spans="1:3" s="3" customFormat="1" ht="12" customHeight="1" thickBot="1">
      <c r="A26" s="9" t="s">
        <v>233</v>
      </c>
      <c r="B26" s="71" t="s">
        <v>232</v>
      </c>
      <c r="C26" s="17">
        <f>SUM(C27:C33)</f>
        <v>19580000</v>
      </c>
    </row>
    <row r="27" spans="1:3" s="3" customFormat="1" ht="12" customHeight="1">
      <c r="A27" s="13" t="s">
        <v>49</v>
      </c>
      <c r="B27" s="67" t="s">
        <v>231</v>
      </c>
      <c r="C27" s="78">
        <v>480000</v>
      </c>
    </row>
    <row r="28" spans="1:3" s="3" customFormat="1" ht="12" customHeight="1">
      <c r="A28" s="33" t="s">
        <v>47</v>
      </c>
      <c r="B28" s="65" t="s">
        <v>230</v>
      </c>
      <c r="C28" s="77">
        <v>500000</v>
      </c>
    </row>
    <row r="29" spans="1:3" s="3" customFormat="1" ht="12" customHeight="1">
      <c r="A29" s="33" t="s">
        <v>45</v>
      </c>
      <c r="B29" s="65" t="s">
        <v>229</v>
      </c>
      <c r="C29" s="77">
        <v>15500000</v>
      </c>
    </row>
    <row r="30" spans="1:3" s="3" customFormat="1" ht="12" customHeight="1">
      <c r="A30" s="33" t="s">
        <v>228</v>
      </c>
      <c r="B30" s="65" t="s">
        <v>227</v>
      </c>
      <c r="C30" s="77">
        <v>100000</v>
      </c>
    </row>
    <row r="31" spans="1:3" s="3" customFormat="1" ht="12" customHeight="1">
      <c r="A31" s="33" t="s">
        <v>226</v>
      </c>
      <c r="B31" s="65" t="s">
        <v>225</v>
      </c>
      <c r="C31" s="77">
        <v>2500000</v>
      </c>
    </row>
    <row r="32" spans="1:3" s="3" customFormat="1" ht="12" customHeight="1">
      <c r="A32" s="33" t="s">
        <v>224</v>
      </c>
      <c r="B32" s="65" t="s">
        <v>223</v>
      </c>
      <c r="C32" s="77">
        <v>200000</v>
      </c>
    </row>
    <row r="33" spans="1:3" s="3" customFormat="1" ht="12" customHeight="1" thickBot="1">
      <c r="A33" s="36" t="s">
        <v>222</v>
      </c>
      <c r="B33" s="75" t="s">
        <v>221</v>
      </c>
      <c r="C33" s="76">
        <v>300000</v>
      </c>
    </row>
    <row r="34" spans="1:3" s="3" customFormat="1" ht="12" customHeight="1" thickBot="1">
      <c r="A34" s="9" t="s">
        <v>43</v>
      </c>
      <c r="B34" s="71" t="s">
        <v>220</v>
      </c>
      <c r="C34" s="18">
        <f>SUM(C35:C45)</f>
        <v>24542000</v>
      </c>
    </row>
    <row r="35" spans="1:3" s="3" customFormat="1" ht="12" customHeight="1">
      <c r="A35" s="13" t="s">
        <v>41</v>
      </c>
      <c r="B35" s="67" t="s">
        <v>219</v>
      </c>
      <c r="C35" s="25">
        <v>2000000</v>
      </c>
    </row>
    <row r="36" spans="1:3" s="3" customFormat="1" ht="12" customHeight="1">
      <c r="A36" s="33" t="s">
        <v>39</v>
      </c>
      <c r="B36" s="65" t="s">
        <v>218</v>
      </c>
      <c r="C36" s="11">
        <v>4811000</v>
      </c>
    </row>
    <row r="37" spans="1:3" s="3" customFormat="1" ht="12" customHeight="1">
      <c r="A37" s="33" t="s">
        <v>37</v>
      </c>
      <c r="B37" s="65" t="s">
        <v>217</v>
      </c>
      <c r="C37" s="11">
        <v>7036000</v>
      </c>
    </row>
    <row r="38" spans="1:3" s="3" customFormat="1" ht="12" customHeight="1">
      <c r="A38" s="33" t="s">
        <v>35</v>
      </c>
      <c r="B38" s="65" t="s">
        <v>216</v>
      </c>
      <c r="C38" s="11"/>
    </row>
    <row r="39" spans="1:3" s="3" customFormat="1" ht="12" customHeight="1">
      <c r="A39" s="33" t="s">
        <v>33</v>
      </c>
      <c r="B39" s="65" t="s">
        <v>215</v>
      </c>
      <c r="C39" s="11">
        <v>153000</v>
      </c>
    </row>
    <row r="40" spans="1:3" s="3" customFormat="1" ht="12" customHeight="1">
      <c r="A40" s="33" t="s">
        <v>31</v>
      </c>
      <c r="B40" s="65" t="s">
        <v>214</v>
      </c>
      <c r="C40" s="11">
        <v>1842000</v>
      </c>
    </row>
    <row r="41" spans="1:3" s="3" customFormat="1" ht="12" customHeight="1">
      <c r="A41" s="33" t="s">
        <v>213</v>
      </c>
      <c r="B41" s="65" t="s">
        <v>212</v>
      </c>
      <c r="C41" s="11"/>
    </row>
    <row r="42" spans="1:3" s="3" customFormat="1" ht="12" customHeight="1">
      <c r="A42" s="33" t="s">
        <v>211</v>
      </c>
      <c r="B42" s="65" t="s">
        <v>210</v>
      </c>
      <c r="C42" s="11">
        <v>8700000</v>
      </c>
    </row>
    <row r="43" spans="1:3" s="3" customFormat="1" ht="12" customHeight="1">
      <c r="A43" s="33" t="s">
        <v>209</v>
      </c>
      <c r="B43" s="65" t="s">
        <v>208</v>
      </c>
      <c r="C43" s="63"/>
    </row>
    <row r="44" spans="1:3" s="3" customFormat="1" ht="12" customHeight="1">
      <c r="A44" s="36" t="s">
        <v>207</v>
      </c>
      <c r="B44" s="75" t="s">
        <v>206</v>
      </c>
      <c r="C44" s="73"/>
    </row>
    <row r="45" spans="1:3" s="3" customFormat="1" ht="12" customHeight="1" thickBot="1">
      <c r="A45" s="36" t="s">
        <v>205</v>
      </c>
      <c r="B45" s="24" t="s">
        <v>204</v>
      </c>
      <c r="C45" s="73"/>
    </row>
    <row r="46" spans="1:3" s="3" customFormat="1" ht="12" customHeight="1" thickBot="1">
      <c r="A46" s="9" t="s">
        <v>29</v>
      </c>
      <c r="B46" s="71" t="s">
        <v>203</v>
      </c>
      <c r="C46" s="18">
        <f>SUM(C47:C51)</f>
        <v>0</v>
      </c>
    </row>
    <row r="47" spans="1:3" s="3" customFormat="1" ht="12" customHeight="1">
      <c r="A47" s="13" t="s">
        <v>27</v>
      </c>
      <c r="B47" s="67" t="s">
        <v>202</v>
      </c>
      <c r="C47" s="74"/>
    </row>
    <row r="48" spans="1:3" s="3" customFormat="1" ht="12" customHeight="1">
      <c r="A48" s="33" t="s">
        <v>25</v>
      </c>
      <c r="B48" s="65" t="s">
        <v>201</v>
      </c>
      <c r="C48" s="63"/>
    </row>
    <row r="49" spans="1:3" s="3" customFormat="1" ht="12" customHeight="1">
      <c r="A49" s="33" t="s">
        <v>23</v>
      </c>
      <c r="B49" s="65" t="s">
        <v>200</v>
      </c>
      <c r="C49" s="63"/>
    </row>
    <row r="50" spans="1:3" s="3" customFormat="1" ht="12" customHeight="1">
      <c r="A50" s="33" t="s">
        <v>21</v>
      </c>
      <c r="B50" s="65" t="s">
        <v>199</v>
      </c>
      <c r="C50" s="63"/>
    </row>
    <row r="51" spans="1:3" s="3" customFormat="1" ht="12" customHeight="1" thickBot="1">
      <c r="A51" s="36" t="s">
        <v>198</v>
      </c>
      <c r="B51" s="24" t="s">
        <v>197</v>
      </c>
      <c r="C51" s="73"/>
    </row>
    <row r="52" spans="1:3" s="3" customFormat="1" ht="12" customHeight="1" thickBot="1">
      <c r="A52" s="9" t="s">
        <v>196</v>
      </c>
      <c r="B52" s="71" t="s">
        <v>195</v>
      </c>
      <c r="C52" s="18">
        <f>SUM(C53:C55)</f>
        <v>240000</v>
      </c>
    </row>
    <row r="53" spans="1:3" s="3" customFormat="1" ht="12" customHeight="1">
      <c r="A53" s="13" t="s">
        <v>17</v>
      </c>
      <c r="B53" s="67" t="s">
        <v>194</v>
      </c>
      <c r="C53" s="25"/>
    </row>
    <row r="54" spans="1:3" s="3" customFormat="1" ht="12" customHeight="1">
      <c r="A54" s="33" t="s">
        <v>15</v>
      </c>
      <c r="B54" s="65" t="s">
        <v>193</v>
      </c>
      <c r="C54" s="11"/>
    </row>
    <row r="55" spans="1:3" s="3" customFormat="1" ht="12" customHeight="1">
      <c r="A55" s="33" t="s">
        <v>13</v>
      </c>
      <c r="B55" s="65" t="s">
        <v>192</v>
      </c>
      <c r="C55" s="11">
        <v>240000</v>
      </c>
    </row>
    <row r="56" spans="1:3" s="3" customFormat="1" ht="12" customHeight="1" thickBot="1">
      <c r="A56" s="36" t="s">
        <v>11</v>
      </c>
      <c r="B56" s="24" t="s">
        <v>191</v>
      </c>
      <c r="C56" s="20"/>
    </row>
    <row r="57" spans="1:3" s="3" customFormat="1" ht="12" customHeight="1" thickBot="1">
      <c r="A57" s="9" t="s">
        <v>7</v>
      </c>
      <c r="B57" s="62" t="s">
        <v>190</v>
      </c>
      <c r="C57" s="18">
        <f>SUM(C58:C60)</f>
        <v>90000</v>
      </c>
    </row>
    <row r="58" spans="1:3" s="3" customFormat="1" ht="12" customHeight="1">
      <c r="A58" s="13" t="s">
        <v>189</v>
      </c>
      <c r="B58" s="67" t="s">
        <v>188</v>
      </c>
      <c r="C58" s="63"/>
    </row>
    <row r="59" spans="1:3" s="3" customFormat="1" ht="12" customHeight="1">
      <c r="A59" s="33" t="s">
        <v>187</v>
      </c>
      <c r="B59" s="65" t="s">
        <v>186</v>
      </c>
      <c r="C59" s="63"/>
    </row>
    <row r="60" spans="1:3" s="3" customFormat="1" ht="12" customHeight="1">
      <c r="A60" s="33" t="s">
        <v>185</v>
      </c>
      <c r="B60" s="65" t="s">
        <v>184</v>
      </c>
      <c r="C60" s="63">
        <v>90000</v>
      </c>
    </row>
    <row r="61" spans="1:3" s="3" customFormat="1" ht="12" customHeight="1" thickBot="1">
      <c r="A61" s="36" t="s">
        <v>183</v>
      </c>
      <c r="B61" s="24" t="s">
        <v>182</v>
      </c>
      <c r="C61" s="63"/>
    </row>
    <row r="62" spans="1:3" s="3" customFormat="1" ht="12" customHeight="1" thickBot="1">
      <c r="A62" s="72" t="s">
        <v>181</v>
      </c>
      <c r="B62" s="71" t="s">
        <v>180</v>
      </c>
      <c r="C62" s="17">
        <f>+C5+C12+C19+C26+C34+C46+C52+C57</f>
        <v>316770446</v>
      </c>
    </row>
    <row r="63" spans="1:3" s="3" customFormat="1" ht="12" customHeight="1" thickBot="1">
      <c r="A63" s="60" t="s">
        <v>179</v>
      </c>
      <c r="B63" s="62" t="s">
        <v>178</v>
      </c>
      <c r="C63" s="18">
        <f>SUM(C64:C66)</f>
        <v>0</v>
      </c>
    </row>
    <row r="64" spans="1:3" s="3" customFormat="1" ht="12" customHeight="1">
      <c r="A64" s="13" t="s">
        <v>177</v>
      </c>
      <c r="B64" s="67" t="s">
        <v>176</v>
      </c>
      <c r="C64" s="63"/>
    </row>
    <row r="65" spans="1:5" s="3" customFormat="1" ht="12" customHeight="1">
      <c r="A65" s="33" t="s">
        <v>175</v>
      </c>
      <c r="B65" s="65" t="s">
        <v>174</v>
      </c>
      <c r="C65" s="63"/>
    </row>
    <row r="66" spans="1:5" s="3" customFormat="1" ht="12" customHeight="1" thickBot="1">
      <c r="A66" s="36" t="s">
        <v>173</v>
      </c>
      <c r="B66" s="70" t="s">
        <v>172</v>
      </c>
      <c r="C66" s="63"/>
    </row>
    <row r="67" spans="1:5" s="3" customFormat="1" ht="12" customHeight="1" thickBot="1">
      <c r="A67" s="60" t="s">
        <v>171</v>
      </c>
      <c r="B67" s="62" t="s">
        <v>170</v>
      </c>
      <c r="C67" s="18">
        <f>SUM(C68:C71)</f>
        <v>276269000</v>
      </c>
    </row>
    <row r="68" spans="1:5" s="3" customFormat="1" ht="12" customHeight="1">
      <c r="A68" s="13" t="s">
        <v>169</v>
      </c>
      <c r="B68" s="67" t="s">
        <v>168</v>
      </c>
      <c r="C68" s="63">
        <v>276269000</v>
      </c>
    </row>
    <row r="69" spans="1:5" s="3" customFormat="1" ht="17.25" customHeight="1">
      <c r="A69" s="33" t="s">
        <v>167</v>
      </c>
      <c r="B69" s="65" t="s">
        <v>166</v>
      </c>
      <c r="C69" s="63"/>
      <c r="E69" s="69"/>
    </row>
    <row r="70" spans="1:5" s="3" customFormat="1" ht="12" customHeight="1">
      <c r="A70" s="33" t="s">
        <v>165</v>
      </c>
      <c r="B70" s="65" t="s">
        <v>164</v>
      </c>
      <c r="C70" s="63"/>
    </row>
    <row r="71" spans="1:5" s="3" customFormat="1" ht="12" customHeight="1" thickBot="1">
      <c r="A71" s="36" t="s">
        <v>163</v>
      </c>
      <c r="B71" s="24" t="s">
        <v>162</v>
      </c>
      <c r="C71" s="63"/>
    </row>
    <row r="72" spans="1:5" s="3" customFormat="1" ht="12" customHeight="1" thickBot="1">
      <c r="A72" s="60" t="s">
        <v>161</v>
      </c>
      <c r="B72" s="62" t="s">
        <v>160</v>
      </c>
      <c r="C72" s="18">
        <f>SUM(C73:C74)</f>
        <v>0</v>
      </c>
    </row>
    <row r="73" spans="1:5" s="3" customFormat="1" ht="12" customHeight="1">
      <c r="A73" s="13" t="s">
        <v>159</v>
      </c>
      <c r="B73" s="67" t="s">
        <v>158</v>
      </c>
      <c r="C73" s="63"/>
    </row>
    <row r="74" spans="1:5" s="3" customFormat="1" ht="12" customHeight="1" thickBot="1">
      <c r="A74" s="36" t="s">
        <v>157</v>
      </c>
      <c r="B74" s="24" t="s">
        <v>156</v>
      </c>
      <c r="C74" s="63"/>
    </row>
    <row r="75" spans="1:5" s="3" customFormat="1" ht="12" customHeight="1" thickBot="1">
      <c r="A75" s="60" t="s">
        <v>155</v>
      </c>
      <c r="B75" s="62" t="s">
        <v>154</v>
      </c>
      <c r="C75" s="18">
        <f>SUM(C76:C78)</f>
        <v>0</v>
      </c>
    </row>
    <row r="76" spans="1:5" s="3" customFormat="1" ht="12" customHeight="1">
      <c r="A76" s="13" t="s">
        <v>153</v>
      </c>
      <c r="B76" s="67" t="s">
        <v>152</v>
      </c>
      <c r="C76" s="63"/>
    </row>
    <row r="77" spans="1:5" s="3" customFormat="1" ht="12" customHeight="1">
      <c r="A77" s="33" t="s">
        <v>151</v>
      </c>
      <c r="B77" s="65" t="s">
        <v>150</v>
      </c>
      <c r="C77" s="63"/>
    </row>
    <row r="78" spans="1:5" s="3" customFormat="1" ht="12" customHeight="1" thickBot="1">
      <c r="A78" s="36" t="s">
        <v>149</v>
      </c>
      <c r="B78" s="24" t="s">
        <v>148</v>
      </c>
      <c r="C78" s="63"/>
    </row>
    <row r="79" spans="1:5" s="3" customFormat="1" ht="12" customHeight="1" thickBot="1">
      <c r="A79" s="60" t="s">
        <v>147</v>
      </c>
      <c r="B79" s="62" t="s">
        <v>146</v>
      </c>
      <c r="C79" s="18">
        <f>SUM(C80:C83)</f>
        <v>0</v>
      </c>
    </row>
    <row r="80" spans="1:5" s="3" customFormat="1" ht="12" customHeight="1">
      <c r="A80" s="68" t="s">
        <v>145</v>
      </c>
      <c r="B80" s="67" t="s">
        <v>144</v>
      </c>
      <c r="C80" s="63"/>
    </row>
    <row r="81" spans="1:4" s="3" customFormat="1" ht="12" customHeight="1">
      <c r="A81" s="66" t="s">
        <v>143</v>
      </c>
      <c r="B81" s="65" t="s">
        <v>142</v>
      </c>
      <c r="C81" s="63"/>
    </row>
    <row r="82" spans="1:4" s="3" customFormat="1" ht="12" customHeight="1">
      <c r="A82" s="66" t="s">
        <v>141</v>
      </c>
      <c r="B82" s="65" t="s">
        <v>140</v>
      </c>
      <c r="C82" s="63"/>
    </row>
    <row r="83" spans="1:4" s="3" customFormat="1" ht="12" customHeight="1" thickBot="1">
      <c r="A83" s="64" t="s">
        <v>139</v>
      </c>
      <c r="B83" s="24" t="s">
        <v>138</v>
      </c>
      <c r="C83" s="63"/>
    </row>
    <row r="84" spans="1:4" s="3" customFormat="1" ht="12" customHeight="1" thickBot="1">
      <c r="A84" s="60" t="s">
        <v>137</v>
      </c>
      <c r="B84" s="62" t="s">
        <v>136</v>
      </c>
      <c r="C84" s="61"/>
    </row>
    <row r="85" spans="1:4" s="3" customFormat="1" ht="12" customHeight="1" thickBot="1">
      <c r="A85" s="60" t="s">
        <v>135</v>
      </c>
      <c r="B85" s="62" t="s">
        <v>134</v>
      </c>
      <c r="C85" s="61"/>
    </row>
    <row r="86" spans="1:4" s="3" customFormat="1" ht="12" customHeight="1" thickBot="1">
      <c r="A86" s="60" t="s">
        <v>133</v>
      </c>
      <c r="B86" s="59" t="s">
        <v>132</v>
      </c>
      <c r="C86" s="17">
        <f>+C63+C67+C72+C75+C79+C85+C84</f>
        <v>276269000</v>
      </c>
    </row>
    <row r="87" spans="1:4" s="3" customFormat="1" ht="12" customHeight="1" thickBot="1">
      <c r="A87" s="58" t="s">
        <v>131</v>
      </c>
      <c r="B87" s="57" t="s">
        <v>130</v>
      </c>
      <c r="C87" s="17">
        <f>+C62+C86</f>
        <v>593039446</v>
      </c>
    </row>
    <row r="88" spans="1:4" s="3" customFormat="1" ht="12" customHeight="1">
      <c r="A88" s="56"/>
      <c r="B88" s="55"/>
      <c r="C88" s="54"/>
    </row>
    <row r="89" spans="1:4" s="3" customFormat="1" ht="12" customHeight="1">
      <c r="A89" s="242" t="s">
        <v>129</v>
      </c>
      <c r="B89" s="242"/>
      <c r="C89" s="242"/>
    </row>
    <row r="90" spans="1:4" s="3" customFormat="1" ht="12" customHeight="1" thickBot="1">
      <c r="A90" s="243" t="s">
        <v>128</v>
      </c>
      <c r="B90" s="243"/>
      <c r="C90" s="53" t="s">
        <v>127</v>
      </c>
    </row>
    <row r="91" spans="1:4" s="3" customFormat="1" ht="24" customHeight="1" thickBot="1">
      <c r="A91" s="52" t="s">
        <v>126</v>
      </c>
      <c r="B91" s="51" t="s">
        <v>125</v>
      </c>
      <c r="C91" s="50" t="str">
        <f>+C3</f>
        <v>2016. évi előirányzat</v>
      </c>
      <c r="D91" s="43"/>
    </row>
    <row r="92" spans="1:4" s="3" customFormat="1" ht="12" customHeight="1" thickBot="1">
      <c r="A92" s="49" t="s">
        <v>124</v>
      </c>
      <c r="B92" s="48" t="s">
        <v>123</v>
      </c>
      <c r="C92" s="47" t="s">
        <v>122</v>
      </c>
      <c r="D92" s="43"/>
    </row>
    <row r="93" spans="1:4" s="3" customFormat="1" ht="15" customHeight="1" thickBot="1">
      <c r="A93" s="46" t="s">
        <v>121</v>
      </c>
      <c r="B93" s="45" t="s">
        <v>120</v>
      </c>
      <c r="C93" s="44">
        <f>C94+C95+C96+C97+C98+C111</f>
        <v>314263446</v>
      </c>
      <c r="D93" s="43"/>
    </row>
    <row r="94" spans="1:4" s="3" customFormat="1" ht="12.95" customHeight="1">
      <c r="A94" s="42" t="s">
        <v>119</v>
      </c>
      <c r="B94" s="41" t="s">
        <v>118</v>
      </c>
      <c r="C94" s="40">
        <v>135064000</v>
      </c>
    </row>
    <row r="95" spans="1:4" ht="16.5" customHeight="1">
      <c r="A95" s="33" t="s">
        <v>117</v>
      </c>
      <c r="B95" s="26" t="s">
        <v>116</v>
      </c>
      <c r="C95" s="11">
        <v>31498000</v>
      </c>
    </row>
    <row r="96" spans="1:4">
      <c r="A96" s="33" t="s">
        <v>115</v>
      </c>
      <c r="B96" s="26" t="s">
        <v>114</v>
      </c>
      <c r="C96" s="20">
        <v>117799000</v>
      </c>
    </row>
    <row r="97" spans="1:3" s="39" customFormat="1" ht="12" customHeight="1">
      <c r="A97" s="33" t="s">
        <v>113</v>
      </c>
      <c r="B97" s="34" t="s">
        <v>112</v>
      </c>
      <c r="C97" s="20">
        <v>15734446</v>
      </c>
    </row>
    <row r="98" spans="1:3" ht="12" customHeight="1">
      <c r="A98" s="33" t="s">
        <v>111</v>
      </c>
      <c r="B98" s="38" t="s">
        <v>110</v>
      </c>
      <c r="C98" s="20">
        <f>SUM(C99:C110)</f>
        <v>13768000</v>
      </c>
    </row>
    <row r="99" spans="1:3" ht="12" customHeight="1">
      <c r="A99" s="33" t="s">
        <v>109</v>
      </c>
      <c r="B99" s="26" t="s">
        <v>108</v>
      </c>
      <c r="C99" s="20"/>
    </row>
    <row r="100" spans="1:3" ht="12" customHeight="1">
      <c r="A100" s="33" t="s">
        <v>107</v>
      </c>
      <c r="B100" s="35" t="s">
        <v>106</v>
      </c>
      <c r="C100" s="20"/>
    </row>
    <row r="101" spans="1:3" ht="12" customHeight="1">
      <c r="A101" s="33" t="s">
        <v>105</v>
      </c>
      <c r="B101" s="35" t="s">
        <v>104</v>
      </c>
      <c r="C101" s="20"/>
    </row>
    <row r="102" spans="1:3" ht="12" customHeight="1">
      <c r="A102" s="33" t="s">
        <v>103</v>
      </c>
      <c r="B102" s="37" t="s">
        <v>102</v>
      </c>
      <c r="C102" s="20"/>
    </row>
    <row r="103" spans="1:3" ht="12" customHeight="1">
      <c r="A103" s="33" t="s">
        <v>101</v>
      </c>
      <c r="B103" s="21" t="s">
        <v>100</v>
      </c>
      <c r="C103" s="20"/>
    </row>
    <row r="104" spans="1:3" ht="12" customHeight="1">
      <c r="A104" s="33" t="s">
        <v>99</v>
      </c>
      <c r="B104" s="21" t="s">
        <v>64</v>
      </c>
      <c r="C104" s="20"/>
    </row>
    <row r="105" spans="1:3" ht="12" customHeight="1">
      <c r="A105" s="33" t="s">
        <v>98</v>
      </c>
      <c r="B105" s="37" t="s">
        <v>97</v>
      </c>
      <c r="C105" s="20">
        <v>500000</v>
      </c>
    </row>
    <row r="106" spans="1:3" ht="12" customHeight="1">
      <c r="A106" s="33" t="s">
        <v>96</v>
      </c>
      <c r="B106" s="37" t="s">
        <v>95</v>
      </c>
      <c r="C106" s="20"/>
    </row>
    <row r="107" spans="1:3" ht="12" customHeight="1">
      <c r="A107" s="33" t="s">
        <v>94</v>
      </c>
      <c r="B107" s="21" t="s">
        <v>58</v>
      </c>
      <c r="C107" s="20"/>
    </row>
    <row r="108" spans="1:3" ht="12" customHeight="1">
      <c r="A108" s="16" t="s">
        <v>93</v>
      </c>
      <c r="B108" s="35" t="s">
        <v>92</v>
      </c>
      <c r="C108" s="20"/>
    </row>
    <row r="109" spans="1:3" ht="12" customHeight="1">
      <c r="A109" s="33" t="s">
        <v>91</v>
      </c>
      <c r="B109" s="35" t="s">
        <v>90</v>
      </c>
      <c r="C109" s="20"/>
    </row>
    <row r="110" spans="1:3" ht="12" customHeight="1">
      <c r="A110" s="36" t="s">
        <v>89</v>
      </c>
      <c r="B110" s="35" t="s">
        <v>88</v>
      </c>
      <c r="C110" s="20">
        <v>13268000</v>
      </c>
    </row>
    <row r="111" spans="1:3" ht="12" customHeight="1">
      <c r="A111" s="33" t="s">
        <v>87</v>
      </c>
      <c r="B111" s="34" t="s">
        <v>86</v>
      </c>
      <c r="C111" s="11">
        <v>400000</v>
      </c>
    </row>
    <row r="112" spans="1:3" ht="12" customHeight="1">
      <c r="A112" s="33" t="s">
        <v>85</v>
      </c>
      <c r="B112" s="26" t="s">
        <v>84</v>
      </c>
      <c r="C112" s="11"/>
    </row>
    <row r="113" spans="1:3" ht="12" customHeight="1" thickBot="1">
      <c r="A113" s="32" t="s">
        <v>83</v>
      </c>
      <c r="B113" s="31" t="s">
        <v>82</v>
      </c>
      <c r="C113" s="30"/>
    </row>
    <row r="114" spans="1:3" ht="12" customHeight="1" thickBot="1">
      <c r="A114" s="29" t="s">
        <v>81</v>
      </c>
      <c r="B114" s="28" t="s">
        <v>80</v>
      </c>
      <c r="C114" s="27">
        <f>+C115+C117+C119</f>
        <v>278776000</v>
      </c>
    </row>
    <row r="115" spans="1:3" ht="12" customHeight="1">
      <c r="A115" s="13" t="s">
        <v>79</v>
      </c>
      <c r="B115" s="26" t="s">
        <v>78</v>
      </c>
      <c r="C115" s="25">
        <v>177706000</v>
      </c>
    </row>
    <row r="116" spans="1:3">
      <c r="A116" s="13" t="s">
        <v>77</v>
      </c>
      <c r="B116" s="19" t="s">
        <v>76</v>
      </c>
      <c r="C116" s="25"/>
    </row>
    <row r="117" spans="1:3" ht="12" customHeight="1">
      <c r="A117" s="13" t="s">
        <v>75</v>
      </c>
      <c r="B117" s="19" t="s">
        <v>74</v>
      </c>
      <c r="C117" s="11">
        <v>101070000</v>
      </c>
    </row>
    <row r="118" spans="1:3" ht="12" customHeight="1">
      <c r="A118" s="13" t="s">
        <v>73</v>
      </c>
      <c r="B118" s="19" t="s">
        <v>72</v>
      </c>
      <c r="C118" s="11"/>
    </row>
    <row r="119" spans="1:3" ht="12" customHeight="1">
      <c r="A119" s="13" t="s">
        <v>71</v>
      </c>
      <c r="B119" s="24" t="s">
        <v>70</v>
      </c>
      <c r="C119" s="11"/>
    </row>
    <row r="120" spans="1:3" ht="12" customHeight="1">
      <c r="A120" s="13" t="s">
        <v>69</v>
      </c>
      <c r="B120" s="23" t="s">
        <v>68</v>
      </c>
      <c r="C120" s="11"/>
    </row>
    <row r="121" spans="1:3" ht="12" customHeight="1">
      <c r="A121" s="13" t="s">
        <v>67</v>
      </c>
      <c r="B121" s="22" t="s">
        <v>66</v>
      </c>
      <c r="C121" s="11"/>
    </row>
    <row r="122" spans="1:3" ht="12" customHeight="1">
      <c r="A122" s="13" t="s">
        <v>65</v>
      </c>
      <c r="B122" s="21" t="s">
        <v>64</v>
      </c>
      <c r="C122" s="11"/>
    </row>
    <row r="123" spans="1:3" ht="12" customHeight="1">
      <c r="A123" s="13" t="s">
        <v>63</v>
      </c>
      <c r="B123" s="21" t="s">
        <v>62</v>
      </c>
      <c r="C123" s="11"/>
    </row>
    <row r="124" spans="1:3" ht="12" customHeight="1">
      <c r="A124" s="13" t="s">
        <v>61</v>
      </c>
      <c r="B124" s="21" t="s">
        <v>60</v>
      </c>
      <c r="C124" s="11"/>
    </row>
    <row r="125" spans="1:3" ht="12" customHeight="1">
      <c r="A125" s="13" t="s">
        <v>59</v>
      </c>
      <c r="B125" s="21" t="s">
        <v>58</v>
      </c>
      <c r="C125" s="11"/>
    </row>
    <row r="126" spans="1:3" ht="12" customHeight="1">
      <c r="A126" s="13" t="s">
        <v>57</v>
      </c>
      <c r="B126" s="21" t="s">
        <v>56</v>
      </c>
      <c r="C126" s="11"/>
    </row>
    <row r="127" spans="1:3" ht="12" customHeight="1" thickBot="1">
      <c r="A127" s="16" t="s">
        <v>55</v>
      </c>
      <c r="B127" s="21" t="s">
        <v>54</v>
      </c>
      <c r="C127" s="20"/>
    </row>
    <row r="128" spans="1:3" ht="12" customHeight="1" thickBot="1">
      <c r="A128" s="9" t="s">
        <v>53</v>
      </c>
      <c r="B128" s="8" t="s">
        <v>52</v>
      </c>
      <c r="C128" s="18">
        <f>+C93+C114</f>
        <v>593039446</v>
      </c>
    </row>
    <row r="129" spans="1:3" ht="12" customHeight="1" thickBot="1">
      <c r="A129" s="9" t="s">
        <v>51</v>
      </c>
      <c r="B129" s="8" t="s">
        <v>50</v>
      </c>
      <c r="C129" s="18">
        <f>+C130+C131+C132</f>
        <v>0</v>
      </c>
    </row>
    <row r="130" spans="1:3" ht="12" customHeight="1">
      <c r="A130" s="13" t="s">
        <v>49</v>
      </c>
      <c r="B130" s="19" t="s">
        <v>48</v>
      </c>
      <c r="C130" s="11"/>
    </row>
    <row r="131" spans="1:3" ht="12" customHeight="1">
      <c r="A131" s="13" t="s">
        <v>47</v>
      </c>
      <c r="B131" s="19" t="s">
        <v>46</v>
      </c>
      <c r="C131" s="11"/>
    </row>
    <row r="132" spans="1:3" ht="12" customHeight="1" thickBot="1">
      <c r="A132" s="16" t="s">
        <v>45</v>
      </c>
      <c r="B132" s="19" t="s">
        <v>44</v>
      </c>
      <c r="C132" s="11"/>
    </row>
    <row r="133" spans="1:3" ht="12" customHeight="1" thickBot="1">
      <c r="A133" s="9" t="s">
        <v>43</v>
      </c>
      <c r="B133" s="8" t="s">
        <v>42</v>
      </c>
      <c r="C133" s="18">
        <f>SUM(C134:C139)</f>
        <v>0</v>
      </c>
    </row>
    <row r="134" spans="1:3" ht="12" customHeight="1">
      <c r="A134" s="13" t="s">
        <v>41</v>
      </c>
      <c r="B134" s="12" t="s">
        <v>40</v>
      </c>
      <c r="C134" s="11"/>
    </row>
    <row r="135" spans="1:3" ht="12" customHeight="1">
      <c r="A135" s="13" t="s">
        <v>39</v>
      </c>
      <c r="B135" s="12" t="s">
        <v>38</v>
      </c>
      <c r="C135" s="11"/>
    </row>
    <row r="136" spans="1:3" ht="12" customHeight="1">
      <c r="A136" s="13" t="s">
        <v>37</v>
      </c>
      <c r="B136" s="12" t="s">
        <v>36</v>
      </c>
      <c r="C136" s="11"/>
    </row>
    <row r="137" spans="1:3" ht="12" customHeight="1">
      <c r="A137" s="13" t="s">
        <v>35</v>
      </c>
      <c r="B137" s="12" t="s">
        <v>34</v>
      </c>
      <c r="C137" s="11"/>
    </row>
    <row r="138" spans="1:3" ht="12" customHeight="1">
      <c r="A138" s="13" t="s">
        <v>33</v>
      </c>
      <c r="B138" s="12" t="s">
        <v>32</v>
      </c>
      <c r="C138" s="11"/>
    </row>
    <row r="139" spans="1:3" ht="12" customHeight="1" thickBot="1">
      <c r="A139" s="16" t="s">
        <v>31</v>
      </c>
      <c r="B139" s="12" t="s">
        <v>30</v>
      </c>
      <c r="C139" s="11"/>
    </row>
    <row r="140" spans="1:3" ht="12" customHeight="1" thickBot="1">
      <c r="A140" s="9" t="s">
        <v>29</v>
      </c>
      <c r="B140" s="8" t="s">
        <v>28</v>
      </c>
      <c r="C140" s="17">
        <f>+C141+C142+C143+C144</f>
        <v>0</v>
      </c>
    </row>
    <row r="141" spans="1:3" ht="12" customHeight="1">
      <c r="A141" s="13" t="s">
        <v>27</v>
      </c>
      <c r="B141" s="12" t="s">
        <v>26</v>
      </c>
      <c r="C141" s="11"/>
    </row>
    <row r="142" spans="1:3" ht="12" customHeight="1">
      <c r="A142" s="13" t="s">
        <v>25</v>
      </c>
      <c r="B142" s="12" t="s">
        <v>24</v>
      </c>
      <c r="C142" s="11"/>
    </row>
    <row r="143" spans="1:3" ht="12" customHeight="1">
      <c r="A143" s="13" t="s">
        <v>23</v>
      </c>
      <c r="B143" s="12" t="s">
        <v>22</v>
      </c>
      <c r="C143" s="11"/>
    </row>
    <row r="144" spans="1:3" ht="12" customHeight="1" thickBot="1">
      <c r="A144" s="16" t="s">
        <v>21</v>
      </c>
      <c r="B144" s="15" t="s">
        <v>20</v>
      </c>
      <c r="C144" s="11"/>
    </row>
    <row r="145" spans="1:4" ht="12" customHeight="1" thickBot="1">
      <c r="A145" s="9" t="s">
        <v>19</v>
      </c>
      <c r="B145" s="8" t="s">
        <v>18</v>
      </c>
      <c r="C145" s="14">
        <f>SUM(C146:C150)</f>
        <v>0</v>
      </c>
    </row>
    <row r="146" spans="1:4" ht="12" customHeight="1">
      <c r="A146" s="13" t="s">
        <v>17</v>
      </c>
      <c r="B146" s="12" t="s">
        <v>16</v>
      </c>
      <c r="C146" s="11"/>
    </row>
    <row r="147" spans="1:4" ht="12" customHeight="1">
      <c r="A147" s="13" t="s">
        <v>15</v>
      </c>
      <c r="B147" s="12" t="s">
        <v>14</v>
      </c>
      <c r="C147" s="11"/>
    </row>
    <row r="148" spans="1:4" ht="12" customHeight="1">
      <c r="A148" s="13" t="s">
        <v>13</v>
      </c>
      <c r="B148" s="12" t="s">
        <v>12</v>
      </c>
      <c r="C148" s="11"/>
    </row>
    <row r="149" spans="1:4" ht="12" customHeight="1">
      <c r="A149" s="13" t="s">
        <v>11</v>
      </c>
      <c r="B149" s="12" t="s">
        <v>10</v>
      </c>
      <c r="C149" s="11"/>
    </row>
    <row r="150" spans="1:4" ht="12" customHeight="1" thickBot="1">
      <c r="A150" s="13" t="s">
        <v>9</v>
      </c>
      <c r="B150" s="12" t="s">
        <v>8</v>
      </c>
      <c r="C150" s="11"/>
    </row>
    <row r="151" spans="1:4" ht="12" customHeight="1" thickBot="1">
      <c r="A151" s="9" t="s">
        <v>7</v>
      </c>
      <c r="B151" s="8" t="s">
        <v>6</v>
      </c>
      <c r="C151" s="10"/>
    </row>
    <row r="152" spans="1:4" ht="12" customHeight="1" thickBot="1">
      <c r="A152" s="9" t="s">
        <v>5</v>
      </c>
      <c r="B152" s="8" t="s">
        <v>4</v>
      </c>
      <c r="C152" s="10"/>
    </row>
    <row r="153" spans="1:4" ht="15" customHeight="1" thickBot="1">
      <c r="A153" s="9" t="s">
        <v>3</v>
      </c>
      <c r="B153" s="8" t="s">
        <v>2</v>
      </c>
      <c r="C153" s="4">
        <f>+C129+C133+C140+C145+C151+C152</f>
        <v>0</v>
      </c>
      <c r="D153" s="7"/>
    </row>
    <row r="154" spans="1:4" s="3" customFormat="1" ht="12.95" customHeight="1" thickBot="1">
      <c r="A154" s="6" t="s">
        <v>1</v>
      </c>
      <c r="B154" s="5" t="s">
        <v>0</v>
      </c>
      <c r="C154" s="4">
        <f>+C128+C153</f>
        <v>593039446</v>
      </c>
    </row>
    <row r="158" spans="1:4" ht="16.5" customHeight="1"/>
  </sheetData>
  <mergeCells count="4">
    <mergeCell ref="A1:C1"/>
    <mergeCell ref="A89:C89"/>
    <mergeCell ref="A90:B90"/>
    <mergeCell ref="A2:B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Tiszaszőlős Községi Önkormányzat
2016.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topLeftCell="A4" workbookViewId="0">
      <selection activeCell="E14" sqref="E14"/>
    </sheetView>
  </sheetViews>
  <sheetFormatPr defaultRowHeight="12.75"/>
  <cols>
    <col min="1" max="1" width="6.83203125" style="80" customWidth="1"/>
    <col min="2" max="2" width="49.6640625" style="79" customWidth="1"/>
    <col min="3" max="8" width="12.83203125" style="79" customWidth="1"/>
    <col min="9" max="9" width="14.33203125" style="79" customWidth="1"/>
    <col min="10" max="10" width="3.33203125" style="79" customWidth="1"/>
    <col min="11" max="16384" width="9.33203125" style="79"/>
  </cols>
  <sheetData>
    <row r="1" spans="1:10" ht="27.75" customHeight="1">
      <c r="A1" s="246" t="s">
        <v>289</v>
      </c>
      <c r="B1" s="246"/>
      <c r="C1" s="246"/>
      <c r="D1" s="246"/>
      <c r="E1" s="246"/>
      <c r="F1" s="246"/>
      <c r="G1" s="246"/>
      <c r="H1" s="246"/>
      <c r="I1" s="246"/>
    </row>
    <row r="2" spans="1:10" ht="20.25" customHeight="1" thickBot="1">
      <c r="I2" s="125" t="s">
        <v>288</v>
      </c>
    </row>
    <row r="3" spans="1:10" s="124" customFormat="1" ht="26.25" customHeight="1">
      <c r="A3" s="254" t="s">
        <v>263</v>
      </c>
      <c r="B3" s="249" t="s">
        <v>287</v>
      </c>
      <c r="C3" s="254" t="s">
        <v>286</v>
      </c>
      <c r="D3" s="254" t="str">
        <f>+CONCATENATE(LEFT([1]ÖSSZEFÜGGÉSEK!A5,4)," előtti kifizetés")</f>
        <v>2016 előtti kifizetés</v>
      </c>
      <c r="E3" s="251" t="s">
        <v>285</v>
      </c>
      <c r="F3" s="252"/>
      <c r="G3" s="252"/>
      <c r="H3" s="253"/>
      <c r="I3" s="249" t="s">
        <v>284</v>
      </c>
    </row>
    <row r="4" spans="1:10" s="121" customFormat="1" ht="32.25" customHeight="1" thickBot="1">
      <c r="A4" s="255"/>
      <c r="B4" s="250"/>
      <c r="C4" s="250"/>
      <c r="D4" s="255"/>
      <c r="E4" s="123" t="str">
        <f>+CONCATENATE(LEFT([1]ÖSSZEFÜGGÉSEK!A5,4),".")</f>
        <v>2016.</v>
      </c>
      <c r="F4" s="123" t="str">
        <f>+CONCATENATE(LEFT([1]ÖSSZEFÜGGÉSEK!A5,4)+1,".")</f>
        <v>2017.</v>
      </c>
      <c r="G4" s="123" t="str">
        <f>+CONCATENATE(LEFT([1]ÖSSZEFÜGGÉSEK!A5,4)+2,".")</f>
        <v>2018.</v>
      </c>
      <c r="H4" s="122" t="str">
        <f>+CONCATENATE(LEFT([1]ÖSSZEFÜGGÉSEK!A5,4)+2,".",CHAR(10)," után")</f>
        <v>2018.
 után</v>
      </c>
      <c r="I4" s="250"/>
    </row>
    <row r="5" spans="1:10" s="115" customFormat="1" ht="12.95" customHeight="1" thickBot="1">
      <c r="A5" s="119" t="s">
        <v>124</v>
      </c>
      <c r="B5" s="120" t="s">
        <v>123</v>
      </c>
      <c r="C5" s="118" t="s">
        <v>283</v>
      </c>
      <c r="D5" s="120" t="s">
        <v>282</v>
      </c>
      <c r="E5" s="119" t="s">
        <v>122</v>
      </c>
      <c r="F5" s="118" t="s">
        <v>281</v>
      </c>
      <c r="G5" s="118" t="s">
        <v>280</v>
      </c>
      <c r="H5" s="117" t="s">
        <v>279</v>
      </c>
      <c r="I5" s="116" t="s">
        <v>278</v>
      </c>
    </row>
    <row r="6" spans="1:10" ht="24.75" customHeight="1" thickBot="1">
      <c r="A6" s="96" t="s">
        <v>121</v>
      </c>
      <c r="B6" s="105" t="s">
        <v>277</v>
      </c>
      <c r="C6" s="114"/>
      <c r="D6" s="81">
        <f>+D7+D8</f>
        <v>0</v>
      </c>
      <c r="E6" s="84">
        <f>+E7+E8</f>
        <v>0</v>
      </c>
      <c r="F6" s="83">
        <f>+F7+F8</f>
        <v>0</v>
      </c>
      <c r="G6" s="83">
        <f>+G7+G8</f>
        <v>0</v>
      </c>
      <c r="H6" s="82">
        <f>+H7+H8</f>
        <v>0</v>
      </c>
      <c r="I6" s="81">
        <f t="shared" ref="I6:I17" si="0">SUM(D6:H6)</f>
        <v>0</v>
      </c>
    </row>
    <row r="7" spans="1:10" ht="20.100000000000001" customHeight="1">
      <c r="A7" s="113" t="s">
        <v>81</v>
      </c>
      <c r="B7" s="112" t="s">
        <v>267</v>
      </c>
      <c r="C7" s="111"/>
      <c r="D7" s="110"/>
      <c r="E7" s="109"/>
      <c r="F7" s="108"/>
      <c r="G7" s="108"/>
      <c r="H7" s="107"/>
      <c r="I7" s="106">
        <f t="shared" si="0"/>
        <v>0</v>
      </c>
      <c r="J7" s="245" t="s">
        <v>276</v>
      </c>
    </row>
    <row r="8" spans="1:10" ht="20.100000000000001" customHeight="1" thickBot="1">
      <c r="A8" s="113" t="s">
        <v>53</v>
      </c>
      <c r="B8" s="112" t="s">
        <v>267</v>
      </c>
      <c r="C8" s="111"/>
      <c r="D8" s="110"/>
      <c r="E8" s="109"/>
      <c r="F8" s="108"/>
      <c r="G8" s="108"/>
      <c r="H8" s="107"/>
      <c r="I8" s="106">
        <f t="shared" si="0"/>
        <v>0</v>
      </c>
      <c r="J8" s="245"/>
    </row>
    <row r="9" spans="1:10" ht="26.1" customHeight="1" thickBot="1">
      <c r="A9" s="96" t="s">
        <v>51</v>
      </c>
      <c r="B9" s="105" t="s">
        <v>275</v>
      </c>
      <c r="C9" s="94"/>
      <c r="D9" s="81">
        <f>+D10+D11</f>
        <v>0</v>
      </c>
      <c r="E9" s="84">
        <f>+E10+E11</f>
        <v>0</v>
      </c>
      <c r="F9" s="83">
        <f>+F10+F11</f>
        <v>0</v>
      </c>
      <c r="G9" s="83">
        <f>+G10+G11</f>
        <v>0</v>
      </c>
      <c r="H9" s="82">
        <f>+H10+H11</f>
        <v>0</v>
      </c>
      <c r="I9" s="81">
        <f t="shared" si="0"/>
        <v>0</v>
      </c>
      <c r="J9" s="245"/>
    </row>
    <row r="10" spans="1:10" ht="20.100000000000001" customHeight="1">
      <c r="A10" s="113" t="s">
        <v>43</v>
      </c>
      <c r="B10" s="112" t="s">
        <v>267</v>
      </c>
      <c r="C10" s="111"/>
      <c r="D10" s="110"/>
      <c r="E10" s="109"/>
      <c r="F10" s="108"/>
      <c r="G10" s="108"/>
      <c r="H10" s="107"/>
      <c r="I10" s="106">
        <f t="shared" si="0"/>
        <v>0</v>
      </c>
      <c r="J10" s="245"/>
    </row>
    <row r="11" spans="1:10" ht="20.100000000000001" customHeight="1" thickBot="1">
      <c r="A11" s="113" t="s">
        <v>29</v>
      </c>
      <c r="B11" s="112" t="s">
        <v>267</v>
      </c>
      <c r="C11" s="111"/>
      <c r="D11" s="110"/>
      <c r="E11" s="109"/>
      <c r="F11" s="108"/>
      <c r="G11" s="108"/>
      <c r="H11" s="107"/>
      <c r="I11" s="106">
        <f t="shared" si="0"/>
        <v>0</v>
      </c>
      <c r="J11" s="245"/>
    </row>
    <row r="12" spans="1:10" ht="20.100000000000001" customHeight="1" thickBot="1">
      <c r="A12" s="96" t="s">
        <v>19</v>
      </c>
      <c r="B12" s="105" t="s">
        <v>274</v>
      </c>
      <c r="C12" s="94" t="s">
        <v>271</v>
      </c>
      <c r="D12" s="81">
        <f>+D13</f>
        <v>0</v>
      </c>
      <c r="E12" s="84">
        <f>+E13</f>
        <v>177706000</v>
      </c>
      <c r="F12" s="83">
        <f>+F13</f>
        <v>0</v>
      </c>
      <c r="G12" s="83">
        <f>+G13</f>
        <v>0</v>
      </c>
      <c r="H12" s="82">
        <f>+H13</f>
        <v>0</v>
      </c>
      <c r="I12" s="81">
        <f t="shared" si="0"/>
        <v>177706000</v>
      </c>
      <c r="J12" s="245"/>
    </row>
    <row r="13" spans="1:10" ht="20.100000000000001" customHeight="1" thickBot="1">
      <c r="A13" s="113" t="s">
        <v>7</v>
      </c>
      <c r="B13" s="112" t="s">
        <v>273</v>
      </c>
      <c r="C13" s="111"/>
      <c r="D13" s="110"/>
      <c r="E13" s="109">
        <v>177706000</v>
      </c>
      <c r="F13" s="108"/>
      <c r="G13" s="108"/>
      <c r="H13" s="107"/>
      <c r="I13" s="106">
        <f t="shared" si="0"/>
        <v>177706000</v>
      </c>
      <c r="J13" s="245"/>
    </row>
    <row r="14" spans="1:10" ht="20.100000000000001" customHeight="1" thickBot="1">
      <c r="A14" s="96" t="s">
        <v>5</v>
      </c>
      <c r="B14" s="105" t="s">
        <v>272</v>
      </c>
      <c r="C14" s="94" t="s">
        <v>271</v>
      </c>
      <c r="D14" s="81">
        <f>+D15</f>
        <v>0</v>
      </c>
      <c r="E14" s="84">
        <f>+E15</f>
        <v>101070000</v>
      </c>
      <c r="F14" s="83">
        <f>+F15</f>
        <v>0</v>
      </c>
      <c r="G14" s="83">
        <f>+G15</f>
        <v>0</v>
      </c>
      <c r="H14" s="82">
        <f>+H15</f>
        <v>0</v>
      </c>
      <c r="I14" s="81">
        <f t="shared" si="0"/>
        <v>101070000</v>
      </c>
      <c r="J14" s="245"/>
    </row>
    <row r="15" spans="1:10" ht="20.100000000000001" customHeight="1" thickBot="1">
      <c r="A15" s="104" t="s">
        <v>3</v>
      </c>
      <c r="B15" s="103" t="s">
        <v>270</v>
      </c>
      <c r="C15" s="102"/>
      <c r="D15" s="101"/>
      <c r="E15" s="100">
        <v>101070000</v>
      </c>
      <c r="F15" s="99"/>
      <c r="G15" s="99"/>
      <c r="H15" s="98"/>
      <c r="I15" s="97">
        <f t="shared" si="0"/>
        <v>101070000</v>
      </c>
      <c r="J15" s="245"/>
    </row>
    <row r="16" spans="1:10" ht="20.100000000000001" customHeight="1" thickBot="1">
      <c r="A16" s="96" t="s">
        <v>1</v>
      </c>
      <c r="B16" s="95" t="s">
        <v>269</v>
      </c>
      <c r="C16" s="94"/>
      <c r="D16" s="81">
        <f>+D17</f>
        <v>0</v>
      </c>
      <c r="E16" s="84">
        <f>+E17</f>
        <v>0</v>
      </c>
      <c r="F16" s="83">
        <f>+F17</f>
        <v>0</v>
      </c>
      <c r="G16" s="83">
        <f>+G17</f>
        <v>0</v>
      </c>
      <c r="H16" s="82">
        <f>+H17</f>
        <v>0</v>
      </c>
      <c r="I16" s="81">
        <f t="shared" si="0"/>
        <v>0</v>
      </c>
      <c r="J16" s="245"/>
    </row>
    <row r="17" spans="1:10" ht="20.100000000000001" customHeight="1" thickBot="1">
      <c r="A17" s="93" t="s">
        <v>268</v>
      </c>
      <c r="B17" s="92" t="s">
        <v>267</v>
      </c>
      <c r="C17" s="91"/>
      <c r="D17" s="90"/>
      <c r="E17" s="89"/>
      <c r="F17" s="88"/>
      <c r="G17" s="88"/>
      <c r="H17" s="87"/>
      <c r="I17" s="86">
        <f t="shared" si="0"/>
        <v>0</v>
      </c>
      <c r="J17" s="245"/>
    </row>
    <row r="18" spans="1:10" ht="20.100000000000001" customHeight="1" thickBot="1">
      <c r="A18" s="247" t="s">
        <v>266</v>
      </c>
      <c r="B18" s="248"/>
      <c r="C18" s="85"/>
      <c r="D18" s="81">
        <f t="shared" ref="D18:I18" si="1">+D6+D9+D12+D14+D16</f>
        <v>0</v>
      </c>
      <c r="E18" s="84">
        <f t="shared" si="1"/>
        <v>278776000</v>
      </c>
      <c r="F18" s="83">
        <f t="shared" si="1"/>
        <v>0</v>
      </c>
      <c r="G18" s="83">
        <f t="shared" si="1"/>
        <v>0</v>
      </c>
      <c r="H18" s="82">
        <f t="shared" si="1"/>
        <v>0</v>
      </c>
      <c r="I18" s="81">
        <f t="shared" si="1"/>
        <v>278776000</v>
      </c>
      <c r="J18" s="245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69" sqref="C69"/>
    </sheetView>
  </sheetViews>
  <sheetFormatPr defaultRowHeight="12.75"/>
  <cols>
    <col min="1" max="1" width="5.83203125" style="127" customWidth="1"/>
    <col min="2" max="2" width="54.83203125" style="126" customWidth="1"/>
    <col min="3" max="4" width="17.6640625" style="126" customWidth="1"/>
    <col min="5" max="16384" width="9.33203125" style="126"/>
  </cols>
  <sheetData>
    <row r="1" spans="1:4" ht="31.5" customHeight="1">
      <c r="B1" s="257" t="s">
        <v>324</v>
      </c>
      <c r="C1" s="257"/>
      <c r="D1" s="257"/>
    </row>
    <row r="2" spans="1:4" s="156" customFormat="1" ht="16.5" thickBot="1">
      <c r="A2" s="159"/>
      <c r="B2" s="158"/>
      <c r="D2" s="157" t="s">
        <v>288</v>
      </c>
    </row>
    <row r="3" spans="1:4" s="149" customFormat="1" ht="48" customHeight="1" thickBot="1">
      <c r="A3" s="155" t="s">
        <v>126</v>
      </c>
      <c r="B3" s="154" t="s">
        <v>262</v>
      </c>
      <c r="C3" s="154" t="s">
        <v>323</v>
      </c>
      <c r="D3" s="153" t="s">
        <v>322</v>
      </c>
    </row>
    <row r="4" spans="1:4" s="149" customFormat="1" ht="14.1" customHeight="1" thickBot="1">
      <c r="A4" s="152" t="s">
        <v>124</v>
      </c>
      <c r="B4" s="151" t="s">
        <v>123</v>
      </c>
      <c r="C4" s="151" t="s">
        <v>283</v>
      </c>
      <c r="D4" s="150" t="s">
        <v>282</v>
      </c>
    </row>
    <row r="5" spans="1:4" ht="18" customHeight="1">
      <c r="A5" s="148" t="s">
        <v>121</v>
      </c>
      <c r="B5" s="147" t="s">
        <v>321</v>
      </c>
      <c r="C5" s="146"/>
      <c r="D5" s="145"/>
    </row>
    <row r="6" spans="1:4" ht="18" customHeight="1">
      <c r="A6" s="140" t="s">
        <v>81</v>
      </c>
      <c r="B6" s="143" t="s">
        <v>320</v>
      </c>
      <c r="C6" s="142"/>
      <c r="D6" s="137"/>
    </row>
    <row r="7" spans="1:4" ht="18" customHeight="1">
      <c r="A7" s="140" t="s">
        <v>53</v>
      </c>
      <c r="B7" s="143" t="s">
        <v>319</v>
      </c>
      <c r="C7" s="142"/>
      <c r="D7" s="137"/>
    </row>
    <row r="8" spans="1:4" ht="18" customHeight="1">
      <c r="A8" s="140" t="s">
        <v>51</v>
      </c>
      <c r="B8" s="143" t="s">
        <v>318</v>
      </c>
      <c r="C8" s="142"/>
      <c r="D8" s="137"/>
    </row>
    <row r="9" spans="1:4" ht="18" customHeight="1">
      <c r="A9" s="140" t="s">
        <v>43</v>
      </c>
      <c r="B9" s="143" t="s">
        <v>317</v>
      </c>
      <c r="C9" s="142"/>
      <c r="D9" s="137"/>
    </row>
    <row r="10" spans="1:4" ht="18" customHeight="1">
      <c r="A10" s="140" t="s">
        <v>29</v>
      </c>
      <c r="B10" s="143" t="s">
        <v>316</v>
      </c>
      <c r="C10" s="142"/>
      <c r="D10" s="137"/>
    </row>
    <row r="11" spans="1:4" ht="18" customHeight="1">
      <c r="A11" s="140" t="s">
        <v>19</v>
      </c>
      <c r="B11" s="144" t="s">
        <v>315</v>
      </c>
      <c r="C11" s="142"/>
      <c r="D11" s="137"/>
    </row>
    <row r="12" spans="1:4" ht="18" customHeight="1">
      <c r="A12" s="140" t="s">
        <v>5</v>
      </c>
      <c r="B12" s="144" t="s">
        <v>314</v>
      </c>
      <c r="C12" s="142"/>
      <c r="D12" s="137"/>
    </row>
    <row r="13" spans="1:4" ht="18" customHeight="1">
      <c r="A13" s="140" t="s">
        <v>3</v>
      </c>
      <c r="B13" s="144" t="s">
        <v>313</v>
      </c>
      <c r="C13" s="142"/>
      <c r="D13" s="137"/>
    </row>
    <row r="14" spans="1:4" ht="18" customHeight="1">
      <c r="A14" s="140" t="s">
        <v>1</v>
      </c>
      <c r="B14" s="144" t="s">
        <v>312</v>
      </c>
      <c r="C14" s="142"/>
      <c r="D14" s="137"/>
    </row>
    <row r="15" spans="1:4" ht="22.5" customHeight="1">
      <c r="A15" s="140" t="s">
        <v>268</v>
      </c>
      <c r="B15" s="144" t="s">
        <v>311</v>
      </c>
      <c r="C15" s="142"/>
      <c r="D15" s="137"/>
    </row>
    <row r="16" spans="1:4" ht="18" customHeight="1">
      <c r="A16" s="140" t="s">
        <v>310</v>
      </c>
      <c r="B16" s="143" t="s">
        <v>309</v>
      </c>
      <c r="C16" s="142">
        <v>5585746</v>
      </c>
      <c r="D16" s="137">
        <v>163080</v>
      </c>
    </row>
    <row r="17" spans="1:4" ht="18" customHeight="1">
      <c r="A17" s="140" t="s">
        <v>308</v>
      </c>
      <c r="B17" s="143" t="s">
        <v>307</v>
      </c>
      <c r="C17" s="142"/>
      <c r="D17" s="137"/>
    </row>
    <row r="18" spans="1:4" ht="18" customHeight="1">
      <c r="A18" s="140" t="s">
        <v>306</v>
      </c>
      <c r="B18" s="143" t="s">
        <v>305</v>
      </c>
      <c r="C18" s="142"/>
      <c r="D18" s="137"/>
    </row>
    <row r="19" spans="1:4" ht="18" customHeight="1">
      <c r="A19" s="140" t="s">
        <v>304</v>
      </c>
      <c r="B19" s="143" t="s">
        <v>303</v>
      </c>
      <c r="C19" s="142"/>
      <c r="D19" s="137"/>
    </row>
    <row r="20" spans="1:4" ht="18" customHeight="1">
      <c r="A20" s="140" t="s">
        <v>302</v>
      </c>
      <c r="B20" s="143" t="s">
        <v>301</v>
      </c>
      <c r="C20" s="142"/>
      <c r="D20" s="137"/>
    </row>
    <row r="21" spans="1:4" ht="18" customHeight="1">
      <c r="A21" s="140" t="s">
        <v>300</v>
      </c>
      <c r="B21" s="141"/>
      <c r="C21" s="138"/>
      <c r="D21" s="137"/>
    </row>
    <row r="22" spans="1:4" ht="18" customHeight="1">
      <c r="A22" s="140" t="s">
        <v>299</v>
      </c>
      <c r="B22" s="139"/>
      <c r="C22" s="138"/>
      <c r="D22" s="137"/>
    </row>
    <row r="23" spans="1:4" ht="18" customHeight="1">
      <c r="A23" s="140" t="s">
        <v>298</v>
      </c>
      <c r="B23" s="139"/>
      <c r="C23" s="138"/>
      <c r="D23" s="137"/>
    </row>
    <row r="24" spans="1:4" ht="18" customHeight="1">
      <c r="A24" s="140" t="s">
        <v>297</v>
      </c>
      <c r="B24" s="139"/>
      <c r="C24" s="138"/>
      <c r="D24" s="137"/>
    </row>
    <row r="25" spans="1:4" ht="18" customHeight="1">
      <c r="A25" s="140" t="s">
        <v>296</v>
      </c>
      <c r="B25" s="139"/>
      <c r="C25" s="138"/>
      <c r="D25" s="137"/>
    </row>
    <row r="26" spans="1:4" ht="18" customHeight="1">
      <c r="A26" s="140" t="s">
        <v>295</v>
      </c>
      <c r="B26" s="139"/>
      <c r="C26" s="138"/>
      <c r="D26" s="137"/>
    </row>
    <row r="27" spans="1:4" ht="18" customHeight="1">
      <c r="A27" s="140" t="s">
        <v>294</v>
      </c>
      <c r="B27" s="139"/>
      <c r="C27" s="138"/>
      <c r="D27" s="137"/>
    </row>
    <row r="28" spans="1:4" ht="18" customHeight="1">
      <c r="A28" s="140" t="s">
        <v>293</v>
      </c>
      <c r="B28" s="139"/>
      <c r="C28" s="138"/>
      <c r="D28" s="137"/>
    </row>
    <row r="29" spans="1:4" ht="18" customHeight="1" thickBot="1">
      <c r="A29" s="136" t="s">
        <v>292</v>
      </c>
      <c r="B29" s="135"/>
      <c r="C29" s="134"/>
      <c r="D29" s="133"/>
    </row>
    <row r="30" spans="1:4" ht="18" customHeight="1" thickBot="1">
      <c r="A30" s="132" t="s">
        <v>291</v>
      </c>
      <c r="B30" s="131" t="s">
        <v>290</v>
      </c>
      <c r="C30" s="130">
        <f>+C5+C6+C7+C8+C9+C16+C17+C18+C19+C20+C21+C22+C23+C24+C25+C26+C27+C28+C29</f>
        <v>5585746</v>
      </c>
      <c r="D30" s="129">
        <f>+D5+D6+D7+D8+D9+D16+D17+D18+D19+D20+D21+D22+D23+D24+D25+D26+D27+D28+D29</f>
        <v>163080</v>
      </c>
    </row>
    <row r="31" spans="1:4" ht="8.25" customHeight="1">
      <c r="A31" s="128"/>
      <c r="B31" s="256"/>
      <c r="C31" s="256"/>
      <c r="D31" s="256"/>
    </row>
  </sheetData>
  <mergeCells count="2">
    <mergeCell ref="B31:D31"/>
    <mergeCell ref="B1:D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O81"/>
  <sheetViews>
    <sheetView topLeftCell="A7" workbookViewId="0">
      <selection activeCell="K22" sqref="K22"/>
    </sheetView>
  </sheetViews>
  <sheetFormatPr defaultRowHeight="15.75"/>
  <cols>
    <col min="1" max="1" width="4.83203125" style="161" customWidth="1"/>
    <col min="2" max="2" width="31.1640625" style="160" customWidth="1"/>
    <col min="3" max="3" width="10.33203125" style="160" customWidth="1"/>
    <col min="4" max="4" width="12.1640625" style="160" customWidth="1"/>
    <col min="5" max="5" width="12.33203125" style="160" customWidth="1"/>
    <col min="6" max="7" width="10.33203125" style="160" customWidth="1"/>
    <col min="8" max="8" width="12.1640625" style="160" customWidth="1"/>
    <col min="9" max="9" width="12.83203125" style="160" customWidth="1"/>
    <col min="10" max="10" width="12.33203125" style="160" customWidth="1"/>
    <col min="11" max="14" width="10.33203125" style="160" customWidth="1"/>
    <col min="15" max="15" width="13.1640625" style="161" customWidth="1"/>
    <col min="16" max="16384" width="9.33203125" style="160"/>
  </cols>
  <sheetData>
    <row r="1" spans="1:15" ht="31.5" customHeight="1">
      <c r="A1" s="261" t="str">
        <f>+CONCATENATE("Előirányzat-felhasználási terv",CHAR(10),LEFT([1]ÖSSZEFÜGGÉSEK!A5,4),". évre")</f>
        <v>Előirányzat-felhasználási terv
2016. évre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ht="16.5" thickBot="1">
      <c r="O2" s="192" t="s">
        <v>355</v>
      </c>
    </row>
    <row r="3" spans="1:15" s="161" customFormat="1" ht="26.1" customHeight="1" thickBot="1">
      <c r="A3" s="191" t="s">
        <v>126</v>
      </c>
      <c r="B3" s="190" t="s">
        <v>354</v>
      </c>
      <c r="C3" s="190" t="s">
        <v>353</v>
      </c>
      <c r="D3" s="190" t="s">
        <v>352</v>
      </c>
      <c r="E3" s="190" t="s">
        <v>351</v>
      </c>
      <c r="F3" s="190" t="s">
        <v>350</v>
      </c>
      <c r="G3" s="190" t="s">
        <v>349</v>
      </c>
      <c r="H3" s="190" t="s">
        <v>348</v>
      </c>
      <c r="I3" s="190" t="s">
        <v>347</v>
      </c>
      <c r="J3" s="190" t="s">
        <v>346</v>
      </c>
      <c r="K3" s="190" t="s">
        <v>345</v>
      </c>
      <c r="L3" s="190" t="s">
        <v>344</v>
      </c>
      <c r="M3" s="190" t="s">
        <v>343</v>
      </c>
      <c r="N3" s="190" t="s">
        <v>342</v>
      </c>
      <c r="O3" s="189" t="s">
        <v>290</v>
      </c>
    </row>
    <row r="4" spans="1:15" s="169" customFormat="1" ht="15" customHeight="1" thickBot="1">
      <c r="A4" s="183" t="s">
        <v>121</v>
      </c>
      <c r="B4" s="258" t="s">
        <v>341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60"/>
    </row>
    <row r="5" spans="1:15" s="169" customFormat="1" ht="22.5">
      <c r="A5" s="188" t="s">
        <v>81</v>
      </c>
      <c r="B5" s="187" t="s">
        <v>340</v>
      </c>
      <c r="C5" s="186">
        <v>12164947</v>
      </c>
      <c r="D5" s="186">
        <v>12164947</v>
      </c>
      <c r="E5" s="186">
        <v>12164947</v>
      </c>
      <c r="F5" s="186">
        <v>12164947</v>
      </c>
      <c r="G5" s="186">
        <v>12164947</v>
      </c>
      <c r="H5" s="186">
        <v>12164947</v>
      </c>
      <c r="I5" s="186">
        <v>12164947</v>
      </c>
      <c r="J5" s="186">
        <v>12164947</v>
      </c>
      <c r="K5" s="186">
        <v>12164947</v>
      </c>
      <c r="L5" s="186">
        <v>12164947</v>
      </c>
      <c r="M5" s="186">
        <v>12164947</v>
      </c>
      <c r="N5" s="186">
        <v>69742029</v>
      </c>
      <c r="O5" s="185">
        <f t="shared" ref="O5:O14" si="0">SUM(C5:N5)</f>
        <v>203556446</v>
      </c>
    </row>
    <row r="6" spans="1:15" s="173" customFormat="1" ht="22.5">
      <c r="A6" s="177" t="s">
        <v>53</v>
      </c>
      <c r="B6" s="178" t="s">
        <v>339</v>
      </c>
      <c r="C6" s="175">
        <v>5697666</v>
      </c>
      <c r="D6" s="175">
        <v>5697666</v>
      </c>
      <c r="E6" s="175">
        <v>5697666</v>
      </c>
      <c r="F6" s="175">
        <v>5697666</v>
      </c>
      <c r="G6" s="175">
        <v>5697666</v>
      </c>
      <c r="H6" s="175">
        <v>5697666</v>
      </c>
      <c r="I6" s="175">
        <v>5697666</v>
      </c>
      <c r="J6" s="175">
        <v>5697666</v>
      </c>
      <c r="K6" s="175">
        <v>5697666</v>
      </c>
      <c r="L6" s="175">
        <v>5697666</v>
      </c>
      <c r="M6" s="175">
        <v>5697666</v>
      </c>
      <c r="N6" s="175">
        <v>5697674</v>
      </c>
      <c r="O6" s="174">
        <f t="shared" si="0"/>
        <v>68372000</v>
      </c>
    </row>
    <row r="7" spans="1:15" s="173" customFormat="1" ht="22.5">
      <c r="A7" s="177" t="s">
        <v>51</v>
      </c>
      <c r="B7" s="184" t="s">
        <v>338</v>
      </c>
      <c r="C7" s="180"/>
      <c r="D7" s="180">
        <v>390000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79">
        <f t="shared" si="0"/>
        <v>390000</v>
      </c>
    </row>
    <row r="8" spans="1:15" s="173" customFormat="1" ht="14.1" customHeight="1">
      <c r="A8" s="177" t="s">
        <v>43</v>
      </c>
      <c r="B8" s="176" t="s">
        <v>337</v>
      </c>
      <c r="C8" s="175">
        <v>1000000</v>
      </c>
      <c r="D8" s="175">
        <v>1000000</v>
      </c>
      <c r="E8" s="175">
        <v>3200000</v>
      </c>
      <c r="F8" s="175">
        <v>1530000</v>
      </c>
      <c r="G8" s="175">
        <v>1000000</v>
      </c>
      <c r="H8" s="175">
        <v>1000000</v>
      </c>
      <c r="I8" s="175">
        <v>1000000</v>
      </c>
      <c r="J8" s="175">
        <v>1000000</v>
      </c>
      <c r="K8" s="175">
        <v>3200000</v>
      </c>
      <c r="L8" s="175">
        <v>1500000</v>
      </c>
      <c r="M8" s="175">
        <v>1000000</v>
      </c>
      <c r="N8" s="175">
        <v>3150000</v>
      </c>
      <c r="O8" s="174">
        <f t="shared" si="0"/>
        <v>19580000</v>
      </c>
    </row>
    <row r="9" spans="1:15" s="173" customFormat="1" ht="14.1" customHeight="1">
      <c r="A9" s="177" t="s">
        <v>29</v>
      </c>
      <c r="B9" s="176" t="s">
        <v>336</v>
      </c>
      <c r="C9" s="175">
        <v>1000000</v>
      </c>
      <c r="D9" s="175">
        <v>1000000</v>
      </c>
      <c r="E9" s="175">
        <v>1000000</v>
      </c>
      <c r="F9" s="175">
        <v>1400000</v>
      </c>
      <c r="G9" s="175">
        <v>1800000</v>
      </c>
      <c r="H9" s="175">
        <v>1950000</v>
      </c>
      <c r="I9" s="175">
        <v>9850000</v>
      </c>
      <c r="J9" s="175">
        <v>1900000</v>
      </c>
      <c r="K9" s="175">
        <v>1442000</v>
      </c>
      <c r="L9" s="175">
        <v>1200000</v>
      </c>
      <c r="M9" s="175">
        <v>1000000</v>
      </c>
      <c r="N9" s="175">
        <v>1000000</v>
      </c>
      <c r="O9" s="174">
        <f t="shared" si="0"/>
        <v>24542000</v>
      </c>
    </row>
    <row r="10" spans="1:15" s="173" customFormat="1" ht="14.1" customHeight="1">
      <c r="A10" s="177" t="s">
        <v>19</v>
      </c>
      <c r="B10" s="176" t="s">
        <v>335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4">
        <f t="shared" si="0"/>
        <v>0</v>
      </c>
    </row>
    <row r="11" spans="1:15" s="173" customFormat="1" ht="14.1" customHeight="1">
      <c r="A11" s="177" t="s">
        <v>7</v>
      </c>
      <c r="B11" s="176" t="s">
        <v>334</v>
      </c>
      <c r="C11" s="175">
        <v>20000</v>
      </c>
      <c r="D11" s="175">
        <v>20000</v>
      </c>
      <c r="E11" s="175">
        <v>20000</v>
      </c>
      <c r="F11" s="175">
        <v>20000</v>
      </c>
      <c r="G11" s="175">
        <v>20000</v>
      </c>
      <c r="H11" s="175">
        <v>20000</v>
      </c>
      <c r="I11" s="175">
        <v>20000</v>
      </c>
      <c r="J11" s="175">
        <v>20000</v>
      </c>
      <c r="K11" s="175">
        <v>20000</v>
      </c>
      <c r="L11" s="175">
        <v>20000</v>
      </c>
      <c r="M11" s="175">
        <v>20000</v>
      </c>
      <c r="N11" s="175">
        <v>20000</v>
      </c>
      <c r="O11" s="174">
        <f t="shared" si="0"/>
        <v>240000</v>
      </c>
    </row>
    <row r="12" spans="1:15" s="173" customFormat="1" ht="22.5">
      <c r="A12" s="177" t="s">
        <v>5</v>
      </c>
      <c r="B12" s="178" t="s">
        <v>333</v>
      </c>
      <c r="C12" s="175"/>
      <c r="D12" s="175"/>
      <c r="E12" s="175"/>
      <c r="F12" s="175">
        <v>90000</v>
      </c>
      <c r="G12" s="175"/>
      <c r="H12" s="175"/>
      <c r="I12" s="175"/>
      <c r="J12" s="175"/>
      <c r="K12" s="175"/>
      <c r="L12" s="175"/>
      <c r="M12" s="175"/>
      <c r="N12" s="175"/>
      <c r="O12" s="174">
        <f t="shared" si="0"/>
        <v>90000</v>
      </c>
    </row>
    <row r="13" spans="1:15" s="173" customFormat="1" ht="14.1" customHeight="1" thickBot="1">
      <c r="A13" s="177" t="s">
        <v>3</v>
      </c>
      <c r="B13" s="176" t="s">
        <v>332</v>
      </c>
      <c r="C13" s="175"/>
      <c r="D13" s="175"/>
      <c r="E13" s="175">
        <v>20000000</v>
      </c>
      <c r="F13" s="175">
        <v>63167000</v>
      </c>
      <c r="G13" s="175">
        <v>63166000</v>
      </c>
      <c r="H13" s="175">
        <v>4000000</v>
      </c>
      <c r="I13" s="175">
        <v>25400000</v>
      </c>
      <c r="J13" s="175">
        <v>60748000</v>
      </c>
      <c r="K13" s="175">
        <v>39788000</v>
      </c>
      <c r="L13" s="175"/>
      <c r="M13" s="175"/>
      <c r="N13" s="175"/>
      <c r="O13" s="174">
        <f t="shared" si="0"/>
        <v>276269000</v>
      </c>
    </row>
    <row r="14" spans="1:15" s="169" customFormat="1" ht="15.95" customHeight="1" thickBot="1">
      <c r="A14" s="183" t="s">
        <v>1</v>
      </c>
      <c r="B14" s="172" t="s">
        <v>331</v>
      </c>
      <c r="C14" s="171">
        <f t="shared" ref="C14:N14" si="1">SUM(C5:C13)</f>
        <v>19882613</v>
      </c>
      <c r="D14" s="171">
        <f t="shared" si="1"/>
        <v>20272613</v>
      </c>
      <c r="E14" s="171">
        <f t="shared" si="1"/>
        <v>42082613</v>
      </c>
      <c r="F14" s="171">
        <f t="shared" si="1"/>
        <v>84069613</v>
      </c>
      <c r="G14" s="171">
        <f t="shared" si="1"/>
        <v>83848613</v>
      </c>
      <c r="H14" s="171">
        <f t="shared" si="1"/>
        <v>24832613</v>
      </c>
      <c r="I14" s="171">
        <f t="shared" si="1"/>
        <v>54132613</v>
      </c>
      <c r="J14" s="171">
        <f t="shared" si="1"/>
        <v>81530613</v>
      </c>
      <c r="K14" s="171">
        <f t="shared" si="1"/>
        <v>62312613</v>
      </c>
      <c r="L14" s="171">
        <f t="shared" si="1"/>
        <v>20582613</v>
      </c>
      <c r="M14" s="171">
        <f t="shared" si="1"/>
        <v>19882613</v>
      </c>
      <c r="N14" s="171">
        <f t="shared" si="1"/>
        <v>79609703</v>
      </c>
      <c r="O14" s="170">
        <f t="shared" si="0"/>
        <v>593039446</v>
      </c>
    </row>
    <row r="15" spans="1:15" s="169" customFormat="1" ht="15" customHeight="1" thickBot="1">
      <c r="A15" s="183" t="s">
        <v>268</v>
      </c>
      <c r="B15" s="258" t="s">
        <v>330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60"/>
    </row>
    <row r="16" spans="1:15" s="173" customFormat="1" ht="14.1" customHeight="1">
      <c r="A16" s="182" t="s">
        <v>310</v>
      </c>
      <c r="B16" s="181" t="s">
        <v>329</v>
      </c>
      <c r="C16" s="180">
        <v>10800000</v>
      </c>
      <c r="D16" s="180">
        <v>10800000</v>
      </c>
      <c r="E16" s="180">
        <v>10800000</v>
      </c>
      <c r="F16" s="180">
        <v>10800000</v>
      </c>
      <c r="G16" s="180">
        <v>10800000</v>
      </c>
      <c r="H16" s="180">
        <v>10800000</v>
      </c>
      <c r="I16" s="180">
        <v>10800000</v>
      </c>
      <c r="J16" s="180">
        <v>15500000</v>
      </c>
      <c r="K16" s="180">
        <v>10800000</v>
      </c>
      <c r="L16" s="180">
        <v>10800000</v>
      </c>
      <c r="M16" s="180">
        <v>10800000</v>
      </c>
      <c r="N16" s="180">
        <v>11564000</v>
      </c>
      <c r="O16" s="179">
        <f t="shared" ref="O16:O25" si="2">SUM(C16:N16)</f>
        <v>135064000</v>
      </c>
    </row>
    <row r="17" spans="1:15" s="173" customFormat="1" ht="27" customHeight="1">
      <c r="A17" s="177" t="s">
        <v>308</v>
      </c>
      <c r="B17" s="178" t="s">
        <v>116</v>
      </c>
      <c r="C17" s="175">
        <v>2530000</v>
      </c>
      <c r="D17" s="175">
        <v>2530000</v>
      </c>
      <c r="E17" s="175">
        <v>2530000</v>
      </c>
      <c r="F17" s="175">
        <v>2530000</v>
      </c>
      <c r="G17" s="175">
        <v>2530000</v>
      </c>
      <c r="H17" s="175">
        <v>2530000</v>
      </c>
      <c r="I17" s="175">
        <v>2530000</v>
      </c>
      <c r="J17" s="175">
        <v>3850000</v>
      </c>
      <c r="K17" s="175">
        <v>2530000</v>
      </c>
      <c r="L17" s="175">
        <v>2530000</v>
      </c>
      <c r="M17" s="175">
        <v>2530000</v>
      </c>
      <c r="N17" s="175">
        <v>2348000</v>
      </c>
      <c r="O17" s="174">
        <f t="shared" si="2"/>
        <v>31498000</v>
      </c>
    </row>
    <row r="18" spans="1:15" s="173" customFormat="1" ht="14.1" customHeight="1">
      <c r="A18" s="177" t="s">
        <v>306</v>
      </c>
      <c r="B18" s="176" t="s">
        <v>114</v>
      </c>
      <c r="C18" s="175">
        <v>9816583</v>
      </c>
      <c r="D18" s="175">
        <v>9816583</v>
      </c>
      <c r="E18" s="175">
        <v>9816583</v>
      </c>
      <c r="F18" s="175">
        <v>9816583</v>
      </c>
      <c r="G18" s="175">
        <v>9816583</v>
      </c>
      <c r="H18" s="175">
        <v>9816583</v>
      </c>
      <c r="I18" s="175">
        <v>9816583</v>
      </c>
      <c r="J18" s="175">
        <v>9816583</v>
      </c>
      <c r="K18" s="175">
        <v>9816583</v>
      </c>
      <c r="L18" s="175">
        <v>9816583</v>
      </c>
      <c r="M18" s="175">
        <v>9816583</v>
      </c>
      <c r="N18" s="175">
        <v>9816587</v>
      </c>
      <c r="O18" s="174">
        <f t="shared" si="2"/>
        <v>117799000</v>
      </c>
    </row>
    <row r="19" spans="1:15" s="173" customFormat="1" ht="14.1" customHeight="1">
      <c r="A19" s="177" t="s">
        <v>304</v>
      </c>
      <c r="B19" s="176" t="s">
        <v>112</v>
      </c>
      <c r="C19" s="175">
        <v>1300000</v>
      </c>
      <c r="D19" s="175">
        <v>1428000</v>
      </c>
      <c r="E19" s="175">
        <v>1300000</v>
      </c>
      <c r="F19" s="175">
        <v>1300000</v>
      </c>
      <c r="G19" s="175">
        <v>1300000</v>
      </c>
      <c r="H19" s="175">
        <v>1300000</v>
      </c>
      <c r="I19" s="175">
        <v>1306446</v>
      </c>
      <c r="J19" s="175">
        <v>1300000</v>
      </c>
      <c r="K19" s="175">
        <v>1300000</v>
      </c>
      <c r="L19" s="175">
        <v>1300000</v>
      </c>
      <c r="M19" s="175">
        <v>1300000</v>
      </c>
      <c r="N19" s="175">
        <v>1300000</v>
      </c>
      <c r="O19" s="174">
        <f t="shared" si="2"/>
        <v>15734446</v>
      </c>
    </row>
    <row r="20" spans="1:15" s="173" customFormat="1" ht="14.1" customHeight="1">
      <c r="A20" s="177" t="s">
        <v>302</v>
      </c>
      <c r="B20" s="176" t="s">
        <v>328</v>
      </c>
      <c r="C20" s="175">
        <v>1180666</v>
      </c>
      <c r="D20" s="175">
        <v>1180666</v>
      </c>
      <c r="E20" s="175">
        <v>1180666</v>
      </c>
      <c r="F20" s="175">
        <v>1180666</v>
      </c>
      <c r="G20" s="175">
        <v>1180666</v>
      </c>
      <c r="H20" s="175">
        <v>1180666</v>
      </c>
      <c r="I20" s="175">
        <v>1180666</v>
      </c>
      <c r="J20" s="175">
        <v>1180666</v>
      </c>
      <c r="K20" s="175">
        <v>1180666</v>
      </c>
      <c r="L20" s="175">
        <v>1180666</v>
      </c>
      <c r="M20" s="175">
        <v>1180666</v>
      </c>
      <c r="N20" s="175">
        <v>1180674</v>
      </c>
      <c r="O20" s="174">
        <f t="shared" si="2"/>
        <v>14168000</v>
      </c>
    </row>
    <row r="21" spans="1:15" s="173" customFormat="1" ht="14.1" customHeight="1">
      <c r="A21" s="177" t="s">
        <v>300</v>
      </c>
      <c r="B21" s="176" t="s">
        <v>78</v>
      </c>
      <c r="C21" s="175"/>
      <c r="D21" s="175">
        <v>20000000</v>
      </c>
      <c r="E21" s="175">
        <v>35000000</v>
      </c>
      <c r="F21" s="175">
        <v>45000000</v>
      </c>
      <c r="G21" s="175">
        <v>6000000</v>
      </c>
      <c r="H21" s="175">
        <v>32000000</v>
      </c>
      <c r="I21" s="175">
        <v>18000000</v>
      </c>
      <c r="J21" s="175">
        <v>9647000</v>
      </c>
      <c r="K21" s="175">
        <v>12059000</v>
      </c>
      <c r="L21" s="175"/>
      <c r="M21" s="175"/>
      <c r="N21" s="175"/>
      <c r="O21" s="174">
        <f t="shared" si="2"/>
        <v>177706000</v>
      </c>
    </row>
    <row r="22" spans="1:15" s="173" customFormat="1">
      <c r="A22" s="177" t="s">
        <v>299</v>
      </c>
      <c r="B22" s="178" t="s">
        <v>74</v>
      </c>
      <c r="C22" s="175"/>
      <c r="D22" s="175"/>
      <c r="E22" s="175"/>
      <c r="F22" s="175">
        <v>2500000</v>
      </c>
      <c r="G22" s="175">
        <v>25400000</v>
      </c>
      <c r="H22" s="175"/>
      <c r="I22" s="175">
        <v>71138000</v>
      </c>
      <c r="J22" s="175">
        <v>2032000</v>
      </c>
      <c r="K22" s="175"/>
      <c r="L22" s="175"/>
      <c r="M22" s="175"/>
      <c r="N22" s="175"/>
      <c r="O22" s="174">
        <f t="shared" si="2"/>
        <v>101070000</v>
      </c>
    </row>
    <row r="23" spans="1:15" s="173" customFormat="1" ht="14.1" customHeight="1">
      <c r="A23" s="177" t="s">
        <v>298</v>
      </c>
      <c r="B23" s="176" t="s">
        <v>70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4">
        <f t="shared" si="2"/>
        <v>0</v>
      </c>
    </row>
    <row r="24" spans="1:15" s="173" customFormat="1" ht="14.1" customHeight="1" thickBot="1">
      <c r="A24" s="177" t="s">
        <v>297</v>
      </c>
      <c r="B24" s="176" t="s">
        <v>327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4">
        <f t="shared" si="2"/>
        <v>0</v>
      </c>
    </row>
    <row r="25" spans="1:15" s="169" customFormat="1" ht="15.95" customHeight="1" thickBot="1">
      <c r="A25" s="168" t="s">
        <v>296</v>
      </c>
      <c r="B25" s="172" t="s">
        <v>326</v>
      </c>
      <c r="C25" s="171">
        <f t="shared" ref="C25:N25" si="3">SUM(C16:C24)</f>
        <v>25627249</v>
      </c>
      <c r="D25" s="171">
        <f t="shared" si="3"/>
        <v>45755249</v>
      </c>
      <c r="E25" s="171">
        <f t="shared" si="3"/>
        <v>60627249</v>
      </c>
      <c r="F25" s="171">
        <f t="shared" si="3"/>
        <v>73127249</v>
      </c>
      <c r="G25" s="171">
        <f t="shared" si="3"/>
        <v>57027249</v>
      </c>
      <c r="H25" s="171">
        <f t="shared" si="3"/>
        <v>57627249</v>
      </c>
      <c r="I25" s="171">
        <f t="shared" si="3"/>
        <v>114771695</v>
      </c>
      <c r="J25" s="171">
        <f t="shared" si="3"/>
        <v>43326249</v>
      </c>
      <c r="K25" s="171">
        <f t="shared" si="3"/>
        <v>37686249</v>
      </c>
      <c r="L25" s="171">
        <f t="shared" si="3"/>
        <v>25627249</v>
      </c>
      <c r="M25" s="171">
        <f t="shared" si="3"/>
        <v>25627249</v>
      </c>
      <c r="N25" s="171">
        <f t="shared" si="3"/>
        <v>26209261</v>
      </c>
      <c r="O25" s="170">
        <f t="shared" si="2"/>
        <v>593039446</v>
      </c>
    </row>
    <row r="26" spans="1:15" ht="16.5" thickBot="1">
      <c r="A26" s="168" t="s">
        <v>295</v>
      </c>
      <c r="B26" s="167" t="s">
        <v>325</v>
      </c>
      <c r="C26" s="166">
        <f t="shared" ref="C26:O26" si="4">C14-C25</f>
        <v>-5744636</v>
      </c>
      <c r="D26" s="166">
        <f t="shared" si="4"/>
        <v>-25482636</v>
      </c>
      <c r="E26" s="166">
        <f t="shared" si="4"/>
        <v>-18544636</v>
      </c>
      <c r="F26" s="166">
        <f t="shared" si="4"/>
        <v>10942364</v>
      </c>
      <c r="G26" s="166">
        <f t="shared" si="4"/>
        <v>26821364</v>
      </c>
      <c r="H26" s="166">
        <f t="shared" si="4"/>
        <v>-32794636</v>
      </c>
      <c r="I26" s="166">
        <f t="shared" si="4"/>
        <v>-60639082</v>
      </c>
      <c r="J26" s="166">
        <f t="shared" si="4"/>
        <v>38204364</v>
      </c>
      <c r="K26" s="166">
        <f t="shared" si="4"/>
        <v>24626364</v>
      </c>
      <c r="L26" s="166">
        <f t="shared" si="4"/>
        <v>-5044636</v>
      </c>
      <c r="M26" s="166">
        <f t="shared" si="4"/>
        <v>-5744636</v>
      </c>
      <c r="N26" s="166">
        <f t="shared" si="4"/>
        <v>53400442</v>
      </c>
      <c r="O26" s="165">
        <f t="shared" si="4"/>
        <v>0</v>
      </c>
    </row>
    <row r="27" spans="1:15">
      <c r="A27" s="164"/>
    </row>
    <row r="28" spans="1:15">
      <c r="B28" s="163"/>
      <c r="C28" s="162"/>
      <c r="D28" s="162"/>
      <c r="O28" s="160"/>
    </row>
    <row r="29" spans="1:15">
      <c r="O29" s="160"/>
    </row>
    <row r="30" spans="1:15">
      <c r="O30" s="160"/>
    </row>
    <row r="31" spans="1:15">
      <c r="O31" s="160"/>
    </row>
    <row r="32" spans="1:15">
      <c r="O32" s="160"/>
    </row>
    <row r="33" s="160" customFormat="1"/>
    <row r="34" s="160" customFormat="1"/>
    <row r="35" s="160" customFormat="1"/>
    <row r="36" s="160" customFormat="1"/>
    <row r="37" s="160" customFormat="1"/>
    <row r="38" s="160" customFormat="1"/>
    <row r="39" s="160" customFormat="1"/>
    <row r="40" s="160" customFormat="1"/>
    <row r="41" s="160" customFormat="1"/>
    <row r="42" s="160" customFormat="1"/>
    <row r="43" s="160" customFormat="1"/>
    <row r="44" s="160" customFormat="1"/>
    <row r="45" s="160" customFormat="1"/>
    <row r="46" s="160" customFormat="1"/>
    <row r="47" s="160" customFormat="1"/>
    <row r="48" s="160" customFormat="1"/>
    <row r="49" s="160" customFormat="1"/>
    <row r="50" s="160" customFormat="1"/>
    <row r="51" s="160" customFormat="1"/>
    <row r="52" s="160" customFormat="1"/>
    <row r="53" s="160" customFormat="1"/>
    <row r="54" s="160" customFormat="1"/>
    <row r="55" s="160" customFormat="1"/>
    <row r="56" s="160" customFormat="1"/>
    <row r="57" s="160" customFormat="1"/>
    <row r="58" s="160" customFormat="1"/>
    <row r="59" s="160" customFormat="1"/>
    <row r="60" s="160" customFormat="1"/>
    <row r="61" s="160" customFormat="1"/>
    <row r="62" s="160" customFormat="1"/>
    <row r="63" s="160" customFormat="1"/>
    <row r="64" s="160" customFormat="1"/>
    <row r="65" s="160" customFormat="1"/>
    <row r="66" s="160" customFormat="1"/>
    <row r="67" s="160" customFormat="1"/>
    <row r="68" s="160" customFormat="1"/>
    <row r="69" s="160" customFormat="1"/>
    <row r="70" s="160" customFormat="1"/>
    <row r="71" s="160" customFormat="1"/>
    <row r="72" s="160" customFormat="1"/>
    <row r="73" s="160" customFormat="1"/>
    <row r="74" s="160" customFormat="1"/>
    <row r="75" s="160" customFormat="1"/>
    <row r="76" s="160" customFormat="1"/>
    <row r="77" s="160" customFormat="1"/>
    <row r="78" s="160" customFormat="1"/>
    <row r="79" s="160" customFormat="1"/>
    <row r="80" s="160" customFormat="1"/>
    <row r="81" s="160" customFormat="1"/>
  </sheetData>
  <mergeCells count="3">
    <mergeCell ref="B4:O4"/>
    <mergeCell ref="B15:O15"/>
    <mergeCell ref="A1:O1"/>
  </mergeCells>
  <printOptions horizontalCentered="1"/>
  <pageMargins left="0.19685039370078741" right="0.19685039370078741" top="1.0629921259842521" bottom="0.98425196850393704" header="0.78740157480314965" footer="0.78740157480314965"/>
  <pageSetup paperSize="9" scale="85" orientation="landscape" r:id="rId1"/>
  <headerFooter alignWithMargins="0">
    <oddHeader>&amp;R&amp;"Times New Roman CE,Félkövér dőlt"&amp;11 4. tájékoztató tábla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6"/>
  <sheetViews>
    <sheetView topLeftCell="A18" workbookViewId="0">
      <selection activeCell="C69" sqref="C69"/>
    </sheetView>
  </sheetViews>
  <sheetFormatPr defaultRowHeight="12.75"/>
  <cols>
    <col min="1" max="1" width="85.33203125" customWidth="1"/>
    <col min="2" max="2" width="33.83203125" customWidth="1"/>
    <col min="3" max="3" width="17.33203125" customWidth="1"/>
    <col min="4" max="4" width="23.5" customWidth="1"/>
  </cols>
  <sheetData>
    <row r="1" spans="1:2" ht="27" customHeight="1">
      <c r="A1" s="265"/>
      <c r="B1" s="265"/>
    </row>
    <row r="2" spans="1:2">
      <c r="A2" s="263" t="s">
        <v>388</v>
      </c>
      <c r="B2" s="264"/>
    </row>
    <row r="3" spans="1:2">
      <c r="A3" s="266" t="s">
        <v>387</v>
      </c>
      <c r="B3" s="266"/>
    </row>
    <row r="4" spans="1:2">
      <c r="A4" s="266"/>
      <c r="B4" s="266"/>
    </row>
    <row r="5" spans="1:2">
      <c r="A5" s="224"/>
      <c r="B5" s="224"/>
    </row>
    <row r="6" spans="1:2" ht="13.5" thickBot="1">
      <c r="A6" s="224"/>
      <c r="B6" s="224"/>
    </row>
    <row r="7" spans="1:2" ht="13.5" thickBot="1">
      <c r="A7" s="223" t="s">
        <v>386</v>
      </c>
      <c r="B7" s="222" t="s">
        <v>385</v>
      </c>
    </row>
    <row r="8" spans="1:2" ht="13.5" thickBot="1">
      <c r="A8" s="223" t="s">
        <v>124</v>
      </c>
      <c r="B8" s="222" t="s">
        <v>123</v>
      </c>
    </row>
    <row r="9" spans="1:2">
      <c r="A9" s="221" t="s">
        <v>384</v>
      </c>
      <c r="B9" s="220">
        <v>40258200</v>
      </c>
    </row>
    <row r="10" spans="1:2">
      <c r="A10" s="217" t="s">
        <v>383</v>
      </c>
      <c r="B10" s="216">
        <v>3657200</v>
      </c>
    </row>
    <row r="11" spans="1:2">
      <c r="A11" s="217" t="s">
        <v>382</v>
      </c>
      <c r="B11" s="216">
        <v>5088000</v>
      </c>
    </row>
    <row r="12" spans="1:2">
      <c r="A12" s="217" t="s">
        <v>381</v>
      </c>
      <c r="B12" s="216">
        <v>793983</v>
      </c>
    </row>
    <row r="13" spans="1:2">
      <c r="A13" s="217" t="s">
        <v>380</v>
      </c>
      <c r="B13" s="216">
        <v>2985050</v>
      </c>
    </row>
    <row r="14" spans="1:2" ht="25.5">
      <c r="A14" s="212" t="s">
        <v>379</v>
      </c>
      <c r="B14" s="211">
        <f>SUM(B10:B13)</f>
        <v>12524233</v>
      </c>
    </row>
    <row r="15" spans="1:2">
      <c r="A15" s="215" t="s">
        <v>378</v>
      </c>
      <c r="B15" s="211">
        <v>6000000</v>
      </c>
    </row>
    <row r="16" spans="1:2">
      <c r="A16" s="215" t="s">
        <v>377</v>
      </c>
      <c r="B16" s="211">
        <v>33150</v>
      </c>
    </row>
    <row r="17" spans="1:2">
      <c r="A17" s="215" t="s">
        <v>376</v>
      </c>
      <c r="B17" s="211">
        <v>461900</v>
      </c>
    </row>
    <row r="18" spans="1:2">
      <c r="A18" s="215" t="s">
        <v>375</v>
      </c>
      <c r="B18" s="211">
        <v>97282</v>
      </c>
    </row>
    <row r="19" spans="1:2">
      <c r="A19" s="215" t="s">
        <v>374</v>
      </c>
      <c r="B19" s="211">
        <v>8891622</v>
      </c>
    </row>
    <row r="20" spans="1:2" ht="18">
      <c r="A20" s="214" t="s">
        <v>373</v>
      </c>
      <c r="B20" s="219">
        <f>SUM(B9,B14,B16,B15,B17,B18,B19)</f>
        <v>68266387</v>
      </c>
    </row>
    <row r="21" spans="1:2">
      <c r="A21" s="215" t="s">
        <v>372</v>
      </c>
      <c r="B21" s="211"/>
    </row>
    <row r="22" spans="1:2">
      <c r="A22" s="215" t="s">
        <v>371</v>
      </c>
      <c r="B22" s="211">
        <v>24012100</v>
      </c>
    </row>
    <row r="23" spans="1:2">
      <c r="A23" s="215" t="s">
        <v>370</v>
      </c>
      <c r="B23" s="211">
        <v>4053333</v>
      </c>
    </row>
    <row r="24" spans="1:2" ht="18">
      <c r="A24" s="214" t="s">
        <v>369</v>
      </c>
      <c r="B24" s="213">
        <f>SUM(B22:B23)</f>
        <v>28065433</v>
      </c>
    </row>
    <row r="25" spans="1:2">
      <c r="A25" s="215" t="s">
        <v>368</v>
      </c>
      <c r="B25" s="211">
        <v>21716446</v>
      </c>
    </row>
    <row r="26" spans="1:2" s="196" customFormat="1">
      <c r="A26" s="215" t="s">
        <v>367</v>
      </c>
      <c r="B26" s="218"/>
    </row>
    <row r="27" spans="1:2">
      <c r="A27" s="217" t="s">
        <v>366</v>
      </c>
      <c r="B27" s="216">
        <v>1500000</v>
      </c>
    </row>
    <row r="28" spans="1:2">
      <c r="A28" s="217" t="s">
        <v>365</v>
      </c>
      <c r="B28" s="216">
        <v>1500000</v>
      </c>
    </row>
    <row r="29" spans="1:2">
      <c r="A29" s="212" t="s">
        <v>364</v>
      </c>
      <c r="B29" s="211">
        <f>SUM(B27:B28)</f>
        <v>3000000</v>
      </c>
    </row>
    <row r="30" spans="1:2">
      <c r="A30" s="217" t="s">
        <v>363</v>
      </c>
      <c r="B30" s="216">
        <v>8470080</v>
      </c>
    </row>
    <row r="31" spans="1:2">
      <c r="A31" s="217" t="s">
        <v>362</v>
      </c>
      <c r="B31" s="216">
        <v>12358163</v>
      </c>
    </row>
    <row r="32" spans="1:2">
      <c r="A32" s="217" t="s">
        <v>361</v>
      </c>
      <c r="B32" s="216">
        <v>2303940</v>
      </c>
    </row>
    <row r="33" spans="1:2">
      <c r="A33" s="215" t="s">
        <v>360</v>
      </c>
      <c r="B33" s="211">
        <f>SUM(B30:B32)</f>
        <v>23132183</v>
      </c>
    </row>
    <row r="34" spans="1:2" ht="18">
      <c r="A34" s="214" t="s">
        <v>359</v>
      </c>
      <c r="B34" s="213">
        <f>SUM(B29,B33,B25)</f>
        <v>47848629</v>
      </c>
    </row>
    <row r="35" spans="1:2" ht="18">
      <c r="A35" s="214" t="s">
        <v>358</v>
      </c>
      <c r="B35" s="213">
        <f>SUM(B20,B24,B34)</f>
        <v>144180449</v>
      </c>
    </row>
    <row r="36" spans="1:2" ht="30" customHeight="1">
      <c r="A36" s="212" t="s">
        <v>357</v>
      </c>
      <c r="B36" s="211">
        <v>1798920</v>
      </c>
    </row>
    <row r="37" spans="1:2" ht="13.5" thickBot="1">
      <c r="A37" s="210"/>
      <c r="B37" s="209"/>
    </row>
    <row r="38" spans="1:2" s="200" customFormat="1" ht="19.5" thickBot="1">
      <c r="A38" s="208" t="s">
        <v>356</v>
      </c>
      <c r="B38" s="207">
        <f>SUM(B35:B36)</f>
        <v>145979369</v>
      </c>
    </row>
    <row r="39" spans="1:2" s="200" customFormat="1" ht="13.5" customHeight="1">
      <c r="A39" s="206"/>
      <c r="B39" s="205"/>
    </row>
    <row r="40" spans="1:2" s="200" customFormat="1" ht="13.5" customHeight="1">
      <c r="A40" s="204"/>
      <c r="B40" s="203"/>
    </row>
    <row r="41" spans="1:2" s="200" customFormat="1" ht="13.5" customHeight="1">
      <c r="A41" s="204"/>
      <c r="B41" s="203"/>
    </row>
    <row r="42" spans="1:2" s="200" customFormat="1" ht="13.5" customHeight="1">
      <c r="A42" s="204"/>
      <c r="B42" s="203"/>
    </row>
    <row r="43" spans="1:2" s="200" customFormat="1" ht="13.5" customHeight="1">
      <c r="A43" s="204"/>
      <c r="B43" s="203"/>
    </row>
    <row r="44" spans="1:2" s="200" customFormat="1" ht="13.5" customHeight="1">
      <c r="A44" s="204"/>
      <c r="B44" s="203"/>
    </row>
    <row r="45" spans="1:2" s="200" customFormat="1" ht="13.5" customHeight="1">
      <c r="A45" s="204"/>
      <c r="B45" s="203"/>
    </row>
    <row r="46" spans="1:2" s="200" customFormat="1" ht="20.25" customHeight="1">
      <c r="A46" s="202"/>
      <c r="B46" s="201"/>
    </row>
    <row r="47" spans="1:2">
      <c r="A47" s="197"/>
      <c r="B47" s="197"/>
    </row>
    <row r="48" spans="1:2">
      <c r="A48" s="199"/>
      <c r="B48" s="198"/>
    </row>
    <row r="49" spans="1:2">
      <c r="A49" s="197"/>
      <c r="B49" s="197"/>
    </row>
    <row r="50" spans="1:2">
      <c r="B50" s="195"/>
    </row>
    <row r="51" spans="1:2">
      <c r="A51" s="196"/>
      <c r="B51" s="195"/>
    </row>
    <row r="52" spans="1:2">
      <c r="B52" s="195"/>
    </row>
    <row r="53" spans="1:2">
      <c r="A53" s="196"/>
      <c r="B53" s="195"/>
    </row>
    <row r="54" spans="1:2">
      <c r="A54" s="196"/>
      <c r="B54" s="195"/>
    </row>
    <row r="55" spans="1:2">
      <c r="A55" s="196"/>
      <c r="B55" s="195"/>
    </row>
    <row r="56" spans="1:2">
      <c r="A56" s="194"/>
      <c r="B56" s="193"/>
    </row>
  </sheetData>
  <mergeCells count="3">
    <mergeCell ref="A2:B2"/>
    <mergeCell ref="A1:B1"/>
    <mergeCell ref="A3:B4"/>
  </mergeCells>
  <pageMargins left="0.70866141732283472" right="0.70866141732283472" top="0.74803149606299213" bottom="0.74803149606299213" header="0.31496062992125984" footer="0.31496062992125984"/>
  <pageSetup paperSize="9" scale="8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abSelected="1" workbookViewId="0">
      <selection activeCell="C69" sqref="C69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270" t="str">
        <f>+CONCATENATE("K I M U T A T Á S",CHAR(10),"a ",LEFT([1]ÖSSZEFÜGGÉSEK!A5,4),". évben céljelleggel juttatott támogatásokról")</f>
        <v>K I M U T A T Á S
a 2016. évben céljelleggel juttatott támogatásokról</v>
      </c>
      <c r="B1" s="270"/>
      <c r="C1" s="270"/>
      <c r="D1" s="270"/>
    </row>
    <row r="2" spans="1:4" ht="17.25" customHeight="1">
      <c r="A2" s="241"/>
      <c r="B2" s="241"/>
      <c r="C2" s="241"/>
      <c r="D2" s="241"/>
    </row>
    <row r="3" spans="1:4" ht="13.5" thickBot="1">
      <c r="A3" s="240"/>
      <c r="B3" s="240"/>
      <c r="C3" s="267" t="s">
        <v>355</v>
      </c>
      <c r="D3" s="267"/>
    </row>
    <row r="4" spans="1:4" ht="42.75" customHeight="1" thickBot="1">
      <c r="A4" s="239" t="s">
        <v>263</v>
      </c>
      <c r="B4" s="238" t="s">
        <v>403</v>
      </c>
      <c r="C4" s="238" t="s">
        <v>402</v>
      </c>
      <c r="D4" s="237" t="s">
        <v>401</v>
      </c>
    </row>
    <row r="5" spans="1:4" ht="15.95" customHeight="1">
      <c r="A5" s="236" t="s">
        <v>121</v>
      </c>
      <c r="B5" s="235" t="s">
        <v>400</v>
      </c>
      <c r="C5" s="235"/>
      <c r="D5" s="234">
        <v>350000</v>
      </c>
    </row>
    <row r="6" spans="1:4" ht="15.95" customHeight="1">
      <c r="A6" s="232" t="s">
        <v>81</v>
      </c>
      <c r="B6" s="231" t="s">
        <v>399</v>
      </c>
      <c r="C6" s="231"/>
      <c r="D6" s="233">
        <v>50000</v>
      </c>
    </row>
    <row r="7" spans="1:4" ht="15.95" customHeight="1">
      <c r="A7" s="232" t="s">
        <v>53</v>
      </c>
      <c r="B7" s="231" t="s">
        <v>398</v>
      </c>
      <c r="C7" s="231"/>
      <c r="D7" s="233">
        <v>800000</v>
      </c>
    </row>
    <row r="8" spans="1:4" ht="15.95" customHeight="1">
      <c r="A8" s="232" t="s">
        <v>51</v>
      </c>
      <c r="B8" s="231" t="s">
        <v>397</v>
      </c>
      <c r="C8" s="231"/>
      <c r="D8" s="233">
        <v>100000</v>
      </c>
    </row>
    <row r="9" spans="1:4" ht="15.95" customHeight="1">
      <c r="A9" s="232" t="s">
        <v>43</v>
      </c>
      <c r="B9" s="231" t="s">
        <v>396</v>
      </c>
      <c r="C9" s="231"/>
      <c r="D9" s="233">
        <v>200000</v>
      </c>
    </row>
    <row r="10" spans="1:4" ht="15.95" customHeight="1">
      <c r="A10" s="232" t="s">
        <v>29</v>
      </c>
      <c r="B10" s="231"/>
      <c r="C10" s="231"/>
      <c r="D10" s="233"/>
    </row>
    <row r="11" spans="1:4" ht="15.95" customHeight="1">
      <c r="A11" s="232" t="s">
        <v>19</v>
      </c>
      <c r="B11" s="231"/>
      <c r="C11" s="231"/>
      <c r="D11" s="233"/>
    </row>
    <row r="12" spans="1:4" ht="15.95" customHeight="1">
      <c r="A12" s="232" t="s">
        <v>7</v>
      </c>
      <c r="B12" s="231"/>
      <c r="C12" s="231"/>
      <c r="D12" s="233"/>
    </row>
    <row r="13" spans="1:4" ht="15.95" customHeight="1">
      <c r="A13" s="232" t="s">
        <v>5</v>
      </c>
      <c r="B13" s="231"/>
      <c r="C13" s="231"/>
      <c r="D13" s="233"/>
    </row>
    <row r="14" spans="1:4" ht="15.95" customHeight="1">
      <c r="A14" s="232" t="s">
        <v>3</v>
      </c>
      <c r="B14" s="231"/>
      <c r="C14" s="231"/>
      <c r="D14" s="233"/>
    </row>
    <row r="15" spans="1:4" ht="15.95" customHeight="1">
      <c r="A15" s="232" t="s">
        <v>1</v>
      </c>
      <c r="B15" s="231"/>
      <c r="C15" s="231"/>
      <c r="D15" s="233"/>
    </row>
    <row r="16" spans="1:4" ht="15.95" customHeight="1">
      <c r="A16" s="232" t="s">
        <v>268</v>
      </c>
      <c r="B16" s="231"/>
      <c r="C16" s="231"/>
      <c r="D16" s="233"/>
    </row>
    <row r="17" spans="1:4" ht="15.95" customHeight="1">
      <c r="A17" s="232" t="s">
        <v>310</v>
      </c>
      <c r="B17" s="231"/>
      <c r="C17" s="231"/>
      <c r="D17" s="233"/>
    </row>
    <row r="18" spans="1:4" ht="15.95" customHeight="1">
      <c r="A18" s="232" t="s">
        <v>308</v>
      </c>
      <c r="B18" s="231"/>
      <c r="C18" s="231"/>
      <c r="D18" s="233"/>
    </row>
    <row r="19" spans="1:4" ht="15.95" customHeight="1">
      <c r="A19" s="232" t="s">
        <v>306</v>
      </c>
      <c r="B19" s="231"/>
      <c r="C19" s="231"/>
      <c r="D19" s="233"/>
    </row>
    <row r="20" spans="1:4" ht="15.95" customHeight="1">
      <c r="A20" s="232" t="s">
        <v>304</v>
      </c>
      <c r="B20" s="231"/>
      <c r="C20" s="231"/>
      <c r="D20" s="233"/>
    </row>
    <row r="21" spans="1:4" ht="15.95" customHeight="1">
      <c r="A21" s="232" t="s">
        <v>302</v>
      </c>
      <c r="B21" s="231"/>
      <c r="C21" s="231"/>
      <c r="D21" s="233"/>
    </row>
    <row r="22" spans="1:4" ht="15.95" customHeight="1">
      <c r="A22" s="232" t="s">
        <v>300</v>
      </c>
      <c r="B22" s="231"/>
      <c r="C22" s="231"/>
      <c r="D22" s="233"/>
    </row>
    <row r="23" spans="1:4" ht="15.95" customHeight="1">
      <c r="A23" s="232" t="s">
        <v>299</v>
      </c>
      <c r="B23" s="231"/>
      <c r="C23" s="231"/>
      <c r="D23" s="233"/>
    </row>
    <row r="24" spans="1:4" ht="15.95" customHeight="1">
      <c r="A24" s="232" t="s">
        <v>298</v>
      </c>
      <c r="B24" s="231"/>
      <c r="C24" s="231"/>
      <c r="D24" s="233"/>
    </row>
    <row r="25" spans="1:4" ht="15.95" customHeight="1">
      <c r="A25" s="232" t="s">
        <v>297</v>
      </c>
      <c r="B25" s="231"/>
      <c r="C25" s="231"/>
      <c r="D25" s="233"/>
    </row>
    <row r="26" spans="1:4" ht="15.95" customHeight="1">
      <c r="A26" s="232" t="s">
        <v>296</v>
      </c>
      <c r="B26" s="231"/>
      <c r="C26" s="231"/>
      <c r="D26" s="233"/>
    </row>
    <row r="27" spans="1:4" ht="15.95" customHeight="1">
      <c r="A27" s="232" t="s">
        <v>295</v>
      </c>
      <c r="B27" s="231"/>
      <c r="C27" s="231"/>
      <c r="D27" s="233"/>
    </row>
    <row r="28" spans="1:4" ht="15.95" customHeight="1">
      <c r="A28" s="232" t="s">
        <v>294</v>
      </c>
      <c r="B28" s="231"/>
      <c r="C28" s="231"/>
      <c r="D28" s="233"/>
    </row>
    <row r="29" spans="1:4" ht="15.95" customHeight="1">
      <c r="A29" s="232" t="s">
        <v>293</v>
      </c>
      <c r="B29" s="231"/>
      <c r="C29" s="231"/>
      <c r="D29" s="233"/>
    </row>
    <row r="30" spans="1:4" ht="15.95" customHeight="1">
      <c r="A30" s="232" t="s">
        <v>292</v>
      </c>
      <c r="B30" s="231"/>
      <c r="C30" s="231"/>
      <c r="D30" s="233"/>
    </row>
    <row r="31" spans="1:4" ht="15.95" customHeight="1">
      <c r="A31" s="232" t="s">
        <v>291</v>
      </c>
      <c r="B31" s="231"/>
      <c r="C31" s="231"/>
      <c r="D31" s="233"/>
    </row>
    <row r="32" spans="1:4" ht="15.95" customHeight="1">
      <c r="A32" s="232" t="s">
        <v>395</v>
      </c>
      <c r="B32" s="231"/>
      <c r="C32" s="231"/>
      <c r="D32" s="233"/>
    </row>
    <row r="33" spans="1:4" ht="15.95" customHeight="1">
      <c r="A33" s="232" t="s">
        <v>394</v>
      </c>
      <c r="B33" s="231"/>
      <c r="C33" s="231"/>
      <c r="D33" s="233"/>
    </row>
    <row r="34" spans="1:4" ht="15.95" customHeight="1">
      <c r="A34" s="232" t="s">
        <v>393</v>
      </c>
      <c r="B34" s="231"/>
      <c r="C34" s="231"/>
      <c r="D34" s="230"/>
    </row>
    <row r="35" spans="1:4" ht="15.95" customHeight="1">
      <c r="A35" s="232" t="s">
        <v>392</v>
      </c>
      <c r="B35" s="231"/>
      <c r="C35" s="231"/>
      <c r="D35" s="230"/>
    </row>
    <row r="36" spans="1:4" ht="15.95" customHeight="1">
      <c r="A36" s="232" t="s">
        <v>391</v>
      </c>
      <c r="B36" s="231"/>
      <c r="C36" s="231"/>
      <c r="D36" s="230"/>
    </row>
    <row r="37" spans="1:4" ht="15.95" customHeight="1" thickBot="1">
      <c r="A37" s="229" t="s">
        <v>390</v>
      </c>
      <c r="B37" s="228"/>
      <c r="C37" s="228"/>
      <c r="D37" s="227"/>
    </row>
    <row r="38" spans="1:4" ht="15.95" customHeight="1" thickBot="1">
      <c r="A38" s="268" t="s">
        <v>290</v>
      </c>
      <c r="B38" s="269"/>
      <c r="C38" s="226"/>
      <c r="D38" s="225">
        <f>SUM(D5:D37)</f>
        <v>1500000</v>
      </c>
    </row>
    <row r="39" spans="1:4">
      <c r="A39" t="s">
        <v>389</v>
      </c>
    </row>
  </sheetData>
  <mergeCells count="3">
    <mergeCell ref="C3:D3"/>
    <mergeCell ref="A38:B38"/>
    <mergeCell ref="A1:D1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 sz tájékoztató t.</vt:lpstr>
      <vt:lpstr>2. sz tájékoztató t</vt:lpstr>
      <vt:lpstr>3. sz tájékoztató t.</vt:lpstr>
      <vt:lpstr>4.sz tájékoztató t.</vt:lpstr>
      <vt:lpstr>5.sz. tájékoztató t.</vt:lpstr>
      <vt:lpstr>6.sz tájékoztató t.</vt:lpstr>
      <vt:lpstr>'1. sz tájékoztató t.'!Nyomtatási_terület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- Marcsi</dc:creator>
  <cp:lastModifiedBy>Pénzügy - Marcsi</cp:lastModifiedBy>
  <cp:lastPrinted>2016-02-29T09:35:14Z</cp:lastPrinted>
  <dcterms:created xsi:type="dcterms:W3CDTF">2016-02-09T13:35:13Z</dcterms:created>
  <dcterms:modified xsi:type="dcterms:W3CDTF">2016-02-29T09:51:50Z</dcterms:modified>
</cp:coreProperties>
</file>