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tabRatio="597" activeTab="15"/>
  </bookViews>
  <sheets>
    <sheet name="1.címrend" sheetId="1" r:id="rId1"/>
    <sheet name="2.sz.hiány finansz." sheetId="2" r:id="rId2"/>
    <sheet name="3.bev-kiadások" sheetId="3" r:id="rId3"/>
    <sheet name="4. bevételek forr. " sheetId="4" r:id="rId4"/>
    <sheet name="5.A. sz. mell-műk kiadások" sheetId="5" r:id="rId5"/>
    <sheet name="5.B.sz. személy-dologi bontás" sheetId="6" r:id="rId6"/>
    <sheet name="6.sz. össz.mérleg" sheetId="7" r:id="rId7"/>
    <sheet name="7.sz. felújítások" sheetId="8" r:id="rId8"/>
    <sheet name="8.felhalm. kiadások" sheetId="9" r:id="rId9"/>
    <sheet name="9.létszám" sheetId="10" r:id="rId10"/>
    <sheet name="10. mell Uniós pr." sheetId="11" r:id="rId11"/>
    <sheet name="11. többéves" sheetId="12" r:id="rId12"/>
    <sheet name="12.sz.Előir.felh.ütemterv" sheetId="13" r:id="rId13"/>
    <sheet name="13.Közvetett tám." sheetId="14" r:id="rId14"/>
    <sheet name="14. Lakosságnak nyújtott tám" sheetId="15" r:id="rId15"/>
    <sheet name="15. Speciális célú támogatások" sheetId="16" r:id="rId16"/>
    <sheet name="16. Köv 2 év" sheetId="17" r:id="rId17"/>
    <sheet name="17. Ált és Céltart" sheetId="18" r:id="rId18"/>
    <sheet name="18.sz Stabilitás" sheetId="19" r:id="rId19"/>
  </sheets>
  <definedNames/>
  <calcPr fullCalcOnLoad="1"/>
</workbook>
</file>

<file path=xl/sharedStrings.xml><?xml version="1.0" encoding="utf-8"?>
<sst xmlns="http://schemas.openxmlformats.org/spreadsheetml/2006/main" count="706" uniqueCount="433">
  <si>
    <t>Sorszám</t>
  </si>
  <si>
    <t>Megnevezés</t>
  </si>
  <si>
    <t>Működési bevételek</t>
  </si>
  <si>
    <t>1.</t>
  </si>
  <si>
    <t>2.</t>
  </si>
  <si>
    <t>Helyi adók</t>
  </si>
  <si>
    <t>Felhalmozási és tőke jellegű bevételek</t>
  </si>
  <si>
    <t>Összesen</t>
  </si>
  <si>
    <t>Működési kiadások</t>
  </si>
  <si>
    <t>3.</t>
  </si>
  <si>
    <t>4.</t>
  </si>
  <si>
    <t>Összesen:</t>
  </si>
  <si>
    <t>7.</t>
  </si>
  <si>
    <t>Személyi juttatások</t>
  </si>
  <si>
    <t>Dologi kiadások</t>
  </si>
  <si>
    <t>Felhalmozási bevételek</t>
  </si>
  <si>
    <t>Ssz.</t>
  </si>
  <si>
    <t>Személyi</t>
  </si>
  <si>
    <t>Létszám</t>
  </si>
  <si>
    <t xml:space="preserve">I. </t>
  </si>
  <si>
    <t>Tartalék</t>
  </si>
  <si>
    <t>Felújítás</t>
  </si>
  <si>
    <t xml:space="preserve"> </t>
  </si>
  <si>
    <t>II.</t>
  </si>
  <si>
    <t>eredeti ei.</t>
  </si>
  <si>
    <t xml:space="preserve">III. </t>
  </si>
  <si>
    <t>IV.</t>
  </si>
  <si>
    <t>V.</t>
  </si>
  <si>
    <t>összesen</t>
  </si>
  <si>
    <t>előirányzat</t>
  </si>
  <si>
    <t>Támogatás, támogatásértékű kiadások</t>
  </si>
  <si>
    <t>ÖSSZESEN</t>
  </si>
  <si>
    <t>hosszú lejáratra kapott kölcsönök</t>
  </si>
  <si>
    <t>tartozások fejlesztési célú 
kötvénykibocsátásból</t>
  </si>
  <si>
    <t>tartozások működési célú 
kötvénykibocsátásból</t>
  </si>
  <si>
    <t>működési célú hosszú lejáratú hitelek</t>
  </si>
  <si>
    <t>egyéb hosszú lejáratú kötelezettségek</t>
  </si>
  <si>
    <t>előző évi pénzmaradvány</t>
  </si>
  <si>
    <t>támogatás</t>
  </si>
  <si>
    <t>A.</t>
  </si>
  <si>
    <t>Ellátottak juttatásai</t>
  </si>
  <si>
    <t>II:</t>
  </si>
  <si>
    <t>Felhalmozási kiadások</t>
  </si>
  <si>
    <t>VII.</t>
  </si>
  <si>
    <t xml:space="preserve">Összesen: </t>
  </si>
  <si>
    <t xml:space="preserve">5. </t>
  </si>
  <si>
    <t xml:space="preserve">4. </t>
  </si>
  <si>
    <t xml:space="preserve">1. </t>
  </si>
  <si>
    <t>e Ft-ban</t>
  </si>
  <si>
    <t>Évek</t>
  </si>
  <si>
    <t>Feladatok</t>
  </si>
  <si>
    <t>Önkormányzat</t>
  </si>
  <si>
    <t xml:space="preserve">I. cím: </t>
  </si>
  <si>
    <t>Támogatási kölcsönök visszatérülése</t>
  </si>
  <si>
    <t>Értékpapírtok értékesítésének bevétele</t>
  </si>
  <si>
    <t xml:space="preserve">B. </t>
  </si>
  <si>
    <t>Személyi jellegű kiadások</t>
  </si>
  <si>
    <t>Munkaadói jellegű kiadások</t>
  </si>
  <si>
    <t>Felújítások</t>
  </si>
  <si>
    <t>ezen belül működési és felhalmozási bevételei és kiadásai</t>
  </si>
  <si>
    <t>A költségvetési hiány belső finanszírozására szolgáló</t>
  </si>
  <si>
    <t>A költségvetési hiány külső finanszírozására szolgáló</t>
  </si>
  <si>
    <t>1. Működési célú hitel felvétele</t>
  </si>
  <si>
    <t>Bevételek</t>
  </si>
  <si>
    <t>Összevont költségvetési mérleg</t>
  </si>
  <si>
    <t>Eredeti</t>
  </si>
  <si>
    <t>I.</t>
  </si>
  <si>
    <t>5.</t>
  </si>
  <si>
    <t>6.</t>
  </si>
  <si>
    <t>Kiadások</t>
  </si>
  <si>
    <t>Munkaadói juttatások</t>
  </si>
  <si>
    <t>Kiadások össz:</t>
  </si>
  <si>
    <t>Bevételek forrásonként</t>
  </si>
  <si>
    <t xml:space="preserve"> - iparűzési adó</t>
  </si>
  <si>
    <t xml:space="preserve">           Szakfeladatok</t>
  </si>
  <si>
    <t>Felújítási előirányzatok célonként</t>
  </si>
  <si>
    <t xml:space="preserve">S.sz. </t>
  </si>
  <si>
    <t>Több éves kihatással járó feladatok  előirányzatai éves bontásban</t>
  </si>
  <si>
    <t xml:space="preserve">Sz: </t>
  </si>
  <si>
    <t>tervezett</t>
  </si>
  <si>
    <t>Uniós támogatásokkal megvalósuló programok bevételei, kiadásai</t>
  </si>
  <si>
    <t>Hulladékgazdálkodási Társulás Kaposvár</t>
  </si>
  <si>
    <t>Munka és tűzvédelmi társulás- Kaposvár</t>
  </si>
  <si>
    <t>lakosság részére lakásépítéshez, lakásfelújításhoz nyújtott kölcsönök elengedésének összege</t>
  </si>
  <si>
    <t>fő</t>
  </si>
  <si>
    <t>egyéb nyújtott kedvezmény vagy kölcsön elengedésének összege</t>
  </si>
  <si>
    <t>ellátottak térítési díjának, illetve kártérítésének méltányossági alapon történő elengedésének összege</t>
  </si>
  <si>
    <t>Az önkormányzat költségvetési bevételei és kiadásai</t>
  </si>
  <si>
    <t>Bírságok, és egyéb sajátos folyó bevételek</t>
  </si>
  <si>
    <t>Költségvetési hiány belső finansz.</t>
  </si>
  <si>
    <t>Tárgyi eszközök , imm. javak értékesítése</t>
  </si>
  <si>
    <t>Értékpapírok értékesítésének bevétele</t>
  </si>
  <si>
    <t>Hitelek  - felhalmozási célú</t>
  </si>
  <si>
    <t>BEVÉTELEK ÖSSZESEN:</t>
  </si>
  <si>
    <t>finanszírozási műveletek bevételei működésre és felhalmozásra</t>
  </si>
  <si>
    <t>8.</t>
  </si>
  <si>
    <t xml:space="preserve">Összesen: működési kiadások: </t>
  </si>
  <si>
    <t>9.</t>
  </si>
  <si>
    <t>10.</t>
  </si>
  <si>
    <t>11.</t>
  </si>
  <si>
    <t>13.</t>
  </si>
  <si>
    <t>15.</t>
  </si>
  <si>
    <t>16.</t>
  </si>
  <si>
    <t>18.</t>
  </si>
  <si>
    <t>19.</t>
  </si>
  <si>
    <t>21.</t>
  </si>
  <si>
    <t>2. Felhalmozási célú hitel felvétele</t>
  </si>
  <si>
    <t xml:space="preserve">  </t>
  </si>
  <si>
    <t>Felhalmozási kiadások feladatonként</t>
  </si>
  <si>
    <t>Fejlesztési cél megnevezése</t>
  </si>
  <si>
    <t>Előirányzat összege</t>
  </si>
  <si>
    <t xml:space="preserve">Létszám előirányzat  </t>
  </si>
  <si>
    <t>Speciális célú támogatások - átadott pénzeszközök</t>
  </si>
  <si>
    <t>Óvoda fennt.hj.- Somogyjád</t>
  </si>
  <si>
    <t>Dologi,folyó kiadások</t>
  </si>
  <si>
    <t>Kölcsönnyújtás</t>
  </si>
  <si>
    <t>Kölcsönök visszatérülése</t>
  </si>
  <si>
    <t>Működési bevételek összesen:</t>
  </si>
  <si>
    <t>Felhalmozási bevételek összesen:</t>
  </si>
  <si>
    <t>VIII.</t>
  </si>
  <si>
    <t>Támogatás értékű kiadások</t>
  </si>
  <si>
    <t>Leader tagdíj</t>
  </si>
  <si>
    <t>Véglegesen átadott pénzeszközök</t>
  </si>
  <si>
    <t>Ívóvízminőségjavító Társulás</t>
  </si>
  <si>
    <t xml:space="preserve">Hitelek - működési célú </t>
  </si>
  <si>
    <t>Felújítási cél megnevezése</t>
  </si>
  <si>
    <t>Előirányzat</t>
  </si>
  <si>
    <t>2/B.sz. melléklet.</t>
  </si>
  <si>
    <t xml:space="preserve">              3. sz. melléklet/ 2. oldal.</t>
  </si>
  <si>
    <t>KIADÁSOK ÖSSZESEN:</t>
  </si>
  <si>
    <t xml:space="preserve">Működési kiadások összesen: </t>
  </si>
  <si>
    <t xml:space="preserve">Felhalmozási kiadások összesen: </t>
  </si>
  <si>
    <t>Szakfeladatok</t>
  </si>
  <si>
    <t>Rendsz</t>
  </si>
  <si>
    <t>Nem rend</t>
  </si>
  <si>
    <t>Külső</t>
  </si>
  <si>
    <t>Igazgatási tevékenys.</t>
  </si>
  <si>
    <t>Város- és községgazd</t>
  </si>
  <si>
    <t>Falugondnoki szolg.</t>
  </si>
  <si>
    <t xml:space="preserve">Működési kiadások: </t>
  </si>
  <si>
    <t>január</t>
  </si>
  <si>
    <t>február</t>
  </si>
  <si>
    <t>márc.</t>
  </si>
  <si>
    <t>április</t>
  </si>
  <si>
    <t>május</t>
  </si>
  <si>
    <t>június</t>
  </si>
  <si>
    <t>július</t>
  </si>
  <si>
    <t>aug.</t>
  </si>
  <si>
    <t>szept.</t>
  </si>
  <si>
    <t>okt.</t>
  </si>
  <si>
    <t>nov.</t>
  </si>
  <si>
    <t>dec.</t>
  </si>
  <si>
    <t>Előző évi pénzmaradvány</t>
  </si>
  <si>
    <t>Működési bevételek összesen</t>
  </si>
  <si>
    <t>Felhalmozási bevételek összesen</t>
  </si>
  <si>
    <t>Bevételek mindösszesen</t>
  </si>
  <si>
    <t xml:space="preserve">Kiadások  </t>
  </si>
  <si>
    <t>Munkaadókat terhelő járulékok</t>
  </si>
  <si>
    <t>Támogatásértékű működési kiadás</t>
  </si>
  <si>
    <t>Ellátottak pénzbeli juttatásai</t>
  </si>
  <si>
    <t>Működési kiadások összesen</t>
  </si>
  <si>
    <t>VI.</t>
  </si>
  <si>
    <t>Működési, fenntartási előirányzatok kiemelt előirányzatonként</t>
  </si>
  <si>
    <t>Beruházás</t>
  </si>
  <si>
    <t>Dologi kiadások, folyó</t>
  </si>
  <si>
    <t>Felhalmozási kiadások összesen:</t>
  </si>
  <si>
    <t>Az önkormányzat önállóan gazdálkodó költségvetési szervekkel nem rendelkezik</t>
  </si>
  <si>
    <t xml:space="preserve"> - építményadó</t>
  </si>
  <si>
    <t>A költségvetési évet követő 2 év várható előirányzatai</t>
  </si>
  <si>
    <t>B.</t>
  </si>
  <si>
    <t>Járulékok</t>
  </si>
  <si>
    <t>Támogatásértékú működési</t>
  </si>
  <si>
    <t>Kölcsön nyújtása</t>
  </si>
  <si>
    <t>C.</t>
  </si>
  <si>
    <t xml:space="preserve">                     Fejlesztési bevételek és kiadások</t>
  </si>
  <si>
    <t>Fejlesztési bevételek</t>
  </si>
  <si>
    <t>Fejlesztési kiadások</t>
  </si>
  <si>
    <t>Kiadások mindösszesen</t>
  </si>
  <si>
    <t xml:space="preserve">Általános és céltartalék felosztása </t>
  </si>
  <si>
    <t>Általános tartalék</t>
  </si>
  <si>
    <t>összeg</t>
  </si>
  <si>
    <t>Cél megnevezése</t>
  </si>
  <si>
    <t>terven felüli működési kiadások</t>
  </si>
  <si>
    <t>finanszírozása</t>
  </si>
  <si>
    <t>Általános és céltartalék összesen</t>
  </si>
  <si>
    <t>9/A. melléklet</t>
  </si>
  <si>
    <t>Igazgatás</t>
  </si>
  <si>
    <t xml:space="preserve">          1 fő polgármester</t>
  </si>
  <si>
    <t xml:space="preserve">          4 fő képviselő</t>
  </si>
  <si>
    <t>Községgazdálkodás</t>
  </si>
  <si>
    <t xml:space="preserve">Falugondnoki szolgálat </t>
  </si>
  <si>
    <t xml:space="preserve">          1 fő közalkalmazott</t>
  </si>
  <si>
    <t>Könyvtár</t>
  </si>
  <si>
    <t>beruházási és fejlesztési hitelek</t>
  </si>
  <si>
    <t>Közvetlen és közvetett támogatásokat tartalmazó kimutatás</t>
  </si>
  <si>
    <t>helyi adóknál, gépjárműadónál biztosított kedvezmény, mentesség összege adónemenként</t>
  </si>
  <si>
    <t>helyiségek , eszközök hasznosításából származó bevételből nyújtott kedvezmény, mentesség összege</t>
  </si>
  <si>
    <t xml:space="preserve">összesen: </t>
  </si>
  <si>
    <t>gépjárműadónál mozgáskorlátozott része</t>
  </si>
  <si>
    <t>Fogorvosi szolgálat Mernye</t>
  </si>
  <si>
    <t>Támogatás államháztartáson belülről</t>
  </si>
  <si>
    <t>A saját bevételek és az adósságot keletkeztető ügyletekből és kezességvállalásokból</t>
  </si>
  <si>
    <t xml:space="preserve">                        fennálló kötelezettségek aránya</t>
  </si>
  <si>
    <t xml:space="preserve"> Saját bevételek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</si>
  <si>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</si>
  <si>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</si>
  <si>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</si>
  <si>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</si>
  <si>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</si>
  <si>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</si>
  <si>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>Adósságot keletkeztető ügyletek</t>
  </si>
  <si>
    <t>hitel,( kölcsön) felvétele - működési</t>
  </si>
  <si>
    <t>hitel,( kölcsön) felvétele - fejlesztési</t>
  </si>
  <si>
    <t xml:space="preserve">értékpapír </t>
  </si>
  <si>
    <t xml:space="preserve">váltó </t>
  </si>
  <si>
    <t xml:space="preserve"> 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</si>
  <si>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</si>
  <si>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</si>
  <si>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</si>
  <si>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17.</t>
  </si>
  <si>
    <t>III.</t>
  </si>
  <si>
    <t>Kötelező
feladat</t>
  </si>
  <si>
    <t>Önként váll
feladat</t>
  </si>
  <si>
    <t>Áll.ig 
feladat</t>
  </si>
  <si>
    <t>Üzemeltetésből, koncesszióból szárm bev</t>
  </si>
  <si>
    <t>Hiány/Többlet</t>
  </si>
  <si>
    <t>Bevételek főösszesen</t>
  </si>
  <si>
    <t>Kiadások főösszesen</t>
  </si>
  <si>
    <t>Hiány főösszesen</t>
  </si>
  <si>
    <t>Bérleti díjak</t>
  </si>
  <si>
    <t>Áru-, és készletértékesítés</t>
  </si>
  <si>
    <t>Közhatalmi bevételek</t>
  </si>
  <si>
    <t>Központi adók (gjműadó)</t>
  </si>
  <si>
    <t>12.</t>
  </si>
  <si>
    <t>14.</t>
  </si>
  <si>
    <t>1. Előző évi pénzmaradány igénybevétele</t>
  </si>
  <si>
    <t>Önkormányzatok működési támogatásai</t>
  </si>
  <si>
    <t>Pénzmaradvány</t>
  </si>
  <si>
    <t>Beruházások</t>
  </si>
  <si>
    <t>Beruházás áfája</t>
  </si>
  <si>
    <t>Felhalmozási célu támogatás áht-on belülre</t>
  </si>
  <si>
    <t>Előző évek pénzmaradványa</t>
  </si>
  <si>
    <t>066020 - Város- és községgazd</t>
  </si>
  <si>
    <t>107055 - Falugondnoki szolgáltatás</t>
  </si>
  <si>
    <t>063020 - Víztermelés, vízellátás</t>
  </si>
  <si>
    <t xml:space="preserve">051030-  Települési hulladék kezelés </t>
  </si>
  <si>
    <t>045160 - Utak, hidak üzemeltetése</t>
  </si>
  <si>
    <t>064010 - Közvilágítás</t>
  </si>
  <si>
    <t>091140 - Óvoda támogatása (Sjád)</t>
  </si>
  <si>
    <t>072311 - Fogorvosi szolgálat (Mernye)</t>
  </si>
  <si>
    <t>013320 - Köztemető fenntartás és működtetés</t>
  </si>
  <si>
    <t>011130 - Önkormányzatok igazgatási tev.</t>
  </si>
  <si>
    <t>Munkaad.</t>
  </si>
  <si>
    <t>Dologi</t>
  </si>
  <si>
    <t>Ellátottak</t>
  </si>
  <si>
    <t>Tám.,kölcs.</t>
  </si>
  <si>
    <t>Finansz.</t>
  </si>
  <si>
    <t>Össz.</t>
  </si>
  <si>
    <t>Kötelező</t>
  </si>
  <si>
    <t>Ebből</t>
  </si>
  <si>
    <t>Műk.tám.-ok áht-on belülről</t>
  </si>
  <si>
    <t>Felh.célu önkormányzati tám.-ok</t>
  </si>
  <si>
    <t>Felhalmozási és tőkejellegű bev.-ek</t>
  </si>
  <si>
    <t>Felh.célu tám.-ok áht-on belülről</t>
  </si>
  <si>
    <t>Felhalm.célu támogatások</t>
  </si>
  <si>
    <t>Startmunka programok</t>
  </si>
  <si>
    <t>Önkormányzatok működési tám.-ai</t>
  </si>
  <si>
    <t>Kölcsönök nyújtása</t>
  </si>
  <si>
    <t>Hitel felvétel</t>
  </si>
  <si>
    <t>Működési pénzeszköz átad.</t>
  </si>
  <si>
    <t>Felsőmocsolád</t>
  </si>
  <si>
    <t>Hitel törlesztés</t>
  </si>
  <si>
    <t>Szolgáltatások díja</t>
  </si>
  <si>
    <t xml:space="preserve"> - tartózkodás utáni idegenf.adó</t>
  </si>
  <si>
    <t>I.1.</t>
  </si>
  <si>
    <t>I.2.</t>
  </si>
  <si>
    <t>I.3.</t>
  </si>
  <si>
    <t>082044 - Könyvtári szolgáltatások</t>
  </si>
  <si>
    <t>Járulék</t>
  </si>
  <si>
    <t>Likvid hitel törlesztés</t>
  </si>
  <si>
    <t>Katasztrófavédelmi Társulás</t>
  </si>
  <si>
    <t>20.</t>
  </si>
  <si>
    <t>Belső ellenőrzési díj - Sjád</t>
  </si>
  <si>
    <t>Működési támogatás vállalkozásnak (érd.hj.)</t>
  </si>
  <si>
    <t>Működési célú kiadások - ÁH-n belül</t>
  </si>
  <si>
    <t>Működési célú kiadások - ÁH-n kívül</t>
  </si>
  <si>
    <t>Finanszírozási kiadások</t>
  </si>
  <si>
    <t>Helyi önkormányzatok működésének ált.tám</t>
  </si>
  <si>
    <t>Igazgatási szolgáltatás díja</t>
  </si>
  <si>
    <t>Közhatalmi bevétel</t>
  </si>
  <si>
    <t>magánszemélyek komm adója</t>
  </si>
  <si>
    <t>Települési önkormányzatok szociális, gyermekjóléti és gyermekétkeztetési fel. támogatása</t>
  </si>
  <si>
    <t>Települési önkormányzatok kulturális felada
tainak támogatása</t>
  </si>
  <si>
    <t>Műk. Célú visszatér. támogatás áht-n belülről</t>
  </si>
  <si>
    <t>Ft-ban</t>
  </si>
  <si>
    <t>066010 - Zöldterületkezelés</t>
  </si>
  <si>
    <t>041233 - Hosszabb időtartamú közfoglalk.</t>
  </si>
  <si>
    <t>107054 - Családsegítés és gyermekjólét</t>
  </si>
  <si>
    <t>082092 - Közművelődés</t>
  </si>
  <si>
    <t xml:space="preserve">           - Települési támogatás</t>
  </si>
  <si>
    <t>107060 -Egyéb szoc és természetbeni tám</t>
  </si>
  <si>
    <t>018010 - Önk. Elszámolásai</t>
  </si>
  <si>
    <t>Repr.</t>
  </si>
  <si>
    <t>Össz</t>
  </si>
  <si>
    <t>Közművelődés</t>
  </si>
  <si>
    <t xml:space="preserve"> Ft-ban</t>
  </si>
  <si>
    <t>Ft</t>
  </si>
  <si>
    <t>A</t>
  </si>
  <si>
    <t>B</t>
  </si>
  <si>
    <t>C</t>
  </si>
  <si>
    <t>D</t>
  </si>
  <si>
    <t>Lakosságnak juttatott támogatások, szociális támogatások</t>
  </si>
  <si>
    <t>Összeg</t>
  </si>
  <si>
    <t>Zárolás 2016.06.30-ig</t>
  </si>
  <si>
    <t>Települési támogatás</t>
  </si>
  <si>
    <t>Családsegítés és gyermekjólét Mernye</t>
  </si>
  <si>
    <t>Mernyei Közös Önkormányzati Hivatal</t>
  </si>
  <si>
    <t>Civil szervezetek támogatása</t>
  </si>
  <si>
    <t>Átadott pénzeszközök ÁH-n kívülre</t>
  </si>
  <si>
    <t>Lakossági kölcsön nyújtás</t>
  </si>
  <si>
    <t>Önkormányzatok műk. Tám</t>
  </si>
  <si>
    <t>Ellátottak pénzbeni juttatásai</t>
  </si>
  <si>
    <t>Finanszírozási kiadás</t>
  </si>
  <si>
    <t xml:space="preserve"> Ft-ban </t>
  </si>
  <si>
    <t>013350 - Lakóingatlan bérbeadása</t>
  </si>
  <si>
    <t>041032 - Start közfoglalkoztatás</t>
  </si>
  <si>
    <t>Beruházások áfája</t>
  </si>
  <si>
    <t>072111 - Háziorvosi szolgálat</t>
  </si>
  <si>
    <t xml:space="preserve">Hosszú közfogl. </t>
  </si>
  <si>
    <t>START közfogl</t>
  </si>
  <si>
    <t xml:space="preserve"> Felsőmocsolád Község önkormányzata</t>
  </si>
  <si>
    <t>TÖOSZ</t>
  </si>
  <si>
    <t>Egyéb működési bevételek</t>
  </si>
  <si>
    <t xml:space="preserve"> - kommunális adó</t>
  </si>
  <si>
    <t>Támogatás értékű bevétel elkülönített állami pnzalapból - közfogl.</t>
  </si>
  <si>
    <t>Felhalmozási célú átvett pénzeszköz</t>
  </si>
  <si>
    <t>107051 - Szociális étkeztetés</t>
  </si>
  <si>
    <t>107052 - Házi segítségnyújtás(Mernye)</t>
  </si>
  <si>
    <t>104042 - Család és gyermekjóléti szolg (Mernye)</t>
  </si>
  <si>
    <t>084031 - Civil szervezetek támogatása</t>
  </si>
  <si>
    <t>22.</t>
  </si>
  <si>
    <t>23.</t>
  </si>
  <si>
    <t>24.</t>
  </si>
  <si>
    <t>25.</t>
  </si>
  <si>
    <t>900020 - Funkcióra nem sorolható tételei</t>
  </si>
  <si>
    <t>26.</t>
  </si>
  <si>
    <t>VP-Külterületi utak</t>
  </si>
  <si>
    <t>Adósságkonszolidáció - út felújítás</t>
  </si>
  <si>
    <t>Rákóczi út felújítás</t>
  </si>
  <si>
    <t>Vis Maior</t>
  </si>
  <si>
    <t>Büszkeségpont pályázat</t>
  </si>
  <si>
    <t>ebből:  0 fő közalkalmazott</t>
  </si>
  <si>
    <t>Hosszabb időtartamú közfogl</t>
  </si>
  <si>
    <t xml:space="preserve">                                    Előrányzat felhasználási terv</t>
  </si>
  <si>
    <t>Szünidei gyermekétkeztetés</t>
  </si>
  <si>
    <t>Szociális Étkeztetés-Mernye</t>
  </si>
  <si>
    <t>Házi segítségnyújtás - Mernye</t>
  </si>
  <si>
    <t>KKKOÖSZ</t>
  </si>
  <si>
    <r>
      <t xml:space="preserve">A címrend </t>
    </r>
    <r>
      <rPr>
        <b/>
        <sz val="10"/>
        <rFont val="Arial"/>
        <family val="2"/>
      </rPr>
      <t xml:space="preserve">                                              Polány</t>
    </r>
  </si>
  <si>
    <t>Polány</t>
  </si>
  <si>
    <t>074031 - Család és nővédelmi egészségügyi gondozás</t>
  </si>
  <si>
    <t>27.</t>
  </si>
  <si>
    <t>28.</t>
  </si>
  <si>
    <t>104051 - Gyermekvédelmi pénzbeli és természetbeni ellátások</t>
  </si>
  <si>
    <t>29.</t>
  </si>
  <si>
    <t>104037 - Intézményen kívüli gyermekétkeztetés</t>
  </si>
  <si>
    <t>Áfa</t>
  </si>
  <si>
    <t>Felhalmozási célú bevétel</t>
  </si>
  <si>
    <t>Család és nővédelem</t>
  </si>
  <si>
    <r>
      <t>011130</t>
    </r>
    <r>
      <rPr>
        <sz val="12"/>
        <rFont val="Times New Roman"/>
        <family val="1"/>
      </rPr>
      <t xml:space="preserve"> Önkormányzatok és önkormányzati hivatalok jogalkotó és általános igazgatási tevékenysége</t>
    </r>
  </si>
  <si>
    <r>
      <t xml:space="preserve">013320 </t>
    </r>
    <r>
      <rPr>
        <sz val="12"/>
        <rFont val="Times New Roman"/>
        <family val="1"/>
      </rPr>
      <t>Köztemető-fenntartás és-működtetés</t>
    </r>
  </si>
  <si>
    <r>
      <t xml:space="preserve">016080 </t>
    </r>
    <r>
      <rPr>
        <sz val="12"/>
        <rFont val="Times New Roman"/>
        <family val="1"/>
      </rPr>
      <t>Kiemelt állami és önkormányzati rendezvények</t>
    </r>
  </si>
  <si>
    <r>
      <t>045120</t>
    </r>
    <r>
      <rPr>
        <sz val="12"/>
        <rFont val="Times New Roman"/>
        <family val="1"/>
      </rPr>
      <t xml:space="preserve"> Út, autópálya építése</t>
    </r>
  </si>
  <si>
    <r>
      <t xml:space="preserve">045160 </t>
    </r>
    <r>
      <rPr>
        <sz val="12"/>
        <rFont val="Times New Roman"/>
        <family val="1"/>
      </rPr>
      <t>Közutak, hidak, alagutak üzemeltetése, fenntartása</t>
    </r>
  </si>
  <si>
    <r>
      <t xml:space="preserve">051030 </t>
    </r>
    <r>
      <rPr>
        <sz val="12"/>
        <rFont val="Times New Roman"/>
        <family val="1"/>
      </rPr>
      <t>Nem veszélyes (települési) hulladék vegyes (ömlesztett) begyűjtése, szállítása, átrakása</t>
    </r>
  </si>
  <si>
    <r>
      <t xml:space="preserve">063020 </t>
    </r>
    <r>
      <rPr>
        <sz val="12"/>
        <rFont val="Times New Roman"/>
        <family val="1"/>
      </rPr>
      <t>Víztermelés, - kezelés, - ellátás</t>
    </r>
  </si>
  <si>
    <r>
      <t xml:space="preserve">064010 </t>
    </r>
    <r>
      <rPr>
        <sz val="12"/>
        <rFont val="Times New Roman"/>
        <family val="1"/>
      </rPr>
      <t>Közvilágítás</t>
    </r>
  </si>
  <si>
    <r>
      <t xml:space="preserve">066020 </t>
    </r>
    <r>
      <rPr>
        <sz val="12"/>
        <rFont val="Times New Roman"/>
        <family val="1"/>
      </rPr>
      <t>Város-, községgazdálkodási egyéb szolgáltatások</t>
    </r>
  </si>
  <si>
    <r>
      <t xml:space="preserve">072111 </t>
    </r>
    <r>
      <rPr>
        <sz val="12"/>
        <rFont val="Times New Roman"/>
        <family val="1"/>
      </rPr>
      <t>Háziorvosi alapellátás</t>
    </r>
  </si>
  <si>
    <r>
      <t xml:space="preserve">072311 </t>
    </r>
    <r>
      <rPr>
        <sz val="12"/>
        <rFont val="Times New Roman"/>
        <family val="1"/>
      </rPr>
      <t>Fogorvosi alapellátás</t>
    </r>
  </si>
  <si>
    <r>
      <t xml:space="preserve">074031 </t>
    </r>
    <r>
      <rPr>
        <sz val="12"/>
        <rFont val="Times New Roman"/>
        <family val="1"/>
      </rPr>
      <t>Család és nővédelmi egészségügyi gondozás</t>
    </r>
  </si>
  <si>
    <r>
      <t>082044</t>
    </r>
    <r>
      <rPr>
        <sz val="12"/>
        <rFont val="Times New Roman"/>
        <family val="1"/>
      </rPr>
      <t xml:space="preserve"> Könyvtári szolgáltatások</t>
    </r>
  </si>
  <si>
    <r>
      <t xml:space="preserve">104042 </t>
    </r>
    <r>
      <rPr>
        <sz val="12"/>
        <rFont val="Times New Roman"/>
        <family val="1"/>
      </rPr>
      <t>Család és gyermekjóléti szolgáltatások</t>
    </r>
  </si>
  <si>
    <r>
      <t xml:space="preserve">107051 </t>
    </r>
    <r>
      <rPr>
        <sz val="12"/>
        <rFont val="Times New Roman"/>
        <family val="1"/>
      </rPr>
      <t>Szociális étkeztetés</t>
    </r>
  </si>
  <si>
    <r>
      <t xml:space="preserve">107052 </t>
    </r>
    <r>
      <rPr>
        <sz val="12"/>
        <rFont val="Times New Roman"/>
        <family val="1"/>
      </rPr>
      <t>Házi segítségnyújtás</t>
    </r>
  </si>
  <si>
    <r>
      <t xml:space="preserve">107055 </t>
    </r>
    <r>
      <rPr>
        <sz val="12"/>
        <rFont val="Times New Roman"/>
        <family val="1"/>
      </rPr>
      <t>Falugondnoki, tanyagondnoki szolgáltatás</t>
    </r>
  </si>
  <si>
    <r>
      <t xml:space="preserve">107060 </t>
    </r>
    <r>
      <rPr>
        <sz val="12"/>
        <rFont val="Times New Roman"/>
        <family val="1"/>
      </rPr>
      <t>Egyéb szociális és természetbeni ellátások, támogatások</t>
    </r>
  </si>
  <si>
    <t>Alcímek:Kormányzati funkciók</t>
  </si>
  <si>
    <r>
      <t xml:space="preserve">013350 </t>
    </r>
    <r>
      <rPr>
        <sz val="12"/>
        <rFont val="Times New Roman"/>
        <family val="1"/>
      </rPr>
      <t>Az állami vagyonnal való gazdálkodással kapcsolatos feladatok</t>
    </r>
  </si>
  <si>
    <r>
      <t xml:space="preserve">041231 </t>
    </r>
    <r>
      <rPr>
        <sz val="12"/>
        <rFont val="Times New Roman"/>
        <family val="1"/>
      </rPr>
      <t>Rövid időtartamú közfoglalkoztatás</t>
    </r>
  </si>
  <si>
    <r>
      <t xml:space="preserve">041232 </t>
    </r>
    <r>
      <rPr>
        <sz val="12"/>
        <rFont val="Times New Roman"/>
        <family val="1"/>
      </rPr>
      <t>Start-munka program – Téli közfoglalkoztatás</t>
    </r>
  </si>
  <si>
    <r>
      <t xml:space="preserve">041233 </t>
    </r>
    <r>
      <rPr>
        <sz val="12"/>
        <rFont val="Times New Roman"/>
        <family val="1"/>
      </rPr>
      <t>Hosszabb időtartamú közfoglalkoztatás</t>
    </r>
  </si>
  <si>
    <r>
      <t xml:space="preserve">047320 </t>
    </r>
    <r>
      <rPr>
        <sz val="12"/>
        <rFont val="Times New Roman"/>
        <family val="1"/>
      </rPr>
      <t>Turizmusfejlesztési támogatások és tevékenységek</t>
    </r>
  </si>
  <si>
    <r>
      <t xml:space="preserve">062020 </t>
    </r>
    <r>
      <rPr>
        <sz val="12"/>
        <rFont val="Times New Roman"/>
        <family val="1"/>
      </rPr>
      <t>Településfejlesztési projektek és támogatások</t>
    </r>
  </si>
  <si>
    <r>
      <t xml:space="preserve">066010 </t>
    </r>
    <r>
      <rPr>
        <sz val="12"/>
        <rFont val="Times New Roman"/>
        <family val="1"/>
      </rPr>
      <t>Zöldterület-kezelés,</t>
    </r>
  </si>
  <si>
    <r>
      <t xml:space="preserve">082092 </t>
    </r>
    <r>
      <rPr>
        <sz val="12"/>
        <rFont val="Times New Roman"/>
        <family val="1"/>
      </rPr>
      <t>Közművelődési – hagyományos közösségi kulturális értékek gondozása</t>
    </r>
  </si>
  <si>
    <r>
      <t xml:space="preserve">091140 </t>
    </r>
    <r>
      <rPr>
        <sz val="12"/>
        <rFont val="Times New Roman"/>
        <family val="1"/>
      </rPr>
      <t>Óvodai nevelés működtetési feladatai</t>
    </r>
  </si>
  <si>
    <r>
      <t xml:space="preserve">104037 </t>
    </r>
    <r>
      <rPr>
        <sz val="12"/>
        <rFont val="Times New Roman"/>
        <family val="1"/>
      </rPr>
      <t>Intézményen kívüli gyermekétkeztetés</t>
    </r>
  </si>
  <si>
    <r>
      <t xml:space="preserve">107080 </t>
    </r>
    <r>
      <rPr>
        <sz val="12"/>
        <rFont val="Times New Roman"/>
        <family val="1"/>
      </rPr>
      <t>Esélyegyenlőség elősegítését célzó tevékenységek és programok</t>
    </r>
  </si>
  <si>
    <t>Felújítások áfája</t>
  </si>
  <si>
    <t>Szakmai anyag</t>
  </si>
  <si>
    <t>Üzemeltetési anyag</t>
  </si>
  <si>
    <t>Kommunikáció</t>
  </si>
  <si>
    <t>Közüzemi díjak</t>
  </si>
  <si>
    <t>Karbantartás</t>
  </si>
  <si>
    <t>Közvetített szolg</t>
  </si>
  <si>
    <t>Szakmai szolgáltatás</t>
  </si>
  <si>
    <t>Egyéb szolgáltatás</t>
  </si>
  <si>
    <t>Működési áfa</t>
  </si>
  <si>
    <t>Fizetendő áfa</t>
  </si>
  <si>
    <t xml:space="preserve"> - Tartalék</t>
  </si>
  <si>
    <t>Téli rezsicsökkentés</t>
  </si>
  <si>
    <t>Szoc. Társulás - Mernye</t>
  </si>
  <si>
    <r>
      <t>1. sz. melléklet  a 2/2019.(II.15)önkormányzati rendelethez</t>
    </r>
    <r>
      <rPr>
        <b/>
        <sz val="10"/>
        <rFont val="Arial"/>
        <family val="2"/>
      </rPr>
      <t xml:space="preserve">                     </t>
    </r>
  </si>
  <si>
    <t>2/A. sz. melléklet a 2/2019.(II.15)önkormányzati rendelethez</t>
  </si>
  <si>
    <t>3. számú melléklet a 2/2019.(II.15)önkormányzati rendelethez</t>
  </si>
  <si>
    <t>4. sz. melléklet a 2/2019.(II.15)önkormányzati rendelethez</t>
  </si>
  <si>
    <t>5/A. melléklet a 2/2019.(II.15)önkormányzati rendelethez</t>
  </si>
  <si>
    <t>5/B. sz. melléklet a2/2019.(II.15)önkormányzati rendelethez</t>
  </si>
  <si>
    <t>6. sz. melléklet a 2/2019.(II.15)önkormányzati rendelethez</t>
  </si>
  <si>
    <t>7. sz. melléklet a 2/2019.(II.15)önkormányzati rendelethez</t>
  </si>
  <si>
    <t>8. sz. melléklet  a 2/2019.(II.15)önkormányzati rendelethez</t>
  </si>
  <si>
    <t>Polány Község Önkormányzata</t>
  </si>
  <si>
    <t>9.sz. melléklet a  2/2019.(II.15)önkormányzati rendelethez</t>
  </si>
  <si>
    <t>10. sz. melléklet a  2/2019.(II.15)önkormányzati rendelethez</t>
  </si>
  <si>
    <t>11. számú melléklet a  2/2019.(II.15)önkormányzati rendelethez</t>
  </si>
  <si>
    <t>12. számú melléklet a  2/2019.(II.15)önkormányzati rendelethez</t>
  </si>
  <si>
    <t>13. sz. melléklet a  2/2019.(II.15)önkormányzati rendelethez</t>
  </si>
  <si>
    <t>14. számú melléklet a  2/2019.(II.15)önkormányzati rendelethez</t>
  </si>
  <si>
    <t>15. számú melléklet a  2/2019.(II.15)önkormányzati rendelethez</t>
  </si>
  <si>
    <t>16. sz. melléklet a 2/2019.(II.15)önkormányzati rendelethez</t>
  </si>
  <si>
    <t>17. sz. melléklet a  2/2019.(II.15)önkormányzati rendelethez</t>
  </si>
  <si>
    <t xml:space="preserve">     18.számú melléklet a 2/2019.(II.15)önkormányzati rendelethez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</si>
</sst>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_-* #,##0.0\ &quot;Ft&quot;_-;\-* #,##0.0\ &quot;Ft&quot;_-;_-* &quot;-&quot;??\ &quot;Ft&quot;_-;_-@_-"/>
    <numFmt numFmtId="175" formatCode="_-* #,##0\ &quot;Ft&quot;_-;\-* #,##0\ &quot;Ft&quot;_-;_-* &quot;-&quot;??\ &quot;Ft&quot;_-;_-@_-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11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 style="thin"/>
      <top style="medium"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10" xfId="0" applyFont="1" applyBorder="1" applyAlignment="1">
      <alignment/>
    </xf>
    <xf numFmtId="0" fontId="0" fillId="0" borderId="11" xfId="0" applyBorder="1" applyAlignment="1">
      <alignment/>
    </xf>
    <xf numFmtId="0" fontId="1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16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0" fillId="0" borderId="15" xfId="0" applyFont="1" applyBorder="1" applyAlignment="1">
      <alignment/>
    </xf>
    <xf numFmtId="16" fontId="10" fillId="0" borderId="10" xfId="0" applyNumberFormat="1" applyFont="1" applyBorder="1" applyAlignment="1">
      <alignment/>
    </xf>
    <xf numFmtId="16" fontId="0" fillId="0" borderId="10" xfId="0" applyNumberFormat="1" applyFont="1" applyBorder="1" applyAlignment="1">
      <alignment/>
    </xf>
    <xf numFmtId="0" fontId="16" fillId="0" borderId="11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17" fillId="0" borderId="15" xfId="0" applyFont="1" applyBorder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0" fillId="0" borderId="0" xfId="0" applyFont="1" applyAlignment="1">
      <alignment horizontal="right"/>
    </xf>
    <xf numFmtId="0" fontId="12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4" fillId="0" borderId="0" xfId="0" applyFont="1" applyAlignment="1">
      <alignment/>
    </xf>
    <xf numFmtId="0" fontId="0" fillId="33" borderId="0" xfId="0" applyFill="1" applyAlignment="1">
      <alignment/>
    </xf>
    <xf numFmtId="0" fontId="21" fillId="0" borderId="0" xfId="0" applyFont="1" applyAlignment="1">
      <alignment/>
    </xf>
    <xf numFmtId="0" fontId="21" fillId="34" borderId="0" xfId="0" applyFont="1" applyFill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wrapText="1"/>
    </xf>
    <xf numFmtId="0" fontId="10" fillId="0" borderId="10" xfId="0" applyFont="1" applyBorder="1" applyAlignment="1">
      <alignment wrapText="1"/>
    </xf>
    <xf numFmtId="0" fontId="0" fillId="0" borderId="0" xfId="0" applyFont="1" applyAlignment="1">
      <alignment horizontal="justify"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19" xfId="0" applyFont="1" applyBorder="1" applyAlignment="1">
      <alignment horizontal="justify" wrapText="1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justify"/>
    </xf>
    <xf numFmtId="0" fontId="0" fillId="0" borderId="22" xfId="0" applyBorder="1" applyAlignment="1">
      <alignment/>
    </xf>
    <xf numFmtId="0" fontId="0" fillId="0" borderId="23" xfId="0" applyFont="1" applyBorder="1" applyAlignment="1">
      <alignment horizontal="justify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0" fillId="0" borderId="17" xfId="0" applyFont="1" applyBorder="1" applyAlignment="1">
      <alignment horizontal="justify"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0" fillId="0" borderId="19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left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10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0" fillId="0" borderId="37" xfId="0" applyFont="1" applyBorder="1" applyAlignment="1">
      <alignment/>
    </xf>
    <xf numFmtId="0" fontId="57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8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6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0" borderId="0" xfId="54">
      <alignment/>
      <protection/>
    </xf>
    <xf numFmtId="0" fontId="0" fillId="0" borderId="0" xfId="54" applyAlignment="1">
      <alignment horizontal="right"/>
      <protection/>
    </xf>
    <xf numFmtId="0" fontId="0" fillId="0" borderId="10" xfId="54" applyBorder="1">
      <alignment/>
      <protection/>
    </xf>
    <xf numFmtId="3" fontId="0" fillId="0" borderId="10" xfId="54" applyNumberFormat="1" applyBorder="1">
      <alignment/>
      <protection/>
    </xf>
    <xf numFmtId="0" fontId="10" fillId="0" borderId="10" xfId="54" applyFont="1" applyBorder="1">
      <alignment/>
      <protection/>
    </xf>
    <xf numFmtId="3" fontId="10" fillId="0" borderId="10" xfId="54" applyNumberFormat="1" applyFont="1" applyBorder="1">
      <alignment/>
      <protection/>
    </xf>
    <xf numFmtId="0" fontId="0" fillId="0" borderId="38" xfId="0" applyFont="1" applyBorder="1" applyAlignment="1">
      <alignment wrapText="1"/>
    </xf>
    <xf numFmtId="0" fontId="0" fillId="35" borderId="0" xfId="0" applyFill="1" applyAlignment="1">
      <alignment/>
    </xf>
    <xf numFmtId="0" fontId="0" fillId="0" borderId="38" xfId="0" applyFont="1" applyBorder="1" applyAlignment="1">
      <alignment wrapText="1"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horizontal="right"/>
    </xf>
    <xf numFmtId="0" fontId="10" fillId="0" borderId="38" xfId="0" applyFont="1" applyBorder="1" applyAlignment="1">
      <alignment/>
    </xf>
    <xf numFmtId="175" fontId="10" fillId="0" borderId="10" xfId="56" applyNumberFormat="1" applyFont="1" applyBorder="1" applyAlignment="1">
      <alignment/>
    </xf>
    <xf numFmtId="175" fontId="13" fillId="0" borderId="10" xfId="56" applyNumberFormat="1" applyFont="1" applyBorder="1" applyAlignment="1">
      <alignment horizontal="center"/>
    </xf>
    <xf numFmtId="175" fontId="0" fillId="0" borderId="0" xfId="56" applyNumberFormat="1" applyFont="1" applyAlignment="1">
      <alignment/>
    </xf>
    <xf numFmtId="175" fontId="15" fillId="0" borderId="10" xfId="56" applyNumberFormat="1" applyFont="1" applyBorder="1" applyAlignment="1">
      <alignment/>
    </xf>
    <xf numFmtId="175" fontId="18" fillId="0" borderId="10" xfId="56" applyNumberFormat="1" applyFont="1" applyBorder="1" applyAlignment="1">
      <alignment/>
    </xf>
    <xf numFmtId="175" fontId="15" fillId="0" borderId="0" xfId="56" applyNumberFormat="1" applyFont="1" applyAlignment="1">
      <alignment/>
    </xf>
    <xf numFmtId="175" fontId="5" fillId="0" borderId="0" xfId="56" applyNumberFormat="1" applyFont="1" applyAlignment="1">
      <alignment/>
    </xf>
    <xf numFmtId="175" fontId="0" fillId="0" borderId="10" xfId="56" applyNumberFormat="1" applyFont="1" applyBorder="1" applyAlignment="1">
      <alignment/>
    </xf>
    <xf numFmtId="175" fontId="10" fillId="0" borderId="12" xfId="56" applyNumberFormat="1" applyFont="1" applyBorder="1" applyAlignment="1">
      <alignment/>
    </xf>
    <xf numFmtId="175" fontId="0" fillId="0" borderId="0" xfId="56" applyNumberFormat="1" applyFont="1" applyAlignment="1">
      <alignment/>
    </xf>
    <xf numFmtId="175" fontId="16" fillId="0" borderId="0" xfId="56" applyNumberFormat="1" applyFont="1" applyAlignment="1">
      <alignment/>
    </xf>
    <xf numFmtId="175" fontId="0" fillId="35" borderId="10" xfId="56" applyNumberFormat="1" applyFont="1" applyFill="1" applyBorder="1" applyAlignment="1">
      <alignment/>
    </xf>
    <xf numFmtId="175" fontId="10" fillId="35" borderId="10" xfId="56" applyNumberFormat="1" applyFont="1" applyFill="1" applyBorder="1" applyAlignment="1">
      <alignment/>
    </xf>
    <xf numFmtId="175" fontId="0" fillId="35" borderId="11" xfId="56" applyNumberFormat="1" applyFont="1" applyFill="1" applyBorder="1" applyAlignment="1">
      <alignment/>
    </xf>
    <xf numFmtId="175" fontId="12" fillId="35" borderId="10" xfId="56" applyNumberFormat="1" applyFont="1" applyFill="1" applyBorder="1" applyAlignment="1">
      <alignment/>
    </xf>
    <xf numFmtId="175" fontId="0" fillId="0" borderId="10" xfId="56" applyNumberFormat="1" applyFont="1" applyBorder="1" applyAlignment="1">
      <alignment/>
    </xf>
    <xf numFmtId="175" fontId="10" fillId="0" borderId="0" xfId="56" applyNumberFormat="1" applyFont="1" applyAlignment="1">
      <alignment/>
    </xf>
    <xf numFmtId="175" fontId="0" fillId="35" borderId="10" xfId="56" applyNumberFormat="1" applyFill="1" applyBorder="1" applyAlignment="1">
      <alignment/>
    </xf>
    <xf numFmtId="175" fontId="0" fillId="35" borderId="16" xfId="56" applyNumberFormat="1" applyFill="1" applyBorder="1" applyAlignment="1">
      <alignment/>
    </xf>
    <xf numFmtId="175" fontId="0" fillId="0" borderId="12" xfId="56" applyNumberFormat="1" applyFont="1" applyBorder="1" applyAlignment="1">
      <alignment/>
    </xf>
    <xf numFmtId="175" fontId="10" fillId="0" borderId="37" xfId="0" applyNumberFormat="1" applyFont="1" applyBorder="1" applyAlignment="1">
      <alignment/>
    </xf>
    <xf numFmtId="175" fontId="0" fillId="36" borderId="40" xfId="56" applyNumberFormat="1" applyFill="1" applyBorder="1" applyAlignment="1">
      <alignment/>
    </xf>
    <xf numFmtId="175" fontId="0" fillId="36" borderId="41" xfId="56" applyNumberFormat="1" applyFill="1" applyBorder="1" applyAlignment="1">
      <alignment/>
    </xf>
    <xf numFmtId="175" fontId="0" fillId="36" borderId="42" xfId="56" applyNumberFormat="1" applyFill="1" applyBorder="1" applyAlignment="1">
      <alignment/>
    </xf>
    <xf numFmtId="175" fontId="10" fillId="0" borderId="18" xfId="56" applyNumberFormat="1" applyFont="1" applyBorder="1" applyAlignment="1">
      <alignment/>
    </xf>
    <xf numFmtId="0" fontId="21" fillId="0" borderId="10" xfId="0" applyFont="1" applyBorder="1" applyAlignment="1">
      <alignment horizontal="justify" vertical="center"/>
    </xf>
    <xf numFmtId="175" fontId="0" fillId="35" borderId="10" xfId="56" applyNumberFormat="1" applyFont="1" applyFill="1" applyBorder="1" applyAlignment="1">
      <alignment horizontal="center" wrapText="1"/>
    </xf>
    <xf numFmtId="175" fontId="0" fillId="35" borderId="10" xfId="56" applyNumberFormat="1" applyFont="1" applyFill="1" applyBorder="1" applyAlignment="1">
      <alignment horizontal="center"/>
    </xf>
    <xf numFmtId="175" fontId="0" fillId="0" borderId="10" xfId="56" applyNumberFormat="1" applyFont="1" applyBorder="1" applyAlignment="1">
      <alignment horizontal="center" wrapText="1"/>
    </xf>
    <xf numFmtId="175" fontId="10" fillId="0" borderId="10" xfId="56" applyNumberFormat="1" applyFont="1" applyBorder="1" applyAlignment="1">
      <alignment horizontal="right"/>
    </xf>
    <xf numFmtId="175" fontId="0" fillId="0" borderId="0" xfId="0" applyNumberFormat="1" applyAlignment="1">
      <alignment/>
    </xf>
    <xf numFmtId="0" fontId="10" fillId="0" borderId="15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175" fontId="10" fillId="0" borderId="15" xfId="56" applyNumberFormat="1" applyFont="1" applyBorder="1" applyAlignment="1">
      <alignment horizontal="right"/>
    </xf>
    <xf numFmtId="175" fontId="10" fillId="0" borderId="11" xfId="56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75" fontId="0" fillId="0" borderId="0" xfId="56" applyNumberFormat="1" applyFont="1" applyAlignment="1">
      <alignment horizontal="right"/>
    </xf>
    <xf numFmtId="0" fontId="10" fillId="0" borderId="0" xfId="54" applyFont="1" applyAlignment="1">
      <alignment horizontal="center"/>
      <protection/>
    </xf>
    <xf numFmtId="0" fontId="21" fillId="0" borderId="0" xfId="0" applyFont="1" applyAlignment="1">
      <alignment horizontal="righ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8.421875" style="0" customWidth="1"/>
    <col min="2" max="2" width="78.00390625" style="0" bestFit="1" customWidth="1"/>
    <col min="3" max="3" width="6.7109375" style="0" customWidth="1"/>
    <col min="4" max="4" width="8.140625" style="0" customWidth="1"/>
    <col min="5" max="9" width="5.00390625" style="0" bestFit="1" customWidth="1"/>
    <col min="10" max="10" width="6.421875" style="0" bestFit="1" customWidth="1"/>
    <col min="11" max="13" width="5.00390625" style="0" bestFit="1" customWidth="1"/>
    <col min="15" max="15" width="22.8515625" style="0" bestFit="1" customWidth="1"/>
    <col min="21" max="22" width="8.00390625" style="0" customWidth="1"/>
    <col min="23" max="23" width="8.140625" style="0" customWidth="1"/>
  </cols>
  <sheetData>
    <row r="1" ht="12.75">
      <c r="B1" s="100" t="s">
        <v>413</v>
      </c>
    </row>
    <row r="2" ht="12.75">
      <c r="B2" s="18" t="s">
        <v>358</v>
      </c>
    </row>
    <row r="4" spans="1:3" ht="12.75">
      <c r="A4" s="50" t="s">
        <v>166</v>
      </c>
      <c r="B4" s="50"/>
      <c r="C4" s="50"/>
    </row>
    <row r="5" spans="1:3" ht="12.75">
      <c r="A5" s="50"/>
      <c r="B5" s="50"/>
      <c r="C5" s="50"/>
    </row>
    <row r="6" spans="1:3" ht="12.75">
      <c r="A6" s="50"/>
      <c r="B6" s="50"/>
      <c r="C6" s="50"/>
    </row>
    <row r="7" spans="1:2" ht="12.75">
      <c r="A7" s="18" t="s">
        <v>52</v>
      </c>
      <c r="B7" s="18" t="s">
        <v>51</v>
      </c>
    </row>
    <row r="8" ht="12.75">
      <c r="B8" s="19" t="s">
        <v>387</v>
      </c>
    </row>
    <row r="9" spans="1:2" ht="30.75">
      <c r="A9" s="2">
        <v>1</v>
      </c>
      <c r="B9" s="151" t="s">
        <v>369</v>
      </c>
    </row>
    <row r="10" spans="1:2" ht="15">
      <c r="A10" s="2">
        <v>2</v>
      </c>
      <c r="B10" s="151" t="s">
        <v>370</v>
      </c>
    </row>
    <row r="11" spans="1:2" ht="15">
      <c r="A11" s="2">
        <v>3</v>
      </c>
      <c r="B11" s="151" t="s">
        <v>371</v>
      </c>
    </row>
    <row r="12" spans="1:2" ht="15">
      <c r="A12" s="2">
        <v>4</v>
      </c>
      <c r="B12" s="151" t="s">
        <v>372</v>
      </c>
    </row>
    <row r="13" spans="1:2" ht="15">
      <c r="A13" s="2">
        <v>5</v>
      </c>
      <c r="B13" s="151" t="s">
        <v>373</v>
      </c>
    </row>
    <row r="14" spans="1:2" ht="30.75">
      <c r="A14" s="2">
        <v>6</v>
      </c>
      <c r="B14" s="151" t="s">
        <v>374</v>
      </c>
    </row>
    <row r="15" spans="1:2" ht="15">
      <c r="A15" s="2">
        <v>7</v>
      </c>
      <c r="B15" s="151" t="s">
        <v>375</v>
      </c>
    </row>
    <row r="16" spans="1:2" ht="15">
      <c r="A16" s="2">
        <v>8</v>
      </c>
      <c r="B16" s="151" t="s">
        <v>376</v>
      </c>
    </row>
    <row r="17" spans="1:2" ht="15">
      <c r="A17" s="2">
        <v>9</v>
      </c>
      <c r="B17" s="151" t="s">
        <v>377</v>
      </c>
    </row>
    <row r="18" spans="1:2" ht="15">
      <c r="A18" s="2">
        <v>10</v>
      </c>
      <c r="B18" s="151" t="s">
        <v>378</v>
      </c>
    </row>
    <row r="19" spans="1:2" ht="15">
      <c r="A19" s="2">
        <v>11</v>
      </c>
      <c r="B19" s="151" t="s">
        <v>379</v>
      </c>
    </row>
    <row r="20" spans="1:2" ht="15">
      <c r="A20" s="2">
        <v>12</v>
      </c>
      <c r="B20" s="151" t="s">
        <v>380</v>
      </c>
    </row>
    <row r="21" spans="1:2" ht="15">
      <c r="A21" s="2">
        <v>13</v>
      </c>
      <c r="B21" s="151" t="s">
        <v>381</v>
      </c>
    </row>
    <row r="22" spans="1:2" ht="15">
      <c r="A22" s="2">
        <v>14</v>
      </c>
      <c r="B22" s="151" t="s">
        <v>382</v>
      </c>
    </row>
    <row r="23" spans="1:2" ht="15">
      <c r="A23" s="2">
        <v>15</v>
      </c>
      <c r="B23" s="151" t="s">
        <v>383</v>
      </c>
    </row>
    <row r="24" spans="1:2" ht="15">
      <c r="A24" s="2">
        <v>16</v>
      </c>
      <c r="B24" s="151" t="s">
        <v>384</v>
      </c>
    </row>
    <row r="25" spans="1:2" ht="15">
      <c r="A25" s="2">
        <v>17</v>
      </c>
      <c r="B25" s="151" t="s">
        <v>385</v>
      </c>
    </row>
    <row r="26" spans="1:2" ht="15">
      <c r="A26" s="2">
        <v>18</v>
      </c>
      <c r="B26" s="53" t="s">
        <v>386</v>
      </c>
    </row>
    <row r="27" spans="1:2" ht="15">
      <c r="A27" s="2">
        <v>19</v>
      </c>
      <c r="B27" s="151" t="s">
        <v>388</v>
      </c>
    </row>
    <row r="28" spans="1:2" ht="15">
      <c r="A28" s="2">
        <v>20</v>
      </c>
      <c r="B28" s="151" t="s">
        <v>389</v>
      </c>
    </row>
    <row r="29" spans="1:2" ht="15">
      <c r="A29" s="2">
        <v>21</v>
      </c>
      <c r="B29" s="151" t="s">
        <v>390</v>
      </c>
    </row>
    <row r="30" spans="1:2" ht="15">
      <c r="A30" s="2">
        <v>22</v>
      </c>
      <c r="B30" s="151" t="s">
        <v>391</v>
      </c>
    </row>
    <row r="31" spans="1:2" ht="15">
      <c r="A31" s="2">
        <v>23</v>
      </c>
      <c r="B31" s="151" t="s">
        <v>392</v>
      </c>
    </row>
    <row r="32" spans="1:2" ht="15">
      <c r="A32" s="2">
        <v>24</v>
      </c>
      <c r="B32" s="151" t="s">
        <v>393</v>
      </c>
    </row>
    <row r="33" spans="1:2" ht="15">
      <c r="A33" s="2">
        <v>25</v>
      </c>
      <c r="B33" s="151" t="s">
        <v>394</v>
      </c>
    </row>
    <row r="34" spans="1:2" ht="15">
      <c r="A34" s="2">
        <v>26</v>
      </c>
      <c r="B34" s="151" t="s">
        <v>395</v>
      </c>
    </row>
    <row r="35" spans="1:2" ht="15">
      <c r="A35" s="2">
        <v>27</v>
      </c>
      <c r="B35" s="151" t="s">
        <v>396</v>
      </c>
    </row>
    <row r="36" spans="1:2" ht="15">
      <c r="A36" s="2">
        <v>28</v>
      </c>
      <c r="B36" s="151" t="s">
        <v>397</v>
      </c>
    </row>
    <row r="37" spans="1:2" ht="15">
      <c r="A37" s="2">
        <v>29</v>
      </c>
      <c r="B37" s="151" t="s">
        <v>398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6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2" max="2" width="36.8515625" style="0" customWidth="1"/>
    <col min="3" max="3" width="9.00390625" style="0" customWidth="1"/>
    <col min="4" max="4" width="14.421875" style="0" customWidth="1"/>
  </cols>
  <sheetData>
    <row r="1" ht="12.75">
      <c r="B1" s="3" t="s">
        <v>423</v>
      </c>
    </row>
    <row r="2" spans="2:4" ht="12.75">
      <c r="B2" s="10"/>
      <c r="D2" t="s">
        <v>22</v>
      </c>
    </row>
    <row r="3" ht="12.75">
      <c r="B3" s="10" t="s">
        <v>359</v>
      </c>
    </row>
    <row r="5" spans="2:3" ht="12.75">
      <c r="B5" s="3" t="s">
        <v>111</v>
      </c>
      <c r="C5" s="3" t="s">
        <v>22</v>
      </c>
    </row>
    <row r="6" spans="2:3" ht="12.75">
      <c r="B6" s="3" t="s">
        <v>185</v>
      </c>
      <c r="C6" s="3"/>
    </row>
    <row r="7" spans="2:3" ht="12.75">
      <c r="B7" s="3"/>
      <c r="C7" s="3"/>
    </row>
    <row r="8" spans="1:3" ht="12.75">
      <c r="A8" s="3" t="s">
        <v>422</v>
      </c>
      <c r="B8" s="3"/>
      <c r="C8" s="3"/>
    </row>
    <row r="9" spans="1:3" ht="12.75">
      <c r="A9" s="14" t="s">
        <v>16</v>
      </c>
      <c r="B9" s="14" t="s">
        <v>1</v>
      </c>
      <c r="C9" s="14" t="s">
        <v>18</v>
      </c>
    </row>
    <row r="10" spans="1:3" s="3" customFormat="1" ht="12.75">
      <c r="A10" s="14" t="s">
        <v>3</v>
      </c>
      <c r="B10" s="48" t="s">
        <v>186</v>
      </c>
      <c r="C10" s="48">
        <v>5</v>
      </c>
    </row>
    <row r="11" spans="1:3" s="3" customFormat="1" ht="12.75">
      <c r="A11" s="14"/>
      <c r="B11" s="25" t="s">
        <v>351</v>
      </c>
      <c r="C11" s="48"/>
    </row>
    <row r="12" spans="1:3" s="10" customFormat="1" ht="12.75">
      <c r="A12" s="17"/>
      <c r="B12" s="17" t="s">
        <v>187</v>
      </c>
      <c r="C12" s="25"/>
    </row>
    <row r="13" spans="1:3" s="3" customFormat="1" ht="12.75">
      <c r="A13" s="14"/>
      <c r="B13" s="17" t="s">
        <v>188</v>
      </c>
      <c r="C13" s="48"/>
    </row>
    <row r="14" spans="1:3" s="3" customFormat="1" ht="12.75">
      <c r="A14" s="14" t="s">
        <v>4</v>
      </c>
      <c r="B14" s="48" t="s">
        <v>189</v>
      </c>
      <c r="C14" s="48">
        <v>1</v>
      </c>
    </row>
    <row r="15" spans="1:3" ht="12.75">
      <c r="A15" s="2"/>
      <c r="B15" s="25" t="s">
        <v>191</v>
      </c>
      <c r="C15" s="23"/>
    </row>
    <row r="16" spans="1:3" s="3" customFormat="1" ht="12.75">
      <c r="A16" s="14" t="s">
        <v>10</v>
      </c>
      <c r="B16" s="14" t="s">
        <v>190</v>
      </c>
      <c r="C16" s="14">
        <v>1</v>
      </c>
    </row>
    <row r="17" spans="1:3" ht="12.75">
      <c r="A17" s="2"/>
      <c r="B17" s="2" t="s">
        <v>191</v>
      </c>
      <c r="C17" s="2"/>
    </row>
    <row r="18" spans="1:3" s="3" customFormat="1" ht="12.75">
      <c r="A18" s="14" t="s">
        <v>67</v>
      </c>
      <c r="B18" s="14" t="s">
        <v>192</v>
      </c>
      <c r="C18" s="14">
        <v>1</v>
      </c>
    </row>
    <row r="19" spans="1:3" ht="12.75">
      <c r="A19" s="2"/>
      <c r="B19" s="60"/>
      <c r="C19" s="2"/>
    </row>
    <row r="20" spans="1:3" ht="12.75">
      <c r="A20" s="2"/>
      <c r="B20" s="14" t="s">
        <v>11</v>
      </c>
      <c r="C20" s="14">
        <f>SUM(C10:C19)</f>
        <v>8</v>
      </c>
    </row>
    <row r="21" spans="2:3" ht="12.75">
      <c r="B21" s="3"/>
      <c r="C21" s="3"/>
    </row>
    <row r="22" ht="12.75">
      <c r="B22" s="3"/>
    </row>
    <row r="23" ht="12.75">
      <c r="B23" s="3"/>
    </row>
    <row r="24" ht="12.75">
      <c r="A24" s="3" t="s">
        <v>330</v>
      </c>
    </row>
    <row r="25" spans="1:3" ht="12.75">
      <c r="A25" s="14" t="s">
        <v>76</v>
      </c>
      <c r="B25" s="14" t="s">
        <v>1</v>
      </c>
      <c r="C25" s="14" t="s">
        <v>18</v>
      </c>
    </row>
    <row r="26" spans="1:3" ht="12.75">
      <c r="A26" s="2" t="s">
        <v>3</v>
      </c>
      <c r="B26" s="17" t="s">
        <v>265</v>
      </c>
      <c r="C26" s="2">
        <v>0</v>
      </c>
    </row>
    <row r="27" spans="1:3" ht="12.75">
      <c r="A27" s="17" t="s">
        <v>4</v>
      </c>
      <c r="B27" s="17" t="s">
        <v>352</v>
      </c>
      <c r="C27" s="2">
        <v>0</v>
      </c>
    </row>
    <row r="28" spans="1:3" ht="12.75">
      <c r="A28" s="2"/>
      <c r="B28" s="14" t="s">
        <v>11</v>
      </c>
      <c r="C28" s="14">
        <f>SUM(C26:C27)</f>
        <v>0</v>
      </c>
    </row>
    <row r="29" spans="1:3" ht="12.75">
      <c r="A29" s="2"/>
      <c r="B29" s="3"/>
      <c r="C29" s="3"/>
    </row>
    <row r="30" spans="1:3" ht="12.75">
      <c r="A30" s="2"/>
      <c r="B30" s="3"/>
      <c r="C30" s="3"/>
    </row>
    <row r="31" spans="3:4" ht="12.75">
      <c r="C31" s="98"/>
      <c r="D31" s="98"/>
    </row>
    <row r="32" ht="12.75">
      <c r="B32" s="18"/>
    </row>
    <row r="33" spans="2:3" ht="12.75">
      <c r="B33" s="10"/>
      <c r="C33" s="10"/>
    </row>
    <row r="34" spans="2:4" ht="12.75">
      <c r="B34" s="10"/>
      <c r="C34" s="10"/>
      <c r="D34" s="10"/>
    </row>
    <row r="35" spans="2:4" ht="12.75">
      <c r="B35" s="10"/>
      <c r="C35" s="10"/>
      <c r="D35" s="10"/>
    </row>
    <row r="36" spans="2:4" ht="12.75">
      <c r="B36" s="10"/>
      <c r="C36" s="10"/>
      <c r="D36" s="10"/>
    </row>
    <row r="37" spans="2:4" ht="12.75">
      <c r="B37" s="10"/>
      <c r="C37" s="10"/>
      <c r="D37" s="10"/>
    </row>
    <row r="38" ht="12.75">
      <c r="B38" s="10"/>
    </row>
    <row r="39" ht="12.75">
      <c r="B39" s="3"/>
    </row>
    <row r="41" ht="12.75">
      <c r="B41" s="10"/>
    </row>
    <row r="42" ht="12.75">
      <c r="B42" s="10"/>
    </row>
    <row r="43" ht="12.75">
      <c r="B43" s="49"/>
    </row>
    <row r="44" ht="12.75">
      <c r="B44" s="10"/>
    </row>
    <row r="45" ht="12.75">
      <c r="B45" s="10"/>
    </row>
    <row r="46" ht="12.75">
      <c r="B46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5.28125" style="0" customWidth="1"/>
  </cols>
  <sheetData>
    <row r="1" spans="2:3" ht="12.75">
      <c r="B1" s="10" t="s">
        <v>424</v>
      </c>
      <c r="C1" s="3"/>
    </row>
    <row r="3" spans="2:4" ht="12.75">
      <c r="B3" s="10"/>
      <c r="D3" s="10" t="s">
        <v>359</v>
      </c>
    </row>
    <row r="4" ht="12.75">
      <c r="B4" s="3" t="s">
        <v>80</v>
      </c>
    </row>
    <row r="5" ht="12.75">
      <c r="E5" s="46" t="s">
        <v>294</v>
      </c>
    </row>
    <row r="6" spans="1:5" ht="12.75">
      <c r="A6" s="2" t="s">
        <v>78</v>
      </c>
      <c r="B6" s="2" t="s">
        <v>1</v>
      </c>
      <c r="C6" s="2" t="s">
        <v>38</v>
      </c>
      <c r="D6" s="2" t="s">
        <v>79</v>
      </c>
      <c r="E6" s="2" t="s">
        <v>28</v>
      </c>
    </row>
    <row r="7" spans="1:5" ht="12.75">
      <c r="A7" s="2"/>
      <c r="B7" s="14" t="s">
        <v>63</v>
      </c>
      <c r="C7" s="2"/>
      <c r="D7" s="2"/>
      <c r="E7" s="2">
        <v>0</v>
      </c>
    </row>
    <row r="8" spans="1:5" ht="12.75">
      <c r="A8" s="2" t="s">
        <v>3</v>
      </c>
      <c r="B8" s="2"/>
      <c r="C8" s="2"/>
      <c r="D8" s="2"/>
      <c r="E8" s="2"/>
    </row>
    <row r="9" spans="1:5" ht="12.75">
      <c r="A9" s="2"/>
      <c r="B9" s="2" t="s">
        <v>44</v>
      </c>
      <c r="C9" s="2"/>
      <c r="D9" s="2"/>
      <c r="E9" s="2"/>
    </row>
    <row r="11" spans="1:5" ht="12.75">
      <c r="A11" s="2"/>
      <c r="B11" s="14" t="s">
        <v>69</v>
      </c>
      <c r="C11" s="2"/>
      <c r="D11" s="2"/>
      <c r="E11" s="2">
        <v>0</v>
      </c>
    </row>
    <row r="12" spans="1:5" ht="12.75">
      <c r="A12" s="2" t="s">
        <v>47</v>
      </c>
      <c r="B12" s="2"/>
      <c r="C12" s="2"/>
      <c r="D12" s="2"/>
      <c r="E12" s="2"/>
    </row>
    <row r="13" spans="1:5" ht="12.75">
      <c r="A13" s="2"/>
      <c r="B13" s="2" t="s">
        <v>7</v>
      </c>
      <c r="C13" s="2"/>
      <c r="D13" s="2"/>
      <c r="E13" s="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140625" style="0" customWidth="1"/>
  </cols>
  <sheetData>
    <row r="1" spans="1:6" ht="12.75">
      <c r="A1" s="3" t="s">
        <v>425</v>
      </c>
      <c r="E1" t="s">
        <v>22</v>
      </c>
      <c r="F1" t="s">
        <v>22</v>
      </c>
    </row>
    <row r="4" spans="1:4" ht="12.75">
      <c r="A4" s="10"/>
      <c r="B4" s="3"/>
      <c r="C4" s="3"/>
      <c r="D4" s="3"/>
    </row>
    <row r="5" spans="1:4" ht="12.75">
      <c r="A5" s="3" t="s">
        <v>359</v>
      </c>
      <c r="B5" s="3"/>
      <c r="C5" s="3"/>
      <c r="D5" s="3"/>
    </row>
    <row r="6" spans="1:4" ht="12.75">
      <c r="A6" s="58" t="s">
        <v>77</v>
      </c>
      <c r="B6" s="59"/>
      <c r="C6" s="59"/>
      <c r="D6" s="59"/>
    </row>
    <row r="7" spans="1:5" ht="12.75">
      <c r="A7" s="3"/>
      <c r="E7" s="10" t="s">
        <v>294</v>
      </c>
    </row>
    <row r="8" spans="1:6" ht="12.75">
      <c r="A8" s="14" t="s">
        <v>50</v>
      </c>
      <c r="B8" s="14"/>
      <c r="C8" s="14"/>
      <c r="D8" s="14" t="s">
        <v>49</v>
      </c>
      <c r="E8" s="14"/>
      <c r="F8" s="14"/>
    </row>
    <row r="9" spans="1:6" ht="12.75">
      <c r="A9" s="2"/>
      <c r="B9" s="2">
        <v>2016</v>
      </c>
      <c r="C9" s="2">
        <v>2017</v>
      </c>
      <c r="D9" s="2">
        <v>2018</v>
      </c>
      <c r="E9" s="2">
        <v>2019</v>
      </c>
      <c r="F9" s="2">
        <v>2020</v>
      </c>
    </row>
    <row r="10" spans="1:6" ht="12.75">
      <c r="A10" s="2" t="s">
        <v>32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</row>
    <row r="11" spans="1:6" ht="26.25">
      <c r="A11" s="61" t="s">
        <v>33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</row>
    <row r="12" spans="1:6" ht="26.25">
      <c r="A12" s="61" t="s">
        <v>34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</row>
    <row r="13" spans="1:6" ht="12.75">
      <c r="A13" s="2" t="s">
        <v>193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</row>
    <row r="14" spans="1:6" ht="12.75">
      <c r="A14" s="2" t="s">
        <v>35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</row>
    <row r="15" spans="1:6" ht="12.75">
      <c r="A15" s="2" t="s">
        <v>36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</row>
    <row r="16" spans="1:6" ht="12.75">
      <c r="A16" s="2"/>
      <c r="B16" s="2"/>
      <c r="C16" s="2"/>
      <c r="D16" s="2"/>
      <c r="E16" s="2"/>
      <c r="F16" s="2"/>
    </row>
    <row r="17" spans="1:6" ht="12.75">
      <c r="A17" s="2" t="s">
        <v>44</v>
      </c>
      <c r="B17" s="2">
        <f>SUM(B12:B15)</f>
        <v>0</v>
      </c>
      <c r="C17" s="2">
        <f>SUM(C12:C15)</f>
        <v>0</v>
      </c>
      <c r="D17" s="2">
        <f>SUM(D12:D15)</f>
        <v>0</v>
      </c>
      <c r="E17" s="2">
        <f>SUM(E12:E15)</f>
        <v>0</v>
      </c>
      <c r="F17" s="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6"/>
  <sheetViews>
    <sheetView zoomScalePageLayoutView="0" workbookViewId="0" topLeftCell="A1">
      <selection activeCell="B2" sqref="B2:N2"/>
    </sheetView>
  </sheetViews>
  <sheetFormatPr defaultColWidth="9.140625" defaultRowHeight="12.75"/>
  <cols>
    <col min="1" max="1" width="31.8515625" style="0" customWidth="1"/>
    <col min="2" max="2" width="16.28125" style="128" bestFit="1" customWidth="1"/>
    <col min="3" max="6" width="12.57421875" style="128" bestFit="1" customWidth="1"/>
    <col min="7" max="7" width="13.7109375" style="128" bestFit="1" customWidth="1"/>
    <col min="8" max="13" width="12.57421875" style="128" bestFit="1" customWidth="1"/>
    <col min="14" max="14" width="13.7109375" style="128" bestFit="1" customWidth="1"/>
    <col min="15" max="15" width="13.7109375" style="0" hidden="1" customWidth="1"/>
    <col min="16" max="16" width="30.28125" style="0" bestFit="1" customWidth="1"/>
  </cols>
  <sheetData>
    <row r="2" spans="1:14" ht="12.75">
      <c r="A2" s="10"/>
      <c r="B2" s="164" t="s">
        <v>426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ht="12.75">
      <c r="A3" s="10" t="s">
        <v>359</v>
      </c>
    </row>
    <row r="4" spans="1:14" ht="12.75">
      <c r="A4" s="162" t="s">
        <v>353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6" ht="12.75">
      <c r="N6" s="135" t="s">
        <v>294</v>
      </c>
    </row>
    <row r="7" spans="1:14" ht="12.75">
      <c r="A7" s="14" t="s">
        <v>1</v>
      </c>
      <c r="B7" s="126" t="s">
        <v>28</v>
      </c>
      <c r="C7" s="126" t="s">
        <v>140</v>
      </c>
      <c r="D7" s="126" t="s">
        <v>141</v>
      </c>
      <c r="E7" s="126" t="s">
        <v>142</v>
      </c>
      <c r="F7" s="126" t="s">
        <v>143</v>
      </c>
      <c r="G7" s="126" t="s">
        <v>144</v>
      </c>
      <c r="H7" s="126" t="s">
        <v>145</v>
      </c>
      <c r="I7" s="126" t="s">
        <v>146</v>
      </c>
      <c r="J7" s="126" t="s">
        <v>147</v>
      </c>
      <c r="K7" s="126" t="s">
        <v>148</v>
      </c>
      <c r="L7" s="126" t="s">
        <v>149</v>
      </c>
      <c r="M7" s="126" t="s">
        <v>150</v>
      </c>
      <c r="N7" s="126" t="s">
        <v>151</v>
      </c>
    </row>
    <row r="8" spans="1:15" ht="12.75">
      <c r="A8" s="14" t="s">
        <v>63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5"/>
      <c r="O8" s="97"/>
    </row>
    <row r="9" spans="1:16" ht="12.75">
      <c r="A9" s="2" t="s">
        <v>2</v>
      </c>
      <c r="B9" s="133">
        <v>105434</v>
      </c>
      <c r="C9" s="141">
        <f>$B$9/12</f>
        <v>8786.166666666666</v>
      </c>
      <c r="D9" s="141">
        <f aca="true" t="shared" si="0" ref="D9:N9">$B$9/12</f>
        <v>8786.166666666666</v>
      </c>
      <c r="E9" s="141">
        <f t="shared" si="0"/>
        <v>8786.166666666666</v>
      </c>
      <c r="F9" s="141">
        <f t="shared" si="0"/>
        <v>8786.166666666666</v>
      </c>
      <c r="G9" s="141">
        <f t="shared" si="0"/>
        <v>8786.166666666666</v>
      </c>
      <c r="H9" s="141">
        <f t="shared" si="0"/>
        <v>8786.166666666666</v>
      </c>
      <c r="I9" s="141">
        <f t="shared" si="0"/>
        <v>8786.166666666666</v>
      </c>
      <c r="J9" s="141">
        <f t="shared" si="0"/>
        <v>8786.166666666666</v>
      </c>
      <c r="K9" s="141">
        <f t="shared" si="0"/>
        <v>8786.166666666666</v>
      </c>
      <c r="L9" s="141">
        <f t="shared" si="0"/>
        <v>8786.166666666666</v>
      </c>
      <c r="M9" s="141">
        <f t="shared" si="0"/>
        <v>8786.166666666666</v>
      </c>
      <c r="N9" s="141">
        <f t="shared" si="0"/>
        <v>8786.166666666666</v>
      </c>
      <c r="O9" s="146">
        <f>SUM(C9:N9)</f>
        <v>105434.00000000001</v>
      </c>
      <c r="P9" s="156"/>
    </row>
    <row r="10" spans="1:16" ht="12.75">
      <c r="A10" s="2" t="s">
        <v>231</v>
      </c>
      <c r="B10" s="141">
        <v>6220000</v>
      </c>
      <c r="C10" s="141"/>
      <c r="D10" s="141"/>
      <c r="E10" s="141">
        <v>2550000</v>
      </c>
      <c r="F10" s="141">
        <v>550000</v>
      </c>
      <c r="G10" s="141">
        <v>250000</v>
      </c>
      <c r="H10" s="141">
        <v>20000</v>
      </c>
      <c r="I10" s="141">
        <v>10000</v>
      </c>
      <c r="J10" s="141">
        <v>50000</v>
      </c>
      <c r="K10" s="141">
        <v>2650000</v>
      </c>
      <c r="L10" s="141">
        <v>140000</v>
      </c>
      <c r="M10" s="141"/>
      <c r="N10" s="145"/>
      <c r="O10" s="146">
        <f aca="true" t="shared" si="1" ref="O10:O36">SUM(C10:N10)</f>
        <v>6220000</v>
      </c>
      <c r="P10" s="156"/>
    </row>
    <row r="11" spans="1:16" ht="15" customHeight="1">
      <c r="A11" s="85" t="s">
        <v>266</v>
      </c>
      <c r="B11" s="133">
        <v>22830748</v>
      </c>
      <c r="C11" s="141">
        <f>$B$11/12</f>
        <v>1902562.3333333333</v>
      </c>
      <c r="D11" s="141">
        <f aca="true" t="shared" si="2" ref="D11:N11">$B$11/12</f>
        <v>1902562.3333333333</v>
      </c>
      <c r="E11" s="141">
        <f t="shared" si="2"/>
        <v>1902562.3333333333</v>
      </c>
      <c r="F11" s="141">
        <f t="shared" si="2"/>
        <v>1902562.3333333333</v>
      </c>
      <c r="G11" s="141">
        <f t="shared" si="2"/>
        <v>1902562.3333333333</v>
      </c>
      <c r="H11" s="141">
        <f t="shared" si="2"/>
        <v>1902562.3333333333</v>
      </c>
      <c r="I11" s="141">
        <f t="shared" si="2"/>
        <v>1902562.3333333333</v>
      </c>
      <c r="J11" s="141">
        <f t="shared" si="2"/>
        <v>1902562.3333333333</v>
      </c>
      <c r="K11" s="141">
        <f t="shared" si="2"/>
        <v>1902562.3333333333</v>
      </c>
      <c r="L11" s="141">
        <f t="shared" si="2"/>
        <v>1902562.3333333333</v>
      </c>
      <c r="M11" s="141">
        <f t="shared" si="2"/>
        <v>1902562.3333333333</v>
      </c>
      <c r="N11" s="141">
        <f t="shared" si="2"/>
        <v>1902562.3333333333</v>
      </c>
      <c r="O11" s="146">
        <f t="shared" si="1"/>
        <v>22830747.999999996</v>
      </c>
      <c r="P11" s="156"/>
    </row>
    <row r="12" spans="1:16" ht="12.75">
      <c r="A12" s="17" t="s">
        <v>200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5"/>
      <c r="O12" s="146">
        <f t="shared" si="1"/>
        <v>0</v>
      </c>
      <c r="P12" s="156"/>
    </row>
    <row r="13" spans="1:16" ht="12.75">
      <c r="A13" s="17" t="s">
        <v>116</v>
      </c>
      <c r="B13" s="141">
        <v>50000</v>
      </c>
      <c r="C13" s="141">
        <v>0</v>
      </c>
      <c r="D13" s="141">
        <v>0</v>
      </c>
      <c r="E13" s="141">
        <v>5000</v>
      </c>
      <c r="F13" s="141">
        <v>5000</v>
      </c>
      <c r="G13" s="141">
        <v>5000</v>
      </c>
      <c r="H13" s="141">
        <v>5000</v>
      </c>
      <c r="I13" s="141">
        <v>5000</v>
      </c>
      <c r="J13" s="141">
        <v>5000</v>
      </c>
      <c r="K13" s="141">
        <v>5000</v>
      </c>
      <c r="L13" s="141">
        <v>5000</v>
      </c>
      <c r="M13" s="141">
        <v>5000</v>
      </c>
      <c r="N13" s="145">
        <v>5000</v>
      </c>
      <c r="O13" s="146">
        <f t="shared" si="1"/>
        <v>50000</v>
      </c>
      <c r="P13" s="156"/>
    </row>
    <row r="14" spans="1:16" ht="12.75">
      <c r="A14" s="2" t="s">
        <v>152</v>
      </c>
      <c r="B14" s="133">
        <v>0</v>
      </c>
      <c r="C14" s="141">
        <v>0</v>
      </c>
      <c r="D14" s="141">
        <v>0</v>
      </c>
      <c r="E14" s="141"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  <c r="M14" s="141">
        <v>0</v>
      </c>
      <c r="N14" s="145">
        <v>0</v>
      </c>
      <c r="O14" s="146">
        <f t="shared" si="1"/>
        <v>0</v>
      </c>
      <c r="P14" s="156"/>
    </row>
    <row r="15" spans="1:16" ht="12.75">
      <c r="A15" s="17" t="s">
        <v>268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5"/>
      <c r="O15" s="146">
        <f t="shared" si="1"/>
        <v>0</v>
      </c>
      <c r="P15" s="156"/>
    </row>
    <row r="16" spans="1:16" ht="12.75">
      <c r="A16" s="14" t="s">
        <v>153</v>
      </c>
      <c r="B16" s="126">
        <f aca="true" t="shared" si="3" ref="B16:N16">SUM(B9:B15)</f>
        <v>29206182</v>
      </c>
      <c r="C16" s="126">
        <f t="shared" si="3"/>
        <v>1911348.5</v>
      </c>
      <c r="D16" s="126">
        <f t="shared" si="3"/>
        <v>1911348.5</v>
      </c>
      <c r="E16" s="126">
        <f t="shared" si="3"/>
        <v>4466348.5</v>
      </c>
      <c r="F16" s="126">
        <f t="shared" si="3"/>
        <v>2466348.5</v>
      </c>
      <c r="G16" s="126">
        <f t="shared" si="3"/>
        <v>2166348.5</v>
      </c>
      <c r="H16" s="126">
        <f t="shared" si="3"/>
        <v>1936348.5</v>
      </c>
      <c r="I16" s="126">
        <f t="shared" si="3"/>
        <v>1926348.5</v>
      </c>
      <c r="J16" s="126">
        <f t="shared" si="3"/>
        <v>1966348.5</v>
      </c>
      <c r="K16" s="126">
        <f t="shared" si="3"/>
        <v>4566348.5</v>
      </c>
      <c r="L16" s="126">
        <f t="shared" si="3"/>
        <v>2056348.5</v>
      </c>
      <c r="M16" s="126">
        <f t="shared" si="3"/>
        <v>1916348.5</v>
      </c>
      <c r="N16" s="134">
        <f t="shared" si="3"/>
        <v>1916348.5</v>
      </c>
      <c r="O16" s="146">
        <f t="shared" si="1"/>
        <v>29206182</v>
      </c>
      <c r="P16" s="156"/>
    </row>
    <row r="17" spans="1:16" ht="12.75">
      <c r="A17" s="14" t="s">
        <v>154</v>
      </c>
      <c r="B17" s="126">
        <v>51663089</v>
      </c>
      <c r="C17" s="126">
        <f>$B$17/12</f>
        <v>4305257.416666667</v>
      </c>
      <c r="D17" s="126">
        <f aca="true" t="shared" si="4" ref="D17:N17">$B$17/12</f>
        <v>4305257.416666667</v>
      </c>
      <c r="E17" s="126">
        <f t="shared" si="4"/>
        <v>4305257.416666667</v>
      </c>
      <c r="F17" s="126">
        <f t="shared" si="4"/>
        <v>4305257.416666667</v>
      </c>
      <c r="G17" s="126">
        <f t="shared" si="4"/>
        <v>4305257.416666667</v>
      </c>
      <c r="H17" s="126">
        <f t="shared" si="4"/>
        <v>4305257.416666667</v>
      </c>
      <c r="I17" s="126">
        <f t="shared" si="4"/>
        <v>4305257.416666667</v>
      </c>
      <c r="J17" s="126">
        <f t="shared" si="4"/>
        <v>4305257.416666667</v>
      </c>
      <c r="K17" s="126">
        <f t="shared" si="4"/>
        <v>4305257.416666667</v>
      </c>
      <c r="L17" s="126">
        <f t="shared" si="4"/>
        <v>4305257.416666667</v>
      </c>
      <c r="M17" s="126">
        <f t="shared" si="4"/>
        <v>4305257.416666667</v>
      </c>
      <c r="N17" s="126">
        <f t="shared" si="4"/>
        <v>4305257.416666667</v>
      </c>
      <c r="O17" s="146">
        <f t="shared" si="1"/>
        <v>51663088.99999999</v>
      </c>
      <c r="P17" s="156"/>
    </row>
    <row r="18" spans="1:16" ht="12.75">
      <c r="A18" s="14" t="s">
        <v>93</v>
      </c>
      <c r="B18" s="126">
        <f aca="true" t="shared" si="5" ref="B18:N18">SUM(B16:B17)</f>
        <v>80869271</v>
      </c>
      <c r="C18" s="126">
        <f t="shared" si="5"/>
        <v>6216605.916666667</v>
      </c>
      <c r="D18" s="126">
        <f t="shared" si="5"/>
        <v>6216605.916666667</v>
      </c>
      <c r="E18" s="126">
        <f t="shared" si="5"/>
        <v>8771605.916666668</v>
      </c>
      <c r="F18" s="126">
        <f t="shared" si="5"/>
        <v>6771605.916666667</v>
      </c>
      <c r="G18" s="126">
        <f t="shared" si="5"/>
        <v>6471605.916666667</v>
      </c>
      <c r="H18" s="126">
        <f t="shared" si="5"/>
        <v>6241605.916666667</v>
      </c>
      <c r="I18" s="126">
        <f t="shared" si="5"/>
        <v>6231605.916666667</v>
      </c>
      <c r="J18" s="126">
        <f t="shared" si="5"/>
        <v>6271605.916666667</v>
      </c>
      <c r="K18" s="126">
        <f t="shared" si="5"/>
        <v>8871605.916666668</v>
      </c>
      <c r="L18" s="126">
        <f t="shared" si="5"/>
        <v>6361605.916666667</v>
      </c>
      <c r="M18" s="126">
        <f t="shared" si="5"/>
        <v>6221605.916666667</v>
      </c>
      <c r="N18" s="134">
        <f t="shared" si="5"/>
        <v>6221605.916666667</v>
      </c>
      <c r="O18" s="146">
        <f t="shared" si="1"/>
        <v>80869271.00000001</v>
      </c>
      <c r="P18" s="156"/>
    </row>
    <row r="19" spans="1:16" ht="12.75">
      <c r="A19" s="14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46">
        <f t="shared" si="1"/>
        <v>0</v>
      </c>
      <c r="P19" s="156"/>
    </row>
    <row r="20" spans="1:16" ht="12.75">
      <c r="A20" s="14" t="s">
        <v>156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6">
        <f t="shared" si="1"/>
        <v>0</v>
      </c>
      <c r="P20" s="156"/>
    </row>
    <row r="21" spans="1:17" ht="12.75">
      <c r="A21" s="2" t="s">
        <v>13</v>
      </c>
      <c r="B21" s="133">
        <v>7932480</v>
      </c>
      <c r="C21" s="141">
        <f>$B$21/12</f>
        <v>661040</v>
      </c>
      <c r="D21" s="141">
        <f aca="true" t="shared" si="6" ref="D21:N21">$B$21/12</f>
        <v>661040</v>
      </c>
      <c r="E21" s="141">
        <f t="shared" si="6"/>
        <v>661040</v>
      </c>
      <c r="F21" s="141">
        <f t="shared" si="6"/>
        <v>661040</v>
      </c>
      <c r="G21" s="141">
        <f t="shared" si="6"/>
        <v>661040</v>
      </c>
      <c r="H21" s="141">
        <f t="shared" si="6"/>
        <v>661040</v>
      </c>
      <c r="I21" s="141">
        <f t="shared" si="6"/>
        <v>661040</v>
      </c>
      <c r="J21" s="141">
        <f t="shared" si="6"/>
        <v>661040</v>
      </c>
      <c r="K21" s="141">
        <f t="shared" si="6"/>
        <v>661040</v>
      </c>
      <c r="L21" s="141">
        <f t="shared" si="6"/>
        <v>661040</v>
      </c>
      <c r="M21" s="141">
        <f t="shared" si="6"/>
        <v>661040</v>
      </c>
      <c r="N21" s="141">
        <f t="shared" si="6"/>
        <v>661040</v>
      </c>
      <c r="O21" s="146">
        <f t="shared" si="1"/>
        <v>7932480</v>
      </c>
      <c r="P21" s="156"/>
      <c r="Q21" s="3"/>
    </row>
    <row r="22" spans="1:17" ht="12.75">
      <c r="A22" s="2" t="s">
        <v>157</v>
      </c>
      <c r="B22" s="133">
        <v>1480534</v>
      </c>
      <c r="C22" s="141">
        <f>$B$22/12</f>
        <v>123377.83333333333</v>
      </c>
      <c r="D22" s="141">
        <f aca="true" t="shared" si="7" ref="D22:N22">$B$22/12</f>
        <v>123377.83333333333</v>
      </c>
      <c r="E22" s="141">
        <f t="shared" si="7"/>
        <v>123377.83333333333</v>
      </c>
      <c r="F22" s="141">
        <f t="shared" si="7"/>
        <v>123377.83333333333</v>
      </c>
      <c r="G22" s="141">
        <f t="shared" si="7"/>
        <v>123377.83333333333</v>
      </c>
      <c r="H22" s="141">
        <f t="shared" si="7"/>
        <v>123377.83333333333</v>
      </c>
      <c r="I22" s="141">
        <f t="shared" si="7"/>
        <v>123377.83333333333</v>
      </c>
      <c r="J22" s="141">
        <f t="shared" si="7"/>
        <v>123377.83333333333</v>
      </c>
      <c r="K22" s="141">
        <f t="shared" si="7"/>
        <v>123377.83333333333</v>
      </c>
      <c r="L22" s="141">
        <f t="shared" si="7"/>
        <v>123377.83333333333</v>
      </c>
      <c r="M22" s="141">
        <f t="shared" si="7"/>
        <v>123377.83333333333</v>
      </c>
      <c r="N22" s="141">
        <f t="shared" si="7"/>
        <v>123377.83333333333</v>
      </c>
      <c r="O22" s="146">
        <f t="shared" si="1"/>
        <v>1480533.9999999998</v>
      </c>
      <c r="P22" s="156"/>
      <c r="Q22" s="3"/>
    </row>
    <row r="23" spans="1:17" ht="12.75">
      <c r="A23" s="2" t="s">
        <v>164</v>
      </c>
      <c r="B23" s="133">
        <v>11232748</v>
      </c>
      <c r="C23" s="141">
        <f>$B$23/12</f>
        <v>936062.3333333334</v>
      </c>
      <c r="D23" s="141">
        <f aca="true" t="shared" si="8" ref="D23:N23">$B$23/12</f>
        <v>936062.3333333334</v>
      </c>
      <c r="E23" s="141">
        <f t="shared" si="8"/>
        <v>936062.3333333334</v>
      </c>
      <c r="F23" s="141">
        <f t="shared" si="8"/>
        <v>936062.3333333334</v>
      </c>
      <c r="G23" s="141">
        <f t="shared" si="8"/>
        <v>936062.3333333334</v>
      </c>
      <c r="H23" s="141">
        <f t="shared" si="8"/>
        <v>936062.3333333334</v>
      </c>
      <c r="I23" s="141">
        <f t="shared" si="8"/>
        <v>936062.3333333334</v>
      </c>
      <c r="J23" s="141">
        <f t="shared" si="8"/>
        <v>936062.3333333334</v>
      </c>
      <c r="K23" s="141">
        <f t="shared" si="8"/>
        <v>936062.3333333334</v>
      </c>
      <c r="L23" s="141">
        <f t="shared" si="8"/>
        <v>936062.3333333334</v>
      </c>
      <c r="M23" s="141">
        <f t="shared" si="8"/>
        <v>936062.3333333334</v>
      </c>
      <c r="N23" s="141">
        <f t="shared" si="8"/>
        <v>936062.3333333334</v>
      </c>
      <c r="O23" s="146">
        <f t="shared" si="1"/>
        <v>11232748.000000002</v>
      </c>
      <c r="P23" s="156"/>
      <c r="Q23" s="3"/>
    </row>
    <row r="24" spans="1:17" ht="12.75">
      <c r="A24" s="2" t="s">
        <v>158</v>
      </c>
      <c r="B24" s="141">
        <v>3059420</v>
      </c>
      <c r="C24" s="141">
        <v>0</v>
      </c>
      <c r="D24" s="141">
        <v>3059420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6">
        <f t="shared" si="1"/>
        <v>3059420</v>
      </c>
      <c r="P24" s="156"/>
      <c r="Q24" s="3"/>
    </row>
    <row r="25" spans="1:17" ht="12.75">
      <c r="A25" s="2" t="s">
        <v>159</v>
      </c>
      <c r="B25" s="133">
        <v>4561000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6">
        <f t="shared" si="1"/>
        <v>0</v>
      </c>
      <c r="P25" s="156"/>
      <c r="Q25" s="3"/>
    </row>
    <row r="26" spans="1:17" ht="12.75">
      <c r="A26" s="2" t="s">
        <v>20</v>
      </c>
      <c r="B26" s="133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>
        <v>0</v>
      </c>
      <c r="O26" s="146">
        <f t="shared" si="1"/>
        <v>0</v>
      </c>
      <c r="P26" s="156"/>
      <c r="Q26" s="3"/>
    </row>
    <row r="27" spans="1:17" ht="12.75">
      <c r="A27" s="17" t="s">
        <v>267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6">
        <f t="shared" si="1"/>
        <v>0</v>
      </c>
      <c r="P27" s="156"/>
      <c r="Q27" s="10"/>
    </row>
    <row r="28" spans="1:17" ht="12.75">
      <c r="A28" s="17" t="s">
        <v>271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6">
        <f t="shared" si="1"/>
        <v>0</v>
      </c>
      <c r="P28" s="156"/>
      <c r="Q28" s="3"/>
    </row>
    <row r="29" spans="1:17" ht="12.75">
      <c r="A29" s="17" t="s">
        <v>122</v>
      </c>
      <c r="B29" s="141">
        <v>315000</v>
      </c>
      <c r="C29" s="141"/>
      <c r="D29" s="141"/>
      <c r="E29" s="141">
        <v>15000</v>
      </c>
      <c r="F29" s="141">
        <v>150000</v>
      </c>
      <c r="G29" s="141">
        <v>100000</v>
      </c>
      <c r="H29" s="141">
        <v>50000</v>
      </c>
      <c r="I29" s="141"/>
      <c r="J29" s="141"/>
      <c r="K29" s="141"/>
      <c r="L29" s="141"/>
      <c r="M29" s="141"/>
      <c r="N29" s="141"/>
      <c r="O29" s="146">
        <f t="shared" si="1"/>
        <v>315000</v>
      </c>
      <c r="P29" s="156"/>
      <c r="Q29" s="10"/>
    </row>
    <row r="30" spans="1:17" ht="12.75">
      <c r="A30" s="17" t="s">
        <v>322</v>
      </c>
      <c r="B30" s="126">
        <v>625000</v>
      </c>
      <c r="C30" s="141"/>
      <c r="D30" s="141"/>
      <c r="E30" s="141">
        <v>625000</v>
      </c>
      <c r="F30" s="141"/>
      <c r="G30" s="141"/>
      <c r="H30" s="141"/>
      <c r="I30" s="141"/>
      <c r="J30" s="141"/>
      <c r="K30" s="141"/>
      <c r="L30" s="141"/>
      <c r="M30" s="141"/>
      <c r="N30" s="141"/>
      <c r="O30" s="146">
        <f t="shared" si="1"/>
        <v>625000</v>
      </c>
      <c r="P30" s="156"/>
      <c r="Q30" s="10"/>
    </row>
    <row r="31" spans="1:17" ht="12.75">
      <c r="A31" s="14" t="s">
        <v>160</v>
      </c>
      <c r="B31" s="126">
        <f aca="true" t="shared" si="9" ref="B31:N31">SUM(B21:B30)</f>
        <v>29206182</v>
      </c>
      <c r="C31" s="126">
        <f t="shared" si="9"/>
        <v>1720480.1666666667</v>
      </c>
      <c r="D31" s="126">
        <f t="shared" si="9"/>
        <v>4779900.166666667</v>
      </c>
      <c r="E31" s="126">
        <f t="shared" si="9"/>
        <v>2360480.166666667</v>
      </c>
      <c r="F31" s="126">
        <f t="shared" si="9"/>
        <v>1870480.1666666667</v>
      </c>
      <c r="G31" s="126">
        <f t="shared" si="9"/>
        <v>1820480.1666666667</v>
      </c>
      <c r="H31" s="126">
        <f t="shared" si="9"/>
        <v>1770480.1666666667</v>
      </c>
      <c r="I31" s="126">
        <f t="shared" si="9"/>
        <v>1720480.1666666667</v>
      </c>
      <c r="J31" s="126">
        <f t="shared" si="9"/>
        <v>1720480.1666666667</v>
      </c>
      <c r="K31" s="126">
        <f t="shared" si="9"/>
        <v>1720480.1666666667</v>
      </c>
      <c r="L31" s="126">
        <f t="shared" si="9"/>
        <v>1720480.1666666667</v>
      </c>
      <c r="M31" s="126">
        <f t="shared" si="9"/>
        <v>1720480.1666666667</v>
      </c>
      <c r="N31" s="126">
        <f t="shared" si="9"/>
        <v>1720480.1666666667</v>
      </c>
      <c r="O31" s="146">
        <f t="shared" si="1"/>
        <v>24645182.000000004</v>
      </c>
      <c r="P31" s="156"/>
      <c r="Q31" s="10"/>
    </row>
    <row r="32" spans="1:16" ht="12.75">
      <c r="A32" s="2" t="s">
        <v>21</v>
      </c>
      <c r="B32" s="133">
        <f>26977080+7283812</f>
        <v>34260892</v>
      </c>
      <c r="C32" s="141"/>
      <c r="D32" s="141"/>
      <c r="E32" s="141"/>
      <c r="F32" s="141"/>
      <c r="G32" s="141">
        <v>34260892</v>
      </c>
      <c r="H32" s="141"/>
      <c r="I32" s="141"/>
      <c r="J32" s="141"/>
      <c r="K32" s="141"/>
      <c r="L32" s="141"/>
      <c r="M32" s="141"/>
      <c r="N32" s="141"/>
      <c r="O32" s="146">
        <f t="shared" si="1"/>
        <v>34260892</v>
      </c>
      <c r="P32" s="156"/>
    </row>
    <row r="33" spans="1:17" ht="12.75">
      <c r="A33" s="17" t="s">
        <v>163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6">
        <f t="shared" si="1"/>
        <v>0</v>
      </c>
      <c r="P33" s="156"/>
      <c r="Q33" s="10"/>
    </row>
    <row r="34" spans="1:17" ht="12.75">
      <c r="A34" s="17" t="s">
        <v>410</v>
      </c>
      <c r="B34" s="141">
        <v>17402197</v>
      </c>
      <c r="C34" s="141"/>
      <c r="D34" s="141"/>
      <c r="E34" s="141"/>
      <c r="F34" s="141"/>
      <c r="G34" s="141"/>
      <c r="H34" s="141"/>
      <c r="I34" s="141"/>
      <c r="J34" s="133"/>
      <c r="K34" s="141"/>
      <c r="L34" s="141"/>
      <c r="M34" s="141"/>
      <c r="N34" s="141">
        <v>17402197</v>
      </c>
      <c r="O34" s="146">
        <f t="shared" si="1"/>
        <v>17402197</v>
      </c>
      <c r="P34" s="156"/>
      <c r="Q34" s="3"/>
    </row>
    <row r="35" spans="1:16" ht="12.75">
      <c r="A35" s="14" t="s">
        <v>165</v>
      </c>
      <c r="B35" s="126">
        <f aca="true" t="shared" si="10" ref="B35:N35">SUM(B32:B34)</f>
        <v>51663089</v>
      </c>
      <c r="C35" s="126">
        <f t="shared" si="10"/>
        <v>0</v>
      </c>
      <c r="D35" s="126">
        <f t="shared" si="10"/>
        <v>0</v>
      </c>
      <c r="E35" s="126">
        <f t="shared" si="10"/>
        <v>0</v>
      </c>
      <c r="F35" s="126">
        <f t="shared" si="10"/>
        <v>0</v>
      </c>
      <c r="G35" s="126">
        <f t="shared" si="10"/>
        <v>34260892</v>
      </c>
      <c r="H35" s="126">
        <f t="shared" si="10"/>
        <v>0</v>
      </c>
      <c r="I35" s="126">
        <f t="shared" si="10"/>
        <v>0</v>
      </c>
      <c r="J35" s="126">
        <f t="shared" si="10"/>
        <v>0</v>
      </c>
      <c r="K35" s="126">
        <f t="shared" si="10"/>
        <v>0</v>
      </c>
      <c r="L35" s="126">
        <f t="shared" si="10"/>
        <v>0</v>
      </c>
      <c r="M35" s="126">
        <f t="shared" si="10"/>
        <v>0</v>
      </c>
      <c r="N35" s="126">
        <f t="shared" si="10"/>
        <v>17402197</v>
      </c>
      <c r="O35" s="146">
        <f t="shared" si="1"/>
        <v>51663089</v>
      </c>
      <c r="P35" s="156"/>
    </row>
    <row r="36" spans="1:16" ht="12.75">
      <c r="A36" s="14" t="s">
        <v>129</v>
      </c>
      <c r="B36" s="126">
        <f aca="true" t="shared" si="11" ref="B36:N36">SUM(B35,B31)</f>
        <v>80869271</v>
      </c>
      <c r="C36" s="126">
        <f t="shared" si="11"/>
        <v>1720480.1666666667</v>
      </c>
      <c r="D36" s="126">
        <f t="shared" si="11"/>
        <v>4779900.166666667</v>
      </c>
      <c r="E36" s="126">
        <f t="shared" si="11"/>
        <v>2360480.166666667</v>
      </c>
      <c r="F36" s="126">
        <f t="shared" si="11"/>
        <v>1870480.1666666667</v>
      </c>
      <c r="G36" s="126">
        <f t="shared" si="11"/>
        <v>36081372.166666664</v>
      </c>
      <c r="H36" s="126">
        <f t="shared" si="11"/>
        <v>1770480.1666666667</v>
      </c>
      <c r="I36" s="126">
        <f t="shared" si="11"/>
        <v>1720480.1666666667</v>
      </c>
      <c r="J36" s="126">
        <f t="shared" si="11"/>
        <v>1720480.1666666667</v>
      </c>
      <c r="K36" s="126">
        <f t="shared" si="11"/>
        <v>1720480.1666666667</v>
      </c>
      <c r="L36" s="126">
        <f t="shared" si="11"/>
        <v>1720480.1666666667</v>
      </c>
      <c r="M36" s="126">
        <f t="shared" si="11"/>
        <v>1720480.1666666667</v>
      </c>
      <c r="N36" s="126">
        <f t="shared" si="11"/>
        <v>19122677.166666668</v>
      </c>
      <c r="O36" s="146">
        <f t="shared" si="1"/>
        <v>76308270.99999999</v>
      </c>
      <c r="P36" s="156"/>
    </row>
  </sheetData>
  <sheetProtection/>
  <mergeCells count="2">
    <mergeCell ref="A4:N4"/>
    <mergeCell ref="B2:N2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85.8515625" style="0" customWidth="1"/>
  </cols>
  <sheetData>
    <row r="1" spans="1:2" ht="12.75">
      <c r="A1" s="3" t="s">
        <v>427</v>
      </c>
      <c r="B1" s="3"/>
    </row>
    <row r="2" ht="12.75">
      <c r="A2" s="10"/>
    </row>
    <row r="4" ht="12.75">
      <c r="A4" s="10"/>
    </row>
    <row r="5" ht="12.75">
      <c r="A5" s="3" t="s">
        <v>359</v>
      </c>
    </row>
    <row r="6" spans="1:2" ht="12.75">
      <c r="A6" s="58" t="s">
        <v>194</v>
      </c>
      <c r="B6" s="58"/>
    </row>
    <row r="8" spans="1:4" ht="12.75">
      <c r="A8" s="2"/>
      <c r="B8" s="14" t="s">
        <v>1</v>
      </c>
      <c r="C8" s="17" t="s">
        <v>305</v>
      </c>
      <c r="D8" s="14" t="s">
        <v>84</v>
      </c>
    </row>
    <row r="9" spans="1:4" ht="12.75">
      <c r="A9" s="2" t="s">
        <v>3</v>
      </c>
      <c r="B9" s="2" t="s">
        <v>86</v>
      </c>
      <c r="C9" s="2">
        <v>0</v>
      </c>
      <c r="D9" s="2">
        <v>0</v>
      </c>
    </row>
    <row r="10" spans="1:4" ht="12.75">
      <c r="A10" s="2" t="s">
        <v>4</v>
      </c>
      <c r="B10" s="2" t="s">
        <v>83</v>
      </c>
      <c r="C10" s="2">
        <v>0</v>
      </c>
      <c r="D10" s="2">
        <v>0</v>
      </c>
    </row>
    <row r="11" spans="1:4" ht="12.75">
      <c r="A11" s="2" t="s">
        <v>9</v>
      </c>
      <c r="B11" s="2" t="s">
        <v>195</v>
      </c>
      <c r="C11" s="2">
        <v>0</v>
      </c>
      <c r="D11" s="2">
        <v>0</v>
      </c>
    </row>
    <row r="12" spans="1:4" ht="12.75">
      <c r="A12" s="2"/>
      <c r="B12" s="2" t="s">
        <v>198</v>
      </c>
      <c r="C12" s="2"/>
      <c r="D12" s="2"/>
    </row>
    <row r="13" spans="1:4" ht="12.75">
      <c r="A13" s="2" t="s">
        <v>46</v>
      </c>
      <c r="B13" s="2" t="s">
        <v>196</v>
      </c>
      <c r="C13" s="2">
        <v>0</v>
      </c>
      <c r="D13" s="2">
        <v>0</v>
      </c>
    </row>
    <row r="14" spans="1:4" ht="12.75">
      <c r="A14" s="2" t="s">
        <v>45</v>
      </c>
      <c r="B14" s="2" t="s">
        <v>85</v>
      </c>
      <c r="C14" s="2">
        <v>0</v>
      </c>
      <c r="D14" s="2">
        <v>0</v>
      </c>
    </row>
    <row r="15" spans="1:4" ht="12.75">
      <c r="A15" s="2"/>
      <c r="B15" s="2"/>
      <c r="C15" s="2"/>
      <c r="D15" s="2"/>
    </row>
    <row r="16" spans="1:4" ht="12.75">
      <c r="A16" s="2"/>
      <c r="B16" s="14" t="s">
        <v>197</v>
      </c>
      <c r="C16" s="14">
        <f>SUM(C13:C15,C9:C11)</f>
        <v>0</v>
      </c>
      <c r="D16" s="14">
        <f>SUM(D13:D15,D9:D11)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1">
      <selection activeCell="B22" sqref="B22"/>
    </sheetView>
  </sheetViews>
  <sheetFormatPr defaultColWidth="9.140625" defaultRowHeight="12.75"/>
  <cols>
    <col min="2" max="2" width="86.00390625" style="0" customWidth="1"/>
    <col min="3" max="3" width="10.140625" style="0" bestFit="1" customWidth="1"/>
    <col min="4" max="4" width="0" style="0" hidden="1" customWidth="1"/>
  </cols>
  <sheetData>
    <row r="2" spans="2:3" ht="12.75">
      <c r="B2" s="4" t="s">
        <v>428</v>
      </c>
      <c r="C2" s="3"/>
    </row>
    <row r="3" ht="12.75">
      <c r="C3" s="10"/>
    </row>
    <row r="4" spans="2:3" ht="12.75">
      <c r="B4" t="s">
        <v>270</v>
      </c>
      <c r="C4" s="10"/>
    </row>
    <row r="5" spans="1:4" s="114" customFormat="1" ht="12.75">
      <c r="A5" s="165" t="s">
        <v>311</v>
      </c>
      <c r="B5" s="165"/>
      <c r="C5" s="165"/>
      <c r="D5" s="165"/>
    </row>
    <row r="6" s="114" customFormat="1" ht="12.75">
      <c r="D6" s="115" t="s">
        <v>306</v>
      </c>
    </row>
    <row r="7" spans="1:4" s="114" customFormat="1" ht="12.75">
      <c r="A7" s="116" t="s">
        <v>307</v>
      </c>
      <c r="B7" s="116" t="s">
        <v>308</v>
      </c>
      <c r="C7" s="116" t="s">
        <v>309</v>
      </c>
      <c r="D7" s="116" t="s">
        <v>310</v>
      </c>
    </row>
    <row r="8" spans="1:4" s="114" customFormat="1" ht="12.75">
      <c r="A8" s="116" t="s">
        <v>16</v>
      </c>
      <c r="B8" s="116" t="s">
        <v>1</v>
      </c>
      <c r="C8" s="116" t="s">
        <v>312</v>
      </c>
      <c r="D8" s="116" t="s">
        <v>313</v>
      </c>
    </row>
    <row r="9" spans="1:4" s="114" customFormat="1" ht="12.75">
      <c r="A9" s="116">
        <v>1</v>
      </c>
      <c r="B9" s="116" t="s">
        <v>314</v>
      </c>
      <c r="C9" s="117">
        <f>4490500+70500</f>
        <v>4561000</v>
      </c>
      <c r="D9" s="116">
        <v>3</v>
      </c>
    </row>
    <row r="10" spans="1:4" s="114" customFormat="1" ht="12.75">
      <c r="A10" s="116">
        <v>2</v>
      </c>
      <c r="B10" s="116" t="s">
        <v>411</v>
      </c>
      <c r="C10" s="117">
        <v>491999</v>
      </c>
      <c r="D10" s="116"/>
    </row>
    <row r="11" spans="1:4" s="114" customFormat="1" ht="12.75">
      <c r="A11" s="116">
        <v>3</v>
      </c>
      <c r="B11" s="116" t="s">
        <v>354</v>
      </c>
      <c r="C11" s="117">
        <v>0</v>
      </c>
      <c r="D11" s="116"/>
    </row>
    <row r="12" spans="1:4" s="114" customFormat="1" ht="12.75">
      <c r="A12" s="118">
        <v>10</v>
      </c>
      <c r="B12" s="118" t="s">
        <v>7</v>
      </c>
      <c r="C12" s="119">
        <f>SUM(C9:C11)</f>
        <v>5052999</v>
      </c>
      <c r="D12" s="118">
        <f>SUM(D9:D11)</f>
        <v>3</v>
      </c>
    </row>
  </sheetData>
  <sheetProtection/>
  <mergeCells count="1">
    <mergeCell ref="A5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="140" zoomScaleNormal="140" zoomScalePageLayoutView="0" workbookViewId="0" topLeftCell="A1">
      <selection activeCell="B1" sqref="B1"/>
    </sheetView>
  </sheetViews>
  <sheetFormatPr defaultColWidth="9.140625" defaultRowHeight="12.75"/>
  <cols>
    <col min="2" max="2" width="51.7109375" style="0" bestFit="1" customWidth="1"/>
    <col min="3" max="3" width="13.421875" style="0" bestFit="1" customWidth="1"/>
  </cols>
  <sheetData>
    <row r="1" ht="12.75">
      <c r="B1" t="s">
        <v>429</v>
      </c>
    </row>
    <row r="2" ht="12.75">
      <c r="B2" s="10"/>
    </row>
    <row r="3" ht="12.75">
      <c r="B3" s="10" t="s">
        <v>359</v>
      </c>
    </row>
    <row r="4" ht="12.75">
      <c r="B4" s="3" t="s">
        <v>112</v>
      </c>
    </row>
    <row r="6" spans="1:3" ht="12.75">
      <c r="A6" s="14" t="s">
        <v>0</v>
      </c>
      <c r="B6" s="14" t="s">
        <v>1</v>
      </c>
      <c r="C6" s="16">
        <v>2019</v>
      </c>
    </row>
    <row r="7" spans="1:3" ht="12.75">
      <c r="A7" s="14"/>
      <c r="B7" s="14"/>
      <c r="C7" s="16" t="s">
        <v>24</v>
      </c>
    </row>
    <row r="8" spans="1:3" ht="12.75">
      <c r="A8" s="2" t="s">
        <v>22</v>
      </c>
      <c r="B8" s="14" t="s">
        <v>30</v>
      </c>
      <c r="C8" s="141"/>
    </row>
    <row r="9" spans="1:3" ht="12.75">
      <c r="A9" s="2" t="s">
        <v>3</v>
      </c>
      <c r="B9" s="2" t="s">
        <v>113</v>
      </c>
      <c r="C9" s="141">
        <v>1181430</v>
      </c>
    </row>
    <row r="10" spans="1:3" ht="12.75">
      <c r="A10" s="17" t="s">
        <v>4</v>
      </c>
      <c r="B10" s="17" t="s">
        <v>315</v>
      </c>
      <c r="C10" s="141">
        <v>57885</v>
      </c>
    </row>
    <row r="11" spans="1:3" ht="12.75">
      <c r="A11" s="2" t="s">
        <v>9</v>
      </c>
      <c r="B11" s="17" t="s">
        <v>355</v>
      </c>
      <c r="C11" s="133">
        <v>51412</v>
      </c>
    </row>
    <row r="12" spans="1:3" ht="12.75">
      <c r="A12" s="17" t="s">
        <v>10</v>
      </c>
      <c r="B12" s="17" t="s">
        <v>356</v>
      </c>
      <c r="C12" s="141">
        <v>760125</v>
      </c>
    </row>
    <row r="13" spans="1:3" ht="12.75">
      <c r="A13" s="2" t="s">
        <v>67</v>
      </c>
      <c r="B13" s="17" t="s">
        <v>368</v>
      </c>
      <c r="C13" s="141">
        <v>206336</v>
      </c>
    </row>
    <row r="14" spans="1:3" ht="12.75">
      <c r="A14" s="17" t="s">
        <v>68</v>
      </c>
      <c r="B14" s="2" t="s">
        <v>81</v>
      </c>
      <c r="C14" s="141">
        <v>15000</v>
      </c>
    </row>
    <row r="15" spans="1:3" ht="12.75">
      <c r="A15" s="2" t="s">
        <v>12</v>
      </c>
      <c r="B15" s="17" t="s">
        <v>282</v>
      </c>
      <c r="C15" s="141">
        <v>60000</v>
      </c>
    </row>
    <row r="16" spans="1:3" ht="12.75">
      <c r="A16" s="17" t="s">
        <v>95</v>
      </c>
      <c r="B16" s="2" t="s">
        <v>82</v>
      </c>
      <c r="C16" s="141">
        <v>65000</v>
      </c>
    </row>
    <row r="17" spans="1:5" ht="12.75">
      <c r="A17" s="2" t="s">
        <v>97</v>
      </c>
      <c r="B17" s="2" t="s">
        <v>123</v>
      </c>
      <c r="C17" s="141"/>
      <c r="E17" s="10"/>
    </row>
    <row r="18" spans="1:3" ht="12.75">
      <c r="A18" s="17" t="s">
        <v>98</v>
      </c>
      <c r="B18" s="2" t="s">
        <v>199</v>
      </c>
      <c r="C18" s="141">
        <v>68240</v>
      </c>
    </row>
    <row r="19" spans="1:3" ht="12.75">
      <c r="A19" s="2" t="s">
        <v>99</v>
      </c>
      <c r="B19" s="17" t="s">
        <v>280</v>
      </c>
      <c r="C19" s="141">
        <v>20000</v>
      </c>
    </row>
    <row r="20" spans="1:3" ht="12.75">
      <c r="A20" s="17" t="s">
        <v>233</v>
      </c>
      <c r="B20" s="17" t="s">
        <v>331</v>
      </c>
      <c r="C20" s="141"/>
    </row>
    <row r="21" spans="1:3" ht="12.75">
      <c r="A21" s="2" t="s">
        <v>100</v>
      </c>
      <c r="B21" s="2" t="s">
        <v>121</v>
      </c>
      <c r="C21" s="141">
        <v>20000</v>
      </c>
    </row>
    <row r="22" spans="1:3" ht="12.75">
      <c r="A22" s="17" t="s">
        <v>234</v>
      </c>
      <c r="B22" s="17" t="s">
        <v>316</v>
      </c>
      <c r="C22" s="141">
        <v>524641</v>
      </c>
    </row>
    <row r="23" spans="1:3" ht="12.75">
      <c r="A23" s="2" t="s">
        <v>101</v>
      </c>
      <c r="B23" s="17" t="s">
        <v>412</v>
      </c>
      <c r="C23" s="141">
        <v>44350</v>
      </c>
    </row>
    <row r="24" spans="1:3" ht="12.75">
      <c r="A24" s="17" t="s">
        <v>102</v>
      </c>
      <c r="B24" s="17" t="s">
        <v>357</v>
      </c>
      <c r="C24" s="141"/>
    </row>
    <row r="25" spans="1:3" ht="12.75">
      <c r="A25" s="2"/>
      <c r="B25" s="2" t="s">
        <v>44</v>
      </c>
      <c r="C25" s="126">
        <f>SUM(C9:C24)</f>
        <v>3074419</v>
      </c>
    </row>
    <row r="26" spans="1:3" ht="12.75">
      <c r="A26" s="2"/>
      <c r="B26" s="2"/>
      <c r="C26" s="141"/>
    </row>
    <row r="27" spans="1:3" ht="12.75">
      <c r="A27" s="2"/>
      <c r="B27" s="14" t="s">
        <v>318</v>
      </c>
      <c r="C27" s="141"/>
    </row>
    <row r="28" spans="1:3" ht="12.75">
      <c r="A28" s="17" t="s">
        <v>3</v>
      </c>
      <c r="B28" s="17" t="s">
        <v>283</v>
      </c>
      <c r="C28" s="141"/>
    </row>
    <row r="29" spans="1:3" ht="12.75">
      <c r="A29" s="17" t="s">
        <v>4</v>
      </c>
      <c r="B29" s="17" t="s">
        <v>317</v>
      </c>
      <c r="C29" s="141">
        <v>300000</v>
      </c>
    </row>
    <row r="30" spans="1:3" ht="12.75">
      <c r="A30" s="17" t="s">
        <v>9</v>
      </c>
      <c r="B30" s="17" t="s">
        <v>319</v>
      </c>
      <c r="C30" s="141"/>
    </row>
    <row r="31" spans="1:3" ht="12.75">
      <c r="A31" s="2" t="s">
        <v>22</v>
      </c>
      <c r="B31" s="2" t="s">
        <v>11</v>
      </c>
      <c r="C31" s="126">
        <f>SUM(C28:C30)</f>
        <v>300000</v>
      </c>
    </row>
    <row r="32" ht="12.75">
      <c r="C32" s="12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:E1"/>
    </sheetView>
  </sheetViews>
  <sheetFormatPr defaultColWidth="9.140625" defaultRowHeight="12.75"/>
  <cols>
    <col min="2" max="2" width="27.28125" style="0" customWidth="1"/>
  </cols>
  <sheetData>
    <row r="1" spans="1:6" ht="15">
      <c r="A1" s="166" t="s">
        <v>430</v>
      </c>
      <c r="B1" s="166"/>
      <c r="C1" s="166"/>
      <c r="D1" s="166"/>
      <c r="E1" s="166"/>
      <c r="F1" s="5"/>
    </row>
    <row r="2" spans="1:6" ht="15">
      <c r="A2" s="10"/>
      <c r="B2" s="5"/>
      <c r="C2" s="5" t="s">
        <v>22</v>
      </c>
      <c r="D2" s="5"/>
      <c r="E2" s="5"/>
      <c r="F2" s="5"/>
    </row>
    <row r="3" spans="1:6" ht="15">
      <c r="A3" s="5"/>
      <c r="C3" s="5"/>
      <c r="D3" s="5" t="s">
        <v>22</v>
      </c>
      <c r="E3" s="5" t="s">
        <v>22</v>
      </c>
      <c r="F3" s="5" t="s">
        <v>22</v>
      </c>
    </row>
    <row r="4" spans="1:7" ht="15">
      <c r="A4" s="162"/>
      <c r="B4" s="162"/>
      <c r="C4" s="162"/>
      <c r="D4" s="162"/>
      <c r="E4" s="162"/>
      <c r="F4" s="51"/>
      <c r="G4" s="3"/>
    </row>
    <row r="5" spans="1:7" ht="15">
      <c r="A5" s="3" t="s">
        <v>359</v>
      </c>
      <c r="F5" s="51"/>
      <c r="G5" s="3"/>
    </row>
    <row r="6" spans="1:8" ht="15">
      <c r="A6" s="52" t="s">
        <v>168</v>
      </c>
      <c r="B6" s="52"/>
      <c r="C6" s="52"/>
      <c r="D6" s="52"/>
      <c r="E6" s="52"/>
      <c r="F6" s="51"/>
      <c r="G6" s="3"/>
      <c r="H6" s="3"/>
    </row>
    <row r="7" spans="1:7" ht="15">
      <c r="A7" s="51"/>
      <c r="B7" s="51"/>
      <c r="C7" s="51"/>
      <c r="D7" s="51" t="s">
        <v>305</v>
      </c>
      <c r="E7" s="51"/>
      <c r="F7" s="5"/>
      <c r="G7" s="3"/>
    </row>
    <row r="8" spans="1:6" ht="15">
      <c r="A8" s="53" t="s">
        <v>16</v>
      </c>
      <c r="B8" s="54" t="s">
        <v>1</v>
      </c>
      <c r="C8" s="54">
        <v>2019</v>
      </c>
      <c r="D8" s="54">
        <v>2020</v>
      </c>
      <c r="E8" s="54">
        <v>2021</v>
      </c>
      <c r="F8" s="5"/>
    </row>
    <row r="9" spans="1:6" ht="15">
      <c r="A9" s="53" t="s">
        <v>39</v>
      </c>
      <c r="B9" s="55" t="s">
        <v>2</v>
      </c>
      <c r="C9" s="56"/>
      <c r="D9" s="56"/>
      <c r="E9" s="57"/>
      <c r="F9" s="5"/>
    </row>
    <row r="10" spans="1:6" ht="12.75" customHeight="1">
      <c r="A10" s="17">
        <v>1</v>
      </c>
      <c r="B10" s="17" t="s">
        <v>2</v>
      </c>
      <c r="C10" s="17">
        <v>105434</v>
      </c>
      <c r="D10" s="17">
        <v>150000</v>
      </c>
      <c r="E10" s="17">
        <v>150000</v>
      </c>
      <c r="F10" s="5"/>
    </row>
    <row r="11" spans="1:6" ht="12.75" customHeight="1">
      <c r="A11" s="17">
        <v>2</v>
      </c>
      <c r="B11" s="85" t="s">
        <v>231</v>
      </c>
      <c r="C11" s="17">
        <v>6220000</v>
      </c>
      <c r="D11" s="17">
        <v>6500000</v>
      </c>
      <c r="E11" s="17">
        <v>600000</v>
      </c>
      <c r="F11" s="5"/>
    </row>
    <row r="12" spans="1:6" ht="12.75" customHeight="1">
      <c r="A12" s="17">
        <v>3</v>
      </c>
      <c r="B12" s="17" t="s">
        <v>320</v>
      </c>
      <c r="C12" s="17">
        <v>22830748</v>
      </c>
      <c r="D12" s="17">
        <v>29000000</v>
      </c>
      <c r="E12" s="17">
        <v>30000000</v>
      </c>
      <c r="F12" s="5"/>
    </row>
    <row r="13" spans="1:6" ht="12.75" customHeight="1">
      <c r="A13" s="17">
        <v>4</v>
      </c>
      <c r="B13" s="17" t="s">
        <v>116</v>
      </c>
      <c r="C13" s="17">
        <v>50000</v>
      </c>
      <c r="D13" s="17"/>
      <c r="E13" s="17"/>
      <c r="F13" s="5"/>
    </row>
    <row r="14" spans="1:6" ht="12.75" customHeight="1">
      <c r="A14" s="17">
        <v>5</v>
      </c>
      <c r="B14" s="17" t="s">
        <v>367</v>
      </c>
      <c r="C14" s="17"/>
      <c r="D14" s="17"/>
      <c r="E14" s="17"/>
      <c r="F14" s="5"/>
    </row>
    <row r="15" spans="1:6" ht="12.75" customHeight="1">
      <c r="A15" s="17">
        <v>6</v>
      </c>
      <c r="B15" s="17" t="s">
        <v>152</v>
      </c>
      <c r="C15" s="17">
        <v>0</v>
      </c>
      <c r="D15" s="17">
        <v>0</v>
      </c>
      <c r="E15" s="17">
        <v>0</v>
      </c>
      <c r="F15" s="51"/>
    </row>
    <row r="16" spans="1:6" ht="12.75" customHeight="1">
      <c r="A16" s="17">
        <v>7</v>
      </c>
      <c r="B16" s="17" t="s">
        <v>268</v>
      </c>
      <c r="C16" s="17">
        <v>0</v>
      </c>
      <c r="D16" s="17"/>
      <c r="E16" s="17"/>
      <c r="F16" s="5"/>
    </row>
    <row r="17" spans="1:6" ht="12.75" customHeight="1">
      <c r="A17" s="47"/>
      <c r="B17" s="14" t="s">
        <v>7</v>
      </c>
      <c r="C17" s="14">
        <f>SUM(C10:C16)</f>
        <v>29206182</v>
      </c>
      <c r="D17" s="14">
        <f>SUM(D10:D16)</f>
        <v>35650000</v>
      </c>
      <c r="E17" s="14">
        <f>SUM(E10:E16)</f>
        <v>30750000</v>
      </c>
      <c r="F17" s="5"/>
    </row>
    <row r="18" spans="1:6" ht="12.75" customHeight="1">
      <c r="A18" s="47"/>
      <c r="B18" s="47"/>
      <c r="C18" s="47"/>
      <c r="D18" s="47"/>
      <c r="E18" s="47"/>
      <c r="F18" s="5"/>
    </row>
    <row r="19" spans="1:6" ht="15">
      <c r="A19" s="53" t="s">
        <v>169</v>
      </c>
      <c r="B19" s="55" t="s">
        <v>8</v>
      </c>
      <c r="C19" s="56"/>
      <c r="D19" s="56"/>
      <c r="E19" s="57"/>
      <c r="F19" s="5"/>
    </row>
    <row r="20" spans="1:8" s="10" customFormat="1" ht="12.75">
      <c r="A20" s="17">
        <v>1</v>
      </c>
      <c r="B20" s="17" t="s">
        <v>13</v>
      </c>
      <c r="C20" s="17">
        <v>7932480</v>
      </c>
      <c r="D20" s="17">
        <v>8000000</v>
      </c>
      <c r="E20" s="17">
        <v>8000000</v>
      </c>
      <c r="H20" s="3"/>
    </row>
    <row r="21" spans="1:8" s="10" customFormat="1" ht="12.75">
      <c r="A21" s="17">
        <v>2</v>
      </c>
      <c r="B21" s="17" t="s">
        <v>170</v>
      </c>
      <c r="C21" s="17">
        <v>1480534</v>
      </c>
      <c r="D21" s="17">
        <v>1500000</v>
      </c>
      <c r="E21" s="17">
        <v>1500000</v>
      </c>
      <c r="H21" s="3"/>
    </row>
    <row r="22" spans="1:8" s="10" customFormat="1" ht="12.75">
      <c r="A22" s="17">
        <v>3</v>
      </c>
      <c r="B22" s="17" t="s">
        <v>14</v>
      </c>
      <c r="C22" s="17">
        <v>11232748</v>
      </c>
      <c r="D22" s="17">
        <v>12000000</v>
      </c>
      <c r="E22" s="17">
        <v>15000000</v>
      </c>
      <c r="H22" s="3"/>
    </row>
    <row r="23" spans="1:8" s="10" customFormat="1" ht="12.75">
      <c r="A23" s="87">
        <v>4</v>
      </c>
      <c r="B23" s="17" t="s">
        <v>321</v>
      </c>
      <c r="C23" s="17">
        <v>4561000</v>
      </c>
      <c r="D23" s="17">
        <v>4500000</v>
      </c>
      <c r="E23" s="17">
        <v>4500000</v>
      </c>
      <c r="H23" s="3"/>
    </row>
    <row r="24" spans="1:8" s="10" customFormat="1" ht="12.75">
      <c r="A24" s="17">
        <v>5</v>
      </c>
      <c r="B24" s="17" t="s">
        <v>171</v>
      </c>
      <c r="C24" s="17">
        <v>315000</v>
      </c>
      <c r="D24" s="17">
        <v>300000</v>
      </c>
      <c r="E24" s="17">
        <v>300000</v>
      </c>
      <c r="H24" s="3"/>
    </row>
    <row r="25" spans="1:8" s="10" customFormat="1" ht="12.75">
      <c r="A25" s="17">
        <v>6</v>
      </c>
      <c r="B25" s="17" t="s">
        <v>269</v>
      </c>
      <c r="C25" s="17">
        <v>3059420</v>
      </c>
      <c r="D25" s="17">
        <v>305000</v>
      </c>
      <c r="E25" s="17">
        <v>400000</v>
      </c>
      <c r="H25" s="3"/>
    </row>
    <row r="26" spans="1:6" s="10" customFormat="1" ht="12.75">
      <c r="A26" s="17">
        <v>7</v>
      </c>
      <c r="B26" s="17" t="s">
        <v>20</v>
      </c>
      <c r="C26" s="17">
        <v>0</v>
      </c>
      <c r="D26" s="17">
        <v>0</v>
      </c>
      <c r="E26" s="17">
        <v>0</v>
      </c>
      <c r="F26" s="3"/>
    </row>
    <row r="27" spans="1:8" s="10" customFormat="1" ht="12.75">
      <c r="A27" s="17">
        <v>8</v>
      </c>
      <c r="B27" s="17" t="s">
        <v>172</v>
      </c>
      <c r="C27" s="17">
        <v>0</v>
      </c>
      <c r="D27" s="17">
        <v>0</v>
      </c>
      <c r="E27" s="17">
        <v>0</v>
      </c>
      <c r="H27" s="3"/>
    </row>
    <row r="28" spans="1:5" s="10" customFormat="1" ht="12.75">
      <c r="A28" s="17">
        <v>9</v>
      </c>
      <c r="B28" s="17" t="s">
        <v>322</v>
      </c>
      <c r="C28" s="17">
        <v>625000</v>
      </c>
      <c r="D28" s="17">
        <v>0</v>
      </c>
      <c r="E28" s="17">
        <v>0</v>
      </c>
    </row>
    <row r="29" spans="1:5" s="10" customFormat="1" ht="12.75">
      <c r="A29" s="17"/>
      <c r="B29" s="14" t="s">
        <v>7</v>
      </c>
      <c r="C29" s="14">
        <f>SUM(C20:C28)</f>
        <v>29206182</v>
      </c>
      <c r="D29" s="14">
        <f>SUM(D20:D28)</f>
        <v>26605000</v>
      </c>
      <c r="E29" s="14">
        <f>SUM(E20:E28)</f>
        <v>29700000</v>
      </c>
    </row>
    <row r="30" spans="1:8" ht="15">
      <c r="A30" s="47"/>
      <c r="B30" s="47"/>
      <c r="C30" s="47"/>
      <c r="D30" s="47"/>
      <c r="E30" s="47"/>
      <c r="F30" s="5"/>
      <c r="G30" s="10"/>
      <c r="H30" s="10"/>
    </row>
    <row r="31" spans="1:8" s="91" customFormat="1" ht="13.5">
      <c r="A31" s="86" t="s">
        <v>173</v>
      </c>
      <c r="B31" s="92" t="s">
        <v>174</v>
      </c>
      <c r="C31" s="86"/>
      <c r="D31" s="86"/>
      <c r="E31" s="86"/>
      <c r="G31" s="10"/>
      <c r="H31"/>
    </row>
    <row r="32" spans="1:8" ht="15">
      <c r="A32" s="47"/>
      <c r="B32" s="47"/>
      <c r="C32" s="47"/>
      <c r="D32" s="47"/>
      <c r="E32" s="47"/>
      <c r="F32" s="5"/>
      <c r="G32" s="10"/>
      <c r="H32" s="10"/>
    </row>
    <row r="33" spans="1:8" s="10" customFormat="1" ht="12.75">
      <c r="A33" s="17"/>
      <c r="B33" s="88" t="s">
        <v>175</v>
      </c>
      <c r="C33" s="89"/>
      <c r="D33" s="89"/>
      <c r="E33" s="90"/>
      <c r="G33" s="3"/>
      <c r="H33" s="3"/>
    </row>
    <row r="34" spans="1:5" s="10" customFormat="1" ht="12.75">
      <c r="A34" s="17">
        <v>1</v>
      </c>
      <c r="B34" s="17" t="s">
        <v>15</v>
      </c>
      <c r="C34" s="17">
        <v>51663089</v>
      </c>
      <c r="D34" s="17">
        <v>5955000</v>
      </c>
      <c r="E34" s="17">
        <v>18750000</v>
      </c>
    </row>
    <row r="35" spans="1:5" s="10" customFormat="1" ht="12.75">
      <c r="A35" s="17"/>
      <c r="B35" s="17"/>
      <c r="C35" s="17"/>
      <c r="D35" s="17"/>
      <c r="E35" s="17"/>
    </row>
    <row r="36" spans="1:5" s="10" customFormat="1" ht="12.75">
      <c r="A36" s="17"/>
      <c r="B36" s="88" t="s">
        <v>176</v>
      </c>
      <c r="C36" s="89"/>
      <c r="D36" s="89"/>
      <c r="E36" s="90"/>
    </row>
    <row r="37" spans="1:6" s="10" customFormat="1" ht="12.75">
      <c r="A37" s="17">
        <v>1</v>
      </c>
      <c r="B37" s="17" t="s">
        <v>42</v>
      </c>
      <c r="C37" s="17">
        <v>51663089</v>
      </c>
      <c r="D37" s="17">
        <v>15000000</v>
      </c>
      <c r="E37" s="17">
        <v>19800000</v>
      </c>
      <c r="F37" s="3"/>
    </row>
    <row r="38" spans="1:6" s="10" customFormat="1" ht="12.75">
      <c r="A38" s="17"/>
      <c r="B38" s="17"/>
      <c r="C38" s="17"/>
      <c r="D38" s="17"/>
      <c r="E38" s="17"/>
      <c r="F38" s="3"/>
    </row>
    <row r="39" spans="1:6" s="10" customFormat="1" ht="12.75">
      <c r="A39" s="17"/>
      <c r="B39" s="14" t="s">
        <v>155</v>
      </c>
      <c r="C39" s="14">
        <f>SUM(C34,C17)</f>
        <v>80869271</v>
      </c>
      <c r="D39" s="14">
        <f>SUM(D34,D17)</f>
        <v>41605000</v>
      </c>
      <c r="E39" s="14">
        <f>SUM(E34,E17)</f>
        <v>49500000</v>
      </c>
      <c r="F39" s="3"/>
    </row>
    <row r="40" spans="1:5" s="10" customFormat="1" ht="12.75">
      <c r="A40" s="17"/>
      <c r="B40" s="14"/>
      <c r="C40" s="14"/>
      <c r="D40" s="14"/>
      <c r="E40" s="14"/>
    </row>
    <row r="41" spans="1:5" s="10" customFormat="1" ht="12.75">
      <c r="A41" s="17"/>
      <c r="B41" s="14" t="s">
        <v>177</v>
      </c>
      <c r="C41" s="14">
        <f>SUM(C37,C29)</f>
        <v>80869271</v>
      </c>
      <c r="D41" s="14">
        <f>SUM(D37,D29)</f>
        <v>41605000</v>
      </c>
      <c r="E41" s="14">
        <f>SUM(E37,E29)</f>
        <v>49500000</v>
      </c>
    </row>
  </sheetData>
  <sheetProtection/>
  <mergeCells count="2">
    <mergeCell ref="A1:E1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34.7109375" style="0" customWidth="1"/>
  </cols>
  <sheetData>
    <row r="1" spans="2:3" ht="12.75">
      <c r="B1" s="3" t="s">
        <v>431</v>
      </c>
      <c r="C1" s="3"/>
    </row>
    <row r="3" ht="12.75">
      <c r="A3" s="10"/>
    </row>
    <row r="4" ht="12.75">
      <c r="A4" s="3" t="s">
        <v>359</v>
      </c>
    </row>
    <row r="5" spans="1:4" ht="12.75">
      <c r="A5" s="58" t="s">
        <v>178</v>
      </c>
      <c r="B5" s="59"/>
      <c r="C5" s="59"/>
      <c r="D5" s="59"/>
    </row>
    <row r="6" spans="1:4" ht="12.75">
      <c r="A6" s="3"/>
      <c r="D6" t="s">
        <v>48</v>
      </c>
    </row>
    <row r="8" spans="1:4" ht="12.75">
      <c r="A8" s="3" t="s">
        <v>179</v>
      </c>
      <c r="B8" t="s">
        <v>180</v>
      </c>
      <c r="D8">
        <v>0</v>
      </c>
    </row>
    <row r="9" ht="12.75">
      <c r="A9" s="3"/>
    </row>
    <row r="11" spans="1:4" ht="12.75">
      <c r="A11" s="3" t="s">
        <v>181</v>
      </c>
      <c r="B11" t="s">
        <v>180</v>
      </c>
      <c r="D11">
        <v>0</v>
      </c>
    </row>
    <row r="12" ht="12.75">
      <c r="A12" t="s">
        <v>182</v>
      </c>
    </row>
    <row r="13" ht="12.75">
      <c r="A13" s="10" t="s">
        <v>183</v>
      </c>
    </row>
    <row r="18" spans="1:4" ht="12.75">
      <c r="A18" s="3" t="s">
        <v>184</v>
      </c>
      <c r="B18" t="s">
        <v>180</v>
      </c>
      <c r="D18" s="3">
        <f>SUM(D11,D8)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6">
      <selection activeCell="I6" sqref="I6"/>
    </sheetView>
  </sheetViews>
  <sheetFormatPr defaultColWidth="9.140625" defaultRowHeight="12.75"/>
  <cols>
    <col min="1" max="1" width="36.8515625" style="0" customWidth="1"/>
    <col min="2" max="2" width="15.28125" style="0" bestFit="1" customWidth="1"/>
    <col min="6" max="6" width="14.140625" style="0" customWidth="1"/>
  </cols>
  <sheetData>
    <row r="1" ht="12.75">
      <c r="A1" s="3" t="s">
        <v>432</v>
      </c>
    </row>
    <row r="2" spans="1:6" ht="12.75">
      <c r="A2" s="10"/>
      <c r="B2" s="10"/>
      <c r="F2" s="10" t="s">
        <v>359</v>
      </c>
    </row>
    <row r="4" ht="12.75">
      <c r="A4" s="3" t="s">
        <v>201</v>
      </c>
    </row>
    <row r="5" ht="12.75">
      <c r="A5" s="3" t="s">
        <v>202</v>
      </c>
    </row>
    <row r="6" ht="13.5" thickBot="1"/>
    <row r="7" spans="1:6" ht="13.5" thickBot="1">
      <c r="A7" s="64" t="s">
        <v>203</v>
      </c>
      <c r="B7" s="65">
        <v>2019</v>
      </c>
      <c r="C7" s="65">
        <v>2020</v>
      </c>
      <c r="D7" s="65">
        <v>2021</v>
      </c>
      <c r="E7" s="65">
        <v>2022</v>
      </c>
      <c r="F7" s="65">
        <v>2023</v>
      </c>
    </row>
    <row r="8" spans="1:6" ht="26.25" customHeight="1">
      <c r="A8" s="66" t="s">
        <v>204</v>
      </c>
      <c r="B8" s="147">
        <v>6000000</v>
      </c>
      <c r="C8" s="23">
        <v>6500000</v>
      </c>
      <c r="D8" s="23">
        <v>6000000</v>
      </c>
      <c r="E8" s="23">
        <v>6500000</v>
      </c>
      <c r="F8" s="67">
        <v>6500000</v>
      </c>
    </row>
    <row r="9" spans="1:6" ht="54.75" customHeight="1">
      <c r="A9" s="68" t="s">
        <v>205</v>
      </c>
      <c r="B9" s="148"/>
      <c r="C9" s="2"/>
      <c r="D9" s="2"/>
      <c r="E9" s="2"/>
      <c r="F9" s="69"/>
    </row>
    <row r="10" spans="1:6" ht="29.25" customHeight="1">
      <c r="A10" s="68" t="s">
        <v>206</v>
      </c>
      <c r="B10" s="148">
        <v>127000</v>
      </c>
      <c r="C10" s="2">
        <v>150000</v>
      </c>
      <c r="D10" s="2">
        <v>150000</v>
      </c>
      <c r="E10" s="2">
        <v>150000</v>
      </c>
      <c r="F10" s="69">
        <v>150000</v>
      </c>
    </row>
    <row r="11" spans="1:6" ht="38.25" customHeight="1">
      <c r="A11" s="68" t="s">
        <v>207</v>
      </c>
      <c r="B11" s="148">
        <v>0</v>
      </c>
      <c r="C11" s="2"/>
      <c r="D11" s="2"/>
      <c r="E11" s="2"/>
      <c r="F11" s="69"/>
    </row>
    <row r="12" spans="1:6" ht="24.75" customHeight="1">
      <c r="A12" s="68" t="s">
        <v>208</v>
      </c>
      <c r="B12" s="148">
        <v>220000</v>
      </c>
      <c r="C12" s="2">
        <v>200000</v>
      </c>
      <c r="D12" s="2">
        <v>200000</v>
      </c>
      <c r="E12" s="2">
        <v>200000</v>
      </c>
      <c r="F12" s="69">
        <v>200000</v>
      </c>
    </row>
    <row r="13" spans="1:6" ht="26.25" customHeight="1" thickBot="1">
      <c r="A13" s="70" t="s">
        <v>209</v>
      </c>
      <c r="B13" s="149">
        <v>0</v>
      </c>
      <c r="C13" s="71"/>
      <c r="D13" s="72"/>
      <c r="E13" s="72"/>
      <c r="F13" s="73"/>
    </row>
    <row r="14" spans="1:6" ht="13.5" thickBot="1">
      <c r="A14" s="64" t="s">
        <v>11</v>
      </c>
      <c r="B14" s="150">
        <f>SUM(B8:B13)</f>
        <v>6347000</v>
      </c>
      <c r="C14" s="74">
        <f>SUM(C8:C13)</f>
        <v>6850000</v>
      </c>
      <c r="D14" s="74">
        <f>SUM(D8:D13)</f>
        <v>6350000</v>
      </c>
      <c r="E14" s="74">
        <f>SUM(E8:E13)</f>
        <v>6850000</v>
      </c>
      <c r="F14" s="74">
        <f>SUM(F8:F13)</f>
        <v>6850000</v>
      </c>
    </row>
    <row r="15" ht="12.75">
      <c r="A15" s="3"/>
    </row>
    <row r="16" spans="3:6" ht="13.5" thickBot="1">
      <c r="C16" s="75"/>
      <c r="D16" s="75"/>
      <c r="E16" s="75"/>
      <c r="F16" s="75"/>
    </row>
    <row r="17" spans="1:6" ht="25.5" customHeight="1" thickBot="1">
      <c r="A17" s="76" t="s">
        <v>210</v>
      </c>
      <c r="B17" s="77">
        <v>2017</v>
      </c>
      <c r="C17" s="78">
        <v>2018</v>
      </c>
      <c r="D17" s="77">
        <v>2019</v>
      </c>
      <c r="E17" s="78">
        <v>2020</v>
      </c>
      <c r="F17" s="77">
        <v>2021</v>
      </c>
    </row>
    <row r="18" spans="1:6" ht="12.75">
      <c r="A18" s="79" t="s">
        <v>211</v>
      </c>
      <c r="B18" s="80"/>
      <c r="C18" s="23"/>
      <c r="D18" s="23"/>
      <c r="E18" s="23"/>
      <c r="F18" s="67"/>
    </row>
    <row r="19" spans="1:6" ht="21" customHeight="1">
      <c r="A19" s="68" t="s">
        <v>212</v>
      </c>
      <c r="B19" s="81"/>
      <c r="C19" s="2" t="s">
        <v>22</v>
      </c>
      <c r="D19" s="2" t="s">
        <v>22</v>
      </c>
      <c r="E19" s="2" t="s">
        <v>22</v>
      </c>
      <c r="F19" s="69" t="s">
        <v>22</v>
      </c>
    </row>
    <row r="20" spans="1:6" ht="12.75">
      <c r="A20" s="68" t="s">
        <v>213</v>
      </c>
      <c r="B20" s="81"/>
      <c r="C20" s="2"/>
      <c r="D20" s="2"/>
      <c r="E20" s="2"/>
      <c r="F20" s="69"/>
    </row>
    <row r="21" spans="1:6" ht="12.75">
      <c r="A21" s="68" t="s">
        <v>214</v>
      </c>
      <c r="B21" s="81"/>
      <c r="C21" s="2"/>
      <c r="D21" s="2"/>
      <c r="E21" s="2"/>
      <c r="F21" s="69"/>
    </row>
    <row r="22" spans="1:6" ht="16.5" customHeight="1">
      <c r="A22" s="68" t="s">
        <v>215</v>
      </c>
      <c r="B22" s="81"/>
      <c r="C22" s="2"/>
      <c r="D22" s="2"/>
      <c r="E22" s="2"/>
      <c r="F22" s="69"/>
    </row>
    <row r="23" spans="1:6" ht="28.5" customHeight="1">
      <c r="A23" s="68" t="s">
        <v>216</v>
      </c>
      <c r="B23" s="81"/>
      <c r="C23" s="2"/>
      <c r="D23" s="2"/>
      <c r="E23" s="2"/>
      <c r="F23" s="69"/>
    </row>
    <row r="24" spans="1:6" ht="38.25" customHeight="1">
      <c r="A24" s="68" t="s">
        <v>217</v>
      </c>
      <c r="B24" s="81"/>
      <c r="C24" s="2"/>
      <c r="D24" s="2"/>
      <c r="E24" s="2"/>
      <c r="F24" s="69"/>
    </row>
    <row r="25" spans="1:6" ht="68.25" customHeight="1" thickBot="1">
      <c r="A25" s="70" t="s">
        <v>218</v>
      </c>
      <c r="B25" s="82"/>
      <c r="C25" s="72"/>
      <c r="D25" s="72"/>
      <c r="E25" s="72"/>
      <c r="F25" s="73"/>
    </row>
    <row r="26" spans="1:6" ht="13.5" thickBot="1">
      <c r="A26" s="64" t="s">
        <v>11</v>
      </c>
      <c r="B26" s="77"/>
      <c r="C26" s="83"/>
      <c r="D26" s="83"/>
      <c r="E26" s="83"/>
      <c r="F26" s="8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28125" style="0" bestFit="1" customWidth="1"/>
    <col min="2" max="2" width="13.7109375" style="0" bestFit="1" customWidth="1"/>
  </cols>
  <sheetData>
    <row r="1" ht="12.75">
      <c r="A1" s="3" t="s">
        <v>414</v>
      </c>
    </row>
    <row r="2" ht="12.75">
      <c r="A2" s="3" t="s">
        <v>60</v>
      </c>
    </row>
    <row r="3" ht="12.75">
      <c r="A3" s="3" t="s">
        <v>37</v>
      </c>
    </row>
    <row r="5" ht="12.75">
      <c r="A5" s="3" t="s">
        <v>359</v>
      </c>
    </row>
    <row r="6" ht="12.75">
      <c r="B6" s="43" t="s">
        <v>323</v>
      </c>
    </row>
    <row r="7" spans="1:2" ht="12.75">
      <c r="A7" s="14" t="s">
        <v>1</v>
      </c>
      <c r="B7" s="39" t="s">
        <v>29</v>
      </c>
    </row>
    <row r="8" spans="1:2" ht="15">
      <c r="A8" s="22"/>
      <c r="B8" s="38"/>
    </row>
    <row r="9" spans="1:2" ht="12.75">
      <c r="A9" s="17" t="s">
        <v>235</v>
      </c>
      <c r="B9" s="126">
        <v>20593286</v>
      </c>
    </row>
    <row r="10" spans="1:2" ht="12.75">
      <c r="A10" s="17"/>
      <c r="B10" s="133"/>
    </row>
    <row r="11" spans="1:2" ht="12.75">
      <c r="A11" s="14" t="s">
        <v>44</v>
      </c>
      <c r="B11" s="126">
        <f>SUM(B9:B10)</f>
        <v>20593286</v>
      </c>
    </row>
    <row r="12" spans="1:2" ht="12.75">
      <c r="A12" s="10"/>
      <c r="B12" s="10"/>
    </row>
    <row r="13" spans="1:2" ht="12.75">
      <c r="A13" s="10"/>
      <c r="B13" s="10"/>
    </row>
    <row r="14" spans="1:2" ht="12.75">
      <c r="A14" s="3" t="s">
        <v>127</v>
      </c>
      <c r="B14" s="10"/>
    </row>
    <row r="15" spans="1:2" ht="12.75">
      <c r="A15" s="3" t="s">
        <v>61</v>
      </c>
      <c r="B15" s="10"/>
    </row>
    <row r="16" spans="1:2" ht="12.75">
      <c r="A16" s="3" t="s">
        <v>94</v>
      </c>
      <c r="B16" s="10"/>
    </row>
    <row r="17" spans="1:2" ht="12.75">
      <c r="A17" s="10"/>
      <c r="B17" s="10"/>
    </row>
    <row r="18" spans="1:2" ht="12.75">
      <c r="A18" s="14" t="s">
        <v>1</v>
      </c>
      <c r="B18" s="39" t="s">
        <v>29</v>
      </c>
    </row>
    <row r="19" spans="1:2" ht="15">
      <c r="A19" s="20" t="s">
        <v>22</v>
      </c>
      <c r="B19" s="22"/>
    </row>
    <row r="20" spans="1:2" ht="12.75">
      <c r="A20" s="17" t="s">
        <v>62</v>
      </c>
      <c r="B20" s="14">
        <v>0</v>
      </c>
    </row>
    <row r="21" spans="1:2" ht="12.75">
      <c r="A21" s="17" t="s">
        <v>106</v>
      </c>
      <c r="B21" s="14">
        <v>0</v>
      </c>
    </row>
    <row r="22" spans="1:2" ht="12.75">
      <c r="A22" s="17"/>
      <c r="B22" s="17"/>
    </row>
    <row r="23" spans="1:2" ht="12.75">
      <c r="A23" s="14" t="s">
        <v>44</v>
      </c>
      <c r="B23" s="14">
        <f>SUM(B20:B22)</f>
        <v>0</v>
      </c>
    </row>
    <row r="24" ht="12.75">
      <c r="B24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1"/>
  <sheetViews>
    <sheetView view="pageBreakPreview" zoomScaleSheetLayoutView="100" zoomScalePageLayoutView="0" workbookViewId="0" topLeftCell="A1">
      <selection activeCell="D5" sqref="D5"/>
    </sheetView>
  </sheetViews>
  <sheetFormatPr defaultColWidth="9.140625" defaultRowHeight="12.75"/>
  <cols>
    <col min="2" max="2" width="42.57421875" style="0" customWidth="1"/>
    <col min="3" max="3" width="20.57421875" style="0" bestFit="1" customWidth="1"/>
    <col min="7" max="7" width="31.57421875" style="0" customWidth="1"/>
    <col min="8" max="8" width="12.57421875" style="0" customWidth="1"/>
  </cols>
  <sheetData>
    <row r="1" spans="2:5" ht="12.75">
      <c r="B1" s="3" t="s">
        <v>415</v>
      </c>
      <c r="E1" t="s">
        <v>22</v>
      </c>
    </row>
    <row r="2" ht="12.75">
      <c r="B2" s="3" t="s">
        <v>87</v>
      </c>
    </row>
    <row r="3" ht="12.75">
      <c r="B3" s="3" t="s">
        <v>59</v>
      </c>
    </row>
    <row r="5" spans="1:2" ht="12.75">
      <c r="A5" s="4"/>
      <c r="B5" t="s">
        <v>270</v>
      </c>
    </row>
    <row r="6" spans="1:4" ht="12.75">
      <c r="A6" s="1"/>
      <c r="B6" s="1"/>
      <c r="C6" s="42" t="s">
        <v>294</v>
      </c>
      <c r="D6" s="3"/>
    </row>
    <row r="7" spans="1:3" ht="12.75">
      <c r="A7" s="32" t="s">
        <v>0</v>
      </c>
      <c r="B7" s="32" t="s">
        <v>1</v>
      </c>
      <c r="C7" s="34">
        <v>2019</v>
      </c>
    </row>
    <row r="8" spans="1:3" ht="15">
      <c r="A8" s="28"/>
      <c r="B8" s="29"/>
      <c r="C8" s="34" t="s">
        <v>24</v>
      </c>
    </row>
    <row r="9" spans="1:3" ht="17.25">
      <c r="A9" s="30" t="s">
        <v>22</v>
      </c>
      <c r="B9" s="21" t="s">
        <v>2</v>
      </c>
      <c r="C9" s="21" t="s">
        <v>22</v>
      </c>
    </row>
    <row r="10" spans="1:8" ht="17.25">
      <c r="A10" s="30"/>
      <c r="B10" s="21"/>
      <c r="C10" s="21"/>
      <c r="G10" s="3"/>
      <c r="H10" s="3"/>
    </row>
    <row r="11" spans="1:8" ht="12.75">
      <c r="A11" s="14" t="s">
        <v>19</v>
      </c>
      <c r="B11" s="14" t="s">
        <v>2</v>
      </c>
      <c r="C11" s="126">
        <f>105434</f>
        <v>105434</v>
      </c>
      <c r="D11" s="3"/>
      <c r="E11" s="3"/>
      <c r="G11" s="95"/>
      <c r="H11" s="3"/>
    </row>
    <row r="12" spans="1:8" ht="12.75">
      <c r="A12" s="14" t="s">
        <v>23</v>
      </c>
      <c r="B12" s="62" t="s">
        <v>231</v>
      </c>
      <c r="C12" s="126">
        <v>6220000</v>
      </c>
      <c r="G12" s="3"/>
      <c r="H12" s="3"/>
    </row>
    <row r="13" spans="1:8" ht="12.75">
      <c r="A13" s="14" t="s">
        <v>25</v>
      </c>
      <c r="B13" s="14" t="s">
        <v>236</v>
      </c>
      <c r="C13" s="126">
        <f>492000+22338748</f>
        <v>22830748</v>
      </c>
      <c r="G13" s="3"/>
      <c r="H13" s="3"/>
    </row>
    <row r="14" spans="1:8" ht="12.75">
      <c r="A14" s="14" t="s">
        <v>26</v>
      </c>
      <c r="B14" s="14" t="s">
        <v>53</v>
      </c>
      <c r="C14" s="126">
        <v>50000</v>
      </c>
      <c r="G14" s="3"/>
      <c r="H14" s="3"/>
    </row>
    <row r="15" spans="1:23" ht="12.75">
      <c r="A15" s="14" t="s">
        <v>27</v>
      </c>
      <c r="B15" s="14" t="s">
        <v>152</v>
      </c>
      <c r="C15" s="126">
        <v>0</v>
      </c>
      <c r="G15" s="3"/>
      <c r="H15" s="3"/>
      <c r="W15" s="3"/>
    </row>
    <row r="16" spans="1:23" ht="12.75">
      <c r="A16" s="35" t="s">
        <v>161</v>
      </c>
      <c r="B16" s="14" t="s">
        <v>91</v>
      </c>
      <c r="C16" s="126"/>
      <c r="D16" s="3"/>
      <c r="E16" s="3"/>
      <c r="G16" s="3"/>
      <c r="H16" s="3"/>
      <c r="W16" s="3"/>
    </row>
    <row r="17" spans="1:23" ht="12.75">
      <c r="A17" s="35" t="s">
        <v>43</v>
      </c>
      <c r="B17" s="14" t="s">
        <v>268</v>
      </c>
      <c r="C17" s="126"/>
      <c r="W17" s="3"/>
    </row>
    <row r="18" spans="1:23" ht="12.75">
      <c r="A18" s="14" t="s">
        <v>22</v>
      </c>
      <c r="B18" s="14" t="s">
        <v>117</v>
      </c>
      <c r="C18" s="126">
        <f>SUM(C11:C17)</f>
        <v>29206182</v>
      </c>
      <c r="W18" s="3"/>
    </row>
    <row r="19" spans="1:23" ht="17.25">
      <c r="A19" s="31" t="s">
        <v>22</v>
      </c>
      <c r="B19" s="10" t="s">
        <v>22</v>
      </c>
      <c r="C19" s="10"/>
      <c r="W19" s="3"/>
    </row>
    <row r="20" spans="1:23" ht="15">
      <c r="A20" s="21" t="s">
        <v>22</v>
      </c>
      <c r="B20" s="21" t="s">
        <v>15</v>
      </c>
      <c r="C20" s="26"/>
      <c r="D20" s="5"/>
      <c r="W20" s="3"/>
    </row>
    <row r="21" spans="1:23" ht="15">
      <c r="A21" s="10"/>
      <c r="B21" s="21" t="s">
        <v>22</v>
      </c>
      <c r="C21" s="26"/>
      <c r="D21" s="5"/>
      <c r="W21" s="3"/>
    </row>
    <row r="22" spans="1:23" ht="15">
      <c r="A22" s="14" t="s">
        <v>0</v>
      </c>
      <c r="B22" s="14" t="s">
        <v>1</v>
      </c>
      <c r="C22" s="127"/>
      <c r="D22" s="5"/>
      <c r="P22" s="3"/>
      <c r="Q22" s="3"/>
      <c r="R22" s="3"/>
      <c r="S22" s="3"/>
      <c r="T22" s="3"/>
      <c r="U22" s="3"/>
      <c r="V22" s="3"/>
      <c r="W22" s="3"/>
    </row>
    <row r="23" spans="1:22" ht="15">
      <c r="A23" s="36" t="s">
        <v>66</v>
      </c>
      <c r="B23" s="62" t="s">
        <v>231</v>
      </c>
      <c r="C23" s="126">
        <v>600000</v>
      </c>
      <c r="D23" s="5"/>
      <c r="U23" s="3"/>
      <c r="V23" s="3"/>
    </row>
    <row r="24" spans="1:22" ht="15">
      <c r="A24" s="36" t="s">
        <v>23</v>
      </c>
      <c r="B24" s="14" t="s">
        <v>6</v>
      </c>
      <c r="C24" s="126">
        <v>127000</v>
      </c>
      <c r="D24" s="5"/>
      <c r="U24" s="3"/>
      <c r="V24" s="3"/>
    </row>
    <row r="25" spans="1:22" ht="15">
      <c r="A25" s="14" t="s">
        <v>25</v>
      </c>
      <c r="B25" s="14" t="s">
        <v>200</v>
      </c>
      <c r="C25" s="126">
        <v>30834803</v>
      </c>
      <c r="D25" s="5"/>
      <c r="U25" s="3"/>
      <c r="V25" s="3"/>
    </row>
    <row r="26" spans="1:4" ht="15">
      <c r="A26" s="14" t="s">
        <v>26</v>
      </c>
      <c r="B26" s="14" t="s">
        <v>237</v>
      </c>
      <c r="C26" s="126">
        <v>20101286</v>
      </c>
      <c r="D26" s="5"/>
    </row>
    <row r="27" spans="1:4" ht="15">
      <c r="A27" s="14" t="s">
        <v>27</v>
      </c>
      <c r="B27" s="14" t="s">
        <v>118</v>
      </c>
      <c r="C27" s="126">
        <f>SUM(C23:C26)</f>
        <v>51663089</v>
      </c>
      <c r="D27" s="5"/>
    </row>
    <row r="28" spans="1:4" s="21" customFormat="1" ht="15">
      <c r="A28" s="54"/>
      <c r="B28" s="20" t="s">
        <v>93</v>
      </c>
      <c r="C28" s="129">
        <f>SUM(C27,C18)</f>
        <v>80869271</v>
      </c>
      <c r="D28" s="51"/>
    </row>
    <row r="29" spans="1:4" ht="15">
      <c r="A29" s="5"/>
      <c r="C29" s="10"/>
      <c r="D29" s="5"/>
    </row>
    <row r="30" spans="1:4" ht="15">
      <c r="A30" s="5"/>
      <c r="D30" s="5"/>
    </row>
    <row r="31" spans="1:4" ht="15">
      <c r="A31" s="5"/>
      <c r="D31" s="5"/>
    </row>
    <row r="32" spans="1:4" ht="15">
      <c r="A32" s="26"/>
      <c r="B32" s="10" t="s">
        <v>128</v>
      </c>
      <c r="C32" s="26"/>
      <c r="D32" s="5"/>
    </row>
    <row r="33" spans="1:4" ht="15">
      <c r="A33" s="18"/>
      <c r="B33" s="18"/>
      <c r="C33" s="41" t="s">
        <v>294</v>
      </c>
      <c r="D33" s="5"/>
    </row>
    <row r="34" spans="1:4" ht="15">
      <c r="A34" s="32" t="s">
        <v>0</v>
      </c>
      <c r="B34" s="32" t="s">
        <v>1</v>
      </c>
      <c r="C34" s="34">
        <v>2019</v>
      </c>
      <c r="D34" s="5"/>
    </row>
    <row r="35" spans="1:4" ht="15">
      <c r="A35" s="27"/>
      <c r="B35" s="27"/>
      <c r="C35" s="33" t="s">
        <v>24</v>
      </c>
      <c r="D35" s="5"/>
    </row>
    <row r="36" spans="1:3" ht="15">
      <c r="A36" s="26"/>
      <c r="B36" s="21" t="s">
        <v>8</v>
      </c>
      <c r="C36" s="26"/>
    </row>
    <row r="37" spans="1:3" ht="15">
      <c r="A37" s="26" t="s">
        <v>22</v>
      </c>
      <c r="B37" s="26"/>
      <c r="C37" s="21"/>
    </row>
    <row r="38" spans="1:3" ht="12.75">
      <c r="A38" s="14" t="s">
        <v>3</v>
      </c>
      <c r="B38" s="14" t="s">
        <v>56</v>
      </c>
      <c r="C38" s="126">
        <v>7932480</v>
      </c>
    </row>
    <row r="39" spans="1:3" ht="12.75">
      <c r="A39" s="14" t="s">
        <v>4</v>
      </c>
      <c r="B39" s="14" t="s">
        <v>57</v>
      </c>
      <c r="C39" s="126">
        <v>1480534</v>
      </c>
    </row>
    <row r="40" spans="1:3" ht="12.75">
      <c r="A40" s="14" t="s">
        <v>9</v>
      </c>
      <c r="B40" s="14" t="s">
        <v>114</v>
      </c>
      <c r="C40" s="126">
        <v>11232748</v>
      </c>
    </row>
    <row r="41" spans="1:3" ht="12.75">
      <c r="A41" s="14" t="s">
        <v>10</v>
      </c>
      <c r="B41" s="108" t="s">
        <v>159</v>
      </c>
      <c r="C41" s="126">
        <v>4561000</v>
      </c>
    </row>
    <row r="42" spans="1:3" ht="12.75">
      <c r="A42" s="14" t="s">
        <v>67</v>
      </c>
      <c r="B42" s="108" t="s">
        <v>285</v>
      </c>
      <c r="C42" s="126">
        <v>315000</v>
      </c>
    </row>
    <row r="43" spans="1:3" ht="12.75">
      <c r="A43" s="14" t="s">
        <v>68</v>
      </c>
      <c r="B43" s="108" t="s">
        <v>284</v>
      </c>
      <c r="C43" s="126">
        <f>3059420</f>
        <v>3059420</v>
      </c>
    </row>
    <row r="44" spans="1:3" ht="12.75">
      <c r="A44" s="14" t="s">
        <v>12</v>
      </c>
      <c r="B44" s="157" t="s">
        <v>286</v>
      </c>
      <c r="C44" s="159">
        <v>625000</v>
      </c>
    </row>
    <row r="45" spans="1:3" ht="12.75">
      <c r="A45" s="14" t="s">
        <v>95</v>
      </c>
      <c r="B45" s="158"/>
      <c r="C45" s="160"/>
    </row>
    <row r="46" spans="1:3" ht="12.75">
      <c r="A46" s="17"/>
      <c r="B46" s="14" t="s">
        <v>130</v>
      </c>
      <c r="C46" s="126">
        <f>SUM(C38:C45)</f>
        <v>29206182</v>
      </c>
    </row>
    <row r="47" spans="1:3" ht="15">
      <c r="A47" s="26"/>
      <c r="B47" s="26"/>
      <c r="C47" s="26"/>
    </row>
    <row r="48" spans="1:3" ht="15">
      <c r="A48" s="26"/>
      <c r="B48" s="21" t="s">
        <v>42</v>
      </c>
      <c r="C48" s="26"/>
    </row>
    <row r="49" spans="1:3" ht="15">
      <c r="A49" s="26" t="s">
        <v>22</v>
      </c>
      <c r="B49" s="21"/>
      <c r="C49" s="26"/>
    </row>
    <row r="50" spans="1:3" ht="12.75">
      <c r="A50" s="14" t="s">
        <v>3</v>
      </c>
      <c r="B50" s="14" t="s">
        <v>58</v>
      </c>
      <c r="C50" s="126">
        <v>26977080</v>
      </c>
    </row>
    <row r="51" spans="1:3" ht="12.75">
      <c r="A51" s="14" t="s">
        <v>4</v>
      </c>
      <c r="B51" s="14" t="s">
        <v>399</v>
      </c>
      <c r="C51" s="126">
        <v>7283812</v>
      </c>
    </row>
    <row r="52" spans="1:3" ht="12.75">
      <c r="A52" s="14" t="s">
        <v>9</v>
      </c>
      <c r="B52" s="14" t="s">
        <v>238</v>
      </c>
      <c r="C52" s="126"/>
    </row>
    <row r="53" spans="1:3" ht="12.75">
      <c r="A53" s="14" t="s">
        <v>10</v>
      </c>
      <c r="B53" s="14" t="s">
        <v>239</v>
      </c>
      <c r="C53" s="126"/>
    </row>
    <row r="54" spans="1:3" ht="12.75">
      <c r="A54" s="14" t="s">
        <v>67</v>
      </c>
      <c r="B54" s="14" t="s">
        <v>240</v>
      </c>
      <c r="C54" s="126"/>
    </row>
    <row r="55" spans="1:3" ht="12.75">
      <c r="A55" s="14" t="s">
        <v>68</v>
      </c>
      <c r="B55" s="108" t="s">
        <v>20</v>
      </c>
      <c r="C55" s="126">
        <v>17402197</v>
      </c>
    </row>
    <row r="56" spans="1:3" ht="12.75">
      <c r="A56" s="17"/>
      <c r="B56" s="14" t="s">
        <v>131</v>
      </c>
      <c r="C56" s="126">
        <f>SUM(C50:C55)</f>
        <v>51663089</v>
      </c>
    </row>
    <row r="57" ht="12.75">
      <c r="C57" s="128"/>
    </row>
    <row r="58" spans="1:3" ht="17.25">
      <c r="A58" s="2"/>
      <c r="B58" s="14" t="s">
        <v>129</v>
      </c>
      <c r="C58" s="130">
        <f>SUM(,C56,C46)</f>
        <v>80869271</v>
      </c>
    </row>
    <row r="59" ht="12.75">
      <c r="C59" s="128"/>
    </row>
    <row r="60" spans="2:3" s="21" customFormat="1" ht="15">
      <c r="B60" s="21" t="s">
        <v>2</v>
      </c>
      <c r="C60" s="131">
        <f>SUM(C18)</f>
        <v>29206182</v>
      </c>
    </row>
    <row r="61" spans="2:3" s="21" customFormat="1" ht="15">
      <c r="B61" s="21" t="s">
        <v>8</v>
      </c>
      <c r="C61" s="132">
        <f>SUM(C46)</f>
        <v>29206182</v>
      </c>
    </row>
    <row r="62" spans="2:3" s="21" customFormat="1" ht="15">
      <c r="B62" s="21" t="s">
        <v>225</v>
      </c>
      <c r="C62" s="132">
        <f>SUM(C60-C61)</f>
        <v>0</v>
      </c>
    </row>
    <row r="63" s="21" customFormat="1" ht="15">
      <c r="C63" s="131"/>
    </row>
    <row r="64" s="21" customFormat="1" ht="15">
      <c r="C64" s="131"/>
    </row>
    <row r="65" spans="2:3" s="21" customFormat="1" ht="15">
      <c r="B65" s="21" t="s">
        <v>15</v>
      </c>
      <c r="C65" s="131">
        <f>SUM(C27)</f>
        <v>51663089</v>
      </c>
    </row>
    <row r="66" spans="2:3" s="21" customFormat="1" ht="15">
      <c r="B66" s="21" t="s">
        <v>42</v>
      </c>
      <c r="C66" s="131">
        <f>SUM(C56)</f>
        <v>51663089</v>
      </c>
    </row>
    <row r="67" spans="2:3" s="21" customFormat="1" ht="15">
      <c r="B67" s="21" t="s">
        <v>225</v>
      </c>
      <c r="C67" s="131">
        <f>SUM(C65-C66)</f>
        <v>0</v>
      </c>
    </row>
    <row r="68" ht="12.75">
      <c r="C68" s="128"/>
    </row>
    <row r="69" ht="12.75">
      <c r="C69" s="128"/>
    </row>
    <row r="70" ht="12.75">
      <c r="C70" s="128"/>
    </row>
    <row r="71" spans="2:3" s="21" customFormat="1" ht="15">
      <c r="B71" s="21" t="s">
        <v>226</v>
      </c>
      <c r="C71" s="131">
        <f>SUM(C28)</f>
        <v>80869271</v>
      </c>
    </row>
    <row r="72" spans="2:3" s="21" customFormat="1" ht="15">
      <c r="B72" s="21" t="s">
        <v>227</v>
      </c>
      <c r="C72" s="131">
        <f>SUM(C66,C61)</f>
        <v>80869271</v>
      </c>
    </row>
    <row r="73" spans="2:3" s="21" customFormat="1" ht="15">
      <c r="B73" s="21" t="s">
        <v>228</v>
      </c>
      <c r="C73" s="131">
        <v>0</v>
      </c>
    </row>
    <row r="75" ht="12.75">
      <c r="C75" s="8"/>
    </row>
    <row r="79" ht="15">
      <c r="C79" s="7"/>
    </row>
    <row r="93" ht="12.75">
      <c r="C93" s="1"/>
    </row>
    <row r="94" ht="12.75">
      <c r="C94" s="1"/>
    </row>
    <row r="95" ht="12.75">
      <c r="C95" s="1"/>
    </row>
    <row r="97" ht="12.75">
      <c r="C97" s="8"/>
    </row>
    <row r="99" ht="15">
      <c r="C99" s="7"/>
    </row>
    <row r="101" ht="12.75">
      <c r="C101" s="8"/>
    </row>
    <row r="102" ht="12.75">
      <c r="C102" s="8"/>
    </row>
    <row r="106" ht="12.75">
      <c r="C106" s="9"/>
    </row>
    <row r="123" ht="12.75">
      <c r="C123" s="8"/>
    </row>
    <row r="135" ht="12.75">
      <c r="C135" s="8"/>
    </row>
    <row r="140" ht="12.75">
      <c r="C140" s="8"/>
    </row>
    <row r="152" ht="15">
      <c r="C152" s="7"/>
    </row>
    <row r="153" ht="12.75">
      <c r="C153" s="8"/>
    </row>
    <row r="155" ht="12.75">
      <c r="C155" s="8"/>
    </row>
    <row r="163" ht="12.75">
      <c r="C163" s="8"/>
    </row>
    <row r="168" ht="12.75">
      <c r="C168" s="8"/>
    </row>
    <row r="170" ht="12.75">
      <c r="C170" s="8"/>
    </row>
    <row r="171" ht="12.75">
      <c r="C171" s="8"/>
    </row>
    <row r="183" ht="12.75">
      <c r="C183" s="8"/>
    </row>
    <row r="188" ht="12.75">
      <c r="C188" s="1"/>
    </row>
    <row r="189" ht="12.75">
      <c r="C189" s="1"/>
    </row>
    <row r="190" ht="12.75">
      <c r="C190" s="1"/>
    </row>
    <row r="192" ht="15">
      <c r="C192" s="6"/>
    </row>
    <row r="204" ht="15">
      <c r="C204" s="7"/>
    </row>
    <row r="220" spans="3:4" ht="13.5">
      <c r="C220" s="11"/>
      <c r="D220" s="11"/>
    </row>
    <row r="221" spans="3:4" ht="13.5">
      <c r="C221" s="11"/>
      <c r="D221" s="11"/>
    </row>
    <row r="222" spans="3:4" ht="13.5">
      <c r="C222" s="11"/>
      <c r="D222" s="11"/>
    </row>
    <row r="223" spans="3:4" ht="13.5">
      <c r="C223" s="11"/>
      <c r="D223" s="11"/>
    </row>
    <row r="224" spans="3:5" ht="13.5">
      <c r="C224" s="12"/>
      <c r="D224" s="12"/>
      <c r="E224" s="12"/>
    </row>
    <row r="225" spans="3:5" ht="13.5">
      <c r="C225" s="13"/>
      <c r="D225" s="13"/>
      <c r="E225" s="13"/>
    </row>
    <row r="226" spans="3:5" ht="13.5">
      <c r="C226" s="12"/>
      <c r="D226" s="13"/>
      <c r="E226" s="13"/>
    </row>
    <row r="227" spans="3:5" ht="13.5">
      <c r="C227" s="12"/>
      <c r="D227" s="12"/>
      <c r="E227" s="12"/>
    </row>
    <row r="228" spans="3:5" ht="13.5">
      <c r="C228" s="12"/>
      <c r="D228" s="12"/>
      <c r="E228" s="12"/>
    </row>
    <row r="229" spans="3:5" ht="13.5">
      <c r="C229" s="12"/>
      <c r="D229" s="12"/>
      <c r="E229" s="12"/>
    </row>
    <row r="230" spans="3:5" ht="13.5">
      <c r="C230" s="12"/>
      <c r="D230" s="12"/>
      <c r="E230" s="12"/>
    </row>
    <row r="231" spans="3:5" ht="13.5">
      <c r="C231" s="12"/>
      <c r="D231" s="12"/>
      <c r="E231" s="12"/>
    </row>
    <row r="232" spans="3:5" ht="13.5">
      <c r="C232" s="12"/>
      <c r="D232" s="13"/>
      <c r="E232" s="13"/>
    </row>
    <row r="236" spans="3:4" ht="12.75">
      <c r="C236" s="3"/>
      <c r="D236" s="3"/>
    </row>
    <row r="237" spans="3:4" ht="12.75">
      <c r="C237" s="3"/>
      <c r="D237" s="3"/>
    </row>
    <row r="238" spans="3:4" ht="12.75">
      <c r="C238" s="3"/>
      <c r="D238" s="3"/>
    </row>
    <row r="240" spans="3:6" ht="12.75">
      <c r="C240" s="3"/>
      <c r="D240" s="3"/>
      <c r="E240" s="3"/>
      <c r="F240" s="3"/>
    </row>
    <row r="251" spans="4:6" ht="12.75">
      <c r="D251" s="3"/>
      <c r="E251" s="3"/>
      <c r="F251" s="3"/>
    </row>
    <row r="260" spans="4:6" ht="12.75">
      <c r="D260" s="3"/>
      <c r="E260" s="3"/>
      <c r="F260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5" spans="4:5" ht="12.75">
      <c r="D275" s="3"/>
      <c r="E275" s="3"/>
    </row>
    <row r="276" spans="3:5" ht="12.75">
      <c r="C276" s="3"/>
      <c r="D276" s="10"/>
      <c r="E276" s="10"/>
    </row>
    <row r="278" spans="3:14" ht="12.75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91" spans="4:15" ht="12.75"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301" spans="4:15" ht="12.75"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</sheetData>
  <sheetProtection/>
  <mergeCells count="2">
    <mergeCell ref="B44:B45"/>
    <mergeCell ref="C44:C45"/>
  </mergeCells>
  <printOptions/>
  <pageMargins left="0.75" right="0.75" top="1" bottom="1" header="0.5" footer="0.5"/>
  <pageSetup fitToHeight="1" fitToWidth="1" horizontalDpi="600" verticalDpi="600" orientation="portrait" paperSize="9" scale="70" r:id="rId1"/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4.57421875" style="10" customWidth="1"/>
    <col min="2" max="2" width="37.00390625" style="10" customWidth="1"/>
    <col min="3" max="3" width="17.00390625" style="10" bestFit="1" customWidth="1"/>
    <col min="4" max="4" width="11.421875" style="10" hidden="1" customWidth="1"/>
    <col min="5" max="5" width="8.57421875" style="10" hidden="1" customWidth="1"/>
    <col min="6" max="6" width="8.421875" style="10" hidden="1" customWidth="1"/>
    <col min="7" max="7" width="88.00390625" style="10" customWidth="1"/>
    <col min="8" max="16384" width="9.140625" style="10" customWidth="1"/>
  </cols>
  <sheetData>
    <row r="1" ht="12.75">
      <c r="B1" s="3" t="s">
        <v>416</v>
      </c>
    </row>
    <row r="2" ht="12.75">
      <c r="B2" s="3" t="s">
        <v>72</v>
      </c>
    </row>
    <row r="3" ht="12.75">
      <c r="D3" s="3"/>
    </row>
    <row r="4" spans="2:4" ht="12.75">
      <c r="B4" s="3" t="s">
        <v>359</v>
      </c>
      <c r="D4" s="3"/>
    </row>
    <row r="5" spans="1:6" ht="39">
      <c r="A5" s="18"/>
      <c r="B5" s="18"/>
      <c r="C5" s="41" t="s">
        <v>294</v>
      </c>
      <c r="D5" s="95" t="s">
        <v>221</v>
      </c>
      <c r="E5" s="95" t="s">
        <v>222</v>
      </c>
      <c r="F5" s="95" t="s">
        <v>223</v>
      </c>
    </row>
    <row r="6" spans="1:6" ht="12.75">
      <c r="A6" s="32" t="s">
        <v>0</v>
      </c>
      <c r="B6" s="32" t="s">
        <v>1</v>
      </c>
      <c r="C6" s="34">
        <v>2018</v>
      </c>
      <c r="D6" s="15"/>
      <c r="E6" s="14"/>
      <c r="F6" s="17"/>
    </row>
    <row r="7" spans="1:6" ht="15">
      <c r="A7" s="40"/>
      <c r="B7" s="40"/>
      <c r="C7" s="44" t="s">
        <v>24</v>
      </c>
      <c r="D7" s="15"/>
      <c r="E7" s="14"/>
      <c r="F7" s="17"/>
    </row>
    <row r="8" spans="1:6" s="3" customFormat="1" ht="21" customHeight="1">
      <c r="A8" s="24" t="s">
        <v>66</v>
      </c>
      <c r="B8" s="45" t="s">
        <v>2</v>
      </c>
      <c r="C8" s="126">
        <f>SUM(C9:C12)</f>
        <v>105434</v>
      </c>
      <c r="D8" s="107">
        <f>SUM(D9:D12)</f>
        <v>1350000</v>
      </c>
      <c r="E8" s="14"/>
      <c r="F8" s="14"/>
    </row>
    <row r="9" spans="1:6" ht="12.75">
      <c r="A9" s="17" t="s">
        <v>274</v>
      </c>
      <c r="B9" s="17" t="s">
        <v>230</v>
      </c>
      <c r="C9" s="133"/>
      <c r="D9" s="17">
        <v>250000</v>
      </c>
      <c r="E9" s="87"/>
      <c r="F9" s="17"/>
    </row>
    <row r="10" spans="1:6" ht="12.75">
      <c r="A10" s="17" t="s">
        <v>275</v>
      </c>
      <c r="B10" s="17" t="s">
        <v>272</v>
      </c>
      <c r="C10" s="133"/>
      <c r="D10" s="17"/>
      <c r="E10" s="87"/>
      <c r="F10" s="17"/>
    </row>
    <row r="11" spans="1:6" ht="12.75">
      <c r="A11" s="17"/>
      <c r="B11" s="17" t="s">
        <v>332</v>
      </c>
      <c r="C11" s="133">
        <v>105434</v>
      </c>
      <c r="D11" s="17"/>
      <c r="E11" s="87"/>
      <c r="F11" s="17"/>
    </row>
    <row r="12" spans="1:6" ht="12.75">
      <c r="A12" s="17" t="s">
        <v>276</v>
      </c>
      <c r="B12" s="17" t="s">
        <v>229</v>
      </c>
      <c r="C12" s="133"/>
      <c r="D12" s="17">
        <v>1100000</v>
      </c>
      <c r="E12" s="87"/>
      <c r="F12" s="17"/>
    </row>
    <row r="13" spans="1:6" ht="21" customHeight="1">
      <c r="A13" s="14" t="s">
        <v>23</v>
      </c>
      <c r="B13" s="62" t="s">
        <v>231</v>
      </c>
      <c r="C13" s="126">
        <f>SUM(C14:C21)</f>
        <v>6220000</v>
      </c>
      <c r="D13" s="14">
        <f>SUM(D14:D21)</f>
        <v>10258880</v>
      </c>
      <c r="E13" s="14"/>
      <c r="F13" s="14"/>
    </row>
    <row r="14" spans="1:6" ht="17.25" customHeight="1">
      <c r="A14" s="14"/>
      <c r="B14" s="85" t="s">
        <v>288</v>
      </c>
      <c r="C14" s="133">
        <v>5000</v>
      </c>
      <c r="D14" s="17">
        <v>10000</v>
      </c>
      <c r="E14" s="14"/>
      <c r="F14" s="14"/>
    </row>
    <row r="15" spans="1:6" ht="12.75">
      <c r="A15" s="99"/>
      <c r="B15" s="17" t="s">
        <v>5</v>
      </c>
      <c r="C15" s="133"/>
      <c r="D15" s="14"/>
      <c r="E15" s="17"/>
      <c r="F15" s="17"/>
    </row>
    <row r="16" spans="1:6" ht="12.75">
      <c r="A16" s="37"/>
      <c r="B16" s="17" t="s">
        <v>73</v>
      </c>
      <c r="C16" s="133">
        <v>3850000</v>
      </c>
      <c r="D16" s="17">
        <v>8298880</v>
      </c>
      <c r="E16" s="17"/>
      <c r="F16" s="17"/>
    </row>
    <row r="17" spans="1:6" ht="12.75">
      <c r="A17" s="37"/>
      <c r="B17" s="17" t="s">
        <v>167</v>
      </c>
      <c r="C17" s="133">
        <v>1200000</v>
      </c>
      <c r="D17" s="17">
        <v>600000</v>
      </c>
      <c r="E17" s="17"/>
      <c r="F17" s="17"/>
    </row>
    <row r="18" spans="1:6" ht="12.75" hidden="1">
      <c r="A18" s="37"/>
      <c r="B18" s="17" t="s">
        <v>333</v>
      </c>
      <c r="C18" s="133"/>
      <c r="D18" s="17"/>
      <c r="E18" s="17"/>
      <c r="F18" s="17"/>
    </row>
    <row r="19" spans="1:6" ht="12.75">
      <c r="A19" s="37"/>
      <c r="B19" s="17" t="s">
        <v>273</v>
      </c>
      <c r="C19" s="133">
        <v>350000</v>
      </c>
      <c r="D19" s="17">
        <v>50000</v>
      </c>
      <c r="E19" s="17"/>
      <c r="F19" s="17"/>
    </row>
    <row r="20" spans="1:6" ht="12.75">
      <c r="A20" s="99"/>
      <c r="B20" s="17" t="s">
        <v>232</v>
      </c>
      <c r="C20" s="133">
        <v>600000</v>
      </c>
      <c r="D20" s="17">
        <v>1200000</v>
      </c>
      <c r="E20" s="17"/>
      <c r="F20" s="17"/>
    </row>
    <row r="21" spans="1:6" ht="12.75">
      <c r="A21" s="99"/>
      <c r="B21" s="17" t="s">
        <v>88</v>
      </c>
      <c r="C21" s="133">
        <v>215000</v>
      </c>
      <c r="D21" s="17">
        <v>100000</v>
      </c>
      <c r="E21" s="87"/>
      <c r="F21" s="17"/>
    </row>
    <row r="22" spans="1:6" ht="22.5" customHeight="1">
      <c r="A22" s="14" t="s">
        <v>220</v>
      </c>
      <c r="B22" s="62" t="s">
        <v>236</v>
      </c>
      <c r="C22" s="126">
        <f>SUM(C23:C27)</f>
        <v>22830748</v>
      </c>
      <c r="D22" s="14">
        <f>SUM(D24:D27)</f>
        <v>48627120</v>
      </c>
      <c r="E22" s="14"/>
      <c r="F22" s="14"/>
    </row>
    <row r="23" spans="1:6" ht="28.5" customHeight="1">
      <c r="A23" s="14"/>
      <c r="B23" s="85" t="s">
        <v>334</v>
      </c>
      <c r="C23" s="133"/>
      <c r="D23" s="14"/>
      <c r="E23" s="14"/>
      <c r="F23" s="14"/>
    </row>
    <row r="24" spans="1:6" ht="26.25" customHeight="1">
      <c r="A24" s="14"/>
      <c r="B24" s="85" t="s">
        <v>287</v>
      </c>
      <c r="C24" s="133">
        <f>492000+12768308</f>
        <v>13260308</v>
      </c>
      <c r="D24" s="17">
        <v>11201577</v>
      </c>
      <c r="E24" s="17"/>
      <c r="F24" s="17"/>
    </row>
    <row r="25" spans="1:6" ht="39">
      <c r="A25" s="17"/>
      <c r="B25" s="85" t="s">
        <v>291</v>
      </c>
      <c r="C25" s="133">
        <v>7770440</v>
      </c>
      <c r="D25" s="17">
        <v>8633543</v>
      </c>
      <c r="E25" s="17"/>
      <c r="F25" s="17"/>
    </row>
    <row r="26" spans="1:6" ht="26.25">
      <c r="A26" s="17"/>
      <c r="B26" s="85" t="s">
        <v>292</v>
      </c>
      <c r="C26" s="133">
        <v>1800000</v>
      </c>
      <c r="D26" s="17">
        <v>1200000</v>
      </c>
      <c r="E26" s="17"/>
      <c r="F26" s="17"/>
    </row>
    <row r="27" spans="1:6" ht="12.75" hidden="1">
      <c r="A27" s="17"/>
      <c r="B27" s="17" t="s">
        <v>293</v>
      </c>
      <c r="C27" s="133"/>
      <c r="D27" s="17">
        <v>27592000</v>
      </c>
      <c r="E27" s="17"/>
      <c r="F27" s="17"/>
    </row>
    <row r="28" spans="1:6" ht="12.75">
      <c r="A28" s="14" t="s">
        <v>27</v>
      </c>
      <c r="B28" s="14" t="s">
        <v>53</v>
      </c>
      <c r="C28" s="126">
        <v>50000</v>
      </c>
      <c r="D28" s="14">
        <v>250000</v>
      </c>
      <c r="E28" s="17"/>
      <c r="F28" s="17"/>
    </row>
    <row r="29" spans="1:6" ht="12.75">
      <c r="A29" s="14" t="s">
        <v>161</v>
      </c>
      <c r="B29" s="14" t="s">
        <v>241</v>
      </c>
      <c r="C29" s="126">
        <v>0</v>
      </c>
      <c r="D29" s="14">
        <v>16369000</v>
      </c>
      <c r="E29" s="17"/>
      <c r="F29" s="17"/>
    </row>
    <row r="30" spans="1:6" ht="12.75">
      <c r="A30" s="14" t="s">
        <v>43</v>
      </c>
      <c r="B30" s="14" t="s">
        <v>54</v>
      </c>
      <c r="C30" s="126">
        <v>0</v>
      </c>
      <c r="D30" s="17">
        <v>0</v>
      </c>
      <c r="E30" s="17"/>
      <c r="F30" s="17"/>
    </row>
    <row r="31" spans="1:6" ht="12.75">
      <c r="A31" s="14" t="s">
        <v>119</v>
      </c>
      <c r="B31" s="14" t="s">
        <v>124</v>
      </c>
      <c r="C31" s="126">
        <v>0</v>
      </c>
      <c r="D31" s="17">
        <v>0</v>
      </c>
      <c r="E31" s="17"/>
      <c r="F31" s="17"/>
    </row>
    <row r="32" spans="1:7" ht="12.75">
      <c r="A32" s="14"/>
      <c r="B32" s="14" t="s">
        <v>117</v>
      </c>
      <c r="C32" s="134">
        <f>SUM(C31,C30,C29,C28,C22,C13,C8)</f>
        <v>29206182</v>
      </c>
      <c r="D32" s="24">
        <f>SUM(D31,D30,D29,D28,D22,D13,D8)</f>
        <v>76855000</v>
      </c>
      <c r="E32" s="24"/>
      <c r="F32" s="24"/>
      <c r="G32" s="97"/>
    </row>
    <row r="33" spans="1:6" ht="12.75">
      <c r="A33" s="10" t="s">
        <v>22</v>
      </c>
      <c r="B33" s="10" t="s">
        <v>22</v>
      </c>
      <c r="C33" s="135"/>
      <c r="D33" s="93"/>
      <c r="E33" s="93"/>
      <c r="F33" s="93"/>
    </row>
    <row r="34" spans="1:3" ht="15">
      <c r="A34" s="21" t="s">
        <v>55</v>
      </c>
      <c r="B34" s="21" t="s">
        <v>15</v>
      </c>
      <c r="C34" s="136"/>
    </row>
    <row r="35" spans="1:6" ht="15">
      <c r="A35" s="21" t="s">
        <v>22</v>
      </c>
      <c r="B35" s="21" t="s">
        <v>22</v>
      </c>
      <c r="C35" s="136"/>
      <c r="D35" s="94"/>
      <c r="E35" s="94"/>
      <c r="F35" s="94"/>
    </row>
    <row r="36" spans="1:7" ht="22.5" customHeight="1">
      <c r="A36" s="14" t="s">
        <v>66</v>
      </c>
      <c r="B36" s="62" t="s">
        <v>289</v>
      </c>
      <c r="C36" s="126">
        <f>SUM(C37)</f>
        <v>600000</v>
      </c>
      <c r="D36" s="14">
        <f>SUM(C36)</f>
        <v>600000</v>
      </c>
      <c r="E36" s="17"/>
      <c r="F36" s="17"/>
      <c r="G36" s="63"/>
    </row>
    <row r="37" spans="1:7" ht="15" customHeight="1">
      <c r="A37" s="17"/>
      <c r="B37" s="85" t="s">
        <v>290</v>
      </c>
      <c r="C37" s="133">
        <v>600000</v>
      </c>
      <c r="D37" s="17"/>
      <c r="E37" s="17"/>
      <c r="F37" s="17"/>
      <c r="G37" s="63"/>
    </row>
    <row r="38" spans="1:7" ht="12.75">
      <c r="A38" s="14" t="s">
        <v>23</v>
      </c>
      <c r="B38" s="14" t="s">
        <v>6</v>
      </c>
      <c r="C38" s="126">
        <f>SUM(C39:C41)</f>
        <v>127000</v>
      </c>
      <c r="D38" s="14">
        <f>SUM(C38)</f>
        <v>127000</v>
      </c>
      <c r="E38" s="17"/>
      <c r="F38" s="17"/>
      <c r="G38" s="63"/>
    </row>
    <row r="39" spans="1:6" ht="12.75">
      <c r="A39" s="17" t="s">
        <v>47</v>
      </c>
      <c r="B39" s="17" t="s">
        <v>90</v>
      </c>
      <c r="C39" s="133">
        <v>127000</v>
      </c>
      <c r="D39" s="17"/>
      <c r="E39" s="17"/>
      <c r="F39" s="17"/>
    </row>
    <row r="40" spans="1:6" ht="12.75">
      <c r="A40" s="17"/>
      <c r="B40" s="17" t="s">
        <v>335</v>
      </c>
      <c r="C40" s="133"/>
      <c r="D40" s="17"/>
      <c r="E40" s="17"/>
      <c r="F40" s="17"/>
    </row>
    <row r="41" spans="1:6" ht="12.75">
      <c r="A41" s="17" t="s">
        <v>4</v>
      </c>
      <c r="B41" s="17" t="s">
        <v>224</v>
      </c>
      <c r="C41" s="133"/>
      <c r="D41" s="17"/>
      <c r="E41" s="17"/>
      <c r="F41" s="17"/>
    </row>
    <row r="42" spans="1:6" ht="12.75">
      <c r="A42" s="14" t="s">
        <v>220</v>
      </c>
      <c r="B42" s="14" t="s">
        <v>200</v>
      </c>
      <c r="C42" s="126">
        <v>30834803</v>
      </c>
      <c r="D42" s="17"/>
      <c r="E42" s="17"/>
      <c r="F42" s="17"/>
    </row>
    <row r="43" spans="1:6" ht="12.75">
      <c r="A43" s="14" t="s">
        <v>26</v>
      </c>
      <c r="B43" s="14" t="s">
        <v>53</v>
      </c>
      <c r="C43" s="126"/>
      <c r="D43" s="17"/>
      <c r="E43" s="17"/>
      <c r="F43" s="17"/>
    </row>
    <row r="44" spans="1:6" ht="12.75">
      <c r="A44" s="14" t="s">
        <v>27</v>
      </c>
      <c r="B44" s="14" t="s">
        <v>89</v>
      </c>
      <c r="C44" s="126"/>
      <c r="D44" s="17"/>
      <c r="E44" s="17"/>
      <c r="F44" s="17"/>
    </row>
    <row r="45" spans="1:6" ht="12.75">
      <c r="A45" s="14" t="s">
        <v>161</v>
      </c>
      <c r="B45" s="14" t="s">
        <v>91</v>
      </c>
      <c r="C45" s="126"/>
      <c r="D45" s="17"/>
      <c r="E45" s="17"/>
      <c r="F45" s="17"/>
    </row>
    <row r="46" spans="1:6" ht="12.75">
      <c r="A46" s="14" t="s">
        <v>43</v>
      </c>
      <c r="B46" s="14" t="s">
        <v>92</v>
      </c>
      <c r="C46" s="126"/>
      <c r="D46" s="17"/>
      <c r="E46" s="17"/>
      <c r="F46" s="17"/>
    </row>
    <row r="47" spans="1:6" ht="12.75">
      <c r="A47" s="14" t="s">
        <v>161</v>
      </c>
      <c r="B47" s="14" t="s">
        <v>241</v>
      </c>
      <c r="C47" s="126">
        <v>20101286</v>
      </c>
      <c r="D47" s="14">
        <v>16369000</v>
      </c>
      <c r="E47" s="17"/>
      <c r="F47" s="17"/>
    </row>
    <row r="48" spans="1:6" s="3" customFormat="1" ht="12.75">
      <c r="A48" s="14"/>
      <c r="B48" s="14" t="s">
        <v>118</v>
      </c>
      <c r="C48" s="126">
        <f>SUM(C37,C39,C42,C47)</f>
        <v>51663089</v>
      </c>
      <c r="D48" s="24">
        <f>SUM(D46,D45,D44,D43,D42,D38,D36,)</f>
        <v>727000</v>
      </c>
      <c r="E48" s="14"/>
      <c r="F48" s="14"/>
    </row>
    <row r="49" spans="1:6" ht="15">
      <c r="A49" s="14"/>
      <c r="B49" s="45" t="s">
        <v>93</v>
      </c>
      <c r="C49" s="129">
        <f>SUM(C48,C32)</f>
        <v>80869271</v>
      </c>
      <c r="D49" s="20">
        <f>SUM(D48,D32)</f>
        <v>77582000</v>
      </c>
      <c r="E49" s="17"/>
      <c r="F49" s="17"/>
    </row>
    <row r="51" spans="5:6" s="21" customFormat="1" ht="15">
      <c r="E51" s="96"/>
      <c r="F51" s="96"/>
    </row>
    <row r="52" s="21" customFormat="1" ht="15"/>
    <row r="53" s="21" customFormat="1" ht="15"/>
    <row r="54" s="21" customFormat="1" ht="1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view="pageBreakPreview" zoomScale="130" zoomScaleSheetLayoutView="130" zoomScalePageLayoutView="0" workbookViewId="0" topLeftCell="A1">
      <selection activeCell="B1" sqref="B1"/>
    </sheetView>
  </sheetViews>
  <sheetFormatPr defaultColWidth="9.140625" defaultRowHeight="12.75"/>
  <cols>
    <col min="1" max="1" width="4.421875" style="10" customWidth="1"/>
    <col min="2" max="2" width="54.140625" style="10" bestFit="1" customWidth="1"/>
    <col min="3" max="7" width="12.57421875" style="10" bestFit="1" customWidth="1"/>
    <col min="8" max="10" width="13.7109375" style="10" bestFit="1" customWidth="1"/>
    <col min="11" max="14" width="7.7109375" style="10" customWidth="1"/>
    <col min="15" max="15" width="9.00390625" style="10" customWidth="1"/>
    <col min="16" max="16384" width="9.140625" style="10" customWidth="1"/>
  </cols>
  <sheetData>
    <row r="1" spans="2:5" ht="12.75">
      <c r="B1" s="10" t="s">
        <v>417</v>
      </c>
      <c r="E1" s="10" t="s">
        <v>359</v>
      </c>
    </row>
    <row r="3" spans="1:10" ht="17.25">
      <c r="A3" s="21" t="s">
        <v>162</v>
      </c>
      <c r="B3" s="30"/>
      <c r="C3" s="30"/>
      <c r="J3" s="102" t="s">
        <v>259</v>
      </c>
    </row>
    <row r="4" spans="1:10" ht="17.25">
      <c r="A4" s="20"/>
      <c r="B4" s="101"/>
      <c r="C4" s="104" t="s">
        <v>17</v>
      </c>
      <c r="D4" s="104" t="s">
        <v>252</v>
      </c>
      <c r="E4" s="104" t="s">
        <v>253</v>
      </c>
      <c r="F4" s="104" t="s">
        <v>254</v>
      </c>
      <c r="G4" s="104" t="s">
        <v>255</v>
      </c>
      <c r="H4" s="104" t="s">
        <v>256</v>
      </c>
      <c r="I4" s="103" t="s">
        <v>257</v>
      </c>
      <c r="J4" s="103" t="s">
        <v>258</v>
      </c>
    </row>
    <row r="5" spans="1:15" s="113" customFormat="1" ht="15">
      <c r="A5" s="109" t="s">
        <v>3</v>
      </c>
      <c r="B5" s="109" t="s">
        <v>251</v>
      </c>
      <c r="C5" s="137">
        <v>2914480</v>
      </c>
      <c r="D5" s="137">
        <v>568324</v>
      </c>
      <c r="E5" s="137">
        <v>1517100</v>
      </c>
      <c r="F5" s="137"/>
      <c r="G5" s="137">
        <v>733991</v>
      </c>
      <c r="H5" s="137"/>
      <c r="I5" s="138">
        <f aca="true" t="shared" si="0" ref="I5:I18">SUM(C5:H5)</f>
        <v>5733895</v>
      </c>
      <c r="J5" s="138">
        <f aca="true" t="shared" si="1" ref="J5:J11">SUM(I5)</f>
        <v>5733895</v>
      </c>
      <c r="K5" s="111"/>
      <c r="L5" s="111"/>
      <c r="M5" s="111"/>
      <c r="N5" s="112"/>
      <c r="O5" s="111"/>
    </row>
    <row r="6" spans="1:15" s="113" customFormat="1" ht="15">
      <c r="A6" s="109" t="s">
        <v>4</v>
      </c>
      <c r="B6" s="109" t="s">
        <v>250</v>
      </c>
      <c r="C6" s="137"/>
      <c r="D6" s="137"/>
      <c r="E6" s="137">
        <v>114300</v>
      </c>
      <c r="F6" s="137"/>
      <c r="G6" s="137"/>
      <c r="H6" s="137"/>
      <c r="I6" s="138">
        <f t="shared" si="0"/>
        <v>114300</v>
      </c>
      <c r="J6" s="138">
        <f t="shared" si="1"/>
        <v>114300</v>
      </c>
      <c r="K6" s="111"/>
      <c r="L6" s="111"/>
      <c r="M6" s="111"/>
      <c r="N6" s="112"/>
      <c r="O6" s="111"/>
    </row>
    <row r="7" spans="1:15" s="113" customFormat="1" ht="15">
      <c r="A7" s="109" t="s">
        <v>9</v>
      </c>
      <c r="B7" s="109" t="s">
        <v>324</v>
      </c>
      <c r="C7" s="137"/>
      <c r="D7" s="137"/>
      <c r="E7" s="137"/>
      <c r="F7" s="137"/>
      <c r="G7" s="137"/>
      <c r="H7" s="137"/>
      <c r="I7" s="138">
        <f t="shared" si="0"/>
        <v>0</v>
      </c>
      <c r="J7" s="138">
        <f t="shared" si="1"/>
        <v>0</v>
      </c>
      <c r="K7" s="111"/>
      <c r="L7" s="111"/>
      <c r="M7" s="111"/>
      <c r="N7" s="112"/>
      <c r="O7" s="111"/>
    </row>
    <row r="8" spans="1:15" s="113" customFormat="1" ht="15">
      <c r="A8" s="109" t="s">
        <v>10</v>
      </c>
      <c r="B8" s="109" t="s">
        <v>301</v>
      </c>
      <c r="C8" s="137"/>
      <c r="D8" s="137"/>
      <c r="E8" s="137"/>
      <c r="F8" s="137"/>
      <c r="G8" s="137"/>
      <c r="H8" s="137">
        <v>625000</v>
      </c>
      <c r="I8" s="138">
        <f t="shared" si="0"/>
        <v>625000</v>
      </c>
      <c r="J8" s="138">
        <f t="shared" si="1"/>
        <v>625000</v>
      </c>
      <c r="K8" s="111"/>
      <c r="L8" s="111"/>
      <c r="M8" s="111"/>
      <c r="N8" s="112"/>
      <c r="O8" s="111"/>
    </row>
    <row r="9" spans="1:15" s="113" customFormat="1" ht="15">
      <c r="A9" s="109" t="s">
        <v>67</v>
      </c>
      <c r="B9" s="109" t="s">
        <v>325</v>
      </c>
      <c r="C9" s="137"/>
      <c r="D9" s="137"/>
      <c r="E9" s="137"/>
      <c r="F9" s="137"/>
      <c r="G9" s="137"/>
      <c r="H9" s="137"/>
      <c r="I9" s="138">
        <f t="shared" si="0"/>
        <v>0</v>
      </c>
      <c r="J9" s="138">
        <f t="shared" si="1"/>
        <v>0</v>
      </c>
      <c r="K9" s="111"/>
      <c r="L9" s="111"/>
      <c r="M9" s="111"/>
      <c r="N9" s="112"/>
      <c r="O9" s="111"/>
    </row>
    <row r="10" spans="1:15" s="113" customFormat="1" ht="15">
      <c r="A10" s="109" t="s">
        <v>68</v>
      </c>
      <c r="B10" s="109" t="s">
        <v>296</v>
      </c>
      <c r="C10" s="137"/>
      <c r="D10" s="137"/>
      <c r="E10" s="137"/>
      <c r="F10" s="137"/>
      <c r="G10" s="137"/>
      <c r="H10" s="137"/>
      <c r="I10" s="138">
        <f t="shared" si="0"/>
        <v>0</v>
      </c>
      <c r="J10" s="138">
        <f t="shared" si="1"/>
        <v>0</v>
      </c>
      <c r="K10" s="111"/>
      <c r="L10" s="111"/>
      <c r="M10" s="111"/>
      <c r="N10" s="112"/>
      <c r="O10" s="111"/>
    </row>
    <row r="11" spans="1:15" s="113" customFormat="1" ht="15">
      <c r="A11" s="109" t="s">
        <v>12</v>
      </c>
      <c r="B11" s="109" t="s">
        <v>246</v>
      </c>
      <c r="C11" s="139"/>
      <c r="D11" s="139"/>
      <c r="E11" s="139">
        <v>3492500</v>
      </c>
      <c r="F11" s="139"/>
      <c r="G11" s="140"/>
      <c r="H11" s="139"/>
      <c r="I11" s="138">
        <f t="shared" si="0"/>
        <v>3492500</v>
      </c>
      <c r="J11" s="138">
        <f t="shared" si="1"/>
        <v>3492500</v>
      </c>
      <c r="K11" s="111"/>
      <c r="L11" s="111"/>
      <c r="M11" s="111"/>
      <c r="N11" s="112"/>
      <c r="O11" s="111"/>
    </row>
    <row r="12" spans="1:15" s="113" customFormat="1" ht="15">
      <c r="A12" s="109" t="s">
        <v>95</v>
      </c>
      <c r="B12" s="109" t="s">
        <v>245</v>
      </c>
      <c r="C12" s="137"/>
      <c r="D12" s="137"/>
      <c r="E12" s="137"/>
      <c r="F12" s="137"/>
      <c r="G12" s="137">
        <v>15000</v>
      </c>
      <c r="H12" s="137"/>
      <c r="I12" s="138">
        <f t="shared" si="0"/>
        <v>15000</v>
      </c>
      <c r="J12" s="138">
        <f>SUM(C12:I12)</f>
        <v>30000</v>
      </c>
      <c r="K12" s="111"/>
      <c r="L12" s="111"/>
      <c r="M12" s="111"/>
      <c r="N12" s="112"/>
      <c r="O12" s="111"/>
    </row>
    <row r="13" spans="1:15" s="113" customFormat="1" ht="15">
      <c r="A13" s="109" t="s">
        <v>97</v>
      </c>
      <c r="B13" s="109" t="s">
        <v>244</v>
      </c>
      <c r="C13" s="137"/>
      <c r="D13" s="137"/>
      <c r="E13" s="137">
        <v>133350</v>
      </c>
      <c r="F13" s="137"/>
      <c r="G13" s="140"/>
      <c r="H13" s="137"/>
      <c r="I13" s="138">
        <f t="shared" si="0"/>
        <v>133350</v>
      </c>
      <c r="J13" s="138">
        <f aca="true" t="shared" si="2" ref="J13:J34">SUM(I13)</f>
        <v>133350</v>
      </c>
      <c r="K13" s="111"/>
      <c r="L13" s="111"/>
      <c r="M13" s="111"/>
      <c r="N13" s="112"/>
      <c r="O13" s="111"/>
    </row>
    <row r="14" spans="1:15" s="113" customFormat="1" ht="15" hidden="1">
      <c r="A14" s="109" t="s">
        <v>98</v>
      </c>
      <c r="B14" s="109" t="s">
        <v>299</v>
      </c>
      <c r="C14" s="137"/>
      <c r="D14" s="137"/>
      <c r="E14" s="137"/>
      <c r="F14" s="137"/>
      <c r="G14" s="137"/>
      <c r="H14" s="137"/>
      <c r="I14" s="138">
        <f t="shared" si="0"/>
        <v>0</v>
      </c>
      <c r="J14" s="138">
        <f t="shared" si="2"/>
        <v>0</v>
      </c>
      <c r="K14" s="111"/>
      <c r="L14" s="111"/>
      <c r="M14" s="111"/>
      <c r="N14" s="112"/>
      <c r="O14" s="111"/>
    </row>
    <row r="15" spans="1:15" s="113" customFormat="1" ht="15">
      <c r="A15" s="109" t="s">
        <v>99</v>
      </c>
      <c r="B15" s="109" t="s">
        <v>247</v>
      </c>
      <c r="C15" s="137"/>
      <c r="D15" s="137"/>
      <c r="E15" s="137">
        <v>1456500</v>
      </c>
      <c r="F15" s="137"/>
      <c r="G15" s="137"/>
      <c r="H15" s="137"/>
      <c r="I15" s="138">
        <f t="shared" si="0"/>
        <v>1456500</v>
      </c>
      <c r="J15" s="138">
        <f t="shared" si="2"/>
        <v>1456500</v>
      </c>
      <c r="K15" s="111"/>
      <c r="L15" s="111"/>
      <c r="M15" s="111"/>
      <c r="N15" s="112"/>
      <c r="O15" s="111"/>
    </row>
    <row r="16" spans="1:15" s="113" customFormat="1" ht="15">
      <c r="A16" s="109" t="s">
        <v>233</v>
      </c>
      <c r="B16" s="109" t="s">
        <v>295</v>
      </c>
      <c r="C16" s="137"/>
      <c r="D16" s="137"/>
      <c r="E16" s="137">
        <v>254000</v>
      </c>
      <c r="F16" s="137"/>
      <c r="G16" s="137"/>
      <c r="H16" s="137"/>
      <c r="I16" s="138">
        <f t="shared" si="0"/>
        <v>254000</v>
      </c>
      <c r="J16" s="138">
        <f t="shared" si="2"/>
        <v>254000</v>
      </c>
      <c r="K16" s="111"/>
      <c r="L16" s="111"/>
      <c r="M16" s="111"/>
      <c r="N16" s="112"/>
      <c r="O16" s="111"/>
    </row>
    <row r="17" spans="1:15" s="113" customFormat="1" ht="15">
      <c r="A17" s="109" t="s">
        <v>100</v>
      </c>
      <c r="B17" s="109" t="s">
        <v>242</v>
      </c>
      <c r="C17" s="137">
        <v>1788000</v>
      </c>
      <c r="D17" s="137">
        <v>348660</v>
      </c>
      <c r="E17" s="137">
        <v>908050</v>
      </c>
      <c r="F17" s="137"/>
      <c r="G17" s="137"/>
      <c r="H17" s="137"/>
      <c r="I17" s="138">
        <f t="shared" si="0"/>
        <v>3044710</v>
      </c>
      <c r="J17" s="138">
        <f t="shared" si="2"/>
        <v>3044710</v>
      </c>
      <c r="K17" s="111"/>
      <c r="L17" s="111"/>
      <c r="M17" s="111"/>
      <c r="N17" s="112"/>
      <c r="O17" s="111"/>
    </row>
    <row r="18" spans="1:15" s="113" customFormat="1" ht="15">
      <c r="A18" s="109" t="s">
        <v>234</v>
      </c>
      <c r="B18" s="109" t="s">
        <v>327</v>
      </c>
      <c r="C18" s="137"/>
      <c r="D18" s="137"/>
      <c r="E18" s="137"/>
      <c r="F18" s="137"/>
      <c r="G18" s="137"/>
      <c r="H18" s="137"/>
      <c r="I18" s="138">
        <f t="shared" si="0"/>
        <v>0</v>
      </c>
      <c r="J18" s="138">
        <f t="shared" si="2"/>
        <v>0</v>
      </c>
      <c r="K18" s="111"/>
      <c r="L18" s="111"/>
      <c r="M18" s="111"/>
      <c r="N18" s="112"/>
      <c r="O18" s="111"/>
    </row>
    <row r="19" spans="1:15" s="113" customFormat="1" ht="15">
      <c r="A19" s="109" t="s">
        <v>101</v>
      </c>
      <c r="B19" s="109" t="s">
        <v>249</v>
      </c>
      <c r="C19" s="137"/>
      <c r="D19" s="137"/>
      <c r="E19" s="137"/>
      <c r="F19" s="137"/>
      <c r="G19" s="137"/>
      <c r="H19" s="137"/>
      <c r="I19" s="138">
        <f>SUM(C19:G19)</f>
        <v>0</v>
      </c>
      <c r="J19" s="138">
        <f t="shared" si="2"/>
        <v>0</v>
      </c>
      <c r="K19" s="111"/>
      <c r="L19" s="111"/>
      <c r="M19" s="111"/>
      <c r="N19" s="112"/>
      <c r="O19" s="111"/>
    </row>
    <row r="20" spans="1:15" s="113" customFormat="1" ht="15">
      <c r="A20" s="109" t="s">
        <v>102</v>
      </c>
      <c r="B20" s="109" t="s">
        <v>360</v>
      </c>
      <c r="C20" s="137"/>
      <c r="D20" s="137"/>
      <c r="E20" s="137"/>
      <c r="F20" s="137"/>
      <c r="G20" s="137">
        <v>274576</v>
      </c>
      <c r="H20" s="137"/>
      <c r="I20" s="138">
        <f aca="true" t="shared" si="3" ref="I20:I28">SUM(C20:H20)</f>
        <v>274576</v>
      </c>
      <c r="J20" s="138">
        <f t="shared" si="2"/>
        <v>274576</v>
      </c>
      <c r="K20" s="111"/>
      <c r="L20" s="111"/>
      <c r="M20" s="111"/>
      <c r="N20" s="112"/>
      <c r="O20" s="111"/>
    </row>
    <row r="21" spans="1:15" s="113" customFormat="1" ht="15">
      <c r="A21" s="109" t="s">
        <v>219</v>
      </c>
      <c r="B21" s="109" t="s">
        <v>277</v>
      </c>
      <c r="C21" s="137">
        <v>420000</v>
      </c>
      <c r="D21" s="137">
        <v>81900</v>
      </c>
      <c r="E21" s="137">
        <v>272050</v>
      </c>
      <c r="F21" s="137"/>
      <c r="G21" s="137"/>
      <c r="H21" s="137"/>
      <c r="I21" s="138">
        <f t="shared" si="3"/>
        <v>773950</v>
      </c>
      <c r="J21" s="138">
        <f t="shared" si="2"/>
        <v>773950</v>
      </c>
      <c r="K21" s="111"/>
      <c r="L21" s="111"/>
      <c r="M21" s="111"/>
      <c r="N21" s="112"/>
      <c r="O21" s="111"/>
    </row>
    <row r="22" spans="1:15" s="113" customFormat="1" ht="15">
      <c r="A22" s="109" t="s">
        <v>103</v>
      </c>
      <c r="B22" s="109" t="s">
        <v>298</v>
      </c>
      <c r="C22" s="137">
        <v>300000</v>
      </c>
      <c r="D22" s="137">
        <v>1535150</v>
      </c>
      <c r="E22" s="137"/>
      <c r="F22" s="137"/>
      <c r="G22" s="137"/>
      <c r="H22" s="137"/>
      <c r="I22" s="138">
        <f t="shared" si="3"/>
        <v>1835150</v>
      </c>
      <c r="J22" s="138">
        <f t="shared" si="2"/>
        <v>1835150</v>
      </c>
      <c r="K22" s="111"/>
      <c r="L22" s="111"/>
      <c r="M22" s="111"/>
      <c r="N22" s="112"/>
      <c r="O22" s="111"/>
    </row>
    <row r="23" spans="1:15" s="113" customFormat="1" ht="15">
      <c r="A23" s="109" t="s">
        <v>104</v>
      </c>
      <c r="B23" s="109" t="s">
        <v>339</v>
      </c>
      <c r="C23" s="137"/>
      <c r="D23" s="137"/>
      <c r="E23" s="137"/>
      <c r="F23" s="137"/>
      <c r="G23" s="137">
        <v>300000</v>
      </c>
      <c r="H23" s="137"/>
      <c r="I23" s="138">
        <f t="shared" si="3"/>
        <v>300000</v>
      </c>
      <c r="J23" s="138">
        <f t="shared" si="2"/>
        <v>300000</v>
      </c>
      <c r="K23" s="111"/>
      <c r="L23" s="111"/>
      <c r="M23" s="111"/>
      <c r="N23" s="112"/>
      <c r="O23" s="111"/>
    </row>
    <row r="24" spans="1:15" s="113" customFormat="1" ht="15">
      <c r="A24" s="109" t="s">
        <v>281</v>
      </c>
      <c r="B24" s="109" t="s">
        <v>248</v>
      </c>
      <c r="C24" s="137"/>
      <c r="D24" s="137"/>
      <c r="E24" s="137"/>
      <c r="F24" s="137"/>
      <c r="G24" s="137">
        <v>1181430</v>
      </c>
      <c r="H24" s="137"/>
      <c r="I24" s="138">
        <f t="shared" si="3"/>
        <v>1181430</v>
      </c>
      <c r="J24" s="138">
        <f t="shared" si="2"/>
        <v>1181430</v>
      </c>
      <c r="K24" s="111"/>
      <c r="L24" s="111"/>
      <c r="M24" s="111"/>
      <c r="N24" s="112"/>
      <c r="O24" s="111"/>
    </row>
    <row r="25" spans="1:15" s="113" customFormat="1" ht="15">
      <c r="A25" s="109" t="s">
        <v>105</v>
      </c>
      <c r="B25" s="109" t="s">
        <v>365</v>
      </c>
      <c r="C25" s="137"/>
      <c r="D25" s="137"/>
      <c r="E25" s="137"/>
      <c r="F25" s="137"/>
      <c r="G25" s="137"/>
      <c r="H25" s="137"/>
      <c r="I25" s="138">
        <f t="shared" si="3"/>
        <v>0</v>
      </c>
      <c r="J25" s="138">
        <f t="shared" si="2"/>
        <v>0</v>
      </c>
      <c r="K25" s="111"/>
      <c r="L25" s="111"/>
      <c r="M25" s="111"/>
      <c r="N25" s="112"/>
      <c r="O25" s="111"/>
    </row>
    <row r="26" spans="1:15" s="113" customFormat="1" ht="15">
      <c r="A26" s="109" t="s">
        <v>340</v>
      </c>
      <c r="B26" s="109" t="s">
        <v>338</v>
      </c>
      <c r="C26" s="137"/>
      <c r="D26" s="137"/>
      <c r="E26" s="137"/>
      <c r="F26" s="137"/>
      <c r="G26" s="137">
        <v>57885</v>
      </c>
      <c r="H26" s="137"/>
      <c r="I26" s="138">
        <f t="shared" si="3"/>
        <v>57885</v>
      </c>
      <c r="J26" s="138">
        <f t="shared" si="2"/>
        <v>57885</v>
      </c>
      <c r="K26" s="111"/>
      <c r="L26" s="111"/>
      <c r="M26" s="111"/>
      <c r="N26" s="112"/>
      <c r="O26" s="111"/>
    </row>
    <row r="27" spans="1:15" s="113" customFormat="1" ht="15">
      <c r="A27" s="109" t="s">
        <v>341</v>
      </c>
      <c r="B27" s="109" t="s">
        <v>363</v>
      </c>
      <c r="C27" s="137"/>
      <c r="D27" s="137"/>
      <c r="E27" s="137"/>
      <c r="F27" s="137"/>
      <c r="G27" s="137"/>
      <c r="H27" s="137"/>
      <c r="I27" s="138">
        <f t="shared" si="3"/>
        <v>0</v>
      </c>
      <c r="J27" s="138">
        <f t="shared" si="2"/>
        <v>0</v>
      </c>
      <c r="K27" s="111"/>
      <c r="L27" s="111"/>
      <c r="M27" s="111"/>
      <c r="N27" s="112"/>
      <c r="O27" s="111"/>
    </row>
    <row r="28" spans="1:15" s="113" customFormat="1" ht="15">
      <c r="A28" s="109" t="s">
        <v>342</v>
      </c>
      <c r="B28" s="109" t="s">
        <v>336</v>
      </c>
      <c r="C28" s="137"/>
      <c r="D28" s="137"/>
      <c r="E28" s="137"/>
      <c r="F28" s="137"/>
      <c r="G28" s="137">
        <v>51412</v>
      </c>
      <c r="H28" s="137"/>
      <c r="I28" s="138">
        <f t="shared" si="3"/>
        <v>51412</v>
      </c>
      <c r="J28" s="138">
        <f t="shared" si="2"/>
        <v>51412</v>
      </c>
      <c r="K28" s="111"/>
      <c r="L28" s="111"/>
      <c r="M28" s="111"/>
      <c r="N28" s="112"/>
      <c r="O28" s="111"/>
    </row>
    <row r="29" spans="1:15" s="113" customFormat="1" ht="15">
      <c r="A29" s="109" t="s">
        <v>343</v>
      </c>
      <c r="B29" s="109" t="s">
        <v>337</v>
      </c>
      <c r="C29" s="137"/>
      <c r="D29" s="137"/>
      <c r="E29" s="137"/>
      <c r="F29" s="137"/>
      <c r="G29" s="137">
        <v>760125</v>
      </c>
      <c r="H29" s="137"/>
      <c r="I29" s="138">
        <f>SUM(C29:G29)</f>
        <v>760125</v>
      </c>
      <c r="J29" s="138">
        <f t="shared" si="2"/>
        <v>760125</v>
      </c>
      <c r="K29" s="111"/>
      <c r="L29" s="111"/>
      <c r="M29" s="111"/>
      <c r="N29" s="112"/>
      <c r="O29" s="111"/>
    </row>
    <row r="30" spans="1:15" s="113" customFormat="1" ht="15">
      <c r="A30" s="109" t="s">
        <v>345</v>
      </c>
      <c r="B30" s="109" t="s">
        <v>297</v>
      </c>
      <c r="C30" s="137"/>
      <c r="D30" s="137"/>
      <c r="E30" s="137"/>
      <c r="F30" s="137"/>
      <c r="G30" s="137"/>
      <c r="H30" s="137"/>
      <c r="I30" s="138">
        <f>SUM(C30:G30)</f>
        <v>0</v>
      </c>
      <c r="J30" s="138">
        <f t="shared" si="2"/>
        <v>0</v>
      </c>
      <c r="K30" s="111"/>
      <c r="L30" s="111"/>
      <c r="M30" s="111"/>
      <c r="N30" s="112"/>
      <c r="O30" s="111"/>
    </row>
    <row r="31" spans="1:15" s="113" customFormat="1" ht="15">
      <c r="A31" s="109" t="s">
        <v>361</v>
      </c>
      <c r="B31" s="109" t="s">
        <v>243</v>
      </c>
      <c r="C31" s="137">
        <v>2470000</v>
      </c>
      <c r="D31" s="137">
        <v>481650</v>
      </c>
      <c r="E31" s="137">
        <v>1097750</v>
      </c>
      <c r="F31" s="137"/>
      <c r="G31" s="137"/>
      <c r="H31" s="137"/>
      <c r="I31" s="138">
        <f>SUM(C31:H31)</f>
        <v>4049400</v>
      </c>
      <c r="J31" s="138">
        <f t="shared" si="2"/>
        <v>4049400</v>
      </c>
      <c r="K31" s="111"/>
      <c r="L31" s="111"/>
      <c r="M31" s="111"/>
      <c r="N31" s="112"/>
      <c r="O31" s="111"/>
    </row>
    <row r="32" spans="1:15" s="113" customFormat="1" ht="15">
      <c r="A32" s="109" t="s">
        <v>362</v>
      </c>
      <c r="B32" s="109" t="s">
        <v>300</v>
      </c>
      <c r="C32" s="137"/>
      <c r="D32" s="137"/>
      <c r="E32" s="137">
        <v>491999</v>
      </c>
      <c r="F32" s="137">
        <v>4561000</v>
      </c>
      <c r="G32" s="137"/>
      <c r="H32" s="137"/>
      <c r="I32" s="138">
        <f>SUM(C32:H32)</f>
        <v>5052999</v>
      </c>
      <c r="J32" s="138">
        <f t="shared" si="2"/>
        <v>5052999</v>
      </c>
      <c r="K32" s="111"/>
      <c r="L32" s="111"/>
      <c r="M32" s="111"/>
      <c r="N32" s="112"/>
      <c r="O32" s="111"/>
    </row>
    <row r="33" spans="1:15" s="113" customFormat="1" ht="15">
      <c r="A33" s="109" t="s">
        <v>364</v>
      </c>
      <c r="B33" s="109" t="s">
        <v>344</v>
      </c>
      <c r="C33" s="137"/>
      <c r="D33" s="137"/>
      <c r="E33" s="137"/>
      <c r="F33" s="137"/>
      <c r="G33" s="137"/>
      <c r="H33" s="137"/>
      <c r="I33" s="138">
        <f>SUM(C33:H33)</f>
        <v>0</v>
      </c>
      <c r="J33" s="138">
        <f t="shared" si="2"/>
        <v>0</v>
      </c>
      <c r="K33" s="111"/>
      <c r="L33" s="111"/>
      <c r="M33" s="111"/>
      <c r="N33" s="112"/>
      <c r="O33" s="111"/>
    </row>
    <row r="34" spans="1:15" s="113" customFormat="1" ht="15">
      <c r="A34" s="109"/>
      <c r="B34" s="110" t="s">
        <v>96</v>
      </c>
      <c r="C34" s="138">
        <f aca="true" t="shared" si="4" ref="C34:H34">SUM(C5:C33)</f>
        <v>7892480</v>
      </c>
      <c r="D34" s="138">
        <f t="shared" si="4"/>
        <v>3015684</v>
      </c>
      <c r="E34" s="138">
        <f t="shared" si="4"/>
        <v>9737599</v>
      </c>
      <c r="F34" s="138">
        <f t="shared" si="4"/>
        <v>4561000</v>
      </c>
      <c r="G34" s="138">
        <f t="shared" si="4"/>
        <v>3374419</v>
      </c>
      <c r="H34" s="138">
        <f t="shared" si="4"/>
        <v>625000</v>
      </c>
      <c r="I34" s="138">
        <f>SUM(C34:H34)</f>
        <v>29206182</v>
      </c>
      <c r="J34" s="138">
        <f t="shared" si="2"/>
        <v>29206182</v>
      </c>
      <c r="K34" s="111"/>
      <c r="L34" s="111"/>
      <c r="M34" s="111"/>
      <c r="N34" s="112"/>
      <c r="O34" s="111"/>
    </row>
    <row r="35" spans="11:15" ht="15">
      <c r="K35" s="26"/>
      <c r="L35" s="26"/>
      <c r="M35" s="26"/>
      <c r="N35" s="21"/>
      <c r="O35" s="26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8.00390625" style="0" bestFit="1" customWidth="1"/>
    <col min="2" max="2" width="12.57421875" style="0" bestFit="1" customWidth="1"/>
    <col min="3" max="3" width="12.421875" style="0" customWidth="1"/>
    <col min="4" max="4" width="14.57421875" style="0" customWidth="1"/>
    <col min="5" max="7" width="12.57421875" style="0" bestFit="1" customWidth="1"/>
    <col min="8" max="8" width="11.00390625" style="0" bestFit="1" customWidth="1"/>
    <col min="9" max="9" width="18.28125" style="0" bestFit="1" customWidth="1"/>
    <col min="10" max="10" width="12.57421875" style="0" bestFit="1" customWidth="1"/>
    <col min="11" max="11" width="10.00390625" style="0" bestFit="1" customWidth="1"/>
    <col min="12" max="12" width="13.7109375" style="0" bestFit="1" customWidth="1"/>
    <col min="13" max="13" width="10.00390625" style="0" bestFit="1" customWidth="1"/>
    <col min="14" max="14" width="9.140625" style="0" bestFit="1" customWidth="1"/>
    <col min="15" max="15" width="11.00390625" style="0" bestFit="1" customWidth="1"/>
    <col min="16" max="16" width="10.00390625" style="0" bestFit="1" customWidth="1"/>
    <col min="17" max="17" width="11.00390625" style="0" bestFit="1" customWidth="1"/>
    <col min="18" max="18" width="12.57421875" style="0" bestFit="1" customWidth="1"/>
    <col min="19" max="19" width="11.00390625" style="0" bestFit="1" customWidth="1"/>
    <col min="20" max="20" width="8.7109375" style="0" bestFit="1" customWidth="1"/>
    <col min="21" max="22" width="12.57421875" style="0" bestFit="1" customWidth="1"/>
    <col min="23" max="23" width="0.13671875" style="0" customWidth="1"/>
  </cols>
  <sheetData>
    <row r="1" spans="1:7" s="3" customFormat="1" ht="12.75">
      <c r="A1" s="3" t="s">
        <v>418</v>
      </c>
      <c r="G1" s="3" t="s">
        <v>359</v>
      </c>
    </row>
    <row r="3" spans="1:7" ht="17.25" customHeight="1">
      <c r="A3" s="2" t="s">
        <v>132</v>
      </c>
      <c r="B3" s="17" t="s">
        <v>133</v>
      </c>
      <c r="C3" s="2" t="s">
        <v>134</v>
      </c>
      <c r="D3" s="2" t="s">
        <v>135</v>
      </c>
      <c r="E3" s="17" t="s">
        <v>302</v>
      </c>
      <c r="F3" s="17" t="s">
        <v>303</v>
      </c>
      <c r="G3" s="17" t="s">
        <v>278</v>
      </c>
    </row>
    <row r="4" spans="1:22" ht="19.5" customHeight="1">
      <c r="A4" s="2" t="s">
        <v>136</v>
      </c>
      <c r="B4" s="141">
        <v>2545200</v>
      </c>
      <c r="C4" s="141">
        <v>269280</v>
      </c>
      <c r="D4" s="141">
        <v>0</v>
      </c>
      <c r="E4" s="126">
        <v>100000</v>
      </c>
      <c r="F4" s="126">
        <f aca="true" t="shared" si="0" ref="F4:F10">SUM(B4:E4)</f>
        <v>2914480</v>
      </c>
      <c r="G4" s="141">
        <v>568324</v>
      </c>
      <c r="H4" s="128"/>
      <c r="I4" s="128"/>
      <c r="J4" s="128"/>
      <c r="K4" s="128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28"/>
    </row>
    <row r="5" spans="1:22" ht="18.75" customHeight="1">
      <c r="A5" s="2" t="s">
        <v>137</v>
      </c>
      <c r="B5" s="141">
        <v>1788000</v>
      </c>
      <c r="C5" s="141">
        <v>20000</v>
      </c>
      <c r="D5" s="141">
        <v>0</v>
      </c>
      <c r="E5" s="126">
        <v>0</v>
      </c>
      <c r="F5" s="126">
        <f t="shared" si="0"/>
        <v>1808000</v>
      </c>
      <c r="G5" s="141">
        <v>348660</v>
      </c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</row>
    <row r="6" spans="1:22" ht="18.75" customHeight="1">
      <c r="A6" s="2" t="s">
        <v>138</v>
      </c>
      <c r="B6" s="141">
        <v>2340000</v>
      </c>
      <c r="C6" s="141">
        <v>20000</v>
      </c>
      <c r="D6" s="141">
        <v>130000</v>
      </c>
      <c r="E6" s="126">
        <v>0</v>
      </c>
      <c r="F6" s="126">
        <f t="shared" si="0"/>
        <v>2490000</v>
      </c>
      <c r="G6" s="141">
        <v>481650</v>
      </c>
      <c r="H6" s="128"/>
      <c r="I6" s="128"/>
      <c r="J6" s="128"/>
      <c r="K6" s="135"/>
      <c r="L6" s="135"/>
      <c r="M6" s="135"/>
      <c r="N6" s="128"/>
      <c r="O6" s="128"/>
      <c r="P6" s="128"/>
      <c r="Q6" s="128"/>
      <c r="R6" s="128"/>
      <c r="S6" s="128"/>
      <c r="T6" s="128"/>
      <c r="U6" s="128"/>
      <c r="V6" s="128"/>
    </row>
    <row r="7" spans="1:22" ht="19.5" customHeight="1">
      <c r="A7" s="17" t="s">
        <v>328</v>
      </c>
      <c r="B7" s="141">
        <v>0</v>
      </c>
      <c r="C7" s="141">
        <v>0</v>
      </c>
      <c r="D7" s="141">
        <v>0</v>
      </c>
      <c r="E7" s="126">
        <v>0</v>
      </c>
      <c r="F7" s="126">
        <f t="shared" si="0"/>
        <v>0</v>
      </c>
      <c r="G7" s="141">
        <v>0</v>
      </c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</row>
    <row r="8" spans="1:22" ht="19.5" customHeight="1">
      <c r="A8" s="17" t="s">
        <v>329</v>
      </c>
      <c r="B8" s="141">
        <v>0</v>
      </c>
      <c r="C8" s="141">
        <v>0</v>
      </c>
      <c r="D8" s="141">
        <v>0</v>
      </c>
      <c r="E8" s="126">
        <v>0</v>
      </c>
      <c r="F8" s="126">
        <f t="shared" si="0"/>
        <v>0</v>
      </c>
      <c r="G8" s="141">
        <v>0</v>
      </c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</row>
    <row r="9" spans="1:22" ht="19.5" customHeight="1">
      <c r="A9" s="17" t="s">
        <v>304</v>
      </c>
      <c r="B9" s="141">
        <v>0</v>
      </c>
      <c r="C9" s="141">
        <v>0</v>
      </c>
      <c r="D9" s="141">
        <v>0</v>
      </c>
      <c r="E9" s="133">
        <v>300000</v>
      </c>
      <c r="F9" s="126">
        <f t="shared" si="0"/>
        <v>300000</v>
      </c>
      <c r="G9" s="141">
        <v>0</v>
      </c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</row>
    <row r="10" spans="1:22" ht="19.5" customHeight="1">
      <c r="A10" s="17" t="s">
        <v>192</v>
      </c>
      <c r="B10" s="141">
        <v>0</v>
      </c>
      <c r="C10" s="141">
        <v>0</v>
      </c>
      <c r="D10" s="141">
        <v>420000</v>
      </c>
      <c r="E10" s="133">
        <v>0</v>
      </c>
      <c r="F10" s="126">
        <f t="shared" si="0"/>
        <v>420000</v>
      </c>
      <c r="G10" s="141">
        <v>81900</v>
      </c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</row>
    <row r="11" spans="1:22" s="3" customFormat="1" ht="20.25" customHeight="1">
      <c r="A11" s="14" t="s">
        <v>139</v>
      </c>
      <c r="B11" s="126">
        <f aca="true" t="shared" si="1" ref="B11:G11">SUM(B4:B10)</f>
        <v>6673200</v>
      </c>
      <c r="C11" s="126">
        <f t="shared" si="1"/>
        <v>309280</v>
      </c>
      <c r="D11" s="126">
        <f t="shared" si="1"/>
        <v>550000</v>
      </c>
      <c r="E11" s="126">
        <f t="shared" si="1"/>
        <v>400000</v>
      </c>
      <c r="F11" s="126">
        <f>SUM(F4:F10)</f>
        <v>7932480</v>
      </c>
      <c r="G11" s="126">
        <f t="shared" si="1"/>
        <v>1480534</v>
      </c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</row>
    <row r="12" spans="2:22" ht="10.5" customHeight="1"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12" ht="39" customHeight="1">
      <c r="A13" s="106" t="s">
        <v>74</v>
      </c>
      <c r="B13" s="152" t="s">
        <v>400</v>
      </c>
      <c r="C13" s="152" t="s">
        <v>401</v>
      </c>
      <c r="D13" s="152" t="s">
        <v>402</v>
      </c>
      <c r="E13" s="152" t="s">
        <v>403</v>
      </c>
      <c r="F13" s="152" t="s">
        <v>404</v>
      </c>
      <c r="G13" s="152" t="s">
        <v>405</v>
      </c>
      <c r="H13" s="152" t="s">
        <v>406</v>
      </c>
      <c r="I13" s="153" t="s">
        <v>407</v>
      </c>
      <c r="J13" s="152" t="s">
        <v>408</v>
      </c>
      <c r="K13" s="152" t="s">
        <v>409</v>
      </c>
      <c r="L13" s="154" t="s">
        <v>257</v>
      </c>
    </row>
    <row r="14" spans="1:12" s="121" customFormat="1" ht="15.75" customHeight="1">
      <c r="A14" s="109" t="s">
        <v>251</v>
      </c>
      <c r="B14" s="143">
        <v>0</v>
      </c>
      <c r="C14" s="143">
        <v>170000</v>
      </c>
      <c r="D14" s="144">
        <v>350000</v>
      </c>
      <c r="E14" s="144">
        <v>60000</v>
      </c>
      <c r="F14" s="143">
        <v>0</v>
      </c>
      <c r="G14" s="143">
        <v>50000</v>
      </c>
      <c r="H14" s="143">
        <v>200000</v>
      </c>
      <c r="I14" s="143">
        <v>355000</v>
      </c>
      <c r="J14" s="143">
        <v>305100</v>
      </c>
      <c r="K14" s="143">
        <v>27000</v>
      </c>
      <c r="L14" s="138">
        <f>SUM(B14:K14)</f>
        <v>1517100</v>
      </c>
    </row>
    <row r="15" spans="1:12" s="121" customFormat="1" ht="15.75" customHeight="1">
      <c r="A15" s="109" t="s">
        <v>250</v>
      </c>
      <c r="B15" s="143">
        <v>0</v>
      </c>
      <c r="C15" s="143">
        <v>0</v>
      </c>
      <c r="D15" s="143">
        <v>0</v>
      </c>
      <c r="E15" s="143">
        <v>20000</v>
      </c>
      <c r="F15" s="143">
        <v>70000</v>
      </c>
      <c r="G15" s="143">
        <v>0</v>
      </c>
      <c r="H15" s="143">
        <v>0</v>
      </c>
      <c r="I15" s="143">
        <v>0</v>
      </c>
      <c r="J15" s="143">
        <v>24300</v>
      </c>
      <c r="K15" s="143">
        <v>0</v>
      </c>
      <c r="L15" s="138">
        <f aca="true" t="shared" si="2" ref="L15:L25">SUM(B15:K15)</f>
        <v>114300</v>
      </c>
    </row>
    <row r="16" spans="1:12" s="121" customFormat="1" ht="15.75" customHeight="1">
      <c r="A16" s="109" t="s">
        <v>246</v>
      </c>
      <c r="B16" s="143">
        <v>0</v>
      </c>
      <c r="C16" s="143">
        <v>0</v>
      </c>
      <c r="D16" s="143">
        <v>0</v>
      </c>
      <c r="E16" s="143">
        <v>0</v>
      </c>
      <c r="F16" s="143">
        <v>2500000</v>
      </c>
      <c r="G16" s="143">
        <v>0</v>
      </c>
      <c r="H16" s="143">
        <v>0</v>
      </c>
      <c r="I16" s="143">
        <v>250000</v>
      </c>
      <c r="J16" s="143">
        <v>742500</v>
      </c>
      <c r="K16" s="143">
        <v>0</v>
      </c>
      <c r="L16" s="138">
        <f t="shared" si="2"/>
        <v>3492500</v>
      </c>
    </row>
    <row r="17" spans="1:12" s="121" customFormat="1" ht="16.5" customHeight="1">
      <c r="A17" s="109" t="s">
        <v>244</v>
      </c>
      <c r="B17" s="143">
        <v>0</v>
      </c>
      <c r="C17" s="143">
        <v>0</v>
      </c>
      <c r="D17" s="143">
        <v>0</v>
      </c>
      <c r="E17" s="143">
        <v>5000</v>
      </c>
      <c r="F17" s="143">
        <v>0</v>
      </c>
      <c r="G17" s="143">
        <v>0</v>
      </c>
      <c r="H17" s="143">
        <v>0</v>
      </c>
      <c r="I17" s="143">
        <v>100000</v>
      </c>
      <c r="J17" s="143">
        <v>28350</v>
      </c>
      <c r="K17" s="143">
        <v>0</v>
      </c>
      <c r="L17" s="138">
        <f t="shared" si="2"/>
        <v>133350</v>
      </c>
    </row>
    <row r="18" spans="1:12" s="121" customFormat="1" ht="17.25" customHeight="1" hidden="1">
      <c r="A18" s="109" t="s">
        <v>299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38">
        <f t="shared" si="2"/>
        <v>0</v>
      </c>
    </row>
    <row r="19" spans="1:12" s="121" customFormat="1" ht="17.25" customHeight="1">
      <c r="A19" s="109" t="s">
        <v>247</v>
      </c>
      <c r="B19" s="143">
        <v>0</v>
      </c>
      <c r="C19" s="143">
        <v>0</v>
      </c>
      <c r="D19" s="143">
        <v>0</v>
      </c>
      <c r="E19" s="143">
        <v>1200000</v>
      </c>
      <c r="F19" s="143">
        <v>0</v>
      </c>
      <c r="G19" s="143">
        <v>0</v>
      </c>
      <c r="H19" s="143">
        <v>0</v>
      </c>
      <c r="I19" s="143">
        <v>0</v>
      </c>
      <c r="J19" s="143">
        <v>256500</v>
      </c>
      <c r="K19" s="143">
        <v>0</v>
      </c>
      <c r="L19" s="138">
        <f t="shared" si="2"/>
        <v>1456500</v>
      </c>
    </row>
    <row r="20" spans="1:12" s="121" customFormat="1" ht="16.5" customHeight="1">
      <c r="A20" s="109" t="s">
        <v>295</v>
      </c>
      <c r="B20" s="143">
        <v>0</v>
      </c>
      <c r="C20" s="143">
        <v>200000</v>
      </c>
      <c r="D20" s="143">
        <v>0</v>
      </c>
      <c r="E20" s="143">
        <v>0</v>
      </c>
      <c r="F20" s="143">
        <v>0</v>
      </c>
      <c r="G20" s="143">
        <v>0</v>
      </c>
      <c r="H20" s="143">
        <v>0</v>
      </c>
      <c r="I20" s="143">
        <v>0</v>
      </c>
      <c r="J20" s="143">
        <v>54000</v>
      </c>
      <c r="K20" s="143">
        <v>0</v>
      </c>
      <c r="L20" s="138">
        <f t="shared" si="2"/>
        <v>254000</v>
      </c>
    </row>
    <row r="21" spans="1:12" s="121" customFormat="1" ht="16.5" customHeight="1">
      <c r="A21" s="109" t="s">
        <v>242</v>
      </c>
      <c r="B21" s="143">
        <v>0</v>
      </c>
      <c r="C21" s="143">
        <v>570000</v>
      </c>
      <c r="D21" s="143">
        <v>0</v>
      </c>
      <c r="E21" s="143">
        <v>25000</v>
      </c>
      <c r="F21" s="143">
        <v>100000</v>
      </c>
      <c r="G21" s="143">
        <v>0</v>
      </c>
      <c r="H21" s="143">
        <v>0</v>
      </c>
      <c r="I21" s="143">
        <v>0</v>
      </c>
      <c r="J21" s="143">
        <v>193050</v>
      </c>
      <c r="K21" s="143">
        <v>0</v>
      </c>
      <c r="L21" s="138">
        <f t="shared" si="2"/>
        <v>888050</v>
      </c>
    </row>
    <row r="22" spans="1:12" s="121" customFormat="1" ht="12.75">
      <c r="A22" s="109" t="s">
        <v>277</v>
      </c>
      <c r="B22" s="143">
        <v>0</v>
      </c>
      <c r="C22" s="143">
        <v>5000</v>
      </c>
      <c r="D22" s="143">
        <v>120000</v>
      </c>
      <c r="E22" s="143">
        <v>110000</v>
      </c>
      <c r="F22" s="143">
        <v>0</v>
      </c>
      <c r="G22" s="143">
        <v>0</v>
      </c>
      <c r="H22" s="143">
        <v>0</v>
      </c>
      <c r="I22" s="143">
        <v>0</v>
      </c>
      <c r="J22" s="143">
        <v>37050</v>
      </c>
      <c r="K22" s="143">
        <v>0</v>
      </c>
      <c r="L22" s="138">
        <f t="shared" si="2"/>
        <v>272050</v>
      </c>
    </row>
    <row r="23" spans="1:12" ht="12.75">
      <c r="A23" s="109" t="s">
        <v>298</v>
      </c>
      <c r="B23" s="143">
        <v>0</v>
      </c>
      <c r="C23" s="143">
        <v>200000</v>
      </c>
      <c r="D23" s="143">
        <v>0</v>
      </c>
      <c r="E23" s="143">
        <v>45000</v>
      </c>
      <c r="F23" s="143">
        <v>0</v>
      </c>
      <c r="G23" s="143">
        <v>0</v>
      </c>
      <c r="H23" s="143">
        <v>0</v>
      </c>
      <c r="I23" s="143">
        <v>900000</v>
      </c>
      <c r="J23" s="143">
        <v>390150</v>
      </c>
      <c r="K23" s="143">
        <v>0</v>
      </c>
      <c r="L23" s="138">
        <f t="shared" si="2"/>
        <v>1535150</v>
      </c>
    </row>
    <row r="24" spans="1:12" ht="12.75">
      <c r="A24" s="109" t="s">
        <v>243</v>
      </c>
      <c r="B24" s="143">
        <v>0</v>
      </c>
      <c r="C24" s="143">
        <v>605000</v>
      </c>
      <c r="D24" s="143">
        <v>50000</v>
      </c>
      <c r="E24" s="143">
        <v>0</v>
      </c>
      <c r="F24" s="143">
        <v>100000</v>
      </c>
      <c r="G24" s="143">
        <v>0</v>
      </c>
      <c r="H24" s="143">
        <v>0</v>
      </c>
      <c r="I24" s="143">
        <v>100000</v>
      </c>
      <c r="J24" s="143">
        <v>222750</v>
      </c>
      <c r="K24" s="143">
        <v>0</v>
      </c>
      <c r="L24" s="138">
        <f t="shared" si="2"/>
        <v>1077750</v>
      </c>
    </row>
    <row r="25" spans="1:12" ht="12.75">
      <c r="A25" s="109" t="s">
        <v>300</v>
      </c>
      <c r="B25" s="143">
        <v>0</v>
      </c>
      <c r="C25" s="143">
        <v>387400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104598</v>
      </c>
      <c r="K25" s="143">
        <v>0</v>
      </c>
      <c r="L25" s="138">
        <f t="shared" si="2"/>
        <v>491998</v>
      </c>
    </row>
    <row r="26" spans="2:12" ht="12.75">
      <c r="B26" s="138">
        <f aca="true" t="shared" si="3" ref="B26:L26">SUM(B14:B25)</f>
        <v>0</v>
      </c>
      <c r="C26" s="138">
        <f t="shared" si="3"/>
        <v>2137400</v>
      </c>
      <c r="D26" s="138">
        <f t="shared" si="3"/>
        <v>520000</v>
      </c>
      <c r="E26" s="138">
        <f t="shared" si="3"/>
        <v>1465000</v>
      </c>
      <c r="F26" s="138">
        <f t="shared" si="3"/>
        <v>2770000</v>
      </c>
      <c r="G26" s="138">
        <f t="shared" si="3"/>
        <v>50000</v>
      </c>
      <c r="H26" s="138">
        <f t="shared" si="3"/>
        <v>200000</v>
      </c>
      <c r="I26" s="138">
        <f t="shared" si="3"/>
        <v>1705000</v>
      </c>
      <c r="J26" s="138">
        <f t="shared" si="3"/>
        <v>2358348</v>
      </c>
      <c r="K26" s="138">
        <f t="shared" si="3"/>
        <v>27000</v>
      </c>
      <c r="L26" s="138">
        <f t="shared" si="3"/>
        <v>11232748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0" customWidth="1"/>
    <col min="2" max="2" width="40.28125" style="10" bestFit="1" customWidth="1"/>
    <col min="3" max="3" width="13.7109375" style="135" bestFit="1" customWidth="1"/>
    <col min="4" max="16384" width="9.140625" style="10" customWidth="1"/>
  </cols>
  <sheetData>
    <row r="1" spans="1:3" ht="15">
      <c r="A1" s="3" t="s">
        <v>419</v>
      </c>
      <c r="C1" s="136"/>
    </row>
    <row r="2" spans="1:3" ht="15" customHeight="1">
      <c r="A2" s="161" t="s">
        <v>64</v>
      </c>
      <c r="B2" s="161"/>
      <c r="C2" s="161"/>
    </row>
    <row r="3" spans="1:3" ht="15">
      <c r="A3" s="26"/>
      <c r="C3" s="135" t="s">
        <v>305</v>
      </c>
    </row>
    <row r="4" spans="1:3" ht="15">
      <c r="A4" s="26"/>
      <c r="C4" s="136"/>
    </row>
    <row r="5" spans="1:3" ht="15">
      <c r="A5" s="26"/>
      <c r="B5" s="105" t="s">
        <v>359</v>
      </c>
      <c r="C5" s="136"/>
    </row>
    <row r="6" spans="1:3" ht="12.75">
      <c r="A6" s="14" t="s">
        <v>16</v>
      </c>
      <c r="B6" s="14" t="s">
        <v>1</v>
      </c>
      <c r="C6" s="126" t="s">
        <v>65</v>
      </c>
    </row>
    <row r="7" spans="1:3" ht="12.75">
      <c r="A7" s="17"/>
      <c r="B7" s="17"/>
      <c r="C7" s="133"/>
    </row>
    <row r="8" spans="1:3" ht="12.75">
      <c r="A8" s="17" t="s">
        <v>66</v>
      </c>
      <c r="B8" s="14" t="s">
        <v>63</v>
      </c>
      <c r="C8" s="133"/>
    </row>
    <row r="9" spans="1:3" ht="12.75">
      <c r="A9" s="17" t="s">
        <v>3</v>
      </c>
      <c r="B9" s="17" t="s">
        <v>2</v>
      </c>
      <c r="C9" s="133">
        <v>105434</v>
      </c>
    </row>
    <row r="10" spans="1:3" ht="12.75">
      <c r="A10" s="17" t="s">
        <v>4</v>
      </c>
      <c r="B10" s="17" t="s">
        <v>231</v>
      </c>
      <c r="C10" s="133">
        <v>6220000</v>
      </c>
    </row>
    <row r="11" spans="1:3" ht="12.75">
      <c r="A11" s="17" t="s">
        <v>9</v>
      </c>
      <c r="B11" s="85" t="s">
        <v>236</v>
      </c>
      <c r="C11" s="133">
        <f>22338748+492000</f>
        <v>22830748</v>
      </c>
    </row>
    <row r="12" spans="1:3" ht="12.75">
      <c r="A12" s="17" t="s">
        <v>10</v>
      </c>
      <c r="B12" s="17" t="s">
        <v>260</v>
      </c>
      <c r="C12" s="133">
        <v>0</v>
      </c>
    </row>
    <row r="13" spans="1:3" ht="12.75">
      <c r="A13" s="17" t="s">
        <v>67</v>
      </c>
      <c r="B13" s="17" t="s">
        <v>116</v>
      </c>
      <c r="C13" s="133">
        <v>50000</v>
      </c>
    </row>
    <row r="14" spans="1:3" ht="12.75">
      <c r="A14" s="17" t="s">
        <v>68</v>
      </c>
      <c r="B14" s="17" t="s">
        <v>237</v>
      </c>
      <c r="C14" s="133">
        <v>0</v>
      </c>
    </row>
    <row r="15" spans="1:3" ht="12.75">
      <c r="A15" s="17" t="s">
        <v>12</v>
      </c>
      <c r="B15" s="17" t="s">
        <v>261</v>
      </c>
      <c r="C15" s="133">
        <v>0</v>
      </c>
    </row>
    <row r="16" spans="1:3" ht="12.75">
      <c r="A16" s="17" t="s">
        <v>95</v>
      </c>
      <c r="B16" s="17" t="s">
        <v>262</v>
      </c>
      <c r="C16" s="133">
        <v>0</v>
      </c>
    </row>
    <row r="17" spans="1:3" ht="12.75">
      <c r="A17" s="17" t="s">
        <v>97</v>
      </c>
      <c r="B17" s="17" t="s">
        <v>263</v>
      </c>
      <c r="C17" s="133">
        <v>0</v>
      </c>
    </row>
    <row r="18" spans="1:3" ht="12.75">
      <c r="A18" s="17" t="s">
        <v>98</v>
      </c>
      <c r="B18" s="17" t="s">
        <v>268</v>
      </c>
      <c r="C18" s="133">
        <v>0</v>
      </c>
    </row>
    <row r="19" spans="1:3" ht="12.75">
      <c r="A19" s="17"/>
      <c r="B19" s="14" t="s">
        <v>44</v>
      </c>
      <c r="C19" s="126">
        <f>SUM(C9:C18)</f>
        <v>29206182</v>
      </c>
    </row>
    <row r="20" spans="1:3" ht="12.75">
      <c r="A20" s="17"/>
      <c r="B20" s="17"/>
      <c r="C20" s="133"/>
    </row>
    <row r="21" spans="1:3" ht="12.75">
      <c r="A21" s="17" t="s">
        <v>41</v>
      </c>
      <c r="B21" s="14" t="s">
        <v>69</v>
      </c>
      <c r="C21" s="133"/>
    </row>
    <row r="22" spans="1:3" ht="12.75">
      <c r="A22" s="17" t="s">
        <v>3</v>
      </c>
      <c r="B22" s="17" t="s">
        <v>13</v>
      </c>
      <c r="C22" s="126">
        <v>7932480</v>
      </c>
    </row>
    <row r="23" spans="1:3" ht="12.75">
      <c r="A23" s="17" t="s">
        <v>4</v>
      </c>
      <c r="B23" s="17" t="s">
        <v>70</v>
      </c>
      <c r="C23" s="126">
        <v>1480534</v>
      </c>
    </row>
    <row r="24" spans="1:3" ht="12.75">
      <c r="A24" s="17" t="s">
        <v>9</v>
      </c>
      <c r="B24" s="17" t="s">
        <v>14</v>
      </c>
      <c r="C24" s="126">
        <v>11232748</v>
      </c>
    </row>
    <row r="25" spans="1:3" ht="12.75">
      <c r="A25" s="17" t="s">
        <v>10</v>
      </c>
      <c r="B25" s="17" t="s">
        <v>40</v>
      </c>
      <c r="C25" s="126">
        <v>4561000</v>
      </c>
    </row>
    <row r="26" spans="1:3" ht="12.75">
      <c r="A26" s="17" t="s">
        <v>67</v>
      </c>
      <c r="B26" s="17" t="s">
        <v>120</v>
      </c>
      <c r="C26" s="126">
        <v>0</v>
      </c>
    </row>
    <row r="27" spans="1:3" ht="12.75">
      <c r="A27" s="17" t="s">
        <v>68</v>
      </c>
      <c r="B27" s="17" t="s">
        <v>122</v>
      </c>
      <c r="C27" s="126">
        <v>3374420</v>
      </c>
    </row>
    <row r="28" spans="1:3" ht="12.75">
      <c r="A28" s="17" t="s">
        <v>12</v>
      </c>
      <c r="B28" s="17" t="s">
        <v>115</v>
      </c>
      <c r="C28" s="133">
        <v>0</v>
      </c>
    </row>
    <row r="29" spans="1:3" ht="12.75">
      <c r="A29" s="17" t="s">
        <v>95</v>
      </c>
      <c r="B29" s="17" t="s">
        <v>20</v>
      </c>
      <c r="C29" s="126">
        <v>0</v>
      </c>
    </row>
    <row r="30" spans="1:3" ht="12.75">
      <c r="A30" s="17" t="s">
        <v>97</v>
      </c>
      <c r="B30" s="17" t="s">
        <v>279</v>
      </c>
      <c r="C30" s="133">
        <v>0</v>
      </c>
    </row>
    <row r="31" spans="1:3" ht="12.75">
      <c r="A31" s="17" t="s">
        <v>98</v>
      </c>
      <c r="B31" s="17" t="s">
        <v>322</v>
      </c>
      <c r="C31" s="133">
        <v>625000</v>
      </c>
    </row>
    <row r="32" spans="1:3" ht="12.75">
      <c r="A32" s="17" t="s">
        <v>99</v>
      </c>
      <c r="B32" s="17" t="s">
        <v>21</v>
      </c>
      <c r="C32" s="133">
        <v>0</v>
      </c>
    </row>
    <row r="33" spans="1:3" ht="12.75">
      <c r="A33" s="17" t="s">
        <v>233</v>
      </c>
      <c r="B33" s="17" t="s">
        <v>163</v>
      </c>
      <c r="C33" s="133">
        <v>0</v>
      </c>
    </row>
    <row r="34" spans="1:3" ht="12.75">
      <c r="A34" s="17" t="s">
        <v>100</v>
      </c>
      <c r="B34" s="17" t="s">
        <v>264</v>
      </c>
      <c r="C34" s="133">
        <v>0</v>
      </c>
    </row>
    <row r="35" spans="1:3" ht="12.75">
      <c r="A35" s="17"/>
      <c r="B35" s="14" t="s">
        <v>71</v>
      </c>
      <c r="C35" s="126">
        <f>SUM(C22:C34)</f>
        <v>29206182</v>
      </c>
    </row>
    <row r="36" spans="1:3" ht="12.75">
      <c r="A36" s="17"/>
      <c r="B36" s="17"/>
      <c r="C36" s="133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5.421875" style="0" customWidth="1"/>
    <col min="3" max="3" width="13.7109375" style="0" bestFit="1" customWidth="1"/>
  </cols>
  <sheetData>
    <row r="1" spans="2:3" ht="12.75">
      <c r="B1" s="3" t="s">
        <v>420</v>
      </c>
      <c r="C1" t="s">
        <v>22</v>
      </c>
    </row>
    <row r="2" ht="12.75">
      <c r="B2" s="3" t="s">
        <v>75</v>
      </c>
    </row>
    <row r="3" ht="12.75">
      <c r="B3" s="10"/>
    </row>
    <row r="4" ht="12.75">
      <c r="B4" s="10" t="s">
        <v>359</v>
      </c>
    </row>
    <row r="5" spans="3:4" ht="12.75">
      <c r="C5" s="3"/>
      <c r="D5" s="3"/>
    </row>
    <row r="6" ht="12.75">
      <c r="C6" s="46" t="s">
        <v>305</v>
      </c>
    </row>
    <row r="7" spans="1:4" ht="12.75">
      <c r="A7" s="14" t="s">
        <v>16</v>
      </c>
      <c r="B7" s="24" t="s">
        <v>125</v>
      </c>
      <c r="C7" s="14" t="s">
        <v>126</v>
      </c>
      <c r="D7" t="s">
        <v>22</v>
      </c>
    </row>
    <row r="8" spans="1:3" ht="12.75">
      <c r="A8" s="17" t="s">
        <v>3</v>
      </c>
      <c r="B8" s="17" t="s">
        <v>21</v>
      </c>
      <c r="C8" s="133">
        <v>26977080</v>
      </c>
    </row>
    <row r="9" spans="1:3" ht="12.75">
      <c r="A9" s="17" t="s">
        <v>4</v>
      </c>
      <c r="B9" s="17" t="s">
        <v>366</v>
      </c>
      <c r="C9" s="133">
        <v>7283812</v>
      </c>
    </row>
    <row r="10" spans="1:3" ht="12.75" hidden="1">
      <c r="A10" s="17" t="s">
        <v>9</v>
      </c>
      <c r="B10" s="17" t="s">
        <v>346</v>
      </c>
      <c r="C10" s="133"/>
    </row>
    <row r="11" spans="1:3" ht="12.75" hidden="1">
      <c r="A11" s="17" t="s">
        <v>10</v>
      </c>
      <c r="B11" s="17" t="s">
        <v>347</v>
      </c>
      <c r="C11" s="133"/>
    </row>
    <row r="12" spans="1:3" ht="12.75" hidden="1">
      <c r="A12" s="17" t="s">
        <v>67</v>
      </c>
      <c r="B12" s="17" t="s">
        <v>348</v>
      </c>
      <c r="C12" s="133"/>
    </row>
    <row r="13" spans="1:3" ht="12.75" hidden="1">
      <c r="A13" s="17" t="s">
        <v>68</v>
      </c>
      <c r="B13" s="17" t="s">
        <v>349</v>
      </c>
      <c r="C13" s="133"/>
    </row>
    <row r="14" spans="1:3" ht="12.75" hidden="1">
      <c r="A14" s="17" t="s">
        <v>12</v>
      </c>
      <c r="B14" s="17" t="s">
        <v>350</v>
      </c>
      <c r="C14" s="133"/>
    </row>
    <row r="15" spans="1:3" ht="12.75">
      <c r="A15" s="17" t="s">
        <v>22</v>
      </c>
      <c r="B15" s="14" t="s">
        <v>31</v>
      </c>
      <c r="C15" s="155">
        <f>SUM(C8:C14)</f>
        <v>34260892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9.140625" style="10" customWidth="1"/>
    <col min="2" max="2" width="35.57421875" style="10" bestFit="1" customWidth="1"/>
    <col min="3" max="3" width="11.28125" style="10" customWidth="1"/>
    <col min="4" max="16384" width="9.140625" style="10" customWidth="1"/>
  </cols>
  <sheetData>
    <row r="1" spans="1:3" ht="12.75">
      <c r="A1" s="3" t="s">
        <v>421</v>
      </c>
      <c r="C1" s="10" t="s">
        <v>107</v>
      </c>
    </row>
    <row r="2" spans="2:3" ht="12.75">
      <c r="B2" s="3" t="s">
        <v>108</v>
      </c>
      <c r="C2" s="3"/>
    </row>
    <row r="4" spans="2:7" ht="12.75">
      <c r="B4" s="10" t="s">
        <v>359</v>
      </c>
      <c r="D4" s="3"/>
      <c r="E4" s="3"/>
      <c r="F4" s="3"/>
      <c r="G4" s="3"/>
    </row>
    <row r="5" spans="2:7" ht="12.75">
      <c r="B5" s="3"/>
      <c r="C5" s="3"/>
      <c r="D5" s="3"/>
      <c r="E5" s="3"/>
      <c r="F5" s="3"/>
      <c r="G5" s="3"/>
    </row>
    <row r="6" ht="12.75">
      <c r="C6" s="46" t="s">
        <v>48</v>
      </c>
    </row>
    <row r="7" spans="1:4" ht="12.75">
      <c r="A7" s="14" t="s">
        <v>16</v>
      </c>
      <c r="B7" s="14" t="s">
        <v>109</v>
      </c>
      <c r="C7" s="14" t="s">
        <v>110</v>
      </c>
      <c r="D7" s="10" t="s">
        <v>22</v>
      </c>
    </row>
    <row r="8" spans="1:3" ht="12.75">
      <c r="A8" s="17" t="s">
        <v>3</v>
      </c>
      <c r="B8" s="122" t="s">
        <v>163</v>
      </c>
      <c r="C8" s="123"/>
    </row>
    <row r="9" spans="1:3" ht="12.75">
      <c r="A9" s="17" t="s">
        <v>4</v>
      </c>
      <c r="B9" s="120" t="s">
        <v>366</v>
      </c>
      <c r="C9" s="123"/>
    </row>
    <row r="10" spans="1:3" ht="12.75" hidden="1">
      <c r="A10" s="17" t="s">
        <v>9</v>
      </c>
      <c r="B10" s="122" t="s">
        <v>326</v>
      </c>
      <c r="C10" s="124"/>
    </row>
    <row r="11" spans="2:3" ht="12.75">
      <c r="B11" s="125" t="s">
        <v>11</v>
      </c>
      <c r="C11" s="125">
        <f>SUM(C8:C10)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Körjegyzőségm, 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Felhasználó</cp:lastModifiedBy>
  <cp:lastPrinted>2019-03-25T14:18:42Z</cp:lastPrinted>
  <dcterms:created xsi:type="dcterms:W3CDTF">2004-05-26T08:30:06Z</dcterms:created>
  <dcterms:modified xsi:type="dcterms:W3CDTF">2019-03-29T14:26:49Z</dcterms:modified>
  <cp:category/>
  <cp:version/>
  <cp:contentType/>
  <cp:contentStatus/>
</cp:coreProperties>
</file>