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Felhalmozás" sheetId="5" r:id="rId5"/>
    <sheet name="5. Likviditási terv" sheetId="6" r:id="rId6"/>
  </sheets>
  <definedNames>
    <definedName name="_xlfn.IFERROR" hidden="1">#NAME?</definedName>
    <definedName name="_xlnm.Print_Area" localSheetId="0">'1. Mérlegszerű'!$A$1:$O$60</definedName>
    <definedName name="_xlnm.Print_Area" localSheetId="1">'2,a Elemi bevételek'!$A$1:$J$48</definedName>
    <definedName name="_xlnm.Print_Area" localSheetId="2">'2,b Elemi kiadások'!$A$1:$I$63</definedName>
    <definedName name="_xlnm.Print_Area" localSheetId="3">'3. Hivatal'!$A$1:$G$45</definedName>
    <definedName name="_xlnm.Print_Area" localSheetId="4">'4. Felhalmozás'!$A$1:$P$25</definedName>
    <definedName name="_xlnm.Print_Area" localSheetId="5">'5. Likviditási terv'!$A$1:$O$26</definedName>
  </definedNames>
  <calcPr fullCalcOnLoad="1"/>
</workbook>
</file>

<file path=xl/sharedStrings.xml><?xml version="1.0" encoding="utf-8"?>
<sst xmlns="http://schemas.openxmlformats.org/spreadsheetml/2006/main" count="708" uniqueCount="448">
  <si>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</si>
  <si>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</si>
  <si>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</si>
  <si>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</si>
  <si>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</si>
  <si>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</si>
  <si>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</si>
  <si>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</si>
  <si>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</si>
  <si>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</si>
  <si>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</si>
  <si>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</si>
  <si>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</si>
  <si>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</si>
  <si>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</si>
  <si>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</si>
  <si>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</si>
  <si>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</si>
  <si>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</si>
  <si>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</si>
  <si>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</si>
  <si>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</si>
  <si>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</si>
  <si>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</si>
  <si>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</si>
  <si>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</si>
  <si>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</si>
  <si>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</si>
  <si>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</si>
  <si>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</si>
  <si>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</si>
  <si>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</si>
  <si>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</si>
  <si>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</si>
  <si>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</si>
  <si>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</si>
  <si>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</si>
  <si>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</si>
  <si>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</si>
  <si>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</si>
  <si>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</si>
  <si>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</si>
  <si>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</si>
  <si>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</si>
  <si>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</si>
  <si>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</si>
  <si>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</si>
  <si>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</si>
  <si>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</si>
  <si>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</si>
  <si>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</si>
  <si>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</si>
  <si>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</si>
  <si>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</si>
  <si>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</si>
  <si>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</si>
  <si>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</si>
  <si>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</si>
  <si>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</si>
  <si>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</si>
  <si>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</si>
  <si>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</si>
  <si>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</si>
  <si>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</si>
  <si>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</si>
  <si>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</si>
  <si>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</si>
  <si>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</si>
  <si>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</si>
  <si>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</si>
  <si>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</si>
  <si>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</si>
  <si>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</si>
  <si>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</si>
  <si>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</si>
  <si>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</si>
  <si>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</si>
  <si>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</si>
  <si>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</si>
  <si>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</si>
  <si>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</si>
  <si>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</si>
  <si>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</si>
  <si>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</si>
  <si>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</si>
  <si>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</si>
  <si>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</si>
  <si>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</si>
  <si>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</si>
  <si>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</si>
  <si>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</si>
  <si>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</si>
  <si>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</si>
  <si>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</si>
  <si>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</si>
  <si>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</si>
  <si>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</si>
  <si>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</si>
  <si>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</si>
  <si>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</si>
  <si>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</si>
  <si>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</si>
  <si>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</si>
  <si>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</si>
  <si>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</si>
  <si>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</si>
  <si>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</si>
  <si>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</si>
  <si>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</si>
  <si>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</si>
  <si>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</si>
  <si>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</si>
  <si>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</si>
  <si>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</si>
  <si>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</si>
  <si>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</si>
  <si>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</si>
  <si>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 xml:space="preserve">   NKA pályázat (Népi Műemlékház felújítása)</t>
  </si>
  <si>
    <t xml:space="preserve">   IPA pályázati támogatás (Parasztporta)</t>
  </si>
  <si>
    <t>931102</t>
  </si>
  <si>
    <t>081030</t>
  </si>
  <si>
    <t xml:space="preserve">    Szennyvízrendszer felújítási költsége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</si>
  <si>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</si>
  <si>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</si>
  <si>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</si>
  <si>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</si>
  <si>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</si>
  <si>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</si>
  <si>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</si>
  <si>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</si>
  <si>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</si>
  <si>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</si>
  <si>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</si>
  <si>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</si>
  <si>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</si>
  <si>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</si>
  <si>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</si>
  <si>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</si>
  <si>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</si>
  <si>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</si>
  <si>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</si>
  <si>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</si>
  <si>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</si>
  <si>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</si>
  <si>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</si>
  <si>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</si>
  <si>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</si>
  <si>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</si>
  <si>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</si>
  <si>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</si>
  <si>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</si>
  <si>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</si>
  <si>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</si>
  <si>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</si>
  <si>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</si>
  <si>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</si>
  <si>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</si>
  <si>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</si>
  <si>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</si>
  <si>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</si>
  <si>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</si>
  <si>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</si>
  <si>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</si>
  <si>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</si>
  <si>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</si>
  <si>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</si>
  <si>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</si>
  <si>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</si>
  <si>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</si>
  <si>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</si>
  <si>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</si>
  <si>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</si>
  <si>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</si>
  <si>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</si>
  <si>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</si>
  <si>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</si>
  <si>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</si>
  <si>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</si>
  <si>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</si>
  <si>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</si>
  <si>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</si>
  <si>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</si>
  <si>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</si>
  <si>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</si>
  <si>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</si>
  <si>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</si>
  <si>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</si>
  <si>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</si>
  <si>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</si>
  <si>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</si>
  <si>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</si>
  <si>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</si>
  <si>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</si>
  <si>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</si>
  <si>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</si>
  <si>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</si>
  <si>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</si>
  <si>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</si>
  <si>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</si>
  <si>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</si>
  <si>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>Felhalmozási és tőkejellegű bevételek és kiadások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</si>
  <si>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</si>
  <si>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</si>
  <si>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</si>
  <si>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</si>
  <si>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</si>
  <si>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</si>
  <si>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</si>
  <si>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</si>
  <si>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</si>
  <si>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2015.</t>
  </si>
  <si>
    <t xml:space="preserve">2015. </t>
  </si>
  <si>
    <t>Megnevezés</t>
  </si>
  <si>
    <t>Tartalékok</t>
  </si>
  <si>
    <t>10.</t>
  </si>
  <si>
    <t>11.</t>
  </si>
  <si>
    <t>12.</t>
  </si>
  <si>
    <t>13.</t>
  </si>
  <si>
    <t>14.</t>
  </si>
  <si>
    <t>15.</t>
  </si>
  <si>
    <t>K513.</t>
  </si>
  <si>
    <t>Tartalékok előirányzata</t>
  </si>
  <si>
    <t>K61.</t>
  </si>
  <si>
    <t>Immateriális javak beszerzése, létesítése</t>
  </si>
  <si>
    <t>Eredeti előirányzat 2015.</t>
  </si>
  <si>
    <t xml:space="preserve">B403. </t>
  </si>
  <si>
    <t>Közvetített szolgáltatások ellenértéke</t>
  </si>
  <si>
    <t>B52.</t>
  </si>
  <si>
    <t>Ingatlanok értékesítése</t>
  </si>
  <si>
    <t>B63.</t>
  </si>
  <si>
    <t>Egyéb működési célú átvett pénzeszközök</t>
  </si>
  <si>
    <t>Egyéb működési célú támogatások</t>
  </si>
  <si>
    <t>Bérlakások tervezési díja</t>
  </si>
  <si>
    <t>Községrendezési terv</t>
  </si>
  <si>
    <t xml:space="preserve">    Térfigyelő kamera</t>
  </si>
  <si>
    <t xml:space="preserve">    Háziorvosi szolgálati lakás felújítása </t>
  </si>
  <si>
    <t xml:space="preserve">    Focipálya lelátó</t>
  </si>
  <si>
    <t xml:space="preserve">    Tóparti fejlesztések</t>
  </si>
  <si>
    <t xml:space="preserve">    Sószoba kialakítása</t>
  </si>
  <si>
    <t xml:space="preserve">   Előző évi költségvetési maradvány </t>
  </si>
  <si>
    <t xml:space="preserve">   MVH pályázat (Helyi termékpiac kialakítása)</t>
  </si>
  <si>
    <t xml:space="preserve">   Tulajdonosi bevételek (Zalavíz)</t>
  </si>
  <si>
    <t xml:space="preserve">Megnevezés </t>
  </si>
  <si>
    <t xml:space="preserve">MŰKÖDÉSI CÉLÚ BEVÉTELEK </t>
  </si>
  <si>
    <t>Önkormányzat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</si>
  <si>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</si>
  <si>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</si>
  <si>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</si>
  <si>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</si>
  <si>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</si>
  <si>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</si>
  <si>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</si>
  <si>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</si>
  <si>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</si>
  <si>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</si>
  <si>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</si>
  <si>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</si>
  <si>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</si>
  <si>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</si>
  <si>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</si>
  <si>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</si>
  <si>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</si>
  <si>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</si>
  <si>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</si>
  <si>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</si>
  <si>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</si>
  <si>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</si>
  <si>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</si>
  <si>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</si>
  <si>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</si>
  <si>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</si>
  <si>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</si>
  <si>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</si>
  <si>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</si>
  <si>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</si>
  <si>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</si>
  <si>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</si>
  <si>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</si>
  <si>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</si>
  <si>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</si>
  <si>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</si>
  <si>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</si>
  <si>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</si>
  <si>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</si>
  <si>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</si>
  <si>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</si>
  <si>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</si>
  <si>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</si>
  <si>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</si>
  <si>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</si>
  <si>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</si>
  <si>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</si>
  <si>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</si>
  <si>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</si>
  <si>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</si>
  <si>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</si>
  <si>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</si>
  <si>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</si>
  <si>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</si>
  <si>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</si>
  <si>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</si>
  <si>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</si>
  <si>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</si>
  <si>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</si>
  <si>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</si>
  <si>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</si>
  <si>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</si>
  <si>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</si>
  <si>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Működési célú átvett pénzeszközök, kölcsönök visszatérülése</t>
  </si>
  <si>
    <t>Önkormányzat költségvetési támogatása</t>
  </si>
  <si>
    <t>Működési célú támogatások</t>
  </si>
  <si>
    <t>Felhalmozási célú támogatások</t>
  </si>
  <si>
    <t>fűnyíró</t>
  </si>
  <si>
    <t>községrend.</t>
  </si>
  <si>
    <t>szolg.lakás</t>
  </si>
  <si>
    <t>víz</t>
  </si>
  <si>
    <t>lelátó</t>
  </si>
  <si>
    <t>bérlakás terv</t>
  </si>
  <si>
    <t>tóparti</t>
  </si>
  <si>
    <t>térfigy.kamera</t>
  </si>
  <si>
    <t>sószoba</t>
  </si>
  <si>
    <t>Adatok ezer Ft-ban</t>
  </si>
  <si>
    <t>1. számú melléklet</t>
  </si>
  <si>
    <t>CSESZTREG KÖZSÉG ÖNKORMÁNYZATA ÉS INTÉZMÉNYE</t>
  </si>
  <si>
    <t>2015. ÉVI MŰKÖDÉSI ÉS FELHALMOZÁSI CÉLÚ BEVÉTELEI ÉS KIADÁSAI</t>
  </si>
  <si>
    <t>2,a melléklet</t>
  </si>
  <si>
    <t>2,b melléklet</t>
  </si>
  <si>
    <t xml:space="preserve">    Adatok ezer Ft-ban</t>
  </si>
  <si>
    <t>CSESZTREG KÖZSÉG ÖNKORMÁNYZATA ÉS INTÉZMÉNYE 2015. ÉVI ELŐIRÁNYZAT FELHASZNÁLÁSI ÜTEMTERVE</t>
  </si>
  <si>
    <t>Módosított előirányzat 05.31.</t>
  </si>
  <si>
    <t>Működési célú költségvetési támogatás és kieg. tám.</t>
  </si>
  <si>
    <t>K335.</t>
  </si>
  <si>
    <t>Közvetített szolgáltatások</t>
  </si>
  <si>
    <t>Egyéb tárgyi eszközök beszerzése, létesítése</t>
  </si>
  <si>
    <t>Módosított előirányzat 05.31</t>
  </si>
  <si>
    <t>Községgazdálkodáshoz szükséges tárgyi eszközök beszerzése (Damilos fűnyíró)</t>
  </si>
  <si>
    <t xml:space="preserve">     Ipartelephez autóbuszforduló tervezési díja</t>
  </si>
  <si>
    <t xml:space="preserve">     Egyéb (kis értékű) tárgyi eszközök</t>
  </si>
  <si>
    <t>F</t>
  </si>
  <si>
    <t>G</t>
  </si>
  <si>
    <t>H</t>
  </si>
  <si>
    <t>2.4. Egyéb működési célú támogatások</t>
  </si>
  <si>
    <t>buszford.terv</t>
  </si>
  <si>
    <t>kis ért.</t>
  </si>
  <si>
    <t>hivatal</t>
  </si>
  <si>
    <t>4. számú melléklet</t>
  </si>
  <si>
    <t>Módosítás 07.15.</t>
  </si>
  <si>
    <t>Módosított előirányzat 07.15.</t>
  </si>
  <si>
    <t>Felhalmozási célú önkormányzati támogatások</t>
  </si>
  <si>
    <t>Sorszám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</si>
  <si>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</si>
  <si>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</si>
  <si>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</si>
  <si>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</si>
  <si>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</si>
  <si>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</si>
  <si>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</si>
  <si>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</si>
  <si>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</si>
  <si>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</si>
  <si>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</si>
  <si>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</si>
  <si>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30.</t>
  </si>
  <si>
    <t>31.</t>
  </si>
  <si>
    <t>33.</t>
  </si>
  <si>
    <t>34.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</si>
  <si>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</si>
  <si>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</si>
  <si>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</si>
  <si>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</si>
  <si>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</si>
  <si>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</si>
  <si>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</si>
  <si>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</si>
  <si>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</si>
  <si>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</si>
  <si>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</si>
  <si>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</si>
  <si>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</si>
  <si>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</si>
  <si>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</si>
  <si>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</si>
  <si>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</si>
  <si>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</si>
  <si>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</si>
  <si>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</si>
  <si>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</si>
  <si>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</si>
  <si>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Közművelődési érdekeltségnövelő támogatáshoz kapcsolódó beruházás</t>
  </si>
  <si>
    <t xml:space="preserve">   Felhalmozási célú önkormányzati támogatások (közművelődési érdekeltségnövelő támogatás)</t>
  </si>
  <si>
    <t>érd.növ.</t>
  </si>
  <si>
    <t>B21.</t>
  </si>
  <si>
    <t>Módosított előirányzat 10.31.</t>
  </si>
  <si>
    <t>ebből: Iparűzési adó (állandó jellegű)</t>
  </si>
  <si>
    <t>B401.</t>
  </si>
  <si>
    <t>Készletértékesítés ellenértéke</t>
  </si>
  <si>
    <t xml:space="preserve"> Csesztregi Közös Önkormányzati hivatal költségvetése</t>
  </si>
  <si>
    <t>3. melléklet</t>
  </si>
  <si>
    <t>KIEMELT ELŐIRÁNYZATOK    BEVÉTELEK</t>
  </si>
  <si>
    <t>Módosítás 03.31.</t>
  </si>
  <si>
    <t>Működési célú támogatások ÁHT-n belülről</t>
  </si>
  <si>
    <t>Egyéb működési célú támogatások ÁHT-n belülről</t>
  </si>
  <si>
    <t>B1-B7.</t>
  </si>
  <si>
    <t>B816.</t>
  </si>
  <si>
    <t>Központi, irányítószervi támogatás</t>
  </si>
  <si>
    <t>B7.+ B8.</t>
  </si>
  <si>
    <t>KIEMELT ELŐIRÁNYZATOK    KIADÁSOK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</si>
  <si>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</si>
  <si>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</si>
  <si>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</si>
  <si>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</si>
  <si>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B403.</t>
  </si>
  <si>
    <t>Közvetített szolgáltatások ellenérték</t>
  </si>
  <si>
    <t>Előző évi költségvetési maradvány igénybevétele</t>
  </si>
  <si>
    <t>1.1. Működési célú támogatás áht-n belül</t>
  </si>
  <si>
    <t xml:space="preserve">2.2. Működési bevételek </t>
  </si>
  <si>
    <t>2.1. Működési célú támogatás áht-n belül</t>
  </si>
  <si>
    <t xml:space="preserve">2.3. Előző évi   pénzmaradvány </t>
  </si>
  <si>
    <t>1.9. Felhalm.célú pénzeszköz átadás</t>
  </si>
  <si>
    <t xml:space="preserve">1.7. Beruházások </t>
  </si>
  <si>
    <t>1.8. Felújítások</t>
  </si>
  <si>
    <t>1.10. Felhalm célú kölcsön</t>
  </si>
  <si>
    <t>1.11 Tartalékok</t>
  </si>
  <si>
    <t>2.5. Beruházási kiadás</t>
  </si>
  <si>
    <t>I</t>
  </si>
  <si>
    <t>J</t>
  </si>
  <si>
    <t>Irodaház tervezési díja</t>
  </si>
  <si>
    <t xml:space="preserve"> Csesztregi Kistérségi közlekedési szolgáltatás ellátásához gépjármű beszerzése</t>
  </si>
  <si>
    <t>MVH támogatás (Kistérségi közlekedési szolgáltatás ellátásához kapcsolódó gépjármű beszerzéséhez)</t>
  </si>
  <si>
    <t>5. számú melléklet</t>
  </si>
  <si>
    <t>K9126</t>
  </si>
  <si>
    <t>Éven túli lejáratú befektetési jegyek beváltása, vásárlása</t>
  </si>
  <si>
    <t>1.12. Éven túli lejáratú befektetési jegyek beváltása, vásárlása</t>
  </si>
  <si>
    <t>Befektetési jegy vásárlás</t>
  </si>
  <si>
    <t>Módosítás 12.31.</t>
  </si>
  <si>
    <t>B411.</t>
  </si>
  <si>
    <t>Biztosító által fizetett kártérítés</t>
  </si>
  <si>
    <t>B814.</t>
  </si>
  <si>
    <t xml:space="preserve">Áht-n belüli megelőlegezések </t>
  </si>
  <si>
    <t>Módosított előirányzat 12.31.</t>
  </si>
  <si>
    <t>1.10. Áht-n belüli megelőlegezések</t>
  </si>
  <si>
    <t xml:space="preserve">Felhalmozási finanszírozási bevételek összesen </t>
  </si>
  <si>
    <t>Felhalmozási finanszírozási kiadások összesen</t>
  </si>
  <si>
    <t xml:space="preserve">     Konyhai kis értékű eszközök beszerzése</t>
  </si>
  <si>
    <t>Csesztreg Község Önkormányzata</t>
  </si>
  <si>
    <t>2015. DECEMBER 31.</t>
  </si>
  <si>
    <t>B116.</t>
  </si>
  <si>
    <t>Elszámolásból származó bevételek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</si>
</sst>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68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8"/>
      <color indexed="8"/>
      <name val="Times New Roman"/>
      <family val="1"/>
    </font>
    <font>
      <b/>
      <i/>
      <sz val="16"/>
      <name val="Arial CE"/>
      <family val="0"/>
    </font>
    <font>
      <sz val="14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0">
      <alignment/>
      <protection/>
    </xf>
    <xf numFmtId="0" fontId="16" fillId="0" borderId="0" xfId="100" applyFont="1" applyBorder="1" applyAlignment="1">
      <alignment horizontal="center"/>
      <protection/>
    </xf>
    <xf numFmtId="0" fontId="27" fillId="0" borderId="10" xfId="100" applyFont="1" applyBorder="1" applyAlignment="1">
      <alignment vertical="center" wrapText="1"/>
      <protection/>
    </xf>
    <xf numFmtId="0" fontId="27" fillId="0" borderId="11" xfId="100" applyFont="1" applyBorder="1" applyAlignment="1">
      <alignment horizontal="center" vertical="center" wrapText="1"/>
      <protection/>
    </xf>
    <xf numFmtId="0" fontId="27" fillId="0" borderId="11" xfId="100" applyFont="1" applyBorder="1" applyAlignment="1">
      <alignment vertical="center" wrapText="1"/>
      <protection/>
    </xf>
    <xf numFmtId="0" fontId="27" fillId="0" borderId="12" xfId="100" applyFont="1" applyBorder="1" applyAlignment="1">
      <alignment vertical="center" wrapText="1"/>
      <protection/>
    </xf>
    <xf numFmtId="49" fontId="16" fillId="0" borderId="13" xfId="100" applyNumberFormat="1" applyFont="1" applyBorder="1" applyAlignment="1">
      <alignment horizontal="right"/>
      <protection/>
    </xf>
    <xf numFmtId="49" fontId="16" fillId="0" borderId="14" xfId="100" applyNumberFormat="1" applyFont="1" applyBorder="1" applyAlignment="1">
      <alignment horizontal="right"/>
      <protection/>
    </xf>
    <xf numFmtId="180" fontId="16" fillId="0" borderId="14" xfId="10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5" xfId="100" applyFont="1" applyBorder="1">
      <alignment/>
      <protection/>
    </xf>
    <xf numFmtId="0" fontId="16" fillId="0" borderId="13" xfId="100" applyBorder="1">
      <alignment/>
      <protection/>
    </xf>
    <xf numFmtId="0" fontId="16" fillId="0" borderId="14" xfId="100" applyFont="1" applyBorder="1" applyAlignment="1">
      <alignment wrapText="1"/>
      <protection/>
    </xf>
    <xf numFmtId="0" fontId="16" fillId="0" borderId="16" xfId="100" applyFont="1" applyBorder="1">
      <alignment/>
      <protection/>
    </xf>
    <xf numFmtId="49" fontId="16" fillId="0" borderId="17" xfId="100" applyNumberFormat="1" applyBorder="1">
      <alignment/>
      <protection/>
    </xf>
    <xf numFmtId="49" fontId="16" fillId="0" borderId="18" xfId="100" applyNumberFormat="1" applyBorder="1">
      <alignment/>
      <protection/>
    </xf>
    <xf numFmtId="0" fontId="27" fillId="0" borderId="19" xfId="100" applyFont="1" applyBorder="1" applyAlignment="1">
      <alignment horizontal="left"/>
      <protection/>
    </xf>
    <xf numFmtId="0" fontId="27" fillId="0" borderId="20" xfId="100" applyFont="1" applyBorder="1" applyAlignment="1">
      <alignment horizontal="left"/>
      <protection/>
    </xf>
    <xf numFmtId="0" fontId="27" fillId="0" borderId="21" xfId="100" applyFont="1" applyBorder="1" applyAlignment="1">
      <alignment horizontal="left"/>
      <protection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29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45" fillId="0" borderId="0" xfId="100" applyFont="1" applyAlignment="1">
      <alignment horizontal="center"/>
      <protection/>
    </xf>
    <xf numFmtId="0" fontId="16" fillId="0" borderId="0" xfId="100" applyFont="1" applyBorder="1" applyAlignment="1">
      <alignment horizontal="right"/>
      <protection/>
    </xf>
    <xf numFmtId="3" fontId="16" fillId="0" borderId="14" xfId="100" applyNumberFormat="1" applyFont="1" applyBorder="1">
      <alignment/>
      <protection/>
    </xf>
    <xf numFmtId="3" fontId="16" fillId="0" borderId="18" xfId="100" applyNumberFormat="1" applyFont="1" applyBorder="1">
      <alignment/>
      <protection/>
    </xf>
    <xf numFmtId="3" fontId="27" fillId="0" borderId="20" xfId="100" applyNumberFormat="1" applyFont="1" applyBorder="1">
      <alignment/>
      <protection/>
    </xf>
    <xf numFmtId="3" fontId="16" fillId="0" borderId="14" xfId="100" applyNumberFormat="1" applyFont="1" applyFill="1" applyBorder="1" applyAlignment="1" applyProtection="1">
      <alignment vertical="center" wrapText="1"/>
      <protection locked="0"/>
    </xf>
    <xf numFmtId="3" fontId="25" fillId="0" borderId="14" xfId="0" applyNumberFormat="1" applyFont="1" applyBorder="1" applyAlignment="1">
      <alignment horizontal="right" wrapText="1"/>
    </xf>
    <xf numFmtId="3" fontId="29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0" fontId="29" fillId="0" borderId="14" xfId="0" applyFont="1" applyBorder="1" applyAlignment="1">
      <alignment horizontal="right" wrapText="1"/>
    </xf>
    <xf numFmtId="0" fontId="25" fillId="0" borderId="14" xfId="0" applyFont="1" applyBorder="1" applyAlignment="1">
      <alignment horizontal="right" wrapText="1"/>
    </xf>
    <xf numFmtId="3" fontId="33" fillId="0" borderId="14" xfId="0" applyNumberFormat="1" applyFont="1" applyBorder="1" applyAlignment="1">
      <alignment horizontal="right" wrapText="1"/>
    </xf>
    <xf numFmtId="3" fontId="33" fillId="0" borderId="22" xfId="0" applyNumberFormat="1" applyFont="1" applyBorder="1" applyAlignment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9" fillId="0" borderId="23" xfId="0" applyFont="1" applyBorder="1" applyAlignment="1">
      <alignment wrapText="1"/>
    </xf>
    <xf numFmtId="3" fontId="29" fillId="0" borderId="23" xfId="0" applyNumberFormat="1" applyFont="1" applyBorder="1" applyAlignment="1">
      <alignment horizontal="right" wrapText="1"/>
    </xf>
    <xf numFmtId="0" fontId="29" fillId="0" borderId="13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8" fillId="0" borderId="13" xfId="100" applyFont="1" applyBorder="1" applyAlignment="1">
      <alignment horizontal="center"/>
      <protection/>
    </xf>
    <xf numFmtId="0" fontId="48" fillId="0" borderId="14" xfId="100" applyFont="1" applyBorder="1" applyAlignment="1">
      <alignment horizontal="center"/>
      <protection/>
    </xf>
    <xf numFmtId="0" fontId="48" fillId="0" borderId="15" xfId="100" applyFont="1" applyBorder="1" applyAlignment="1">
      <alignment horizontal="center"/>
      <protection/>
    </xf>
    <xf numFmtId="0" fontId="48" fillId="0" borderId="0" xfId="100" applyFont="1">
      <alignment/>
      <protection/>
    </xf>
    <xf numFmtId="3" fontId="49" fillId="0" borderId="14" xfId="0" applyNumberFormat="1" applyFont="1" applyBorder="1" applyAlignment="1">
      <alignment horizontal="right" wrapText="1"/>
    </xf>
    <xf numFmtId="3" fontId="49" fillId="0" borderId="22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99">
      <alignment/>
      <protection/>
    </xf>
    <xf numFmtId="0" fontId="34" fillId="0" borderId="0" xfId="99" applyFont="1">
      <alignment/>
      <protection/>
    </xf>
    <xf numFmtId="0" fontId="41" fillId="20" borderId="14" xfId="99" applyFont="1" applyFill="1" applyBorder="1" applyAlignment="1">
      <alignment horizontal="center" vertical="center" wrapText="1"/>
      <protection/>
    </xf>
    <xf numFmtId="0" fontId="43" fillId="20" borderId="14" xfId="99" applyFont="1" applyFill="1" applyBorder="1" applyAlignment="1">
      <alignment horizontal="center" vertical="center"/>
      <protection/>
    </xf>
    <xf numFmtId="0" fontId="1" fillId="0" borderId="14" xfId="99" applyFont="1" applyBorder="1">
      <alignment/>
      <protection/>
    </xf>
    <xf numFmtId="0" fontId="43" fillId="0" borderId="14" xfId="99" applyFont="1" applyBorder="1" applyAlignment="1">
      <alignment horizontal="left"/>
      <protection/>
    </xf>
    <xf numFmtId="0" fontId="42" fillId="0" borderId="14" xfId="99" applyFont="1" applyBorder="1">
      <alignment/>
      <protection/>
    </xf>
    <xf numFmtId="3" fontId="42" fillId="0" borderId="14" xfId="99" applyNumberFormat="1" applyFont="1" applyBorder="1">
      <alignment/>
      <protection/>
    </xf>
    <xf numFmtId="0" fontId="1" fillId="0" borderId="14" xfId="99" applyFont="1" applyBorder="1" applyAlignment="1">
      <alignment horizontal="center"/>
      <protection/>
    </xf>
    <xf numFmtId="0" fontId="42" fillId="0" borderId="14" xfId="99" applyFont="1" applyBorder="1" applyAlignment="1">
      <alignment horizontal="left" vertical="distributed"/>
      <protection/>
    </xf>
    <xf numFmtId="3" fontId="35" fillId="0" borderId="14" xfId="99" applyNumberFormat="1" applyFont="1" applyBorder="1">
      <alignment/>
      <protection/>
    </xf>
    <xf numFmtId="0" fontId="35" fillId="0" borderId="27" xfId="99" applyFont="1" applyBorder="1" applyAlignment="1">
      <alignment horizontal="left" wrapText="1"/>
      <protection/>
    </xf>
    <xf numFmtId="0" fontId="35" fillId="0" borderId="14" xfId="99" applyFont="1" applyBorder="1">
      <alignment/>
      <protection/>
    </xf>
    <xf numFmtId="0" fontId="42" fillId="0" borderId="14" xfId="99" applyFont="1" applyBorder="1" applyAlignment="1">
      <alignment horizontal="left"/>
      <protection/>
    </xf>
    <xf numFmtId="0" fontId="42" fillId="0" borderId="27" xfId="99" applyFont="1" applyBorder="1" applyAlignment="1">
      <alignment horizontal="left"/>
      <protection/>
    </xf>
    <xf numFmtId="0" fontId="42" fillId="0" borderId="27" xfId="99" applyFont="1" applyBorder="1" applyAlignment="1">
      <alignment horizontal="left" vertical="distributed"/>
      <protection/>
    </xf>
    <xf numFmtId="3" fontId="1" fillId="0" borderId="14" xfId="99" applyNumberFormat="1" applyFont="1" applyBorder="1">
      <alignment/>
      <protection/>
    </xf>
    <xf numFmtId="0" fontId="57" fillId="0" borderId="14" xfId="99" applyFont="1" applyBorder="1" applyAlignment="1">
      <alignment horizontal="center"/>
      <protection/>
    </xf>
    <xf numFmtId="0" fontId="53" fillId="0" borderId="14" xfId="99" applyFont="1" applyBorder="1" applyAlignment="1">
      <alignment horizontal="left"/>
      <protection/>
    </xf>
    <xf numFmtId="3" fontId="44" fillId="0" borderId="14" xfId="99" applyNumberFormat="1" applyFont="1" applyBorder="1">
      <alignment/>
      <protection/>
    </xf>
    <xf numFmtId="3" fontId="53" fillId="0" borderId="14" xfId="99" applyNumberFormat="1" applyFont="1" applyBorder="1">
      <alignment/>
      <protection/>
    </xf>
    <xf numFmtId="0" fontId="58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4" applyFont="1">
      <alignment/>
      <protection/>
    </xf>
    <xf numFmtId="0" fontId="27" fillId="0" borderId="0" xfId="100" applyFont="1" applyAlignment="1">
      <alignment horizontal="right"/>
      <protection/>
    </xf>
    <xf numFmtId="0" fontId="1" fillId="0" borderId="0" xfId="104" applyFont="1" applyAlignment="1">
      <alignment/>
      <protection/>
    </xf>
    <xf numFmtId="0" fontId="43" fillId="0" borderId="0" xfId="104" applyFont="1" applyAlignment="1">
      <alignment/>
      <protection/>
    </xf>
    <xf numFmtId="0" fontId="36" fillId="0" borderId="0" xfId="104" applyFont="1" applyAlignment="1">
      <alignment horizontal="right"/>
      <protection/>
    </xf>
    <xf numFmtId="0" fontId="47" fillId="0" borderId="28" xfId="0" applyFont="1" applyBorder="1" applyAlignment="1">
      <alignment horizontal="center" wrapText="1"/>
    </xf>
    <xf numFmtId="0" fontId="28" fillId="0" borderId="2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0" fillId="0" borderId="31" xfId="0" applyBorder="1" applyAlignment="1">
      <alignment/>
    </xf>
    <xf numFmtId="0" fontId="4" fillId="0" borderId="31" xfId="0" applyFont="1" applyBorder="1" applyAlignment="1">
      <alignment wrapText="1"/>
    </xf>
    <xf numFmtId="0" fontId="30" fillId="0" borderId="32" xfId="0" applyFont="1" applyBorder="1" applyAlignment="1">
      <alignment horizontal="center" wrapText="1"/>
    </xf>
    <xf numFmtId="0" fontId="29" fillId="0" borderId="30" xfId="0" applyFont="1" applyBorder="1" applyAlignment="1">
      <alignment wrapText="1"/>
    </xf>
    <xf numFmtId="0" fontId="33" fillId="0" borderId="15" xfId="0" applyFont="1" applyBorder="1" applyAlignment="1">
      <alignment wrapText="1"/>
    </xf>
    <xf numFmtId="0" fontId="33" fillId="0" borderId="33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6" fillId="0" borderId="15" xfId="100" applyFont="1" applyBorder="1" applyAlignment="1">
      <alignment wrapText="1"/>
      <protection/>
    </xf>
    <xf numFmtId="0" fontId="16" fillId="0" borderId="15" xfId="100" applyFont="1" applyBorder="1" applyAlignment="1">
      <alignment/>
      <protection/>
    </xf>
    <xf numFmtId="0" fontId="25" fillId="0" borderId="0" xfId="0" applyFont="1" applyAlignment="1">
      <alignment horizontal="left" wrapText="1"/>
    </xf>
    <xf numFmtId="0" fontId="29" fillId="0" borderId="34" xfId="0" applyFont="1" applyBorder="1" applyAlignment="1">
      <alignment wrapText="1"/>
    </xf>
    <xf numFmtId="0" fontId="59" fillId="0" borderId="15" xfId="0" applyFont="1" applyBorder="1" applyAlignment="1">
      <alignment wrapText="1"/>
    </xf>
    <xf numFmtId="0" fontId="59" fillId="0" borderId="14" xfId="0" applyFont="1" applyBorder="1" applyAlignment="1">
      <alignment wrapText="1"/>
    </xf>
    <xf numFmtId="3" fontId="59" fillId="0" borderId="14" xfId="0" applyNumberFormat="1" applyFont="1" applyBorder="1" applyAlignment="1">
      <alignment horizontal="right"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wrapText="1"/>
    </xf>
    <xf numFmtId="0" fontId="26" fillId="0" borderId="35" xfId="0" applyFont="1" applyBorder="1" applyAlignment="1">
      <alignment horizontal="center" wrapText="1"/>
    </xf>
    <xf numFmtId="3" fontId="29" fillId="0" borderId="14" xfId="0" applyNumberFormat="1" applyFont="1" applyBorder="1" applyAlignment="1">
      <alignment wrapText="1"/>
    </xf>
    <xf numFmtId="0" fontId="30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wrapText="1"/>
    </xf>
    <xf numFmtId="3" fontId="25" fillId="0" borderId="39" xfId="0" applyNumberFormat="1" applyFont="1" applyBorder="1" applyAlignment="1">
      <alignment horizontal="right" wrapText="1"/>
    </xf>
    <xf numFmtId="0" fontId="29" fillId="0" borderId="40" xfId="0" applyFont="1" applyBorder="1" applyAlignment="1">
      <alignment wrapText="1"/>
    </xf>
    <xf numFmtId="3" fontId="29" fillId="0" borderId="41" xfId="0" applyNumberFormat="1" applyFont="1" applyBorder="1" applyAlignment="1">
      <alignment horizontal="right" wrapText="1"/>
    </xf>
    <xf numFmtId="3" fontId="25" fillId="0" borderId="41" xfId="0" applyNumberFormat="1" applyFont="1" applyBorder="1" applyAlignment="1">
      <alignment horizontal="right" wrapText="1"/>
    </xf>
    <xf numFmtId="3" fontId="33" fillId="0" borderId="41" xfId="0" applyNumberFormat="1" applyFont="1" applyBorder="1" applyAlignment="1">
      <alignment horizontal="right" wrapText="1"/>
    </xf>
    <xf numFmtId="0" fontId="29" fillId="0" borderId="41" xfId="0" applyFont="1" applyBorder="1" applyAlignment="1">
      <alignment horizontal="right" wrapText="1"/>
    </xf>
    <xf numFmtId="3" fontId="29" fillId="0" borderId="41" xfId="0" applyNumberFormat="1" applyFont="1" applyBorder="1" applyAlignment="1">
      <alignment wrapText="1"/>
    </xf>
    <xf numFmtId="3" fontId="49" fillId="0" borderId="41" xfId="0" applyNumberFormat="1" applyFont="1" applyBorder="1" applyAlignment="1">
      <alignment horizontal="right" wrapText="1"/>
    </xf>
    <xf numFmtId="0" fontId="29" fillId="0" borderId="42" xfId="0" applyFont="1" applyBorder="1" applyAlignment="1">
      <alignment wrapText="1"/>
    </xf>
    <xf numFmtId="0" fontId="39" fillId="0" borderId="33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3" fontId="49" fillId="0" borderId="43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6" fillId="0" borderId="0" xfId="104" applyFont="1" applyAlignment="1" applyProtection="1">
      <alignment horizontal="center"/>
      <protection locked="0"/>
    </xf>
    <xf numFmtId="0" fontId="15" fillId="0" borderId="0" xfId="104" applyProtection="1">
      <alignment/>
      <protection locked="0"/>
    </xf>
    <xf numFmtId="0" fontId="41" fillId="0" borderId="0" xfId="104" applyFont="1" applyAlignment="1" applyProtection="1">
      <alignment horizontal="right"/>
      <protection locked="0"/>
    </xf>
    <xf numFmtId="0" fontId="46" fillId="0" borderId="0" xfId="104" applyFont="1" applyAlignment="1" applyProtection="1">
      <alignment horizontal="right"/>
      <protection locked="0"/>
    </xf>
    <xf numFmtId="0" fontId="36" fillId="0" borderId="44" xfId="104" applyFont="1" applyFill="1" applyBorder="1" applyAlignment="1" applyProtection="1">
      <alignment vertical="center" wrapText="1"/>
      <protection locked="0"/>
    </xf>
    <xf numFmtId="0" fontId="15" fillId="0" borderId="45" xfId="104" applyBorder="1" applyProtection="1">
      <alignment/>
      <protection locked="0"/>
    </xf>
    <xf numFmtId="0" fontId="43" fillId="0" borderId="14" xfId="104" applyFont="1" applyBorder="1" applyAlignment="1" applyProtection="1">
      <alignment horizontal="left" vertical="center"/>
      <protection locked="0"/>
    </xf>
    <xf numFmtId="3" fontId="42" fillId="0" borderId="14" xfId="104" applyNumberFormat="1" applyFont="1" applyBorder="1" applyAlignment="1" applyProtection="1">
      <alignment vertical="center"/>
      <protection locked="0"/>
    </xf>
    <xf numFmtId="3" fontId="42" fillId="0" borderId="46" xfId="104" applyNumberFormat="1" applyFont="1" applyBorder="1" applyAlignment="1" applyProtection="1">
      <alignment vertical="center" wrapText="1"/>
      <protection locked="0"/>
    </xf>
    <xf numFmtId="0" fontId="43" fillId="0" borderId="15" xfId="104" applyFont="1" applyFill="1" applyBorder="1" applyAlignment="1" applyProtection="1">
      <alignment wrapText="1"/>
      <protection locked="0"/>
    </xf>
    <xf numFmtId="3" fontId="42" fillId="0" borderId="15" xfId="104" applyNumberFormat="1" applyFont="1" applyBorder="1" applyAlignment="1" applyProtection="1">
      <alignment vertical="center"/>
      <protection locked="0"/>
    </xf>
    <xf numFmtId="0" fontId="42" fillId="0" borderId="14" xfId="104" applyFont="1" applyBorder="1" applyAlignment="1" applyProtection="1">
      <alignment horizontal="left" vertical="center"/>
      <protection locked="0"/>
    </xf>
    <xf numFmtId="3" fontId="42" fillId="0" borderId="14" xfId="101" applyNumberFormat="1" applyFont="1" applyBorder="1" applyAlignment="1" applyProtection="1">
      <alignment horizontal="right"/>
      <protection locked="0"/>
    </xf>
    <xf numFmtId="3" fontId="42" fillId="0" borderId="15" xfId="101" applyNumberFormat="1" applyFont="1" applyBorder="1" applyAlignment="1" applyProtection="1">
      <alignment horizontal="right"/>
      <protection locked="0"/>
    </xf>
    <xf numFmtId="0" fontId="42" fillId="0" borderId="15" xfId="104" applyFont="1" applyBorder="1" applyAlignment="1" applyProtection="1">
      <alignment horizontal="left" vertical="center" wrapText="1"/>
      <protection locked="0"/>
    </xf>
    <xf numFmtId="0" fontId="42" fillId="0" borderId="14" xfId="101" applyFont="1" applyBorder="1" applyAlignment="1" applyProtection="1">
      <alignment horizontal="left"/>
      <protection locked="0"/>
    </xf>
    <xf numFmtId="3" fontId="42" fillId="0" borderId="14" xfId="104" applyNumberFormat="1" applyFont="1" applyBorder="1" applyAlignment="1" applyProtection="1">
      <alignment horizontal="right" vertical="center"/>
      <protection locked="0"/>
    </xf>
    <xf numFmtId="3" fontId="42" fillId="0" borderId="15" xfId="104" applyNumberFormat="1" applyFont="1" applyBorder="1" applyAlignment="1" applyProtection="1">
      <alignment horizontal="right" vertical="center"/>
      <protection locked="0"/>
    </xf>
    <xf numFmtId="0" fontId="42" fillId="0" borderId="31" xfId="104" applyFont="1" applyFill="1" applyBorder="1" applyAlignment="1" applyProtection="1">
      <alignment horizontal="left" vertical="center" wrapText="1"/>
      <protection locked="0"/>
    </xf>
    <xf numFmtId="0" fontId="53" fillId="0" borderId="15" xfId="104" applyFont="1" applyBorder="1" applyAlignment="1" applyProtection="1">
      <alignment horizontal="left" vertical="center"/>
      <protection locked="0"/>
    </xf>
    <xf numFmtId="3" fontId="53" fillId="0" borderId="14" xfId="104" applyNumberFormat="1" applyFont="1" applyBorder="1" applyAlignment="1" applyProtection="1">
      <alignment horizontal="right" vertical="center"/>
      <protection locked="0"/>
    </xf>
    <xf numFmtId="3" fontId="53" fillId="0" borderId="15" xfId="104" applyNumberFormat="1" applyFont="1" applyBorder="1" applyAlignment="1" applyProtection="1">
      <alignment horizontal="right" vertical="center"/>
      <protection locked="0"/>
    </xf>
    <xf numFmtId="0" fontId="43" fillId="0" borderId="15" xfId="104" applyFont="1" applyBorder="1" applyAlignment="1" applyProtection="1">
      <alignment horizontal="left" vertical="center"/>
      <protection locked="0"/>
    </xf>
    <xf numFmtId="0" fontId="52" fillId="0" borderId="14" xfId="104" applyFont="1" applyBorder="1" applyAlignment="1" applyProtection="1">
      <alignment horizontal="left" vertical="center"/>
      <protection locked="0"/>
    </xf>
    <xf numFmtId="3" fontId="52" fillId="0" borderId="14" xfId="104" applyNumberFormat="1" applyFont="1" applyBorder="1" applyAlignment="1" applyProtection="1">
      <alignment horizontal="right" vertical="center"/>
      <protection locked="0"/>
    </xf>
    <xf numFmtId="3" fontId="52" fillId="0" borderId="15" xfId="104" applyNumberFormat="1" applyFont="1" applyBorder="1" applyAlignment="1" applyProtection="1">
      <alignment horizontal="right" vertical="center"/>
      <protection locked="0"/>
    </xf>
    <xf numFmtId="3" fontId="53" fillId="0" borderId="46" xfId="104" applyNumberFormat="1" applyFont="1" applyBorder="1" applyAlignment="1" applyProtection="1">
      <alignment vertical="center" wrapText="1"/>
      <protection locked="0"/>
    </xf>
    <xf numFmtId="0" fontId="53" fillId="0" borderId="15" xfId="104" applyFont="1" applyBorder="1" applyAlignment="1" applyProtection="1">
      <alignment horizontal="left" vertical="center" wrapText="1"/>
      <protection locked="0"/>
    </xf>
    <xf numFmtId="3" fontId="53" fillId="0" borderId="14" xfId="104" applyNumberFormat="1" applyFont="1" applyBorder="1" applyAlignment="1" applyProtection="1">
      <alignment vertical="center"/>
      <protection locked="0"/>
    </xf>
    <xf numFmtId="3" fontId="53" fillId="0" borderId="15" xfId="104" applyNumberFormat="1" applyFont="1" applyBorder="1" applyAlignment="1" applyProtection="1">
      <alignment vertical="center"/>
      <protection locked="0"/>
    </xf>
    <xf numFmtId="0" fontId="43" fillId="0" borderId="15" xfId="104" applyFont="1" applyBorder="1" applyAlignment="1" applyProtection="1">
      <alignment horizontal="left" vertical="center" wrapText="1"/>
      <protection locked="0"/>
    </xf>
    <xf numFmtId="3" fontId="53" fillId="0" borderId="46" xfId="104" applyNumberFormat="1" applyFont="1" applyBorder="1" applyAlignment="1" applyProtection="1">
      <alignment horizontal="right" vertical="center"/>
      <protection locked="0"/>
    </xf>
    <xf numFmtId="0" fontId="15" fillId="0" borderId="14" xfId="104" applyBorder="1" applyProtection="1">
      <alignment/>
      <protection locked="0"/>
    </xf>
    <xf numFmtId="0" fontId="15" fillId="0" borderId="15" xfId="104" applyBorder="1" applyProtection="1">
      <alignment/>
      <protection locked="0"/>
    </xf>
    <xf numFmtId="0" fontId="53" fillId="0" borderId="15" xfId="104" applyFont="1" applyBorder="1" applyAlignment="1" applyProtection="1">
      <alignment horizontal="center" vertical="center"/>
      <protection locked="0"/>
    </xf>
    <xf numFmtId="3" fontId="43" fillId="0" borderId="14" xfId="104" applyNumberFormat="1" applyFont="1" applyBorder="1" applyAlignment="1" applyProtection="1">
      <alignment horizontal="right" vertical="center"/>
      <protection locked="0"/>
    </xf>
    <xf numFmtId="3" fontId="43" fillId="0" borderId="15" xfId="104" applyNumberFormat="1" applyFont="1" applyBorder="1" applyAlignment="1" applyProtection="1">
      <alignment horizontal="right" vertical="center"/>
      <protection locked="0"/>
    </xf>
    <xf numFmtId="0" fontId="53" fillId="0" borderId="44" xfId="104" applyFont="1" applyBorder="1" applyAlignment="1" applyProtection="1">
      <alignment wrapText="1"/>
      <protection locked="0"/>
    </xf>
    <xf numFmtId="3" fontId="43" fillId="0" borderId="46" xfId="104" applyNumberFormat="1" applyFont="1" applyBorder="1" applyAlignment="1" applyProtection="1">
      <alignment vertical="center" wrapText="1"/>
      <protection locked="0"/>
    </xf>
    <xf numFmtId="0" fontId="43" fillId="0" borderId="15" xfId="104" applyFont="1" applyBorder="1" applyAlignment="1" applyProtection="1">
      <alignment horizontal="left" wrapText="1"/>
      <protection locked="0"/>
    </xf>
    <xf numFmtId="3" fontId="43" fillId="0" borderId="14" xfId="104" applyNumberFormat="1" applyFont="1" applyBorder="1" applyAlignment="1" applyProtection="1">
      <alignment vertical="center"/>
      <protection locked="0"/>
    </xf>
    <xf numFmtId="3" fontId="43" fillId="0" borderId="15" xfId="104" applyNumberFormat="1" applyFont="1" applyBorder="1" applyAlignment="1" applyProtection="1">
      <alignment vertical="center"/>
      <protection locked="0"/>
    </xf>
    <xf numFmtId="3" fontId="43" fillId="0" borderId="46" xfId="104" applyNumberFormat="1" applyFont="1" applyBorder="1" applyAlignment="1" applyProtection="1">
      <alignment vertical="center"/>
      <protection locked="0"/>
    </xf>
    <xf numFmtId="0" fontId="53" fillId="0" borderId="46" xfId="104" applyFont="1" applyBorder="1" applyAlignment="1" applyProtection="1">
      <alignment horizontal="right" vertical="center" wrapText="1"/>
      <protection locked="0"/>
    </xf>
    <xf numFmtId="0" fontId="53" fillId="0" borderId="44" xfId="104" applyFont="1" applyBorder="1" applyAlignment="1" applyProtection="1">
      <alignment horizontal="left" vertical="center" wrapText="1"/>
      <protection locked="0"/>
    </xf>
    <xf numFmtId="3" fontId="55" fillId="24" borderId="14" xfId="104" applyNumberFormat="1" applyFont="1" applyFill="1" applyBorder="1" applyAlignment="1" applyProtection="1">
      <alignment horizontal="right" vertical="center"/>
      <protection locked="0"/>
    </xf>
    <xf numFmtId="3" fontId="55" fillId="24" borderId="15" xfId="104" applyNumberFormat="1" applyFont="1" applyFill="1" applyBorder="1" applyAlignment="1" applyProtection="1">
      <alignment horizontal="right" vertical="center"/>
      <protection locked="0"/>
    </xf>
    <xf numFmtId="3" fontId="55" fillId="24" borderId="46" xfId="104" applyNumberFormat="1" applyFont="1" applyFill="1" applyBorder="1" applyAlignment="1" applyProtection="1">
      <alignment vertical="center" wrapText="1"/>
      <protection locked="0"/>
    </xf>
    <xf numFmtId="0" fontId="55" fillId="24" borderId="15" xfId="104" applyFont="1" applyFill="1" applyBorder="1" applyAlignment="1" applyProtection="1">
      <alignment vertical="center" wrapText="1"/>
      <protection locked="0"/>
    </xf>
    <xf numFmtId="3" fontId="55" fillId="24" borderId="14" xfId="104" applyNumberFormat="1" applyFont="1" applyFill="1" applyBorder="1" applyProtection="1">
      <alignment/>
      <protection locked="0"/>
    </xf>
    <xf numFmtId="3" fontId="55" fillId="24" borderId="15" xfId="104" applyNumberFormat="1" applyFont="1" applyFill="1" applyBorder="1" applyProtection="1">
      <alignment/>
      <protection locked="0"/>
    </xf>
    <xf numFmtId="3" fontId="52" fillId="0" borderId="14" xfId="104" applyNumberFormat="1" applyFont="1" applyFill="1" applyBorder="1" applyAlignment="1" applyProtection="1">
      <alignment vertical="center"/>
      <protection locked="0"/>
    </xf>
    <xf numFmtId="3" fontId="52" fillId="0" borderId="15" xfId="104" applyNumberFormat="1" applyFont="1" applyFill="1" applyBorder="1" applyAlignment="1" applyProtection="1">
      <alignment vertical="center"/>
      <protection locked="0"/>
    </xf>
    <xf numFmtId="0" fontId="36" fillId="0" borderId="46" xfId="104" applyFont="1" applyFill="1" applyBorder="1" applyAlignment="1" applyProtection="1">
      <alignment vertical="center" wrapText="1"/>
      <protection locked="0"/>
    </xf>
    <xf numFmtId="0" fontId="54" fillId="0" borderId="15" xfId="104" applyFont="1" applyFill="1" applyBorder="1" applyAlignment="1" applyProtection="1">
      <alignment vertical="center" wrapText="1"/>
      <protection locked="0"/>
    </xf>
    <xf numFmtId="3" fontId="52" fillId="0" borderId="15" xfId="104" applyNumberFormat="1" applyFont="1" applyFill="1" applyBorder="1" applyProtection="1">
      <alignment/>
      <protection locked="0"/>
    </xf>
    <xf numFmtId="0" fontId="36" fillId="0" borderId="15" xfId="104" applyFont="1" applyFill="1" applyBorder="1" applyAlignment="1" applyProtection="1">
      <alignment vertical="center" wrapText="1"/>
      <protection locked="0"/>
    </xf>
    <xf numFmtId="0" fontId="43" fillId="0" borderId="15" xfId="104" applyFont="1" applyBorder="1" applyAlignment="1" applyProtection="1">
      <alignment vertical="center"/>
      <protection locked="0"/>
    </xf>
    <xf numFmtId="0" fontId="42" fillId="0" borderId="15" xfId="104" applyFont="1" applyBorder="1" applyAlignment="1" applyProtection="1">
      <alignment horizontal="left" vertical="center"/>
      <protection locked="0"/>
    </xf>
    <xf numFmtId="0" fontId="42" fillId="0" borderId="15" xfId="104" applyFont="1" applyFill="1" applyBorder="1" applyAlignment="1" applyProtection="1">
      <alignment horizontal="left" vertical="center" wrapText="1"/>
      <protection locked="0"/>
    </xf>
    <xf numFmtId="0" fontId="53" fillId="0" borderId="14" xfId="104" applyFont="1" applyBorder="1" applyAlignment="1" applyProtection="1">
      <alignment horizontal="left" vertical="center"/>
      <protection locked="0"/>
    </xf>
    <xf numFmtId="3" fontId="53" fillId="0" borderId="14" xfId="104" applyNumberFormat="1" applyFont="1" applyBorder="1" applyProtection="1">
      <alignment/>
      <protection locked="0"/>
    </xf>
    <xf numFmtId="3" fontId="53" fillId="0" borderId="15" xfId="104" applyNumberFormat="1" applyFont="1" applyBorder="1" applyProtection="1">
      <alignment/>
      <protection locked="0"/>
    </xf>
    <xf numFmtId="3" fontId="44" fillId="0" borderId="46" xfId="104" applyNumberFormat="1" applyFont="1" applyBorder="1" applyAlignment="1" applyProtection="1">
      <alignment vertical="center" wrapText="1"/>
      <protection locked="0"/>
    </xf>
    <xf numFmtId="3" fontId="44" fillId="0" borderId="14" xfId="104" applyNumberFormat="1" applyFont="1" applyBorder="1" applyAlignment="1" applyProtection="1">
      <alignment vertical="center"/>
      <protection locked="0"/>
    </xf>
    <xf numFmtId="3" fontId="44" fillId="0" borderId="15" xfId="104" applyNumberFormat="1" applyFont="1" applyBorder="1" applyAlignment="1" applyProtection="1">
      <alignment vertical="center"/>
      <protection locked="0"/>
    </xf>
    <xf numFmtId="0" fontId="50" fillId="0" borderId="0" xfId="104" applyFont="1" applyProtection="1">
      <alignment/>
      <protection locked="0"/>
    </xf>
    <xf numFmtId="0" fontId="53" fillId="0" borderId="15" xfId="104" applyFont="1" applyFill="1" applyBorder="1" applyAlignment="1" applyProtection="1">
      <alignment horizontal="left" vertical="center" wrapText="1"/>
      <protection locked="0"/>
    </xf>
    <xf numFmtId="0" fontId="36" fillId="0" borderId="15" xfId="104" applyFont="1" applyBorder="1" applyAlignment="1" applyProtection="1">
      <alignment vertical="center"/>
      <protection locked="0"/>
    </xf>
    <xf numFmtId="0" fontId="36" fillId="0" borderId="15" xfId="104" applyFont="1" applyFill="1" applyBorder="1" applyAlignment="1" applyProtection="1">
      <alignment horizontal="left" vertical="center" wrapText="1"/>
      <protection locked="0"/>
    </xf>
    <xf numFmtId="0" fontId="43" fillId="0" borderId="15" xfId="104" applyFont="1" applyBorder="1" applyAlignment="1" applyProtection="1">
      <alignment vertical="center" wrapText="1"/>
      <protection locked="0"/>
    </xf>
    <xf numFmtId="0" fontId="35" fillId="0" borderId="14" xfId="104" applyFont="1" applyBorder="1" applyAlignment="1" applyProtection="1">
      <alignment vertical="center"/>
      <protection locked="0"/>
    </xf>
    <xf numFmtId="3" fontId="35" fillId="0" borderId="14" xfId="104" applyNumberFormat="1" applyFont="1" applyBorder="1" applyAlignment="1" applyProtection="1">
      <alignment vertical="center"/>
      <protection locked="0"/>
    </xf>
    <xf numFmtId="3" fontId="35" fillId="0" borderId="15" xfId="104" applyNumberFormat="1" applyFont="1" applyBorder="1" applyAlignment="1" applyProtection="1">
      <alignment vertical="center"/>
      <protection locked="0"/>
    </xf>
    <xf numFmtId="3" fontId="52" fillId="0" borderId="46" xfId="104" applyNumberFormat="1" applyFont="1" applyBorder="1" applyAlignment="1" applyProtection="1">
      <alignment vertical="center" wrapText="1"/>
      <protection locked="0"/>
    </xf>
    <xf numFmtId="3" fontId="52" fillId="0" borderId="14" xfId="104" applyNumberFormat="1" applyFont="1" applyBorder="1" applyAlignment="1" applyProtection="1">
      <alignment vertical="center"/>
      <protection locked="0"/>
    </xf>
    <xf numFmtId="3" fontId="52" fillId="0" borderId="15" xfId="104" applyNumberFormat="1" applyFont="1" applyBorder="1" applyAlignment="1" applyProtection="1">
      <alignment vertical="center"/>
      <protection locked="0"/>
    </xf>
    <xf numFmtId="16" fontId="42" fillId="0" borderId="15" xfId="104" applyNumberFormat="1" applyFont="1" applyBorder="1" applyAlignment="1" applyProtection="1">
      <alignment horizontal="left" vertical="center"/>
      <protection locked="0"/>
    </xf>
    <xf numFmtId="0" fontId="53" fillId="0" borderId="13" xfId="104" applyFont="1" applyBorder="1" applyAlignment="1" applyProtection="1">
      <alignment vertical="center" wrapText="1"/>
      <protection locked="0"/>
    </xf>
    <xf numFmtId="0" fontId="43" fillId="0" borderId="15" xfId="104" applyFont="1" applyBorder="1" applyAlignment="1" applyProtection="1">
      <alignment horizontal="center" vertical="center"/>
      <protection locked="0"/>
    </xf>
    <xf numFmtId="3" fontId="43" fillId="0" borderId="46" xfId="104" applyNumberFormat="1" applyFont="1" applyBorder="1" applyAlignment="1" applyProtection="1">
      <alignment horizontal="center" vertical="center" wrapText="1"/>
      <protection locked="0"/>
    </xf>
    <xf numFmtId="0" fontId="43" fillId="0" borderId="44" xfId="104" applyFont="1" applyBorder="1" applyAlignment="1" applyProtection="1">
      <alignment horizontal="center" vertical="center" wrapText="1"/>
      <protection locked="0"/>
    </xf>
    <xf numFmtId="3" fontId="56" fillId="24" borderId="14" xfId="104" applyNumberFormat="1" applyFont="1" applyFill="1" applyBorder="1" applyAlignment="1" applyProtection="1">
      <alignment vertical="center"/>
      <protection locked="0"/>
    </xf>
    <xf numFmtId="3" fontId="56" fillId="24" borderId="15" xfId="104" applyNumberFormat="1" applyFont="1" applyFill="1" applyBorder="1" applyAlignment="1" applyProtection="1">
      <alignment vertical="center"/>
      <protection locked="0"/>
    </xf>
    <xf numFmtId="3" fontId="55" fillId="24" borderId="46" xfId="104" applyNumberFormat="1" applyFont="1" applyFill="1" applyBorder="1" applyAlignment="1" applyProtection="1">
      <alignment vertical="center"/>
      <protection locked="0"/>
    </xf>
    <xf numFmtId="0" fontId="55" fillId="24" borderId="44" xfId="104" applyFont="1" applyFill="1" applyBorder="1" applyAlignment="1" applyProtection="1">
      <alignment vertical="center"/>
      <protection locked="0"/>
    </xf>
    <xf numFmtId="0" fontId="15" fillId="24" borderId="0" xfId="104" applyFill="1" applyProtection="1">
      <alignment/>
      <protection locked="0"/>
    </xf>
    <xf numFmtId="0" fontId="43" fillId="0" borderId="44" xfId="104" applyFont="1" applyBorder="1" applyAlignment="1" applyProtection="1">
      <alignment horizontal="center" vertical="center"/>
      <protection locked="0"/>
    </xf>
    <xf numFmtId="0" fontId="15" fillId="0" borderId="0" xfId="104" applyBorder="1" applyProtection="1">
      <alignment/>
      <protection locked="0"/>
    </xf>
    <xf numFmtId="0" fontId="15" fillId="0" borderId="31" xfId="104" applyBorder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1" fillId="0" borderId="0" xfId="104" applyFont="1" applyBorder="1" applyProtection="1">
      <alignment/>
      <protection locked="0"/>
    </xf>
    <xf numFmtId="0" fontId="15" fillId="0" borderId="23" xfId="104" applyBorder="1" applyAlignment="1" applyProtection="1">
      <alignment wrapText="1"/>
      <protection locked="0"/>
    </xf>
    <xf numFmtId="3" fontId="42" fillId="0" borderId="14" xfId="104" applyNumberFormat="1" applyFont="1" applyBorder="1" applyAlignment="1" applyProtection="1">
      <alignment vertical="center" wrapText="1"/>
      <protection locked="0"/>
    </xf>
    <xf numFmtId="3" fontId="53" fillId="0" borderId="14" xfId="104" applyNumberFormat="1" applyFont="1" applyBorder="1" applyAlignment="1" applyProtection="1">
      <alignment vertical="center" wrapText="1"/>
      <protection locked="0"/>
    </xf>
    <xf numFmtId="3" fontId="43" fillId="0" borderId="14" xfId="104" applyNumberFormat="1" applyFont="1" applyBorder="1" applyAlignment="1" applyProtection="1">
      <alignment vertical="center" wrapText="1"/>
      <protection locked="0"/>
    </xf>
    <xf numFmtId="0" fontId="53" fillId="0" borderId="14" xfId="104" applyFont="1" applyBorder="1" applyAlignment="1" applyProtection="1">
      <alignment horizontal="right" vertical="center" wrapText="1"/>
      <protection locked="0"/>
    </xf>
    <xf numFmtId="3" fontId="55" fillId="24" borderId="14" xfId="104" applyNumberFormat="1" applyFont="1" applyFill="1" applyBorder="1" applyAlignment="1" applyProtection="1">
      <alignment vertical="center" wrapText="1"/>
      <protection locked="0"/>
    </xf>
    <xf numFmtId="0" fontId="36" fillId="0" borderId="14" xfId="104" applyFont="1" applyFill="1" applyBorder="1" applyAlignment="1" applyProtection="1">
      <alignment vertical="center" wrapText="1"/>
      <protection locked="0"/>
    </xf>
    <xf numFmtId="3" fontId="44" fillId="0" borderId="14" xfId="104" applyNumberFormat="1" applyFont="1" applyBorder="1" applyAlignment="1" applyProtection="1">
      <alignment vertical="center" wrapText="1"/>
      <protection locked="0"/>
    </xf>
    <xf numFmtId="3" fontId="52" fillId="0" borderId="14" xfId="104" applyNumberFormat="1" applyFont="1" applyBorder="1" applyAlignment="1" applyProtection="1">
      <alignment vertical="center" wrapText="1"/>
      <protection locked="0"/>
    </xf>
    <xf numFmtId="3" fontId="43" fillId="0" borderId="14" xfId="104" applyNumberFormat="1" applyFont="1" applyBorder="1" applyAlignment="1" applyProtection="1">
      <alignment horizontal="center" vertical="center" wrapText="1"/>
      <protection locked="0"/>
    </xf>
    <xf numFmtId="3" fontId="55" fillId="24" borderId="14" xfId="104" applyNumberFormat="1" applyFont="1" applyFill="1" applyBorder="1" applyAlignment="1" applyProtection="1">
      <alignment vertical="center"/>
      <protection locked="0"/>
    </xf>
    <xf numFmtId="3" fontId="46" fillId="20" borderId="47" xfId="104" applyNumberFormat="1" applyFont="1" applyFill="1" applyBorder="1" applyAlignment="1" applyProtection="1">
      <alignment vertical="center"/>
      <protection locked="0"/>
    </xf>
    <xf numFmtId="0" fontId="46" fillId="20" borderId="33" xfId="104" applyFont="1" applyFill="1" applyBorder="1" applyAlignment="1" applyProtection="1">
      <alignment horizontal="left" vertical="center"/>
      <protection locked="0"/>
    </xf>
    <xf numFmtId="3" fontId="46" fillId="20" borderId="22" xfId="104" applyNumberFormat="1" applyFont="1" applyFill="1" applyBorder="1" applyAlignment="1" applyProtection="1">
      <alignment vertical="center"/>
      <protection locked="0"/>
    </xf>
    <xf numFmtId="3" fontId="46" fillId="20" borderId="33" xfId="104" applyNumberFormat="1" applyFont="1" applyFill="1" applyBorder="1" applyAlignment="1" applyProtection="1">
      <alignment vertical="center"/>
      <protection locked="0"/>
    </xf>
    <xf numFmtId="0" fontId="41" fillId="0" borderId="0" xfId="104" applyFont="1" applyBorder="1" applyAlignment="1" applyProtection="1">
      <alignment horizontal="right"/>
      <protection locked="0"/>
    </xf>
    <xf numFmtId="0" fontId="36" fillId="0" borderId="48" xfId="104" applyFont="1" applyFill="1" applyBorder="1" applyAlignment="1" applyProtection="1">
      <alignment vertical="center"/>
      <protection locked="0"/>
    </xf>
    <xf numFmtId="0" fontId="15" fillId="0" borderId="0" xfId="102" applyBorder="1" applyAlignment="1" applyProtection="1">
      <alignment horizontal="right"/>
      <protection locked="0"/>
    </xf>
    <xf numFmtId="0" fontId="15" fillId="0" borderId="0" xfId="102" applyFont="1" applyBorder="1" applyAlignment="1" applyProtection="1">
      <alignment horizontal="right"/>
      <protection locked="0"/>
    </xf>
    <xf numFmtId="0" fontId="15" fillId="0" borderId="0" xfId="102">
      <alignment/>
      <protection/>
    </xf>
    <xf numFmtId="0" fontId="60" fillId="0" borderId="0" xfId="102" applyFont="1" applyBorder="1" applyAlignment="1" applyProtection="1">
      <alignment horizontal="center" vertical="center" wrapText="1"/>
      <protection locked="0"/>
    </xf>
    <xf numFmtId="0" fontId="61" fillId="0" borderId="0" xfId="102" applyFont="1" applyBorder="1" applyAlignment="1" applyProtection="1">
      <alignment horizontal="centerContinuous"/>
      <protection locked="0"/>
    </xf>
    <xf numFmtId="0" fontId="41" fillId="0" borderId="0" xfId="102" applyFont="1" applyAlignment="1">
      <alignment horizontal="center" wrapText="1"/>
      <protection/>
    </xf>
    <xf numFmtId="0" fontId="41" fillId="0" borderId="0" xfId="102" applyFont="1" applyAlignment="1">
      <alignment horizontal="right" wrapText="1"/>
      <protection/>
    </xf>
    <xf numFmtId="0" fontId="62" fillId="0" borderId="0" xfId="102" applyFont="1" applyBorder="1" applyAlignment="1" applyProtection="1">
      <alignment horizontal="center" vertical="center"/>
      <protection locked="0"/>
    </xf>
    <xf numFmtId="0" fontId="15" fillId="0" borderId="0" xfId="102" applyBorder="1" applyAlignment="1" applyProtection="1">
      <alignment horizontal="centerContinuous" vertical="top"/>
      <protection locked="0"/>
    </xf>
    <xf numFmtId="0" fontId="63" fillId="0" borderId="0" xfId="102" applyFont="1" applyBorder="1" applyAlignment="1" applyProtection="1">
      <alignment horizontal="centerContinuous" vertical="top"/>
      <protection locked="0"/>
    </xf>
    <xf numFmtId="0" fontId="15" fillId="0" borderId="0" xfId="102" applyAlignment="1" applyProtection="1">
      <alignment horizontal="centerContinuous" vertical="top"/>
      <protection locked="0"/>
    </xf>
    <xf numFmtId="0" fontId="63" fillId="0" borderId="49" xfId="102" applyFont="1" applyBorder="1" applyAlignment="1" applyProtection="1">
      <alignment horizontal="centerContinuous" vertical="top"/>
      <protection locked="0"/>
    </xf>
    <xf numFmtId="0" fontId="64" fillId="0" borderId="36" xfId="95" applyFont="1" applyBorder="1" applyAlignment="1">
      <alignment horizontal="center" wrapText="1"/>
      <protection/>
    </xf>
    <xf numFmtId="0" fontId="25" fillId="0" borderId="24" xfId="95" applyFont="1" applyBorder="1" applyAlignment="1">
      <alignment horizontal="center" wrapText="1"/>
      <protection/>
    </xf>
    <xf numFmtId="0" fontId="26" fillId="0" borderId="24" xfId="95" applyFont="1" applyBorder="1" applyAlignment="1">
      <alignment horizontal="center" wrapText="1"/>
      <protection/>
    </xf>
    <xf numFmtId="0" fontId="26" fillId="0" borderId="32" xfId="95" applyFont="1" applyBorder="1" applyAlignment="1">
      <alignment horizontal="center" wrapText="1"/>
      <protection/>
    </xf>
    <xf numFmtId="0" fontId="26" fillId="0" borderId="50" xfId="95" applyFont="1" applyBorder="1" applyAlignment="1">
      <alignment horizontal="center" wrapText="1"/>
      <protection/>
    </xf>
    <xf numFmtId="0" fontId="0" fillId="0" borderId="0" xfId="95">
      <alignment/>
      <protection/>
    </xf>
    <xf numFmtId="0" fontId="47" fillId="0" borderId="25" xfId="95" applyFont="1" applyBorder="1" applyAlignment="1">
      <alignment horizontal="center" wrapText="1"/>
      <protection/>
    </xf>
    <xf numFmtId="0" fontId="47" fillId="0" borderId="26" xfId="95" applyFont="1" applyBorder="1" applyAlignment="1">
      <alignment horizontal="center" wrapText="1"/>
      <protection/>
    </xf>
    <xf numFmtId="0" fontId="47" fillId="0" borderId="28" xfId="95" applyFont="1" applyBorder="1" applyAlignment="1">
      <alignment horizontal="center" wrapText="1"/>
      <protection/>
    </xf>
    <xf numFmtId="0" fontId="47" fillId="0" borderId="37" xfId="95" applyFont="1" applyBorder="1" applyAlignment="1">
      <alignment horizontal="center" wrapText="1"/>
      <protection/>
    </xf>
    <xf numFmtId="0" fontId="65" fillId="0" borderId="38" xfId="95" applyFont="1" applyBorder="1" applyAlignment="1">
      <alignment wrapText="1"/>
      <protection/>
    </xf>
    <xf numFmtId="0" fontId="65" fillId="0" borderId="23" xfId="95" applyFont="1" applyBorder="1" applyAlignment="1">
      <alignment wrapText="1"/>
      <protection/>
    </xf>
    <xf numFmtId="3" fontId="65" fillId="0" borderId="23" xfId="95" applyNumberFormat="1" applyFont="1" applyBorder="1" applyAlignment="1">
      <alignment horizontal="right" wrapText="1"/>
      <protection/>
    </xf>
    <xf numFmtId="3" fontId="65" fillId="0" borderId="30" xfId="95" applyNumberFormat="1" applyFont="1" applyBorder="1" applyAlignment="1">
      <alignment horizontal="right" wrapText="1"/>
      <protection/>
    </xf>
    <xf numFmtId="3" fontId="65" fillId="0" borderId="39" xfId="95" applyNumberFormat="1" applyFont="1" applyBorder="1" applyAlignment="1">
      <alignment horizontal="right" wrapText="1"/>
      <protection/>
    </xf>
    <xf numFmtId="0" fontId="1" fillId="0" borderId="40" xfId="102" applyFont="1" applyBorder="1" applyProtection="1">
      <alignment/>
      <protection locked="0"/>
    </xf>
    <xf numFmtId="0" fontId="1" fillId="0" borderId="14" xfId="102" applyFont="1" applyBorder="1" applyProtection="1">
      <alignment/>
      <protection locked="0"/>
    </xf>
    <xf numFmtId="3" fontId="1" fillId="0" borderId="14" xfId="102" applyNumberFormat="1" applyFont="1" applyBorder="1">
      <alignment/>
      <protection/>
    </xf>
    <xf numFmtId="3" fontId="1" fillId="0" borderId="15" xfId="102" applyNumberFormat="1" applyFont="1" applyBorder="1">
      <alignment/>
      <protection/>
    </xf>
    <xf numFmtId="3" fontId="1" fillId="0" borderId="41" xfId="102" applyNumberFormat="1" applyFont="1" applyBorder="1">
      <alignment/>
      <protection/>
    </xf>
    <xf numFmtId="0" fontId="65" fillId="0" borderId="40" xfId="95" applyFont="1" applyBorder="1" applyAlignment="1">
      <alignment wrapText="1"/>
      <protection/>
    </xf>
    <xf numFmtId="0" fontId="65" fillId="0" borderId="14" xfId="95" applyFont="1" applyBorder="1" applyAlignment="1">
      <alignment wrapText="1"/>
      <protection/>
    </xf>
    <xf numFmtId="3" fontId="66" fillId="0" borderId="14" xfId="102" applyNumberFormat="1" applyFont="1" applyBorder="1">
      <alignment/>
      <protection/>
    </xf>
    <xf numFmtId="3" fontId="66" fillId="0" borderId="15" xfId="102" applyNumberFormat="1" applyFont="1" applyBorder="1">
      <alignment/>
      <protection/>
    </xf>
    <xf numFmtId="3" fontId="66" fillId="0" borderId="41" xfId="102" applyNumberFormat="1" applyFont="1" applyBorder="1">
      <alignment/>
      <protection/>
    </xf>
    <xf numFmtId="0" fontId="29" fillId="0" borderId="40" xfId="95" applyFont="1" applyBorder="1" applyAlignment="1">
      <alignment wrapText="1"/>
      <protection/>
    </xf>
    <xf numFmtId="0" fontId="29" fillId="0" borderId="14" xfId="95" applyFont="1" applyBorder="1" applyAlignment="1">
      <alignment wrapText="1"/>
      <protection/>
    </xf>
    <xf numFmtId="0" fontId="25" fillId="0" borderId="40" xfId="95" applyFont="1" applyBorder="1" applyAlignment="1">
      <alignment wrapText="1"/>
      <protection/>
    </xf>
    <xf numFmtId="0" fontId="25" fillId="0" borderId="14" xfId="95" applyFont="1" applyBorder="1" applyAlignment="1">
      <alignment wrapText="1"/>
      <protection/>
    </xf>
    <xf numFmtId="3" fontId="36" fillId="0" borderId="14" xfId="102" applyNumberFormat="1" applyFont="1" applyBorder="1">
      <alignment/>
      <protection/>
    </xf>
    <xf numFmtId="3" fontId="36" fillId="0" borderId="15" xfId="102" applyNumberFormat="1" applyFont="1" applyBorder="1">
      <alignment/>
      <protection/>
    </xf>
    <xf numFmtId="3" fontId="36" fillId="0" borderId="41" xfId="102" applyNumberFormat="1" applyFont="1" applyBorder="1">
      <alignment/>
      <protection/>
    </xf>
    <xf numFmtId="3" fontId="36" fillId="0" borderId="51" xfId="102" applyNumberFormat="1" applyFont="1" applyBorder="1">
      <alignment/>
      <protection/>
    </xf>
    <xf numFmtId="3" fontId="66" fillId="0" borderId="51" xfId="102" applyNumberFormat="1" applyFont="1" applyBorder="1">
      <alignment/>
      <protection/>
    </xf>
    <xf numFmtId="3" fontId="1" fillId="0" borderId="14" xfId="72" applyNumberFormat="1" applyFont="1" applyBorder="1" applyAlignment="1">
      <alignment horizontal="right"/>
    </xf>
    <xf numFmtId="3" fontId="1" fillId="0" borderId="15" xfId="72" applyNumberFormat="1" applyFont="1" applyBorder="1" applyAlignment="1">
      <alignment horizontal="right"/>
    </xf>
    <xf numFmtId="3" fontId="1" fillId="0" borderId="51" xfId="72" applyNumberFormat="1" applyFont="1" applyBorder="1" applyAlignment="1">
      <alignment horizontal="right"/>
    </xf>
    <xf numFmtId="0" fontId="1" fillId="0" borderId="52" xfId="102" applyFont="1" applyBorder="1" applyProtection="1">
      <alignment/>
      <protection locked="0"/>
    </xf>
    <xf numFmtId="0" fontId="1" fillId="0" borderId="18" xfId="102" applyFont="1" applyBorder="1" applyProtection="1">
      <alignment/>
      <protection locked="0"/>
    </xf>
    <xf numFmtId="0" fontId="1" fillId="0" borderId="18" xfId="102" applyFont="1" applyBorder="1">
      <alignment/>
      <protection/>
    </xf>
    <xf numFmtId="0" fontId="1" fillId="0" borderId="16" xfId="102" applyFont="1" applyBorder="1">
      <alignment/>
      <protection/>
    </xf>
    <xf numFmtId="0" fontId="1" fillId="0" borderId="53" xfId="102" applyFont="1" applyBorder="1">
      <alignment/>
      <protection/>
    </xf>
    <xf numFmtId="0" fontId="33" fillId="0" borderId="42" xfId="95" applyFont="1" applyBorder="1" applyAlignment="1">
      <alignment wrapText="1"/>
      <protection/>
    </xf>
    <xf numFmtId="0" fontId="33" fillId="0" borderId="22" xfId="95" applyFont="1" applyBorder="1" applyAlignment="1">
      <alignment wrapText="1"/>
      <protection/>
    </xf>
    <xf numFmtId="3" fontId="43" fillId="0" borderId="22" xfId="102" applyNumberFormat="1" applyFont="1" applyBorder="1">
      <alignment/>
      <protection/>
    </xf>
    <xf numFmtId="3" fontId="43" fillId="0" borderId="33" xfId="102" applyNumberFormat="1" applyFont="1" applyBorder="1">
      <alignment/>
      <protection/>
    </xf>
    <xf numFmtId="3" fontId="43" fillId="0" borderId="54" xfId="102" applyNumberFormat="1" applyFont="1" applyBorder="1">
      <alignment/>
      <protection/>
    </xf>
    <xf numFmtId="0" fontId="33" fillId="0" borderId="0" xfId="95" applyFont="1" applyBorder="1" applyAlignment="1">
      <alignment wrapText="1"/>
      <protection/>
    </xf>
    <xf numFmtId="0" fontId="1" fillId="0" borderId="0" xfId="102" applyFont="1" applyBorder="1">
      <alignment/>
      <protection/>
    </xf>
    <xf numFmtId="0" fontId="1" fillId="0" borderId="34" xfId="102" applyFont="1" applyBorder="1">
      <alignment/>
      <protection/>
    </xf>
    <xf numFmtId="0" fontId="43" fillId="0" borderId="34" xfId="102" applyFont="1" applyBorder="1">
      <alignment/>
      <protection/>
    </xf>
    <xf numFmtId="0" fontId="47" fillId="0" borderId="55" xfId="95" applyFont="1" applyBorder="1" applyAlignment="1">
      <alignment horizontal="center" wrapText="1"/>
      <protection/>
    </xf>
    <xf numFmtId="3" fontId="65" fillId="0" borderId="14" xfId="95" applyNumberFormat="1" applyFont="1" applyBorder="1" applyAlignment="1">
      <alignment horizontal="right" wrapText="1"/>
      <protection/>
    </xf>
    <xf numFmtId="0" fontId="65" fillId="0" borderId="48" xfId="95" applyFont="1" applyBorder="1" applyAlignment="1">
      <alignment wrapText="1"/>
      <protection/>
    </xf>
    <xf numFmtId="3" fontId="65" fillId="0" borderId="51" xfId="95" applyNumberFormat="1" applyFont="1" applyBorder="1" applyAlignment="1">
      <alignment horizontal="right" wrapText="1"/>
      <protection/>
    </xf>
    <xf numFmtId="3" fontId="1" fillId="0" borderId="51" xfId="102" applyNumberFormat="1" applyFont="1" applyBorder="1">
      <alignment/>
      <protection/>
    </xf>
    <xf numFmtId="0" fontId="66" fillId="0" borderId="14" xfId="95" applyFont="1" applyBorder="1" applyAlignment="1">
      <alignment wrapText="1"/>
      <protection/>
    </xf>
    <xf numFmtId="3" fontId="1" fillId="0" borderId="14" xfId="102" applyNumberFormat="1" applyFont="1" applyFill="1" applyBorder="1">
      <alignment/>
      <protection/>
    </xf>
    <xf numFmtId="3" fontId="1" fillId="0" borderId="15" xfId="102" applyNumberFormat="1" applyFont="1" applyFill="1" applyBorder="1">
      <alignment/>
      <protection/>
    </xf>
    <xf numFmtId="3" fontId="1" fillId="0" borderId="51" xfId="102" applyNumberFormat="1" applyFont="1" applyFill="1" applyBorder="1">
      <alignment/>
      <protection/>
    </xf>
    <xf numFmtId="0" fontId="31" fillId="0" borderId="40" xfId="95" applyFont="1" applyBorder="1" applyAlignment="1">
      <alignment wrapText="1"/>
      <protection/>
    </xf>
    <xf numFmtId="0" fontId="31" fillId="0" borderId="14" xfId="95" applyFont="1" applyBorder="1" applyAlignment="1">
      <alignment wrapText="1"/>
      <protection/>
    </xf>
    <xf numFmtId="3" fontId="38" fillId="0" borderId="14" xfId="102" applyNumberFormat="1" applyFont="1" applyFill="1" applyBorder="1">
      <alignment/>
      <protection/>
    </xf>
    <xf numFmtId="3" fontId="38" fillId="0" borderId="15" xfId="102" applyNumberFormat="1" applyFont="1" applyFill="1" applyBorder="1">
      <alignment/>
      <protection/>
    </xf>
    <xf numFmtId="3" fontId="38" fillId="0" borderId="51" xfId="102" applyNumberFormat="1" applyFont="1" applyFill="1" applyBorder="1">
      <alignment/>
      <protection/>
    </xf>
    <xf numFmtId="0" fontId="0" fillId="0" borderId="0" xfId="95" applyFill="1" applyAlignment="1" applyProtection="1">
      <alignment vertical="center" wrapText="1"/>
      <protection/>
    </xf>
    <xf numFmtId="3" fontId="43" fillId="0" borderId="0" xfId="102" applyNumberFormat="1" applyFont="1" applyBorder="1">
      <alignment/>
      <protection/>
    </xf>
    <xf numFmtId="3" fontId="65" fillId="0" borderId="15" xfId="95" applyNumberFormat="1" applyFont="1" applyBorder="1" applyAlignment="1">
      <alignment horizontal="right" wrapText="1"/>
      <protection/>
    </xf>
    <xf numFmtId="3" fontId="55" fillId="24" borderId="15" xfId="104" applyNumberFormat="1" applyFont="1" applyFill="1" applyBorder="1" applyAlignment="1" applyProtection="1">
      <alignment vertical="center"/>
      <protection locked="0"/>
    </xf>
    <xf numFmtId="0" fontId="55" fillId="0" borderId="14" xfId="104" applyFont="1" applyFill="1" applyBorder="1" applyAlignment="1" applyProtection="1">
      <alignment horizontal="left" vertical="center"/>
      <protection locked="0"/>
    </xf>
    <xf numFmtId="3" fontId="55" fillId="0" borderId="14" xfId="104" applyNumberFormat="1" applyFont="1" applyFill="1" applyBorder="1" applyAlignment="1" applyProtection="1">
      <alignment horizontal="right" vertical="center"/>
      <protection locked="0"/>
    </xf>
    <xf numFmtId="3" fontId="55" fillId="0" borderId="15" xfId="104" applyNumberFormat="1" applyFont="1" applyFill="1" applyBorder="1" applyAlignment="1" applyProtection="1">
      <alignment horizontal="right" vertical="center"/>
      <protection locked="0"/>
    </xf>
    <xf numFmtId="3" fontId="55" fillId="0" borderId="14" xfId="104" applyNumberFormat="1" applyFont="1" applyFill="1" applyBorder="1" applyAlignment="1" applyProtection="1">
      <alignment wrapText="1"/>
      <protection locked="0"/>
    </xf>
    <xf numFmtId="3" fontId="55" fillId="0" borderId="46" xfId="104" applyNumberFormat="1" applyFont="1" applyFill="1" applyBorder="1" applyAlignment="1" applyProtection="1">
      <alignment wrapText="1"/>
      <protection locked="0"/>
    </xf>
    <xf numFmtId="0" fontId="55" fillId="0" borderId="15" xfId="104" applyFont="1" applyFill="1" applyBorder="1" applyAlignment="1" applyProtection="1">
      <alignment horizontal="left" vertical="center" wrapText="1"/>
      <protection locked="0"/>
    </xf>
    <xf numFmtId="3" fontId="55" fillId="0" borderId="14" xfId="104" applyNumberFormat="1" applyFont="1" applyFill="1" applyBorder="1" applyProtection="1">
      <alignment/>
      <protection locked="0"/>
    </xf>
    <xf numFmtId="3" fontId="55" fillId="0" borderId="15" xfId="104" applyNumberFormat="1" applyFont="1" applyFill="1" applyBorder="1" applyProtection="1">
      <alignment/>
      <protection locked="0"/>
    </xf>
    <xf numFmtId="0" fontId="15" fillId="0" borderId="0" xfId="104" applyFill="1" applyProtection="1">
      <alignment/>
      <protection locked="0"/>
    </xf>
    <xf numFmtId="0" fontId="43" fillId="20" borderId="56" xfId="104" applyFont="1" applyFill="1" applyBorder="1" applyAlignment="1" applyProtection="1">
      <alignment horizontal="center" vertical="center"/>
      <protection locked="0"/>
    </xf>
    <xf numFmtId="0" fontId="43" fillId="20" borderId="57" xfId="104" applyFont="1" applyFill="1" applyBorder="1" applyAlignment="1" applyProtection="1">
      <alignment horizontal="center" vertical="center"/>
      <protection locked="0"/>
    </xf>
    <xf numFmtId="0" fontId="43" fillId="20" borderId="57" xfId="104" applyFont="1" applyFill="1" applyBorder="1" applyAlignment="1" applyProtection="1">
      <alignment horizontal="center" vertical="center" wrapText="1"/>
      <protection locked="0"/>
    </xf>
    <xf numFmtId="0" fontId="43" fillId="20" borderId="58" xfId="104" applyFont="1" applyFill="1" applyBorder="1" applyAlignment="1" applyProtection="1">
      <alignment horizontal="center" vertical="center" wrapText="1"/>
      <protection locked="0"/>
    </xf>
    <xf numFmtId="0" fontId="43" fillId="20" borderId="59" xfId="104" applyFont="1" applyFill="1" applyBorder="1" applyAlignment="1" applyProtection="1">
      <alignment horizontal="center" vertical="center" wrapText="1"/>
      <protection locked="0"/>
    </xf>
    <xf numFmtId="0" fontId="43" fillId="20" borderId="58" xfId="104" applyFont="1" applyFill="1" applyBorder="1" applyAlignment="1" applyProtection="1">
      <alignment horizontal="center" vertical="center"/>
      <protection locked="0"/>
    </xf>
    <xf numFmtId="0" fontId="43" fillId="20" borderId="60" xfId="104" applyFont="1" applyFill="1" applyBorder="1" applyAlignment="1" applyProtection="1">
      <alignment horizontal="center" vertical="center" wrapText="1"/>
      <protection locked="0"/>
    </xf>
    <xf numFmtId="0" fontId="43" fillId="0" borderId="40" xfId="104" applyFont="1" applyBorder="1" applyAlignment="1" applyProtection="1">
      <alignment horizontal="center" vertical="center"/>
      <protection locked="0"/>
    </xf>
    <xf numFmtId="3" fontId="42" fillId="0" borderId="51" xfId="104" applyNumberFormat="1" applyFont="1" applyBorder="1" applyAlignment="1" applyProtection="1">
      <alignment vertical="center"/>
      <protection locked="0"/>
    </xf>
    <xf numFmtId="3" fontId="53" fillId="0" borderId="51" xfId="104" applyNumberFormat="1" applyFont="1" applyBorder="1" applyAlignment="1" applyProtection="1">
      <alignment vertical="center"/>
      <protection locked="0"/>
    </xf>
    <xf numFmtId="0" fontId="53" fillId="0" borderId="61" xfId="104" applyFont="1" applyBorder="1" applyAlignment="1" applyProtection="1">
      <alignment horizontal="center" vertical="center"/>
      <protection locked="0"/>
    </xf>
    <xf numFmtId="0" fontId="15" fillId="0" borderId="62" xfId="104" applyBorder="1" applyProtection="1">
      <alignment/>
      <protection locked="0"/>
    </xf>
    <xf numFmtId="3" fontId="43" fillId="0" borderId="51" xfId="104" applyNumberFormat="1" applyFont="1" applyBorder="1" applyAlignment="1" applyProtection="1">
      <alignment vertical="center"/>
      <protection locked="0"/>
    </xf>
    <xf numFmtId="0" fontId="43" fillId="0" borderId="61" xfId="104" applyFont="1" applyBorder="1" applyAlignment="1" applyProtection="1">
      <alignment horizontal="left" vertical="center"/>
      <protection locked="0"/>
    </xf>
    <xf numFmtId="3" fontId="55" fillId="24" borderId="51" xfId="104" applyNumberFormat="1" applyFont="1" applyFill="1" applyBorder="1" applyProtection="1">
      <alignment/>
      <protection locked="0"/>
    </xf>
    <xf numFmtId="0" fontId="55" fillId="0" borderId="40" xfId="104" applyFont="1" applyFill="1" applyBorder="1" applyAlignment="1" applyProtection="1">
      <alignment horizontal="left" vertical="center"/>
      <protection locked="0"/>
    </xf>
    <xf numFmtId="3" fontId="55" fillId="0" borderId="51" xfId="104" applyNumberFormat="1" applyFont="1" applyFill="1" applyBorder="1" applyProtection="1">
      <alignment/>
      <protection locked="0"/>
    </xf>
    <xf numFmtId="3" fontId="52" fillId="0" borderId="51" xfId="104" applyNumberFormat="1" applyFont="1" applyFill="1" applyBorder="1" applyProtection="1">
      <alignment/>
      <protection locked="0"/>
    </xf>
    <xf numFmtId="0" fontId="42" fillId="0" borderId="40" xfId="104" applyFont="1" applyBorder="1" applyAlignment="1" applyProtection="1">
      <alignment horizontal="center" vertical="center"/>
      <protection locked="0"/>
    </xf>
    <xf numFmtId="3" fontId="44" fillId="0" borderId="51" xfId="104" applyNumberFormat="1" applyFont="1" applyBorder="1" applyAlignment="1" applyProtection="1">
      <alignment vertical="center"/>
      <protection locked="0"/>
    </xf>
    <xf numFmtId="0" fontId="42" fillId="0" borderId="61" xfId="104" applyFont="1" applyBorder="1" applyAlignment="1" applyProtection="1">
      <alignment horizontal="center" vertical="center"/>
      <protection locked="0"/>
    </xf>
    <xf numFmtId="0" fontId="44" fillId="0" borderId="61" xfId="104" applyFont="1" applyBorder="1" applyAlignment="1" applyProtection="1">
      <alignment vertical="center"/>
      <protection locked="0"/>
    </xf>
    <xf numFmtId="0" fontId="36" fillId="0" borderId="61" xfId="104" applyFont="1" applyBorder="1" applyAlignment="1" applyProtection="1">
      <alignment vertical="center"/>
      <protection locked="0"/>
    </xf>
    <xf numFmtId="3" fontId="52" fillId="0" borderId="51" xfId="104" applyNumberFormat="1" applyFont="1" applyBorder="1" applyAlignment="1" applyProtection="1">
      <alignment vertical="center"/>
      <protection locked="0"/>
    </xf>
    <xf numFmtId="0" fontId="43" fillId="0" borderId="61" xfId="104" applyFont="1" applyBorder="1" applyAlignment="1" applyProtection="1">
      <alignment horizontal="center" vertical="center"/>
      <protection locked="0"/>
    </xf>
    <xf numFmtId="3" fontId="46" fillId="20" borderId="54" xfId="104" applyNumberFormat="1" applyFont="1" applyFill="1" applyBorder="1" applyAlignment="1" applyProtection="1">
      <alignment vertical="center"/>
      <protection locked="0"/>
    </xf>
    <xf numFmtId="180" fontId="16" fillId="0" borderId="18" xfId="10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7" xfId="100" applyNumberFormat="1" applyFont="1" applyBorder="1" applyAlignment="1">
      <alignment horizontal="right"/>
      <protection/>
    </xf>
    <xf numFmtId="49" fontId="16" fillId="0" borderId="18" xfId="100" applyNumberFormat="1" applyFont="1" applyBorder="1" applyAlignment="1">
      <alignment horizontal="right"/>
      <protection/>
    </xf>
    <xf numFmtId="3" fontId="16" fillId="0" borderId="18" xfId="100" applyNumberFormat="1" applyFont="1" applyFill="1" applyBorder="1" applyAlignment="1" applyProtection="1">
      <alignment vertical="center" wrapText="1"/>
      <protection locked="0"/>
    </xf>
    <xf numFmtId="3" fontId="43" fillId="25" borderId="14" xfId="99" applyNumberFormat="1" applyFont="1" applyFill="1" applyBorder="1">
      <alignment/>
      <protection/>
    </xf>
    <xf numFmtId="3" fontId="43" fillId="0" borderId="14" xfId="99" applyNumberFormat="1" applyFont="1" applyFill="1" applyBorder="1">
      <alignment/>
      <protection/>
    </xf>
    <xf numFmtId="0" fontId="35" fillId="0" borderId="15" xfId="104" applyFont="1" applyBorder="1" applyAlignment="1" applyProtection="1">
      <alignment horizontal="left" vertical="center" wrapText="1"/>
      <protection locked="0"/>
    </xf>
    <xf numFmtId="3" fontId="53" fillId="0" borderId="15" xfId="104" applyNumberFormat="1" applyFont="1" applyBorder="1" applyAlignment="1" applyProtection="1">
      <alignment vertical="center" wrapText="1"/>
      <protection locked="0"/>
    </xf>
    <xf numFmtId="3" fontId="42" fillId="0" borderId="41" xfId="104" applyNumberFormat="1" applyFont="1" applyBorder="1" applyAlignment="1" applyProtection="1">
      <alignment vertical="center"/>
      <protection locked="0"/>
    </xf>
    <xf numFmtId="3" fontId="53" fillId="0" borderId="51" xfId="104" applyNumberFormat="1" applyFont="1" applyBorder="1" applyAlignment="1" applyProtection="1">
      <alignment vertical="center" wrapText="1"/>
      <protection locked="0"/>
    </xf>
    <xf numFmtId="0" fontId="53" fillId="0" borderId="15" xfId="104" applyFont="1" applyBorder="1" applyAlignment="1" applyProtection="1">
      <alignment vertical="center"/>
      <protection locked="0"/>
    </xf>
    <xf numFmtId="3" fontId="53" fillId="0" borderId="14" xfId="104" applyNumberFormat="1" applyFont="1" applyFill="1" applyBorder="1" applyAlignment="1" applyProtection="1">
      <alignment vertical="center" wrapText="1"/>
      <protection locked="0"/>
    </xf>
    <xf numFmtId="3" fontId="53" fillId="0" borderId="46" xfId="104" applyNumberFormat="1" applyFont="1" applyFill="1" applyBorder="1" applyAlignment="1" applyProtection="1">
      <alignment vertical="center" wrapText="1"/>
      <protection locked="0"/>
    </xf>
    <xf numFmtId="0" fontId="53" fillId="0" borderId="44" xfId="104" applyFont="1" applyFill="1" applyBorder="1" applyAlignment="1" applyProtection="1">
      <alignment vertical="center" wrapText="1"/>
      <protection locked="0"/>
    </xf>
    <xf numFmtId="3" fontId="53" fillId="0" borderId="15" xfId="104" applyNumberFormat="1" applyFont="1" applyFill="1" applyBorder="1" applyAlignment="1" applyProtection="1">
      <alignment vertical="center" wrapText="1"/>
      <protection locked="0"/>
    </xf>
    <xf numFmtId="0" fontId="53" fillId="0" borderId="61" xfId="104" applyFont="1" applyBorder="1" applyAlignment="1" applyProtection="1">
      <alignment vertical="center"/>
      <protection locked="0"/>
    </xf>
    <xf numFmtId="0" fontId="67" fillId="0" borderId="0" xfId="104" applyFont="1" applyProtection="1">
      <alignment/>
      <protection locked="0"/>
    </xf>
    <xf numFmtId="180" fontId="16" fillId="25" borderId="14" xfId="100" applyNumberFormat="1" applyFont="1" applyFill="1" applyBorder="1" applyAlignment="1" applyProtection="1">
      <alignment horizontal="left" vertical="center" wrapText="1" indent="1"/>
      <protection locked="0"/>
    </xf>
    <xf numFmtId="3" fontId="16" fillId="25" borderId="14" xfId="100" applyNumberFormat="1" applyFont="1" applyFill="1" applyBorder="1" applyAlignment="1" applyProtection="1">
      <alignment vertical="center" wrapText="1"/>
      <protection locked="0"/>
    </xf>
    <xf numFmtId="3" fontId="16" fillId="25" borderId="14" xfId="100" applyNumberFormat="1" applyFont="1" applyFill="1" applyBorder="1">
      <alignment/>
      <protection/>
    </xf>
    <xf numFmtId="0" fontId="16" fillId="25" borderId="18" xfId="100" applyFont="1" applyFill="1" applyBorder="1">
      <alignment/>
      <protection/>
    </xf>
    <xf numFmtId="3" fontId="16" fillId="25" borderId="18" xfId="100" applyNumberFormat="1" applyFont="1" applyFill="1" applyBorder="1">
      <alignment/>
      <protection/>
    </xf>
    <xf numFmtId="0" fontId="16" fillId="25" borderId="14" xfId="100" applyFont="1" applyFill="1" applyBorder="1">
      <alignment/>
      <protection/>
    </xf>
    <xf numFmtId="3" fontId="16" fillId="25" borderId="14" xfId="100" applyNumberFormat="1" applyFont="1" applyFill="1" applyBorder="1" applyAlignment="1">
      <alignment vertical="center"/>
      <protection/>
    </xf>
    <xf numFmtId="0" fontId="29" fillId="0" borderId="38" xfId="0" applyFont="1" applyBorder="1" applyAlignment="1">
      <alignment wrapText="1"/>
    </xf>
    <xf numFmtId="0" fontId="59" fillId="0" borderId="40" xfId="0" applyFont="1" applyBorder="1" applyAlignment="1">
      <alignment wrapText="1"/>
    </xf>
    <xf numFmtId="3" fontId="59" fillId="0" borderId="41" xfId="0" applyNumberFormat="1" applyFont="1" applyBorder="1" applyAlignment="1">
      <alignment horizontal="right" wrapText="1"/>
    </xf>
    <xf numFmtId="0" fontId="25" fillId="0" borderId="41" xfId="0" applyFont="1" applyBorder="1" applyAlignment="1">
      <alignment horizontal="right" wrapText="1"/>
    </xf>
    <xf numFmtId="0" fontId="29" fillId="0" borderId="41" xfId="0" applyFont="1" applyBorder="1" applyAlignment="1">
      <alignment wrapText="1"/>
    </xf>
    <xf numFmtId="0" fontId="25" fillId="0" borderId="41" xfId="0" applyFont="1" applyBorder="1" applyAlignment="1">
      <alignment wrapText="1"/>
    </xf>
    <xf numFmtId="3" fontId="33" fillId="0" borderId="43" xfId="0" applyNumberFormat="1" applyFont="1" applyBorder="1" applyAlignment="1">
      <alignment horizontal="right" wrapText="1"/>
    </xf>
    <xf numFmtId="3" fontId="29" fillId="0" borderId="39" xfId="0" applyNumberFormat="1" applyFont="1" applyBorder="1" applyAlignment="1">
      <alignment horizontal="right" wrapText="1"/>
    </xf>
    <xf numFmtId="0" fontId="36" fillId="0" borderId="63" xfId="104" applyFont="1" applyFill="1" applyBorder="1" applyAlignment="1" applyProtection="1">
      <alignment horizontal="left" vertical="center"/>
      <protection locked="0"/>
    </xf>
    <xf numFmtId="0" fontId="36" fillId="0" borderId="48" xfId="104" applyFont="1" applyFill="1" applyBorder="1" applyAlignment="1" applyProtection="1">
      <alignment horizontal="left" vertical="center"/>
      <protection locked="0"/>
    </xf>
    <xf numFmtId="0" fontId="36" fillId="0" borderId="30" xfId="104" applyFont="1" applyFill="1" applyBorder="1" applyAlignment="1" applyProtection="1">
      <alignment horizontal="left" vertical="center"/>
      <protection locked="0"/>
    </xf>
    <xf numFmtId="0" fontId="1" fillId="0" borderId="0" xfId="104" applyFont="1" applyBorder="1" applyAlignment="1" applyProtection="1">
      <alignment horizontal="right"/>
      <protection locked="0"/>
    </xf>
    <xf numFmtId="0" fontId="46" fillId="0" borderId="0" xfId="104" applyFont="1" applyAlignment="1" applyProtection="1">
      <alignment horizontal="center"/>
      <protection locked="0"/>
    </xf>
    <xf numFmtId="0" fontId="41" fillId="0" borderId="0" xfId="104" applyFont="1" applyAlignment="1" applyProtection="1">
      <alignment horizontal="right"/>
      <protection locked="0"/>
    </xf>
    <xf numFmtId="0" fontId="46" fillId="20" borderId="42" xfId="104" applyFont="1" applyFill="1" applyBorder="1" applyAlignment="1" applyProtection="1">
      <alignment horizontal="left" vertical="center"/>
      <protection locked="0"/>
    </xf>
    <xf numFmtId="0" fontId="46" fillId="20" borderId="22" xfId="104" applyFont="1" applyFill="1" applyBorder="1" applyAlignment="1" applyProtection="1">
      <alignment horizontal="left" vertical="center"/>
      <protection locked="0"/>
    </xf>
    <xf numFmtId="0" fontId="55" fillId="24" borderId="61" xfId="104" applyFont="1" applyFill="1" applyBorder="1" applyAlignment="1" applyProtection="1">
      <alignment horizontal="left" vertical="center"/>
      <protection locked="0"/>
    </xf>
    <xf numFmtId="0" fontId="55" fillId="24" borderId="15" xfId="104" applyFont="1" applyFill="1" applyBorder="1" applyAlignment="1" applyProtection="1">
      <alignment horizontal="left" vertical="center"/>
      <protection locked="0"/>
    </xf>
    <xf numFmtId="0" fontId="55" fillId="24" borderId="40" xfId="104" applyFont="1" applyFill="1" applyBorder="1" applyAlignment="1" applyProtection="1">
      <alignment horizontal="left" vertical="center"/>
      <protection locked="0"/>
    </xf>
    <xf numFmtId="0" fontId="55" fillId="24" borderId="14" xfId="104" applyFont="1" applyFill="1" applyBorder="1" applyAlignment="1" applyProtection="1">
      <alignment horizontal="left" vertical="center"/>
      <protection locked="0"/>
    </xf>
    <xf numFmtId="0" fontId="36" fillId="0" borderId="40" xfId="104" applyFont="1" applyFill="1" applyBorder="1" applyAlignment="1" applyProtection="1">
      <alignment horizontal="left" vertical="center"/>
      <protection locked="0"/>
    </xf>
    <xf numFmtId="0" fontId="36" fillId="0" borderId="14" xfId="104" applyFont="1" applyFill="1" applyBorder="1" applyAlignment="1" applyProtection="1">
      <alignment horizontal="left" vertical="center"/>
      <protection locked="0"/>
    </xf>
    <xf numFmtId="0" fontId="53" fillId="0" borderId="61" xfId="104" applyFont="1" applyBorder="1" applyAlignment="1" applyProtection="1">
      <alignment horizontal="left" vertical="center"/>
      <protection locked="0"/>
    </xf>
    <xf numFmtId="0" fontId="53" fillId="0" borderId="15" xfId="104" applyFont="1" applyBorder="1" applyAlignment="1" applyProtection="1">
      <alignment horizontal="left" vertical="center"/>
      <protection locked="0"/>
    </xf>
    <xf numFmtId="0" fontId="53" fillId="0" borderId="61" xfId="104" applyFont="1" applyBorder="1" applyAlignment="1" applyProtection="1">
      <alignment horizontal="center" vertical="center"/>
      <protection locked="0"/>
    </xf>
    <xf numFmtId="0" fontId="53" fillId="0" borderId="15" xfId="104" applyFont="1" applyBorder="1" applyAlignment="1" applyProtection="1">
      <alignment horizontal="center" vertical="center"/>
      <protection locked="0"/>
    </xf>
    <xf numFmtId="0" fontId="54" fillId="0" borderId="14" xfId="104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9" fillId="0" borderId="0" xfId="0" applyFont="1" applyBorder="1" applyAlignment="1">
      <alignment horizontal="right" wrapText="1"/>
    </xf>
    <xf numFmtId="0" fontId="3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5" fillId="0" borderId="0" xfId="102" applyBorder="1" applyAlignment="1" applyProtection="1">
      <alignment horizontal="right"/>
      <protection locked="0"/>
    </xf>
    <xf numFmtId="0" fontId="15" fillId="0" borderId="0" xfId="102" applyFont="1" applyBorder="1" applyAlignment="1" applyProtection="1">
      <alignment horizontal="right"/>
      <protection locked="0"/>
    </xf>
    <xf numFmtId="0" fontId="1" fillId="0" borderId="0" xfId="102" applyFont="1" applyAlignment="1">
      <alignment horizontal="center" wrapText="1"/>
      <protection/>
    </xf>
    <xf numFmtId="0" fontId="60" fillId="0" borderId="0" xfId="102" applyFont="1" applyBorder="1" applyAlignment="1" applyProtection="1">
      <alignment horizontal="center" vertical="center" wrapText="1"/>
      <protection locked="0"/>
    </xf>
    <xf numFmtId="0" fontId="45" fillId="0" borderId="0" xfId="100" applyFont="1" applyAlignment="1">
      <alignment horizontal="center"/>
      <protection/>
    </xf>
    <xf numFmtId="0" fontId="43" fillId="0" borderId="0" xfId="104" applyFont="1" applyAlignment="1">
      <alignment horizontal="center"/>
      <protection/>
    </xf>
    <xf numFmtId="0" fontId="1" fillId="0" borderId="48" xfId="104" applyFont="1" applyBorder="1" applyAlignment="1">
      <alignment horizontal="center"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11szm" xfId="99"/>
    <cellStyle name="Normál_12.sz.mell.2013.évi fejlesztés" xfId="100"/>
    <cellStyle name="Normál_3aszm" xfId="101"/>
    <cellStyle name="Normál_Táblák 01-08 08.31.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230"/>
  <sheetViews>
    <sheetView tabSelected="1" zoomScale="80" zoomScaleNormal="80" zoomScaleSheetLayoutView="100" zoomScalePageLayoutView="80" workbookViewId="0" topLeftCell="A1">
      <selection activeCell="H72" sqref="H72"/>
    </sheetView>
  </sheetViews>
  <sheetFormatPr defaultColWidth="9.140625" defaultRowHeight="12.75"/>
  <cols>
    <col min="1" max="1" width="4.57421875" style="136" customWidth="1"/>
    <col min="2" max="2" width="46.28125" style="136" customWidth="1"/>
    <col min="3" max="3" width="13.28125" style="136" customWidth="1"/>
    <col min="4" max="5" width="13.28125" style="136" hidden="1" customWidth="1"/>
    <col min="6" max="8" width="13.28125" style="136" customWidth="1"/>
    <col min="9" max="9" width="49.00390625" style="136" customWidth="1"/>
    <col min="10" max="10" width="12.57421875" style="224" customWidth="1"/>
    <col min="11" max="12" width="13.28125" style="136" hidden="1" customWidth="1"/>
    <col min="13" max="15" width="13.28125" style="136" customWidth="1"/>
    <col min="16" max="16384" width="9.140625" style="136" customWidth="1"/>
  </cols>
  <sheetData>
    <row r="1" spans="1:15" ht="18.75">
      <c r="A1" s="396" t="s">
        <v>323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ht="18.75">
      <c r="A2" s="396" t="s">
        <v>324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8.75">
      <c r="A3" s="135"/>
      <c r="B3" s="135"/>
      <c r="C3" s="135"/>
      <c r="D3" s="135"/>
      <c r="E3" s="135"/>
      <c r="F3" s="137"/>
      <c r="G3" s="135"/>
      <c r="H3" s="135"/>
      <c r="I3" s="138"/>
      <c r="J3" s="242"/>
      <c r="K3" s="242" t="s">
        <v>322</v>
      </c>
      <c r="L3" s="223"/>
      <c r="M3" s="223"/>
      <c r="N3" s="397" t="s">
        <v>322</v>
      </c>
      <c r="O3" s="397"/>
    </row>
    <row r="4" spans="9:15" ht="13.5" thickBot="1">
      <c r="I4" s="395" t="s">
        <v>321</v>
      </c>
      <c r="J4" s="395"/>
      <c r="K4" s="395"/>
      <c r="L4" s="395"/>
      <c r="M4" s="395"/>
      <c r="N4" s="395"/>
      <c r="O4" s="395"/>
    </row>
    <row r="5" spans="1:15" ht="47.25" customHeight="1" thickBot="1" thickTop="1">
      <c r="A5" s="334"/>
      <c r="B5" s="335" t="s">
        <v>242</v>
      </c>
      <c r="C5" s="336" t="s">
        <v>224</v>
      </c>
      <c r="D5" s="336" t="s">
        <v>329</v>
      </c>
      <c r="E5" s="336" t="s">
        <v>346</v>
      </c>
      <c r="F5" s="336" t="s">
        <v>392</v>
      </c>
      <c r="G5" s="337" t="s">
        <v>434</v>
      </c>
      <c r="H5" s="338" t="s">
        <v>439</v>
      </c>
      <c r="I5" s="339" t="s">
        <v>242</v>
      </c>
      <c r="J5" s="336" t="s">
        <v>224</v>
      </c>
      <c r="K5" s="336" t="s">
        <v>334</v>
      </c>
      <c r="L5" s="337" t="s">
        <v>346</v>
      </c>
      <c r="M5" s="337" t="s">
        <v>392</v>
      </c>
      <c r="N5" s="337" t="s">
        <v>434</v>
      </c>
      <c r="O5" s="340" t="s">
        <v>439</v>
      </c>
    </row>
    <row r="6" spans="1:15" ht="15" customHeight="1">
      <c r="A6" s="392" t="s">
        <v>243</v>
      </c>
      <c r="B6" s="393"/>
      <c r="C6" s="393"/>
      <c r="D6" s="393"/>
      <c r="E6" s="394"/>
      <c r="F6" s="227"/>
      <c r="G6" s="223"/>
      <c r="H6" s="223"/>
      <c r="I6" s="392" t="s">
        <v>243</v>
      </c>
      <c r="J6" s="393"/>
      <c r="K6" s="393"/>
      <c r="L6" s="393"/>
      <c r="M6" s="394"/>
      <c r="N6" s="243"/>
      <c r="O6" s="140"/>
    </row>
    <row r="7" spans="1:15" ht="15" customHeight="1">
      <c r="A7" s="341" t="s">
        <v>97</v>
      </c>
      <c r="B7" s="141" t="s">
        <v>244</v>
      </c>
      <c r="C7" s="142"/>
      <c r="D7" s="142"/>
      <c r="E7" s="142"/>
      <c r="F7" s="228"/>
      <c r="G7" s="145"/>
      <c r="H7" s="143"/>
      <c r="I7" s="144" t="s">
        <v>244</v>
      </c>
      <c r="J7" s="142"/>
      <c r="K7" s="145"/>
      <c r="L7" s="145"/>
      <c r="M7" s="145"/>
      <c r="N7" s="145"/>
      <c r="O7" s="342"/>
    </row>
    <row r="8" spans="1:15" ht="15" customHeight="1">
      <c r="A8" s="341"/>
      <c r="B8" s="146" t="s">
        <v>414</v>
      </c>
      <c r="C8" s="147">
        <v>154468</v>
      </c>
      <c r="D8" s="148">
        <v>154468</v>
      </c>
      <c r="E8" s="147">
        <v>0</v>
      </c>
      <c r="F8" s="228">
        <v>156429</v>
      </c>
      <c r="G8" s="148">
        <v>125</v>
      </c>
      <c r="H8" s="143">
        <f>F8+G8</f>
        <v>156554</v>
      </c>
      <c r="I8" s="149" t="s">
        <v>275</v>
      </c>
      <c r="J8" s="142">
        <v>48814</v>
      </c>
      <c r="K8" s="145">
        <v>49725</v>
      </c>
      <c r="L8" s="145">
        <v>0</v>
      </c>
      <c r="M8" s="145">
        <v>50116</v>
      </c>
      <c r="N8" s="145">
        <v>857</v>
      </c>
      <c r="O8" s="342">
        <f aca="true" t="shared" si="0" ref="O8:O13">M8+N8</f>
        <v>50973</v>
      </c>
    </row>
    <row r="9" spans="1:15" ht="30.75" customHeight="1">
      <c r="A9" s="341"/>
      <c r="B9" s="150" t="s">
        <v>245</v>
      </c>
      <c r="C9" s="151">
        <v>52310</v>
      </c>
      <c r="D9" s="152">
        <v>56750</v>
      </c>
      <c r="E9" s="147">
        <v>1671</v>
      </c>
      <c r="F9" s="228">
        <v>81870</v>
      </c>
      <c r="G9" s="148">
        <v>1205</v>
      </c>
      <c r="H9" s="143">
        <f>F9+G9</f>
        <v>83075</v>
      </c>
      <c r="I9" s="153" t="s">
        <v>276</v>
      </c>
      <c r="J9" s="142">
        <v>11607</v>
      </c>
      <c r="K9" s="145">
        <v>11761</v>
      </c>
      <c r="L9" s="145">
        <v>0</v>
      </c>
      <c r="M9" s="145">
        <v>11782</v>
      </c>
      <c r="N9" s="145">
        <v>914</v>
      </c>
      <c r="O9" s="342">
        <f t="shared" si="0"/>
        <v>12696</v>
      </c>
    </row>
    <row r="10" spans="1:15" ht="15" customHeight="1">
      <c r="A10" s="341"/>
      <c r="B10" s="146" t="s">
        <v>246</v>
      </c>
      <c r="C10" s="151">
        <v>38857</v>
      </c>
      <c r="D10" s="152">
        <v>39022</v>
      </c>
      <c r="E10" s="147">
        <v>0</v>
      </c>
      <c r="F10" s="228">
        <v>41231</v>
      </c>
      <c r="G10" s="148">
        <v>-166</v>
      </c>
      <c r="H10" s="143">
        <f>F10+G10</f>
        <v>41065</v>
      </c>
      <c r="I10" s="149" t="s">
        <v>277</v>
      </c>
      <c r="J10" s="142">
        <v>63168</v>
      </c>
      <c r="K10" s="145">
        <v>63168</v>
      </c>
      <c r="L10" s="145">
        <v>0</v>
      </c>
      <c r="M10" s="145">
        <v>66154</v>
      </c>
      <c r="N10" s="145">
        <v>1476</v>
      </c>
      <c r="O10" s="342">
        <f t="shared" si="0"/>
        <v>67630</v>
      </c>
    </row>
    <row r="11" spans="1:15" ht="15" customHeight="1">
      <c r="A11" s="341"/>
      <c r="B11" s="146" t="s">
        <v>247</v>
      </c>
      <c r="C11" s="151">
        <v>50</v>
      </c>
      <c r="D11" s="152">
        <v>50</v>
      </c>
      <c r="E11" s="147">
        <v>0</v>
      </c>
      <c r="F11" s="228">
        <v>50</v>
      </c>
      <c r="G11" s="148">
        <v>100</v>
      </c>
      <c r="H11" s="143">
        <f>F11+G11</f>
        <v>150</v>
      </c>
      <c r="I11" s="149" t="s">
        <v>278</v>
      </c>
      <c r="J11" s="142">
        <v>7640</v>
      </c>
      <c r="K11" s="145">
        <v>7640</v>
      </c>
      <c r="L11" s="145">
        <v>0</v>
      </c>
      <c r="M11" s="145">
        <v>8422</v>
      </c>
      <c r="N11" s="145">
        <v>0</v>
      </c>
      <c r="O11" s="342">
        <f t="shared" si="0"/>
        <v>8422</v>
      </c>
    </row>
    <row r="12" spans="1:15" ht="15" customHeight="1">
      <c r="A12" s="341"/>
      <c r="B12" s="154"/>
      <c r="C12" s="155"/>
      <c r="D12" s="156"/>
      <c r="E12" s="155"/>
      <c r="F12" s="228"/>
      <c r="G12" s="156"/>
      <c r="H12" s="143"/>
      <c r="I12" s="149" t="s">
        <v>279</v>
      </c>
      <c r="J12" s="142">
        <v>47848</v>
      </c>
      <c r="K12" s="145">
        <v>48035</v>
      </c>
      <c r="L12" s="145">
        <v>0</v>
      </c>
      <c r="M12" s="145">
        <v>53700</v>
      </c>
      <c r="N12" s="145">
        <v>667</v>
      </c>
      <c r="O12" s="342">
        <f t="shared" si="0"/>
        <v>54367</v>
      </c>
    </row>
    <row r="13" spans="1:15" ht="15" customHeight="1">
      <c r="A13" s="341"/>
      <c r="B13" s="157"/>
      <c r="C13" s="151"/>
      <c r="D13" s="152"/>
      <c r="E13" s="151"/>
      <c r="F13" s="228"/>
      <c r="G13" s="152"/>
      <c r="H13" s="143"/>
      <c r="I13" s="149" t="s">
        <v>249</v>
      </c>
      <c r="J13" s="142">
        <v>29</v>
      </c>
      <c r="K13" s="145">
        <v>29</v>
      </c>
      <c r="L13" s="145">
        <v>0</v>
      </c>
      <c r="M13" s="145">
        <v>29</v>
      </c>
      <c r="N13" s="145">
        <v>0</v>
      </c>
      <c r="O13" s="342">
        <f t="shared" si="0"/>
        <v>29</v>
      </c>
    </row>
    <row r="14" spans="1:15" ht="15" customHeight="1">
      <c r="A14" s="341"/>
      <c r="B14" s="158"/>
      <c r="C14" s="159"/>
      <c r="D14" s="160"/>
      <c r="E14" s="159"/>
      <c r="F14" s="228"/>
      <c r="G14" s="160"/>
      <c r="H14" s="143"/>
      <c r="I14" s="149"/>
      <c r="J14" s="142"/>
      <c r="K14" s="145"/>
      <c r="L14" s="145"/>
      <c r="M14" s="145"/>
      <c r="N14" s="145"/>
      <c r="O14" s="342"/>
    </row>
    <row r="15" spans="1:15" ht="15" customHeight="1">
      <c r="A15" s="341"/>
      <c r="B15" s="154" t="s">
        <v>248</v>
      </c>
      <c r="C15" s="155">
        <f>SUM(C8:C11)</f>
        <v>245685</v>
      </c>
      <c r="D15" s="156">
        <v>250290</v>
      </c>
      <c r="E15" s="155">
        <f>SUM(E8:E11)</f>
        <v>1671</v>
      </c>
      <c r="F15" s="229">
        <v>279580</v>
      </c>
      <c r="G15" s="156">
        <f>SUM(G8:G11)</f>
        <v>1264</v>
      </c>
      <c r="H15" s="161">
        <f>SUM(H8:H14)</f>
        <v>280844</v>
      </c>
      <c r="I15" s="162" t="s">
        <v>248</v>
      </c>
      <c r="J15" s="163">
        <f>SUM(J8:J14)</f>
        <v>179106</v>
      </c>
      <c r="K15" s="164">
        <v>180358</v>
      </c>
      <c r="L15" s="164">
        <f>SUM(L8:L14)</f>
        <v>0</v>
      </c>
      <c r="M15" s="164">
        <v>190203</v>
      </c>
      <c r="N15" s="164">
        <f>SUM(N8:N14)</f>
        <v>3914</v>
      </c>
      <c r="O15" s="343">
        <f>SUM(O8:O14)</f>
        <v>194117</v>
      </c>
    </row>
    <row r="16" spans="1:15" ht="15" customHeight="1">
      <c r="A16" s="341"/>
      <c r="B16" s="154"/>
      <c r="C16" s="155"/>
      <c r="D16" s="156"/>
      <c r="E16" s="155"/>
      <c r="F16" s="229"/>
      <c r="G16" s="156"/>
      <c r="H16" s="161"/>
      <c r="I16" s="162"/>
      <c r="J16" s="163"/>
      <c r="K16" s="164"/>
      <c r="L16" s="164"/>
      <c r="M16" s="164"/>
      <c r="N16" s="164"/>
      <c r="O16" s="343"/>
    </row>
    <row r="17" spans="1:15" ht="15" customHeight="1">
      <c r="A17" s="341" t="s">
        <v>98</v>
      </c>
      <c r="B17" s="157" t="s">
        <v>250</v>
      </c>
      <c r="C17" s="151"/>
      <c r="D17" s="152"/>
      <c r="E17" s="151"/>
      <c r="F17" s="228"/>
      <c r="G17" s="152"/>
      <c r="H17" s="143"/>
      <c r="I17" s="165" t="s">
        <v>250</v>
      </c>
      <c r="J17" s="142"/>
      <c r="K17" s="145"/>
      <c r="L17" s="145"/>
      <c r="M17" s="145"/>
      <c r="N17" s="145"/>
      <c r="O17" s="342"/>
    </row>
    <row r="18" spans="1:15" ht="15" customHeight="1">
      <c r="A18" s="341"/>
      <c r="B18" s="146" t="s">
        <v>416</v>
      </c>
      <c r="C18" s="151">
        <v>0</v>
      </c>
      <c r="D18" s="152">
        <v>110</v>
      </c>
      <c r="E18" s="151">
        <v>0</v>
      </c>
      <c r="F18" s="228">
        <v>60</v>
      </c>
      <c r="G18" s="152">
        <v>240</v>
      </c>
      <c r="H18" s="143">
        <f>F18+G18</f>
        <v>300</v>
      </c>
      <c r="I18" s="149" t="s">
        <v>281</v>
      </c>
      <c r="J18" s="142">
        <v>31749</v>
      </c>
      <c r="K18" s="145">
        <v>31349</v>
      </c>
      <c r="L18" s="145">
        <v>0</v>
      </c>
      <c r="M18" s="145">
        <v>31607</v>
      </c>
      <c r="N18" s="145">
        <v>-65</v>
      </c>
      <c r="O18" s="342">
        <f>M18+N18</f>
        <v>31542</v>
      </c>
    </row>
    <row r="19" spans="1:15" ht="15" customHeight="1">
      <c r="A19" s="341"/>
      <c r="B19" s="146" t="s">
        <v>415</v>
      </c>
      <c r="C19" s="151">
        <v>50</v>
      </c>
      <c r="D19" s="152">
        <v>110</v>
      </c>
      <c r="E19" s="151">
        <v>0</v>
      </c>
      <c r="F19" s="228">
        <v>70</v>
      </c>
      <c r="G19" s="152">
        <v>4</v>
      </c>
      <c r="H19" s="143">
        <f>F19+G19</f>
        <v>74</v>
      </c>
      <c r="I19" s="153" t="s">
        <v>282</v>
      </c>
      <c r="J19" s="142">
        <v>8500</v>
      </c>
      <c r="K19" s="145">
        <v>8471</v>
      </c>
      <c r="L19" s="145">
        <v>0</v>
      </c>
      <c r="M19" s="145">
        <v>8671</v>
      </c>
      <c r="N19" s="145">
        <v>80</v>
      </c>
      <c r="O19" s="342">
        <f>M19+N19</f>
        <v>8751</v>
      </c>
    </row>
    <row r="20" spans="1:15" ht="15" customHeight="1">
      <c r="A20" s="341"/>
      <c r="B20" s="154" t="s">
        <v>251</v>
      </c>
      <c r="C20" s="155">
        <f>C18</f>
        <v>0</v>
      </c>
      <c r="D20" s="156">
        <v>110</v>
      </c>
      <c r="E20" s="155">
        <f>E18</f>
        <v>0</v>
      </c>
      <c r="F20" s="155">
        <v>130</v>
      </c>
      <c r="G20" s="155">
        <f>SUM(G18:G19)</f>
        <v>244</v>
      </c>
      <c r="H20" s="155">
        <f>SUM(H18:H19)</f>
        <v>374</v>
      </c>
      <c r="I20" s="149" t="s">
        <v>283</v>
      </c>
      <c r="J20" s="142">
        <v>7595</v>
      </c>
      <c r="K20" s="145">
        <v>7563</v>
      </c>
      <c r="L20" s="145">
        <v>0</v>
      </c>
      <c r="M20" s="145">
        <v>7553</v>
      </c>
      <c r="N20" s="145">
        <v>-4</v>
      </c>
      <c r="O20" s="342">
        <f>M20+N20</f>
        <v>7549</v>
      </c>
    </row>
    <row r="21" spans="1:15" ht="15" customHeight="1">
      <c r="A21" s="341"/>
      <c r="B21" s="167"/>
      <c r="C21" s="167"/>
      <c r="D21" s="168"/>
      <c r="E21" s="167"/>
      <c r="F21" s="228"/>
      <c r="G21" s="168"/>
      <c r="H21" s="143"/>
      <c r="I21" s="149" t="s">
        <v>341</v>
      </c>
      <c r="J21" s="142">
        <v>0</v>
      </c>
      <c r="K21" s="145">
        <v>489</v>
      </c>
      <c r="L21" s="145">
        <v>0</v>
      </c>
      <c r="M21" s="145">
        <v>89</v>
      </c>
      <c r="N21" s="145">
        <v>0</v>
      </c>
      <c r="O21" s="342">
        <f>M21+N21</f>
        <v>89</v>
      </c>
    </row>
    <row r="22" spans="1:15" ht="15" customHeight="1">
      <c r="A22" s="341"/>
      <c r="B22" s="167"/>
      <c r="C22" s="167"/>
      <c r="D22" s="168"/>
      <c r="E22" s="167"/>
      <c r="F22" s="228"/>
      <c r="G22" s="168"/>
      <c r="H22" s="143"/>
      <c r="I22" s="162" t="s">
        <v>251</v>
      </c>
      <c r="J22" s="163">
        <f>SUM(J18:J20)</f>
        <v>47844</v>
      </c>
      <c r="K22" s="164">
        <v>47872</v>
      </c>
      <c r="L22" s="164">
        <f>SUM(L18:L21)</f>
        <v>0</v>
      </c>
      <c r="M22" s="164">
        <v>47920</v>
      </c>
      <c r="N22" s="164">
        <f>SUM(N18:N21)</f>
        <v>11</v>
      </c>
      <c r="O22" s="343">
        <f>SUM(O18:O21)</f>
        <v>47931</v>
      </c>
    </row>
    <row r="23" spans="1:15" ht="15" customHeight="1">
      <c r="A23" s="408"/>
      <c r="B23" s="409"/>
      <c r="C23" s="170"/>
      <c r="D23" s="171"/>
      <c r="E23" s="170"/>
      <c r="F23" s="229"/>
      <c r="G23" s="171"/>
      <c r="H23" s="161"/>
      <c r="I23" s="223"/>
      <c r="K23" s="223"/>
      <c r="L23" s="223"/>
      <c r="M23" s="223"/>
      <c r="N23" s="223"/>
      <c r="O23" s="345"/>
    </row>
    <row r="24" spans="1:15" ht="15" customHeight="1">
      <c r="A24" s="406" t="s">
        <v>252</v>
      </c>
      <c r="B24" s="407"/>
      <c r="C24" s="155">
        <f>C15+C20</f>
        <v>245685</v>
      </c>
      <c r="D24" s="156">
        <v>250400</v>
      </c>
      <c r="E24" s="155">
        <f>E15+E20</f>
        <v>1671</v>
      </c>
      <c r="F24" s="155">
        <v>279710</v>
      </c>
      <c r="G24" s="156">
        <f>G15+G20</f>
        <v>1508</v>
      </c>
      <c r="H24" s="166">
        <f>H15+H20</f>
        <v>281218</v>
      </c>
      <c r="I24" s="172" t="s">
        <v>253</v>
      </c>
      <c r="J24" s="163">
        <f>J15+J22</f>
        <v>226950</v>
      </c>
      <c r="K24" s="164">
        <v>228230</v>
      </c>
      <c r="L24" s="164">
        <f>L15+L22</f>
        <v>0</v>
      </c>
      <c r="M24" s="164">
        <v>238123</v>
      </c>
      <c r="N24" s="164">
        <f>N15+N22</f>
        <v>3925</v>
      </c>
      <c r="O24" s="343">
        <f>O15+O22</f>
        <v>242048</v>
      </c>
    </row>
    <row r="25" spans="1:15" ht="15" customHeight="1">
      <c r="A25" s="344"/>
      <c r="B25" s="169"/>
      <c r="C25" s="170"/>
      <c r="D25" s="171"/>
      <c r="E25" s="170"/>
      <c r="F25" s="230"/>
      <c r="G25" s="171"/>
      <c r="H25" s="173"/>
      <c r="I25" s="174"/>
      <c r="J25" s="175"/>
      <c r="K25" s="176"/>
      <c r="L25" s="176"/>
      <c r="M25" s="176"/>
      <c r="N25" s="176"/>
      <c r="O25" s="346"/>
    </row>
    <row r="26" spans="1:15" ht="15" customHeight="1">
      <c r="A26" s="406" t="s">
        <v>270</v>
      </c>
      <c r="B26" s="407"/>
      <c r="C26" s="155">
        <v>0</v>
      </c>
      <c r="D26" s="156">
        <v>0</v>
      </c>
      <c r="E26" s="155">
        <v>0</v>
      </c>
      <c r="F26" s="231">
        <v>0</v>
      </c>
      <c r="G26" s="156">
        <v>0</v>
      </c>
      <c r="H26" s="178">
        <v>0</v>
      </c>
      <c r="I26" s="179" t="s">
        <v>274</v>
      </c>
      <c r="J26" s="163">
        <v>3606</v>
      </c>
      <c r="K26" s="164">
        <v>3606</v>
      </c>
      <c r="L26" s="164">
        <v>3606</v>
      </c>
      <c r="M26" s="164">
        <v>3606</v>
      </c>
      <c r="N26" s="164">
        <v>0</v>
      </c>
      <c r="O26" s="343">
        <v>3606</v>
      </c>
    </row>
    <row r="27" spans="1:15" ht="15" customHeight="1">
      <c r="A27" s="347"/>
      <c r="B27" s="157"/>
      <c r="C27" s="151"/>
      <c r="D27" s="152"/>
      <c r="E27" s="151"/>
      <c r="F27" s="230"/>
      <c r="G27" s="152"/>
      <c r="H27" s="173"/>
      <c r="I27" s="165"/>
      <c r="J27" s="175"/>
      <c r="K27" s="176"/>
      <c r="L27" s="176"/>
      <c r="M27" s="176"/>
      <c r="N27" s="176"/>
      <c r="O27" s="346"/>
    </row>
    <row r="28" spans="1:15" ht="15" customHeight="1">
      <c r="A28" s="402" t="s">
        <v>254</v>
      </c>
      <c r="B28" s="403"/>
      <c r="C28" s="180">
        <f>C24+C26</f>
        <v>245685</v>
      </c>
      <c r="D28" s="181">
        <v>250400</v>
      </c>
      <c r="E28" s="180">
        <f>E24+E26</f>
        <v>1671</v>
      </c>
      <c r="F28" s="232">
        <v>279710</v>
      </c>
      <c r="G28" s="181">
        <f>G24+G26</f>
        <v>1508</v>
      </c>
      <c r="H28" s="182">
        <f>H24</f>
        <v>281218</v>
      </c>
      <c r="I28" s="183" t="s">
        <v>255</v>
      </c>
      <c r="J28" s="184">
        <f>J24+J26</f>
        <v>230556</v>
      </c>
      <c r="K28" s="185">
        <v>231836</v>
      </c>
      <c r="L28" s="185">
        <f>L24+L26</f>
        <v>3606</v>
      </c>
      <c r="M28" s="185">
        <v>241729</v>
      </c>
      <c r="N28" s="185">
        <f>N24+N26</f>
        <v>3925</v>
      </c>
      <c r="O28" s="348">
        <f>O24+O26</f>
        <v>245654</v>
      </c>
    </row>
    <row r="29" spans="1:15" s="333" customFormat="1" ht="15" customHeight="1">
      <c r="A29" s="349"/>
      <c r="B29" s="325"/>
      <c r="C29" s="326"/>
      <c r="D29" s="327"/>
      <c r="E29" s="326"/>
      <c r="F29" s="328"/>
      <c r="G29" s="327"/>
      <c r="H29" s="329"/>
      <c r="I29" s="330"/>
      <c r="J29" s="331"/>
      <c r="K29" s="332"/>
      <c r="L29" s="332"/>
      <c r="M29" s="332"/>
      <c r="N29" s="332"/>
      <c r="O29" s="350"/>
    </row>
    <row r="30" spans="1:15" ht="15" customHeight="1">
      <c r="A30" s="404" t="s">
        <v>256</v>
      </c>
      <c r="B30" s="410"/>
      <c r="C30" s="186"/>
      <c r="D30" s="187"/>
      <c r="E30" s="186"/>
      <c r="F30" s="233"/>
      <c r="G30" s="187"/>
      <c r="H30" s="188"/>
      <c r="I30" s="139" t="s">
        <v>269</v>
      </c>
      <c r="J30" s="189"/>
      <c r="K30" s="190"/>
      <c r="L30" s="190"/>
      <c r="M30" s="190"/>
      <c r="N30" s="190"/>
      <c r="O30" s="351"/>
    </row>
    <row r="31" spans="1:15" ht="15" customHeight="1">
      <c r="A31" s="404" t="s">
        <v>257</v>
      </c>
      <c r="B31" s="405"/>
      <c r="C31" s="186"/>
      <c r="D31" s="187"/>
      <c r="E31" s="186"/>
      <c r="F31" s="233"/>
      <c r="G31" s="187"/>
      <c r="H31" s="188"/>
      <c r="I31" s="139" t="s">
        <v>258</v>
      </c>
      <c r="J31" s="191"/>
      <c r="K31" s="190"/>
      <c r="L31" s="190"/>
      <c r="M31" s="190"/>
      <c r="N31" s="190"/>
      <c r="O31" s="351"/>
    </row>
    <row r="32" spans="1:15" ht="15" customHeight="1">
      <c r="A32" s="341" t="s">
        <v>97</v>
      </c>
      <c r="B32" s="192" t="s">
        <v>244</v>
      </c>
      <c r="C32" s="142"/>
      <c r="D32" s="145"/>
      <c r="E32" s="142"/>
      <c r="F32" s="228"/>
      <c r="G32" s="145"/>
      <c r="H32" s="143"/>
      <c r="I32" s="144" t="s">
        <v>244</v>
      </c>
      <c r="J32" s="142"/>
      <c r="K32" s="145"/>
      <c r="L32" s="145"/>
      <c r="M32" s="145"/>
      <c r="N32" s="145"/>
      <c r="O32" s="342"/>
    </row>
    <row r="33" spans="1:15" ht="15" customHeight="1">
      <c r="A33" s="352"/>
      <c r="B33" s="193" t="s">
        <v>259</v>
      </c>
      <c r="C33" s="142">
        <v>13864</v>
      </c>
      <c r="D33" s="145">
        <v>13864</v>
      </c>
      <c r="E33" s="142">
        <v>3707</v>
      </c>
      <c r="F33" s="228">
        <v>19004</v>
      </c>
      <c r="G33" s="145">
        <v>-800</v>
      </c>
      <c r="H33" s="143">
        <f>F33+G33</f>
        <v>18204</v>
      </c>
      <c r="I33" s="149" t="s">
        <v>419</v>
      </c>
      <c r="J33" s="142">
        <v>12055</v>
      </c>
      <c r="K33" s="145">
        <v>11833</v>
      </c>
      <c r="L33" s="145">
        <v>5053</v>
      </c>
      <c r="M33" s="145">
        <v>17654</v>
      </c>
      <c r="N33" s="145">
        <v>-50</v>
      </c>
      <c r="O33" s="342">
        <f>M33+N33</f>
        <v>17604</v>
      </c>
    </row>
    <row r="34" spans="1:15" ht="15" customHeight="1">
      <c r="A34" s="352"/>
      <c r="B34" s="193" t="s">
        <v>260</v>
      </c>
      <c r="C34" s="142">
        <v>0</v>
      </c>
      <c r="D34" s="145">
        <v>0</v>
      </c>
      <c r="E34" s="142">
        <v>0</v>
      </c>
      <c r="F34" s="228">
        <v>0</v>
      </c>
      <c r="G34" s="145">
        <v>69</v>
      </c>
      <c r="H34" s="143">
        <f>F34+G34</f>
        <v>69</v>
      </c>
      <c r="I34" s="194" t="s">
        <v>420</v>
      </c>
      <c r="J34" s="142">
        <v>6765</v>
      </c>
      <c r="K34" s="145">
        <v>10340</v>
      </c>
      <c r="L34" s="145">
        <v>325</v>
      </c>
      <c r="M34" s="145">
        <v>9709</v>
      </c>
      <c r="N34" s="145">
        <v>780</v>
      </c>
      <c r="O34" s="342">
        <f>M34+N34</f>
        <v>10489</v>
      </c>
    </row>
    <row r="35" spans="1:15" ht="15" customHeight="1">
      <c r="A35" s="352"/>
      <c r="B35" s="193" t="s">
        <v>261</v>
      </c>
      <c r="C35" s="142">
        <v>0</v>
      </c>
      <c r="D35" s="145">
        <v>0</v>
      </c>
      <c r="E35" s="142">
        <v>0</v>
      </c>
      <c r="F35" s="228">
        <v>0</v>
      </c>
      <c r="G35" s="145">
        <v>0</v>
      </c>
      <c r="H35" s="143">
        <f>F35+G35</f>
        <v>0</v>
      </c>
      <c r="I35" s="194" t="s">
        <v>418</v>
      </c>
      <c r="J35" s="142">
        <v>0</v>
      </c>
      <c r="K35" s="145">
        <v>0</v>
      </c>
      <c r="L35" s="145">
        <f>J35+K35</f>
        <v>0</v>
      </c>
      <c r="M35" s="145">
        <v>0</v>
      </c>
      <c r="N35" s="145">
        <v>0</v>
      </c>
      <c r="O35" s="342">
        <f>M35+N35</f>
        <v>0</v>
      </c>
    </row>
    <row r="36" spans="1:15" ht="15" customHeight="1">
      <c r="A36" s="352"/>
      <c r="B36" s="193" t="s">
        <v>262</v>
      </c>
      <c r="C36" s="142">
        <v>0</v>
      </c>
      <c r="D36" s="145">
        <v>0</v>
      </c>
      <c r="E36" s="142">
        <v>0</v>
      </c>
      <c r="F36" s="228">
        <v>0</v>
      </c>
      <c r="G36" s="145">
        <v>0</v>
      </c>
      <c r="H36" s="143">
        <f>F36+G36</f>
        <v>0</v>
      </c>
      <c r="I36" s="149" t="s">
        <v>421</v>
      </c>
      <c r="J36" s="142">
        <v>0</v>
      </c>
      <c r="K36" s="145">
        <v>0</v>
      </c>
      <c r="L36" s="145">
        <f>J36+K36</f>
        <v>0</v>
      </c>
      <c r="M36" s="145">
        <v>0</v>
      </c>
      <c r="N36" s="145">
        <v>0</v>
      </c>
      <c r="O36" s="342">
        <f>M36+N36</f>
        <v>0</v>
      </c>
    </row>
    <row r="37" spans="1:15" ht="15" customHeight="1">
      <c r="A37" s="352"/>
      <c r="B37" s="195"/>
      <c r="C37" s="196"/>
      <c r="D37" s="197"/>
      <c r="E37" s="196"/>
      <c r="F37" s="228"/>
      <c r="G37" s="197"/>
      <c r="H37" s="143"/>
      <c r="I37" s="149" t="s">
        <v>422</v>
      </c>
      <c r="J37" s="142">
        <v>20605</v>
      </c>
      <c r="K37" s="145">
        <v>20605</v>
      </c>
      <c r="L37" s="145">
        <v>0</v>
      </c>
      <c r="M37" s="145">
        <v>0</v>
      </c>
      <c r="N37" s="145">
        <v>0</v>
      </c>
      <c r="O37" s="342">
        <f>M37+N37</f>
        <v>0</v>
      </c>
    </row>
    <row r="38" spans="1:15" s="201" customFormat="1" ht="15.75">
      <c r="A38" s="352"/>
      <c r="B38" s="195" t="s">
        <v>248</v>
      </c>
      <c r="C38" s="196">
        <f>SUM(C33:C36)</f>
        <v>13864</v>
      </c>
      <c r="D38" s="197">
        <v>13864</v>
      </c>
      <c r="E38" s="196">
        <f>SUM(E33:E36)</f>
        <v>3707</v>
      </c>
      <c r="F38" s="234">
        <v>19004</v>
      </c>
      <c r="G38" s="197">
        <f>SUM(G33:G36)</f>
        <v>-731</v>
      </c>
      <c r="H38" s="198">
        <f>SUM(H33:H37)</f>
        <v>18273</v>
      </c>
      <c r="I38" s="162" t="s">
        <v>248</v>
      </c>
      <c r="J38" s="199">
        <f>SUM(J33:J37)</f>
        <v>39425</v>
      </c>
      <c r="K38" s="164">
        <v>42778</v>
      </c>
      <c r="L38" s="200">
        <f>SUM(L33:L37)</f>
        <v>5378</v>
      </c>
      <c r="M38" s="200">
        <v>27363</v>
      </c>
      <c r="N38" s="200">
        <f>SUM(N33:N37)</f>
        <v>730</v>
      </c>
      <c r="O38" s="353">
        <f>SUM(O33:O37)</f>
        <v>28093</v>
      </c>
    </row>
    <row r="39" spans="1:15" s="201" customFormat="1" ht="15.75">
      <c r="A39" s="352"/>
      <c r="B39" s="195"/>
      <c r="C39" s="196"/>
      <c r="D39" s="197"/>
      <c r="E39" s="196"/>
      <c r="F39" s="234"/>
      <c r="G39" s="197"/>
      <c r="H39" s="198"/>
      <c r="I39" s="162"/>
      <c r="J39" s="199"/>
      <c r="K39" s="200"/>
      <c r="L39" s="200"/>
      <c r="M39" s="200"/>
      <c r="N39" s="200"/>
      <c r="O39" s="353"/>
    </row>
    <row r="40" spans="1:15" s="201" customFormat="1" ht="15.75">
      <c r="A40" s="341" t="s">
        <v>98</v>
      </c>
      <c r="B40" s="141" t="s">
        <v>250</v>
      </c>
      <c r="C40" s="175">
        <v>0</v>
      </c>
      <c r="D40" s="176">
        <v>0</v>
      </c>
      <c r="E40" s="175">
        <v>0</v>
      </c>
      <c r="F40" s="228">
        <v>0</v>
      </c>
      <c r="G40" s="176">
        <v>0</v>
      </c>
      <c r="H40" s="143">
        <v>0</v>
      </c>
      <c r="I40" s="165" t="s">
        <v>250</v>
      </c>
      <c r="J40" s="142"/>
      <c r="K40" s="145"/>
      <c r="L40" s="145"/>
      <c r="M40" s="145"/>
      <c r="N40" s="145"/>
      <c r="O40" s="342"/>
    </row>
    <row r="41" spans="1:15" s="201" customFormat="1" ht="15.75">
      <c r="A41" s="352"/>
      <c r="B41" s="154"/>
      <c r="C41" s="163"/>
      <c r="D41" s="164"/>
      <c r="E41" s="163"/>
      <c r="F41" s="228"/>
      <c r="G41" s="164"/>
      <c r="H41" s="143"/>
      <c r="I41" s="194" t="s">
        <v>423</v>
      </c>
      <c r="J41" s="142">
        <v>0</v>
      </c>
      <c r="K41" s="145">
        <v>32</v>
      </c>
      <c r="L41" s="145">
        <v>0</v>
      </c>
      <c r="M41" s="145">
        <v>50</v>
      </c>
      <c r="N41" s="145">
        <v>233</v>
      </c>
      <c r="O41" s="342">
        <f>N41+M41</f>
        <v>283</v>
      </c>
    </row>
    <row r="42" spans="1:15" s="201" customFormat="1" ht="21" customHeight="1">
      <c r="A42" s="352"/>
      <c r="B42" s="154" t="s">
        <v>251</v>
      </c>
      <c r="C42" s="163">
        <f>C41</f>
        <v>0</v>
      </c>
      <c r="D42" s="164">
        <v>0</v>
      </c>
      <c r="E42" s="163">
        <f>E41</f>
        <v>0</v>
      </c>
      <c r="F42" s="229">
        <v>0</v>
      </c>
      <c r="G42" s="164">
        <f>G41</f>
        <v>0</v>
      </c>
      <c r="H42" s="161">
        <f>SUM(H41)</f>
        <v>0</v>
      </c>
      <c r="I42" s="202" t="s">
        <v>285</v>
      </c>
      <c r="J42" s="163">
        <f>SUM(J41)</f>
        <v>0</v>
      </c>
      <c r="K42" s="164">
        <v>32</v>
      </c>
      <c r="L42" s="164">
        <f>SUM(L41)</f>
        <v>0</v>
      </c>
      <c r="M42" s="164">
        <f>M41</f>
        <v>50</v>
      </c>
      <c r="N42" s="164">
        <f>N41</f>
        <v>233</v>
      </c>
      <c r="O42" s="343">
        <f>O41</f>
        <v>283</v>
      </c>
    </row>
    <row r="43" spans="1:15" s="201" customFormat="1" ht="15.75">
      <c r="A43" s="354"/>
      <c r="B43" s="154"/>
      <c r="C43" s="163"/>
      <c r="D43" s="164"/>
      <c r="E43" s="163"/>
      <c r="F43" s="229"/>
      <c r="G43" s="164"/>
      <c r="H43" s="161"/>
      <c r="I43" s="202"/>
      <c r="J43" s="163"/>
      <c r="K43" s="164"/>
      <c r="L43" s="164"/>
      <c r="M43" s="164"/>
      <c r="N43" s="164"/>
      <c r="O43" s="343"/>
    </row>
    <row r="44" spans="1:15" s="376" customFormat="1" ht="15" customHeight="1">
      <c r="A44" s="375" t="s">
        <v>263</v>
      </c>
      <c r="B44" s="370"/>
      <c r="C44" s="155">
        <f>C38+C42</f>
        <v>13864</v>
      </c>
      <c r="D44" s="156">
        <v>13864</v>
      </c>
      <c r="E44" s="155">
        <f>E38+E42</f>
        <v>3707</v>
      </c>
      <c r="F44" s="371">
        <v>19004</v>
      </c>
      <c r="G44" s="156">
        <f>G38+G42</f>
        <v>-731</v>
      </c>
      <c r="H44" s="372">
        <f>H38</f>
        <v>18273</v>
      </c>
      <c r="I44" s="373" t="s">
        <v>264</v>
      </c>
      <c r="J44" s="374">
        <f>J38</f>
        <v>39425</v>
      </c>
      <c r="K44" s="164">
        <v>42810</v>
      </c>
      <c r="L44" s="164">
        <f>L38+L42</f>
        <v>5378</v>
      </c>
      <c r="M44" s="164">
        <v>27413</v>
      </c>
      <c r="N44" s="164">
        <f>N38+N42</f>
        <v>963</v>
      </c>
      <c r="O44" s="343">
        <f>O38+O42</f>
        <v>28376</v>
      </c>
    </row>
    <row r="45" spans="1:15" ht="15" customHeight="1">
      <c r="A45" s="356"/>
      <c r="B45" s="203"/>
      <c r="C45" s="170"/>
      <c r="D45" s="171"/>
      <c r="E45" s="170"/>
      <c r="F45" s="230"/>
      <c r="G45" s="171"/>
      <c r="H45" s="173"/>
      <c r="I45" s="204"/>
      <c r="J45" s="175"/>
      <c r="K45" s="176"/>
      <c r="L45" s="176"/>
      <c r="M45" s="176"/>
      <c r="N45" s="176"/>
      <c r="O45" s="346"/>
    </row>
    <row r="46" spans="1:15" ht="15" customHeight="1">
      <c r="A46" s="355" t="s">
        <v>271</v>
      </c>
      <c r="B46" s="203"/>
      <c r="C46" s="170"/>
      <c r="D46" s="171"/>
      <c r="E46" s="170"/>
      <c r="F46" s="233"/>
      <c r="G46" s="171"/>
      <c r="H46" s="188"/>
      <c r="I46" s="139" t="s">
        <v>265</v>
      </c>
      <c r="J46" s="175"/>
      <c r="K46" s="176"/>
      <c r="L46" s="176"/>
      <c r="M46" s="176"/>
      <c r="N46" s="176"/>
      <c r="O46" s="346"/>
    </row>
    <row r="47" spans="1:15" ht="15" customHeight="1">
      <c r="A47" s="341" t="s">
        <v>97</v>
      </c>
      <c r="B47" s="192" t="s">
        <v>244</v>
      </c>
      <c r="C47" s="170"/>
      <c r="D47" s="171"/>
      <c r="E47" s="170"/>
      <c r="F47" s="228"/>
      <c r="G47" s="171"/>
      <c r="H47" s="143"/>
      <c r="I47" s="205" t="s">
        <v>244</v>
      </c>
      <c r="J47" s="142">
        <f aca="true" t="shared" si="1" ref="J47:O47">J48</f>
        <v>0</v>
      </c>
      <c r="K47" s="142">
        <f t="shared" si="1"/>
        <v>0</v>
      </c>
      <c r="L47" s="142">
        <f t="shared" si="1"/>
        <v>0</v>
      </c>
      <c r="M47" s="142">
        <v>40000</v>
      </c>
      <c r="N47" s="142">
        <f t="shared" si="1"/>
        <v>0</v>
      </c>
      <c r="O47" s="368">
        <f t="shared" si="1"/>
        <v>40000</v>
      </c>
    </row>
    <row r="48" spans="1:15" ht="33.75" customHeight="1">
      <c r="A48" s="352"/>
      <c r="B48" s="206" t="s">
        <v>272</v>
      </c>
      <c r="C48" s="207">
        <v>10382</v>
      </c>
      <c r="D48" s="208">
        <v>10382</v>
      </c>
      <c r="E48" s="207">
        <v>0</v>
      </c>
      <c r="F48" s="228">
        <v>10382</v>
      </c>
      <c r="G48" s="208">
        <v>0</v>
      </c>
      <c r="H48" s="143">
        <v>10382</v>
      </c>
      <c r="I48" s="366" t="s">
        <v>432</v>
      </c>
      <c r="J48" s="142">
        <v>0</v>
      </c>
      <c r="K48" s="145"/>
      <c r="L48" s="145"/>
      <c r="M48" s="145">
        <v>40000</v>
      </c>
      <c r="N48" s="145">
        <v>0</v>
      </c>
      <c r="O48" s="342">
        <v>40000</v>
      </c>
    </row>
    <row r="49" spans="1:15" ht="20.25" customHeight="1">
      <c r="A49" s="352"/>
      <c r="B49" s="206" t="s">
        <v>440</v>
      </c>
      <c r="C49" s="207">
        <v>0</v>
      </c>
      <c r="D49" s="208">
        <v>10382</v>
      </c>
      <c r="E49" s="207">
        <v>0</v>
      </c>
      <c r="F49" s="228">
        <v>0</v>
      </c>
      <c r="G49" s="208">
        <v>4111</v>
      </c>
      <c r="H49" s="143">
        <f>G49</f>
        <v>4111</v>
      </c>
      <c r="I49" s="366"/>
      <c r="J49" s="142"/>
      <c r="K49" s="145"/>
      <c r="L49" s="145"/>
      <c r="M49" s="145"/>
      <c r="N49" s="145"/>
      <c r="O49" s="342"/>
    </row>
    <row r="50" spans="1:15" s="201" customFormat="1" ht="15.75">
      <c r="A50" s="352"/>
      <c r="B50" s="195" t="s">
        <v>248</v>
      </c>
      <c r="C50" s="196">
        <f>SUM(C45:C48)</f>
        <v>10382</v>
      </c>
      <c r="D50" s="197">
        <v>13864</v>
      </c>
      <c r="E50" s="196">
        <f>SUM(E45:E48)</f>
        <v>0</v>
      </c>
      <c r="F50" s="234">
        <f>SUM(F48:F49)</f>
        <v>10382</v>
      </c>
      <c r="G50" s="234">
        <f>SUM(G48:G49)</f>
        <v>4111</v>
      </c>
      <c r="H50" s="234">
        <f>SUM(H48:H49)</f>
        <v>14493</v>
      </c>
      <c r="I50" s="162" t="s">
        <v>248</v>
      </c>
      <c r="J50" s="199">
        <f>SUM(J45:J49)</f>
        <v>0</v>
      </c>
      <c r="K50" s="164">
        <v>42778</v>
      </c>
      <c r="L50" s="200">
        <f>SUM(L45:L49)</f>
        <v>0</v>
      </c>
      <c r="M50" s="200">
        <v>27363</v>
      </c>
      <c r="N50" s="200">
        <f>SUM(N45:N49)</f>
        <v>0</v>
      </c>
      <c r="O50" s="353">
        <f>SUM(O45:O49)</f>
        <v>80000</v>
      </c>
    </row>
    <row r="51" spans="1:15" s="201" customFormat="1" ht="15.75">
      <c r="A51" s="352"/>
      <c r="B51" s="154"/>
      <c r="C51" s="196"/>
      <c r="D51" s="197"/>
      <c r="E51" s="196"/>
      <c r="F51" s="234"/>
      <c r="G51" s="197"/>
      <c r="H51" s="198"/>
      <c r="I51" s="162"/>
      <c r="J51" s="199"/>
      <c r="K51" s="164"/>
      <c r="L51" s="200"/>
      <c r="M51" s="200"/>
      <c r="N51" s="200"/>
      <c r="O51" s="353"/>
    </row>
    <row r="52" spans="1:15" ht="15" customHeight="1">
      <c r="A52" s="341" t="s">
        <v>98</v>
      </c>
      <c r="B52" s="157" t="s">
        <v>250</v>
      </c>
      <c r="C52" s="175"/>
      <c r="D52" s="176"/>
      <c r="E52" s="175"/>
      <c r="F52" s="235"/>
      <c r="G52" s="176"/>
      <c r="H52" s="209"/>
      <c r="I52" s="165" t="s">
        <v>250</v>
      </c>
      <c r="J52" s="210">
        <v>0</v>
      </c>
      <c r="K52" s="211">
        <v>0</v>
      </c>
      <c r="L52" s="211">
        <v>0</v>
      </c>
      <c r="M52" s="211">
        <v>0</v>
      </c>
      <c r="N52" s="211">
        <v>0</v>
      </c>
      <c r="O52" s="357">
        <v>0</v>
      </c>
    </row>
    <row r="53" spans="1:15" ht="15" customHeight="1">
      <c r="A53" s="352"/>
      <c r="B53" s="212" t="s">
        <v>417</v>
      </c>
      <c r="C53" s="151">
        <v>0</v>
      </c>
      <c r="D53" s="152">
        <v>0</v>
      </c>
      <c r="E53" s="151">
        <v>0</v>
      </c>
      <c r="F53" s="228">
        <v>46</v>
      </c>
      <c r="G53" s="152">
        <v>0</v>
      </c>
      <c r="H53" s="143">
        <v>46</v>
      </c>
      <c r="I53" s="165"/>
      <c r="J53" s="142"/>
      <c r="K53" s="145"/>
      <c r="L53" s="145"/>
      <c r="M53" s="145"/>
      <c r="N53" s="145"/>
      <c r="O53" s="342"/>
    </row>
    <row r="54" spans="1:15" s="201" customFormat="1" ht="21" customHeight="1">
      <c r="A54" s="352"/>
      <c r="B54" s="154" t="s">
        <v>251</v>
      </c>
      <c r="C54" s="163">
        <f>C53</f>
        <v>0</v>
      </c>
      <c r="D54" s="164">
        <v>0</v>
      </c>
      <c r="E54" s="163">
        <f>E53</f>
        <v>0</v>
      </c>
      <c r="F54" s="229">
        <f>F53</f>
        <v>46</v>
      </c>
      <c r="G54" s="229">
        <f>G53</f>
        <v>0</v>
      </c>
      <c r="H54" s="229">
        <f>H53</f>
        <v>46</v>
      </c>
      <c r="I54" s="202" t="s">
        <v>285</v>
      </c>
      <c r="J54" s="163">
        <f>SUM(J53)</f>
        <v>0</v>
      </c>
      <c r="K54" s="164">
        <v>32</v>
      </c>
      <c r="L54" s="164">
        <f>SUM(L53)</f>
        <v>0</v>
      </c>
      <c r="M54" s="164">
        <v>0</v>
      </c>
      <c r="N54" s="164">
        <v>0</v>
      </c>
      <c r="O54" s="343">
        <f>SUM(O53)</f>
        <v>0</v>
      </c>
    </row>
    <row r="55" spans="1:15" s="201" customFormat="1" ht="15.75">
      <c r="A55" s="352"/>
      <c r="B55" s="154"/>
      <c r="C55" s="196"/>
      <c r="D55" s="197"/>
      <c r="E55" s="196"/>
      <c r="F55" s="234"/>
      <c r="G55" s="197"/>
      <c r="H55" s="198"/>
      <c r="I55" s="162"/>
      <c r="J55" s="199"/>
      <c r="K55" s="164"/>
      <c r="L55" s="200"/>
      <c r="M55" s="200"/>
      <c r="N55" s="200"/>
      <c r="O55" s="353"/>
    </row>
    <row r="56" spans="1:15" s="376" customFormat="1" ht="21" customHeight="1">
      <c r="A56" s="406" t="s">
        <v>441</v>
      </c>
      <c r="B56" s="407"/>
      <c r="C56" s="155">
        <f>SUM(C48:C53)</f>
        <v>20764</v>
      </c>
      <c r="D56" s="156">
        <v>10382</v>
      </c>
      <c r="E56" s="155">
        <f>SUM(E48:E53)</f>
        <v>0</v>
      </c>
      <c r="F56" s="229">
        <f>F50+F54</f>
        <v>10428</v>
      </c>
      <c r="G56" s="229">
        <f>G50+G54</f>
        <v>4111</v>
      </c>
      <c r="H56" s="229">
        <f>H50+H54</f>
        <v>14539</v>
      </c>
      <c r="I56" s="213" t="s">
        <v>442</v>
      </c>
      <c r="J56" s="367">
        <f>J47</f>
        <v>0</v>
      </c>
      <c r="K56" s="367">
        <f>K47</f>
        <v>0</v>
      </c>
      <c r="L56" s="367">
        <f>L47</f>
        <v>0</v>
      </c>
      <c r="M56" s="367">
        <v>40000</v>
      </c>
      <c r="N56" s="367">
        <f>N47</f>
        <v>0</v>
      </c>
      <c r="O56" s="369">
        <f>O47</f>
        <v>40000</v>
      </c>
    </row>
    <row r="57" spans="1:15" ht="15" customHeight="1">
      <c r="A57" s="358"/>
      <c r="B57" s="214"/>
      <c r="C57" s="170"/>
      <c r="D57" s="171"/>
      <c r="E57" s="170"/>
      <c r="F57" s="236"/>
      <c r="G57" s="171"/>
      <c r="H57" s="215"/>
      <c r="I57" s="216"/>
      <c r="J57" s="175"/>
      <c r="K57" s="176"/>
      <c r="L57" s="176"/>
      <c r="M57" s="176"/>
      <c r="N57" s="176"/>
      <c r="O57" s="346"/>
    </row>
    <row r="58" spans="1:15" s="221" customFormat="1" ht="15" customHeight="1">
      <c r="A58" s="400" t="s">
        <v>266</v>
      </c>
      <c r="B58" s="401"/>
      <c r="C58" s="217">
        <f>C44+C56</f>
        <v>34628</v>
      </c>
      <c r="D58" s="218">
        <v>24246</v>
      </c>
      <c r="E58" s="217">
        <f>E44+E56</f>
        <v>3707</v>
      </c>
      <c r="F58" s="237">
        <v>38008</v>
      </c>
      <c r="G58" s="218">
        <f>G44+G56</f>
        <v>3380</v>
      </c>
      <c r="H58" s="219">
        <f>H38+H44</f>
        <v>36546</v>
      </c>
      <c r="I58" s="220" t="s">
        <v>273</v>
      </c>
      <c r="J58" s="324">
        <f>J44</f>
        <v>39425</v>
      </c>
      <c r="K58" s="185">
        <v>42810</v>
      </c>
      <c r="L58" s="185">
        <f>L44+L56</f>
        <v>5378</v>
      </c>
      <c r="M58" s="185">
        <v>67413</v>
      </c>
      <c r="N58" s="185">
        <f>N44+N56</f>
        <v>963</v>
      </c>
      <c r="O58" s="348">
        <f>O44+O56</f>
        <v>68376</v>
      </c>
    </row>
    <row r="59" spans="1:15" ht="15" customHeight="1">
      <c r="A59" s="358"/>
      <c r="B59" s="214"/>
      <c r="C59" s="170"/>
      <c r="D59" s="171"/>
      <c r="E59" s="170"/>
      <c r="F59" s="175"/>
      <c r="G59" s="171"/>
      <c r="H59" s="177"/>
      <c r="I59" s="222"/>
      <c r="J59" s="175"/>
      <c r="K59" s="176"/>
      <c r="L59" s="176"/>
      <c r="M59" s="176"/>
      <c r="N59" s="176"/>
      <c r="O59" s="346"/>
    </row>
    <row r="60" spans="1:15" ht="15" customHeight="1" thickBot="1">
      <c r="A60" s="398" t="s">
        <v>267</v>
      </c>
      <c r="B60" s="399"/>
      <c r="C60" s="240">
        <f>C28+C58</f>
        <v>280313</v>
      </c>
      <c r="D60" s="241">
        <v>274646</v>
      </c>
      <c r="E60" s="240">
        <f>E28+E58</f>
        <v>5378</v>
      </c>
      <c r="F60" s="240">
        <v>309142</v>
      </c>
      <c r="G60" s="241">
        <f>G28+G58</f>
        <v>4888</v>
      </c>
      <c r="H60" s="238">
        <f>F60+G60</f>
        <v>314030</v>
      </c>
      <c r="I60" s="239" t="s">
        <v>268</v>
      </c>
      <c r="J60" s="240">
        <f>J28+J58</f>
        <v>269981</v>
      </c>
      <c r="K60" s="241">
        <v>274646</v>
      </c>
      <c r="L60" s="241">
        <f>L28+L58</f>
        <v>8984</v>
      </c>
      <c r="M60" s="241">
        <v>309142</v>
      </c>
      <c r="N60" s="241">
        <f>N28+N58</f>
        <v>4888</v>
      </c>
      <c r="O60" s="359">
        <f>O28+O58</f>
        <v>314030</v>
      </c>
    </row>
    <row r="61" s="223" customFormat="1" ht="13.5" thickTop="1"/>
    <row r="62" spans="1:7" s="223" customFormat="1" ht="12.75">
      <c r="A62" s="225"/>
      <c r="G62" s="225" t="s">
        <v>280</v>
      </c>
    </row>
    <row r="63" s="223" customFormat="1" ht="12.75"/>
    <row r="64" s="223" customFormat="1" ht="12.75"/>
    <row r="65" s="223" customFormat="1" ht="12.75">
      <c r="G65" s="226"/>
    </row>
    <row r="66" s="223" customFormat="1" ht="12.75"/>
    <row r="67" s="223" customFormat="1" ht="12.75"/>
    <row r="68" s="223" customFormat="1" ht="12.75"/>
    <row r="69" s="223" customFormat="1" ht="12.75"/>
    <row r="70" s="223" customFormat="1" ht="12.75"/>
    <row r="71" s="223" customFormat="1" ht="12.75"/>
    <row r="72" s="223" customFormat="1" ht="12.75"/>
    <row r="73" s="223" customFormat="1" ht="12.75"/>
    <row r="74" s="223" customFormat="1" ht="12.75"/>
    <row r="75" s="223" customFormat="1" ht="12.75"/>
    <row r="76" s="223" customFormat="1" ht="12.75"/>
    <row r="77" s="223" customFormat="1" ht="12.75"/>
    <row r="78" s="223" customFormat="1" ht="12.75"/>
    <row r="79" s="223" customFormat="1" ht="12.75"/>
    <row r="80" s="223" customFormat="1" ht="12.75"/>
    <row r="81" s="223" customFormat="1" ht="12.75"/>
    <row r="82" s="223" customFormat="1" ht="12.75"/>
    <row r="83" s="223" customFormat="1" ht="12.75"/>
    <row r="84" s="223" customFormat="1" ht="12.75"/>
    <row r="85" s="223" customFormat="1" ht="12.75"/>
    <row r="86" s="223" customFormat="1" ht="12.75"/>
    <row r="87" s="223" customFormat="1" ht="12.75"/>
    <row r="88" s="223" customFormat="1" ht="12.75"/>
    <row r="89" s="223" customFormat="1" ht="12.75"/>
    <row r="90" s="223" customFormat="1" ht="12.75"/>
    <row r="91" s="223" customFormat="1" ht="12.75"/>
    <row r="92" s="223" customFormat="1" ht="12.75"/>
    <row r="93" s="223" customFormat="1" ht="12.75"/>
    <row r="94" s="223" customFormat="1" ht="12.75"/>
    <row r="95" s="223" customFormat="1" ht="12.75"/>
    <row r="96" s="223" customFormat="1" ht="12.75"/>
    <row r="97" s="223" customFormat="1" ht="12.75"/>
    <row r="98" s="223" customFormat="1" ht="12.75"/>
    <row r="99" s="223" customFormat="1" ht="12.75"/>
    <row r="100" s="223" customFormat="1" ht="12.75"/>
    <row r="101" s="223" customFormat="1" ht="12.75"/>
    <row r="102" s="223" customFormat="1" ht="12.75"/>
    <row r="103" s="223" customFormat="1" ht="12.75"/>
    <row r="104" s="223" customFormat="1" ht="12.75"/>
    <row r="105" s="223" customFormat="1" ht="12.75"/>
    <row r="106" s="223" customFormat="1" ht="12.75"/>
    <row r="107" s="223" customFormat="1" ht="12.75"/>
    <row r="108" s="223" customFormat="1" ht="12.75"/>
    <row r="109" s="223" customFormat="1" ht="12.75"/>
    <row r="110" s="223" customFormat="1" ht="12.75"/>
    <row r="111" s="223" customFormat="1" ht="12.75"/>
    <row r="112" s="223" customFormat="1" ht="12.75"/>
    <row r="113" s="223" customFormat="1" ht="12.75"/>
    <row r="114" s="223" customFormat="1" ht="12.75"/>
    <row r="115" s="223" customFormat="1" ht="12.75"/>
    <row r="116" s="223" customFormat="1" ht="12.75"/>
    <row r="117" s="223" customFormat="1" ht="12.75"/>
    <row r="118" s="223" customFormat="1" ht="12.75"/>
    <row r="119" s="223" customFormat="1" ht="12.75"/>
    <row r="120" s="223" customFormat="1" ht="12.75"/>
    <row r="121" s="223" customFormat="1" ht="12.75"/>
    <row r="122" s="223" customFormat="1" ht="12.75"/>
    <row r="123" s="223" customFormat="1" ht="12.75"/>
    <row r="124" s="223" customFormat="1" ht="12.75"/>
    <row r="125" s="223" customFormat="1" ht="12.75"/>
    <row r="126" s="223" customFormat="1" ht="12.75"/>
    <row r="127" s="223" customFormat="1" ht="12.75"/>
    <row r="128" s="223" customFormat="1" ht="12.75"/>
    <row r="129" s="223" customFormat="1" ht="12.75"/>
    <row r="130" s="223" customFormat="1" ht="12.75"/>
    <row r="131" s="223" customFormat="1" ht="12.75"/>
    <row r="132" s="223" customFormat="1" ht="12.75"/>
    <row r="133" s="223" customFormat="1" ht="12.75"/>
    <row r="134" s="223" customFormat="1" ht="12.75"/>
    <row r="135" s="223" customFormat="1" ht="12.75"/>
    <row r="136" s="223" customFormat="1" ht="12.75"/>
    <row r="137" s="223" customFormat="1" ht="12.75"/>
    <row r="138" s="223" customFormat="1" ht="12.75"/>
    <row r="139" s="223" customFormat="1" ht="12.75"/>
    <row r="140" s="223" customFormat="1" ht="12.75"/>
    <row r="141" s="223" customFormat="1" ht="12.75"/>
    <row r="142" s="223" customFormat="1" ht="12.75"/>
    <row r="143" s="223" customFormat="1" ht="12.75"/>
    <row r="144" s="223" customFormat="1" ht="12.75"/>
    <row r="145" s="223" customFormat="1" ht="12.75"/>
    <row r="146" s="223" customFormat="1" ht="12.75"/>
    <row r="147" s="223" customFormat="1" ht="12.75"/>
    <row r="148" s="223" customFormat="1" ht="12.75"/>
    <row r="149" s="223" customFormat="1" ht="12.75"/>
    <row r="150" s="223" customFormat="1" ht="12.75"/>
    <row r="151" s="223" customFormat="1" ht="12.75"/>
    <row r="152" s="223" customFormat="1" ht="12.75"/>
    <row r="153" s="223" customFormat="1" ht="12.75"/>
    <row r="154" s="223" customFormat="1" ht="12.75"/>
    <row r="155" s="223" customFormat="1" ht="12.75"/>
    <row r="156" s="223" customFormat="1" ht="12.75"/>
    <row r="157" s="223" customFormat="1" ht="12.75"/>
    <row r="158" s="223" customFormat="1" ht="12.75"/>
    <row r="159" s="223" customFormat="1" ht="12.75"/>
    <row r="160" s="223" customFormat="1" ht="12.75"/>
    <row r="161" s="223" customFormat="1" ht="12.75"/>
    <row r="162" s="223" customFormat="1" ht="12.75"/>
    <row r="163" s="223" customFormat="1" ht="12.75"/>
    <row r="164" s="223" customFormat="1" ht="12.75"/>
    <row r="165" s="223" customFormat="1" ht="12.75"/>
    <row r="166" s="223" customFormat="1" ht="12.75"/>
    <row r="167" s="223" customFormat="1" ht="12.75"/>
    <row r="168" s="223" customFormat="1" ht="12.75"/>
    <row r="169" s="223" customFormat="1" ht="12.75"/>
    <row r="170" s="223" customFormat="1" ht="12.75"/>
    <row r="171" s="223" customFormat="1" ht="12.75"/>
    <row r="172" s="223" customFormat="1" ht="12.75"/>
    <row r="173" s="223" customFormat="1" ht="12.75"/>
    <row r="174" s="223" customFormat="1" ht="12.75"/>
    <row r="175" s="223" customFormat="1" ht="12.75"/>
    <row r="176" s="223" customFormat="1" ht="12.75"/>
    <row r="177" s="223" customFormat="1" ht="12.75"/>
    <row r="178" s="223" customFormat="1" ht="12.75"/>
    <row r="179" s="223" customFormat="1" ht="12.75"/>
    <row r="180" s="223" customFormat="1" ht="12.75"/>
    <row r="181" s="223" customFormat="1" ht="12.75"/>
    <row r="182" s="223" customFormat="1" ht="12.75"/>
    <row r="183" s="223" customFormat="1" ht="12.75"/>
    <row r="184" s="223" customFormat="1" ht="12.75"/>
    <row r="185" s="223" customFormat="1" ht="12.75"/>
    <row r="186" s="223" customFormat="1" ht="12.75"/>
    <row r="187" s="223" customFormat="1" ht="12.75"/>
    <row r="188" s="223" customFormat="1" ht="12.75"/>
    <row r="189" s="223" customFormat="1" ht="12.75"/>
    <row r="190" s="223" customFormat="1" ht="12.75"/>
    <row r="191" s="223" customFormat="1" ht="12.75"/>
    <row r="192" s="223" customFormat="1" ht="12.75"/>
    <row r="193" s="223" customFormat="1" ht="12.75"/>
    <row r="194" s="223" customFormat="1" ht="12.75"/>
    <row r="195" s="223" customFormat="1" ht="12.75"/>
    <row r="196" s="223" customFormat="1" ht="12.75"/>
    <row r="197" s="223" customFormat="1" ht="12.75"/>
    <row r="198" s="223" customFormat="1" ht="12.75"/>
    <row r="199" s="223" customFormat="1" ht="12.75"/>
    <row r="200" s="223" customFormat="1" ht="12.75"/>
    <row r="201" s="223" customFormat="1" ht="12.75"/>
    <row r="202" s="223" customFormat="1" ht="12.75"/>
    <row r="203" s="223" customFormat="1" ht="12.75"/>
    <row r="204" s="223" customFormat="1" ht="12.75"/>
    <row r="205" s="223" customFormat="1" ht="12.75"/>
    <row r="206" s="223" customFormat="1" ht="12.75"/>
    <row r="207" s="223" customFormat="1" ht="12.75"/>
    <row r="208" s="223" customFormat="1" ht="12.75"/>
    <row r="209" s="223" customFormat="1" ht="12.75"/>
    <row r="210" s="223" customFormat="1" ht="12.75"/>
    <row r="211" s="223" customFormat="1" ht="12.75"/>
    <row r="212" s="223" customFormat="1" ht="12.75"/>
    <row r="213" s="223" customFormat="1" ht="12.75"/>
    <row r="214" s="223" customFormat="1" ht="12.75"/>
    <row r="215" s="223" customFormat="1" ht="12.75"/>
    <row r="216" s="223" customFormat="1" ht="12.75"/>
    <row r="217" s="223" customFormat="1" ht="12.75"/>
    <row r="218" s="223" customFormat="1" ht="12.75"/>
    <row r="219" s="223" customFormat="1" ht="12.75"/>
    <row r="220" s="223" customFormat="1" ht="12.75"/>
    <row r="221" s="223" customFormat="1" ht="12.75"/>
    <row r="222" s="223" customFormat="1" ht="12.75"/>
    <row r="223" s="223" customFormat="1" ht="12.75"/>
    <row r="224" s="223" customFormat="1" ht="12.75"/>
    <row r="225" s="223" customFormat="1" ht="12.75"/>
    <row r="226" s="223" customFormat="1" ht="12.75"/>
    <row r="227" s="223" customFormat="1" ht="12.75"/>
    <row r="228" s="223" customFormat="1" ht="12.75"/>
    <row r="229" s="223" customFormat="1" ht="12.75">
      <c r="J229" s="224"/>
    </row>
    <row r="230" s="223" customFormat="1" ht="12.75">
      <c r="J230" s="224"/>
    </row>
  </sheetData>
  <sheetProtection/>
  <mergeCells count="15">
    <mergeCell ref="A60:B60"/>
    <mergeCell ref="A58:B58"/>
    <mergeCell ref="A28:B28"/>
    <mergeCell ref="A31:B31"/>
    <mergeCell ref="A56:B56"/>
    <mergeCell ref="A23:B23"/>
    <mergeCell ref="A24:B24"/>
    <mergeCell ref="A26:B26"/>
    <mergeCell ref="A30:B30"/>
    <mergeCell ref="A6:E6"/>
    <mergeCell ref="I4:O4"/>
    <mergeCell ref="A1:O1"/>
    <mergeCell ref="A2:O2"/>
    <mergeCell ref="N3:O3"/>
    <mergeCell ref="I6:M6"/>
  </mergeCells>
  <printOptions horizontalCentered="1" verticalCentered="1"/>
  <pageMargins left="0.2362204724409449" right="0.2362204724409449" top="0" bottom="0" header="0.1968503937007874" footer="0.1968503937007874"/>
  <pageSetup fitToHeight="1" fitToWidth="1" horizontalDpi="300" verticalDpi="300" orientation="landscape" paperSize="9" scale="58" r:id="rId1"/>
  <rowBreaks count="1" manualBreakCount="1">
    <brk id="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1" max="1" width="4.57421875" style="100" customWidth="1"/>
    <col min="2" max="2" width="6.7109375" style="0" customWidth="1"/>
    <col min="3" max="3" width="47.57421875" style="0" customWidth="1"/>
    <col min="4" max="4" width="11.8515625" style="0" customWidth="1"/>
    <col min="5" max="5" width="13.140625" style="0" hidden="1" customWidth="1"/>
    <col min="6" max="6" width="13.421875" style="0" hidden="1" customWidth="1"/>
    <col min="7" max="7" width="13.421875" style="0" customWidth="1"/>
    <col min="8" max="8" width="13.140625" style="0" hidden="1" customWidth="1"/>
    <col min="9" max="9" width="13.421875" style="0" customWidth="1"/>
    <col min="10" max="10" width="13.140625" style="0" customWidth="1"/>
  </cols>
  <sheetData>
    <row r="1" spans="1:10" ht="30" customHeight="1">
      <c r="A1" s="412" t="s">
        <v>201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18" customHeight="1">
      <c r="A2" s="413" t="s">
        <v>210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2" ht="17.25" customHeight="1">
      <c r="A3" s="106"/>
      <c r="B3" s="25"/>
      <c r="C3" s="22"/>
      <c r="D3" s="21"/>
      <c r="I3" s="109"/>
      <c r="J3" s="25" t="s">
        <v>325</v>
      </c>
      <c r="K3" s="25"/>
      <c r="L3" s="25"/>
    </row>
    <row r="4" spans="1:12" ht="13.5" customHeight="1" thickBot="1">
      <c r="A4" s="116"/>
      <c r="B4" s="23"/>
      <c r="C4" s="23"/>
      <c r="D4" s="24"/>
      <c r="I4" s="411" t="s">
        <v>321</v>
      </c>
      <c r="J4" s="411"/>
      <c r="K4" s="110"/>
      <c r="L4" s="110"/>
    </row>
    <row r="5" spans="1:10" ht="44.25" customHeight="1" thickBot="1" thickTop="1">
      <c r="A5" s="119" t="s">
        <v>349</v>
      </c>
      <c r="B5" s="102" t="s">
        <v>0</v>
      </c>
      <c r="C5" s="36" t="s">
        <v>1</v>
      </c>
      <c r="D5" s="37" t="s">
        <v>224</v>
      </c>
      <c r="E5" s="37" t="s">
        <v>329</v>
      </c>
      <c r="F5" s="37" t="s">
        <v>346</v>
      </c>
      <c r="G5" s="37" t="s">
        <v>392</v>
      </c>
      <c r="H5" s="37" t="s">
        <v>347</v>
      </c>
      <c r="I5" s="37" t="s">
        <v>434</v>
      </c>
      <c r="J5" s="117" t="s">
        <v>439</v>
      </c>
    </row>
    <row r="6" spans="1:10" ht="12.75" customHeight="1" thickTop="1">
      <c r="A6" s="57" t="s">
        <v>97</v>
      </c>
      <c r="B6" s="94" t="s">
        <v>98</v>
      </c>
      <c r="C6" s="58" t="s">
        <v>99</v>
      </c>
      <c r="D6" s="58" t="s">
        <v>100</v>
      </c>
      <c r="E6" s="58" t="s">
        <v>100</v>
      </c>
      <c r="F6" s="58" t="s">
        <v>101</v>
      </c>
      <c r="G6" s="58" t="s">
        <v>339</v>
      </c>
      <c r="H6" s="58" t="s">
        <v>101</v>
      </c>
      <c r="I6" s="58" t="s">
        <v>338</v>
      </c>
      <c r="J6" s="120" t="s">
        <v>339</v>
      </c>
    </row>
    <row r="7" spans="1:10" ht="21.75" customHeight="1">
      <c r="A7" s="121" t="s">
        <v>123</v>
      </c>
      <c r="B7" s="96" t="s">
        <v>2</v>
      </c>
      <c r="C7" s="35" t="s">
        <v>3</v>
      </c>
      <c r="D7" s="52">
        <f>D8+D15</f>
        <v>154468</v>
      </c>
      <c r="E7" s="52">
        <v>154468</v>
      </c>
      <c r="F7" s="52">
        <f>F8+F15</f>
        <v>0</v>
      </c>
      <c r="G7" s="52">
        <v>156429</v>
      </c>
      <c r="H7" s="52">
        <v>154468</v>
      </c>
      <c r="I7" s="52">
        <f>I8+I15</f>
        <v>125</v>
      </c>
      <c r="J7" s="122">
        <f>G7+I7</f>
        <v>156554</v>
      </c>
    </row>
    <row r="8" spans="1:10" ht="21.75" customHeight="1">
      <c r="A8" s="123" t="s">
        <v>124</v>
      </c>
      <c r="B8" s="97" t="s">
        <v>4</v>
      </c>
      <c r="C8" s="30" t="s">
        <v>5</v>
      </c>
      <c r="D8" s="45">
        <f>SUM(D9:D13)</f>
        <v>115692</v>
      </c>
      <c r="E8" s="45">
        <v>115692</v>
      </c>
      <c r="F8" s="45">
        <f>SUM(F9:F13)</f>
        <v>0</v>
      </c>
      <c r="G8" s="45">
        <v>117516</v>
      </c>
      <c r="H8" s="45">
        <v>115692</v>
      </c>
      <c r="I8" s="45">
        <f>SUM(I9:I14)</f>
        <v>956</v>
      </c>
      <c r="J8" s="124">
        <f>SUM(J9:J14)</f>
        <v>118472</v>
      </c>
    </row>
    <row r="9" spans="1:10" ht="21.75" customHeight="1" hidden="1">
      <c r="A9" s="121" t="s">
        <v>125</v>
      </c>
      <c r="B9" s="97" t="s">
        <v>141</v>
      </c>
      <c r="C9" s="30" t="s">
        <v>6</v>
      </c>
      <c r="D9" s="45">
        <v>46294</v>
      </c>
      <c r="E9" s="45">
        <v>46294</v>
      </c>
      <c r="F9" s="45">
        <v>0</v>
      </c>
      <c r="G9" s="45">
        <v>46294</v>
      </c>
      <c r="H9" s="45">
        <v>46294</v>
      </c>
      <c r="I9" s="45">
        <v>285</v>
      </c>
      <c r="J9" s="124">
        <f aca="true" t="shared" si="0" ref="J9:J18">G9+I9</f>
        <v>46579</v>
      </c>
    </row>
    <row r="10" spans="1:10" ht="21.75" customHeight="1" hidden="1">
      <c r="A10" s="123" t="s">
        <v>126</v>
      </c>
      <c r="B10" s="97" t="s">
        <v>142</v>
      </c>
      <c r="C10" s="30" t="s">
        <v>7</v>
      </c>
      <c r="D10" s="45">
        <v>46469</v>
      </c>
      <c r="E10" s="45">
        <v>46469</v>
      </c>
      <c r="F10" s="45">
        <v>0</v>
      </c>
      <c r="G10" s="45">
        <v>46469</v>
      </c>
      <c r="H10" s="45">
        <v>46469</v>
      </c>
      <c r="I10" s="45">
        <v>0</v>
      </c>
      <c r="J10" s="124">
        <f t="shared" si="0"/>
        <v>46469</v>
      </c>
    </row>
    <row r="11" spans="1:10" ht="21.75" customHeight="1" hidden="1">
      <c r="A11" s="121" t="s">
        <v>127</v>
      </c>
      <c r="B11" s="97" t="s">
        <v>143</v>
      </c>
      <c r="C11" s="30" t="s">
        <v>8</v>
      </c>
      <c r="D11" s="45">
        <v>19129</v>
      </c>
      <c r="E11" s="45">
        <v>19129</v>
      </c>
      <c r="F11" s="45">
        <v>0</v>
      </c>
      <c r="G11" s="45">
        <v>19129</v>
      </c>
      <c r="H11" s="45">
        <v>19129</v>
      </c>
      <c r="I11" s="45">
        <v>383</v>
      </c>
      <c r="J11" s="124">
        <f t="shared" si="0"/>
        <v>19512</v>
      </c>
    </row>
    <row r="12" spans="1:10" ht="21.75" customHeight="1" hidden="1">
      <c r="A12" s="123" t="s">
        <v>128</v>
      </c>
      <c r="B12" s="97" t="s">
        <v>144</v>
      </c>
      <c r="C12" s="30" t="s">
        <v>9</v>
      </c>
      <c r="D12" s="45">
        <v>1200</v>
      </c>
      <c r="E12" s="45">
        <v>1200</v>
      </c>
      <c r="F12" s="45">
        <v>0</v>
      </c>
      <c r="G12" s="45">
        <v>1200</v>
      </c>
      <c r="H12" s="45">
        <v>1200</v>
      </c>
      <c r="I12" s="45">
        <v>0</v>
      </c>
      <c r="J12" s="124">
        <f t="shared" si="0"/>
        <v>1200</v>
      </c>
    </row>
    <row r="13" spans="1:10" ht="21.75" customHeight="1" hidden="1">
      <c r="A13" s="121" t="s">
        <v>129</v>
      </c>
      <c r="B13" s="97" t="s">
        <v>145</v>
      </c>
      <c r="C13" s="46" t="s">
        <v>330</v>
      </c>
      <c r="D13" s="47">
        <v>2600</v>
      </c>
      <c r="E13" s="45">
        <v>2600</v>
      </c>
      <c r="F13" s="45">
        <v>0</v>
      </c>
      <c r="G13" s="45">
        <v>3537</v>
      </c>
      <c r="H13" s="45">
        <v>2600</v>
      </c>
      <c r="I13" s="45">
        <v>288</v>
      </c>
      <c r="J13" s="124">
        <f t="shared" si="0"/>
        <v>3825</v>
      </c>
    </row>
    <row r="14" spans="1:10" ht="21.75" customHeight="1" hidden="1">
      <c r="A14" s="123" t="s">
        <v>130</v>
      </c>
      <c r="B14" s="97" t="s">
        <v>446</v>
      </c>
      <c r="C14" s="46" t="s">
        <v>447</v>
      </c>
      <c r="D14" s="47">
        <v>0</v>
      </c>
      <c r="E14" s="45">
        <v>0</v>
      </c>
      <c r="F14" s="45">
        <v>0</v>
      </c>
      <c r="G14" s="45">
        <v>887</v>
      </c>
      <c r="H14" s="45">
        <v>0</v>
      </c>
      <c r="I14" s="45">
        <v>0</v>
      </c>
      <c r="J14" s="124">
        <f t="shared" si="0"/>
        <v>887</v>
      </c>
    </row>
    <row r="15" spans="1:10" ht="21.75" customHeight="1">
      <c r="A15" s="121" t="s">
        <v>125</v>
      </c>
      <c r="B15" s="97" t="s">
        <v>10</v>
      </c>
      <c r="C15" s="30" t="s">
        <v>11</v>
      </c>
      <c r="D15" s="45">
        <v>38776</v>
      </c>
      <c r="E15" s="45">
        <v>38776</v>
      </c>
      <c r="F15" s="45">
        <v>0</v>
      </c>
      <c r="G15" s="45">
        <v>38913</v>
      </c>
      <c r="H15" s="45">
        <v>38776</v>
      </c>
      <c r="I15" s="45">
        <v>-831</v>
      </c>
      <c r="J15" s="124">
        <f t="shared" si="0"/>
        <v>38082</v>
      </c>
    </row>
    <row r="16" spans="1:10" ht="21.75" customHeight="1">
      <c r="A16" s="123" t="s">
        <v>126</v>
      </c>
      <c r="B16" s="98" t="s">
        <v>12</v>
      </c>
      <c r="C16" s="31" t="s">
        <v>13</v>
      </c>
      <c r="D16" s="44">
        <f>SUM(D18:D18)</f>
        <v>13864</v>
      </c>
      <c r="E16" s="44">
        <v>13864</v>
      </c>
      <c r="F16" s="44">
        <f>SUM(F17:F18)</f>
        <v>3707</v>
      </c>
      <c r="G16" s="44">
        <v>19004</v>
      </c>
      <c r="H16" s="44">
        <f>E16+F16</f>
        <v>17571</v>
      </c>
      <c r="I16" s="44">
        <f>SUM(I17:I18)</f>
        <v>-800</v>
      </c>
      <c r="J16" s="125">
        <f t="shared" si="0"/>
        <v>18204</v>
      </c>
    </row>
    <row r="17" spans="1:10" ht="21.75" customHeight="1" hidden="1">
      <c r="A17" s="121" t="s">
        <v>215</v>
      </c>
      <c r="B17" s="97" t="s">
        <v>391</v>
      </c>
      <c r="C17" s="30" t="s">
        <v>348</v>
      </c>
      <c r="D17" s="45">
        <v>0</v>
      </c>
      <c r="E17" s="45">
        <v>0</v>
      </c>
      <c r="F17" s="45">
        <v>3707</v>
      </c>
      <c r="G17" s="45">
        <v>140</v>
      </c>
      <c r="H17" s="45">
        <f>E17+F17</f>
        <v>3707</v>
      </c>
      <c r="I17" s="45">
        <v>0</v>
      </c>
      <c r="J17" s="124">
        <f t="shared" si="0"/>
        <v>140</v>
      </c>
    </row>
    <row r="18" spans="1:10" ht="21.75" customHeight="1" hidden="1">
      <c r="A18" s="123" t="s">
        <v>216</v>
      </c>
      <c r="B18" s="97" t="s">
        <v>174</v>
      </c>
      <c r="C18" s="30" t="s">
        <v>203</v>
      </c>
      <c r="D18" s="45">
        <v>13864</v>
      </c>
      <c r="E18" s="45">
        <v>13864</v>
      </c>
      <c r="F18" s="45">
        <v>0</v>
      </c>
      <c r="G18" s="45">
        <v>18864</v>
      </c>
      <c r="H18" s="45">
        <f>E18+F18</f>
        <v>13864</v>
      </c>
      <c r="I18" s="45">
        <v>-800</v>
      </c>
      <c r="J18" s="124">
        <f t="shared" si="0"/>
        <v>18064</v>
      </c>
    </row>
    <row r="19" spans="1:10" ht="21.75" customHeight="1">
      <c r="A19" s="121" t="s">
        <v>127</v>
      </c>
      <c r="B19" s="98" t="s">
        <v>14</v>
      </c>
      <c r="C19" s="31" t="s">
        <v>15</v>
      </c>
      <c r="D19" s="44">
        <f>D20+D25</f>
        <v>52310</v>
      </c>
      <c r="E19" s="44">
        <v>56750</v>
      </c>
      <c r="F19" s="44">
        <f>F20+F25</f>
        <v>1671</v>
      </c>
      <c r="G19" s="44">
        <v>81870</v>
      </c>
      <c r="H19" s="44">
        <f>H20+H25</f>
        <v>58421</v>
      </c>
      <c r="I19" s="44">
        <f>I20+I25</f>
        <v>1205</v>
      </c>
      <c r="J19" s="125">
        <f>J20+J25</f>
        <v>83075</v>
      </c>
    </row>
    <row r="20" spans="1:10" s="115" customFormat="1" ht="23.25" customHeight="1">
      <c r="A20" s="123" t="s">
        <v>128</v>
      </c>
      <c r="B20" s="97" t="s">
        <v>16</v>
      </c>
      <c r="C20" s="30" t="s">
        <v>17</v>
      </c>
      <c r="D20" s="45">
        <f>D21+D23+D24</f>
        <v>52260</v>
      </c>
      <c r="E20" s="45">
        <v>56700</v>
      </c>
      <c r="F20" s="45">
        <v>1671</v>
      </c>
      <c r="G20" s="45">
        <v>81820</v>
      </c>
      <c r="H20" s="45">
        <f>E20+F20</f>
        <v>58371</v>
      </c>
      <c r="I20" s="45">
        <f>I21+I23+I24</f>
        <v>1140</v>
      </c>
      <c r="J20" s="124">
        <f aca="true" t="shared" si="1" ref="J20:J25">G20+I20</f>
        <v>82960</v>
      </c>
    </row>
    <row r="21" spans="1:10" s="115" customFormat="1" ht="21.75" customHeight="1" hidden="1">
      <c r="A21" s="384" t="s">
        <v>219</v>
      </c>
      <c r="B21" s="97" t="s">
        <v>18</v>
      </c>
      <c r="C21" s="30" t="s">
        <v>19</v>
      </c>
      <c r="D21" s="45">
        <f>D22</f>
        <v>50000</v>
      </c>
      <c r="E21" s="45">
        <v>54440</v>
      </c>
      <c r="F21" s="45">
        <v>1671</v>
      </c>
      <c r="G21" s="45">
        <v>79560</v>
      </c>
      <c r="H21" s="45">
        <f>E21+F21</f>
        <v>56111</v>
      </c>
      <c r="I21" s="45">
        <v>890</v>
      </c>
      <c r="J21" s="124">
        <f t="shared" si="1"/>
        <v>80450</v>
      </c>
    </row>
    <row r="22" spans="1:10" s="114" customFormat="1" ht="21.75" customHeight="1" hidden="1">
      <c r="A22" s="385" t="s">
        <v>350</v>
      </c>
      <c r="B22" s="111"/>
      <c r="C22" s="112" t="s">
        <v>393</v>
      </c>
      <c r="D22" s="113">
        <v>50000</v>
      </c>
      <c r="E22" s="113">
        <v>54440</v>
      </c>
      <c r="F22" s="113">
        <v>1671</v>
      </c>
      <c r="G22" s="113">
        <v>79560</v>
      </c>
      <c r="H22" s="113">
        <f>E22+F22</f>
        <v>56111</v>
      </c>
      <c r="I22" s="113">
        <v>890</v>
      </c>
      <c r="J22" s="386">
        <f t="shared" si="1"/>
        <v>80450</v>
      </c>
    </row>
    <row r="23" spans="1:10" s="115" customFormat="1" ht="21.75" customHeight="1" hidden="1">
      <c r="A23" s="384" t="s">
        <v>351</v>
      </c>
      <c r="B23" s="97" t="s">
        <v>20</v>
      </c>
      <c r="C23" s="30" t="s">
        <v>21</v>
      </c>
      <c r="D23" s="45">
        <v>2200</v>
      </c>
      <c r="E23" s="45">
        <v>2200</v>
      </c>
      <c r="F23" s="45">
        <v>0</v>
      </c>
      <c r="G23" s="45">
        <v>2200</v>
      </c>
      <c r="H23" s="45">
        <v>2200</v>
      </c>
      <c r="I23" s="45">
        <v>213</v>
      </c>
      <c r="J23" s="124">
        <f t="shared" si="1"/>
        <v>2413</v>
      </c>
    </row>
    <row r="24" spans="1:10" s="115" customFormat="1" ht="21.75" customHeight="1" hidden="1">
      <c r="A24" s="123" t="s">
        <v>352</v>
      </c>
      <c r="B24" s="97" t="s">
        <v>22</v>
      </c>
      <c r="C24" s="30" t="s">
        <v>23</v>
      </c>
      <c r="D24" s="45">
        <v>60</v>
      </c>
      <c r="E24" s="45">
        <v>60</v>
      </c>
      <c r="F24" s="45">
        <v>0</v>
      </c>
      <c r="G24" s="45">
        <v>60</v>
      </c>
      <c r="H24" s="45">
        <v>60</v>
      </c>
      <c r="I24" s="45">
        <v>37</v>
      </c>
      <c r="J24" s="124">
        <f t="shared" si="1"/>
        <v>97</v>
      </c>
    </row>
    <row r="25" spans="1:10" s="115" customFormat="1" ht="21.75" customHeight="1">
      <c r="A25" s="121" t="s">
        <v>129</v>
      </c>
      <c r="B25" s="97" t="s">
        <v>24</v>
      </c>
      <c r="C25" s="30" t="s">
        <v>25</v>
      </c>
      <c r="D25" s="45">
        <v>50</v>
      </c>
      <c r="E25" s="45">
        <v>50</v>
      </c>
      <c r="F25" s="45">
        <v>0</v>
      </c>
      <c r="G25" s="45">
        <v>50</v>
      </c>
      <c r="H25" s="45">
        <v>50</v>
      </c>
      <c r="I25" s="45">
        <v>65</v>
      </c>
      <c r="J25" s="124">
        <f t="shared" si="1"/>
        <v>115</v>
      </c>
    </row>
    <row r="26" spans="1:10" ht="21.75" customHeight="1">
      <c r="A26" s="123" t="s">
        <v>130</v>
      </c>
      <c r="B26" s="98" t="s">
        <v>26</v>
      </c>
      <c r="C26" s="31" t="s">
        <v>27</v>
      </c>
      <c r="D26" s="44">
        <f>SUM(D28:D36)</f>
        <v>38857</v>
      </c>
      <c r="E26" s="44">
        <v>39022</v>
      </c>
      <c r="F26" s="44">
        <f>SUM(F28:F36)</f>
        <v>0</v>
      </c>
      <c r="G26" s="44">
        <f>SUM(G27:G36)</f>
        <v>41231</v>
      </c>
      <c r="H26" s="44">
        <f>SUM(H27:H36)</f>
        <v>39322</v>
      </c>
      <c r="I26" s="44">
        <f>SUM(I27:I36)</f>
        <v>-166</v>
      </c>
      <c r="J26" s="125">
        <f>SUM(J27:J36)</f>
        <v>41065</v>
      </c>
    </row>
    <row r="27" spans="1:10" ht="21.75" customHeight="1">
      <c r="A27" s="121" t="s">
        <v>131</v>
      </c>
      <c r="B27" s="97" t="s">
        <v>394</v>
      </c>
      <c r="C27" s="30" t="s">
        <v>395</v>
      </c>
      <c r="D27" s="45">
        <v>0</v>
      </c>
      <c r="E27" s="45">
        <v>0</v>
      </c>
      <c r="F27" s="45">
        <v>0</v>
      </c>
      <c r="G27" s="45">
        <v>450</v>
      </c>
      <c r="H27" s="45">
        <v>0</v>
      </c>
      <c r="I27" s="45">
        <v>21</v>
      </c>
      <c r="J27" s="124">
        <f>G27+I27</f>
        <v>471</v>
      </c>
    </row>
    <row r="28" spans="1:10" ht="21.75" customHeight="1">
      <c r="A28" s="123" t="s">
        <v>214</v>
      </c>
      <c r="B28" s="97" t="s">
        <v>28</v>
      </c>
      <c r="C28" s="30" t="s">
        <v>136</v>
      </c>
      <c r="D28" s="45">
        <v>8500</v>
      </c>
      <c r="E28" s="45">
        <v>8500</v>
      </c>
      <c r="F28" s="45">
        <v>0</v>
      </c>
      <c r="G28" s="45">
        <v>8550</v>
      </c>
      <c r="H28" s="45">
        <v>8500</v>
      </c>
      <c r="I28" s="45">
        <v>-475</v>
      </c>
      <c r="J28" s="124">
        <f aca="true" t="shared" si="2" ref="J28:J36">G28+I28</f>
        <v>8075</v>
      </c>
    </row>
    <row r="29" spans="1:10" ht="21.75" customHeight="1">
      <c r="A29" s="121" t="s">
        <v>215</v>
      </c>
      <c r="B29" s="97" t="s">
        <v>225</v>
      </c>
      <c r="C29" s="30" t="s">
        <v>226</v>
      </c>
      <c r="D29" s="45">
        <v>0</v>
      </c>
      <c r="E29" s="45">
        <v>131</v>
      </c>
      <c r="F29" s="45">
        <v>0</v>
      </c>
      <c r="G29" s="45">
        <v>288</v>
      </c>
      <c r="H29" s="45">
        <v>131</v>
      </c>
      <c r="I29" s="45">
        <v>121</v>
      </c>
      <c r="J29" s="124">
        <f t="shared" si="2"/>
        <v>409</v>
      </c>
    </row>
    <row r="30" spans="1:10" ht="21.75" customHeight="1">
      <c r="A30" s="123" t="s">
        <v>216</v>
      </c>
      <c r="B30" s="97" t="s">
        <v>29</v>
      </c>
      <c r="C30" s="30" t="s">
        <v>30</v>
      </c>
      <c r="D30" s="45">
        <v>3500</v>
      </c>
      <c r="E30" s="45">
        <v>3500</v>
      </c>
      <c r="F30" s="45">
        <v>0</v>
      </c>
      <c r="G30" s="45">
        <v>3500</v>
      </c>
      <c r="H30" s="45">
        <v>3500</v>
      </c>
      <c r="I30" s="45">
        <v>900</v>
      </c>
      <c r="J30" s="124">
        <f t="shared" si="2"/>
        <v>4400</v>
      </c>
    </row>
    <row r="31" spans="1:10" ht="18.75" customHeight="1">
      <c r="A31" s="121" t="s">
        <v>217</v>
      </c>
      <c r="B31" s="97" t="s">
        <v>31</v>
      </c>
      <c r="C31" s="30" t="s">
        <v>32</v>
      </c>
      <c r="D31" s="45">
        <v>10050</v>
      </c>
      <c r="E31" s="45">
        <v>10050</v>
      </c>
      <c r="F31" s="45">
        <v>0</v>
      </c>
      <c r="G31" s="45">
        <v>10050</v>
      </c>
      <c r="H31" s="45">
        <v>10050</v>
      </c>
      <c r="I31" s="45">
        <v>150</v>
      </c>
      <c r="J31" s="124">
        <f t="shared" si="2"/>
        <v>10200</v>
      </c>
    </row>
    <row r="32" spans="1:10" ht="24.75" customHeight="1">
      <c r="A32" s="123" t="s">
        <v>218</v>
      </c>
      <c r="B32" s="97" t="s">
        <v>33</v>
      </c>
      <c r="C32" s="30" t="s">
        <v>34</v>
      </c>
      <c r="D32" s="45">
        <v>5325</v>
      </c>
      <c r="E32" s="45">
        <v>5359</v>
      </c>
      <c r="F32" s="45">
        <v>0</v>
      </c>
      <c r="G32" s="45">
        <v>5524</v>
      </c>
      <c r="H32" s="45">
        <v>5359</v>
      </c>
      <c r="I32" s="45">
        <v>-289</v>
      </c>
      <c r="J32" s="124">
        <f t="shared" si="2"/>
        <v>5235</v>
      </c>
    </row>
    <row r="33" spans="1:10" ht="21.75" customHeight="1">
      <c r="A33" s="121" t="s">
        <v>219</v>
      </c>
      <c r="B33" s="103" t="s">
        <v>35</v>
      </c>
      <c r="C33" s="53" t="s">
        <v>36</v>
      </c>
      <c r="D33" s="54">
        <v>10982</v>
      </c>
      <c r="E33" s="54">
        <v>10982</v>
      </c>
      <c r="F33" s="45">
        <v>0</v>
      </c>
      <c r="G33" s="45">
        <v>12369</v>
      </c>
      <c r="H33" s="54">
        <v>10982</v>
      </c>
      <c r="I33" s="45">
        <v>-722</v>
      </c>
      <c r="J33" s="124">
        <f t="shared" si="2"/>
        <v>11647</v>
      </c>
    </row>
    <row r="34" spans="1:10" ht="21.75" customHeight="1">
      <c r="A34" s="123" t="s">
        <v>350</v>
      </c>
      <c r="B34" s="97" t="s">
        <v>37</v>
      </c>
      <c r="C34" s="30" t="s">
        <v>38</v>
      </c>
      <c r="D34" s="48">
        <v>200</v>
      </c>
      <c r="E34" s="48">
        <v>200</v>
      </c>
      <c r="F34" s="45">
        <v>0</v>
      </c>
      <c r="G34" s="45">
        <v>200</v>
      </c>
      <c r="H34" s="48">
        <v>200</v>
      </c>
      <c r="I34" s="45">
        <v>77</v>
      </c>
      <c r="J34" s="124">
        <f t="shared" si="2"/>
        <v>277</v>
      </c>
    </row>
    <row r="35" spans="1:10" ht="21.75" customHeight="1">
      <c r="A35" s="121" t="s">
        <v>351</v>
      </c>
      <c r="B35" s="97" t="s">
        <v>39</v>
      </c>
      <c r="C35" s="30" t="s">
        <v>436</v>
      </c>
      <c r="D35" s="30">
        <v>0</v>
      </c>
      <c r="E35" s="30">
        <v>300</v>
      </c>
      <c r="F35" s="45">
        <v>0</v>
      </c>
      <c r="G35" s="45">
        <v>0</v>
      </c>
      <c r="H35" s="30">
        <v>300</v>
      </c>
      <c r="I35" s="45">
        <v>50</v>
      </c>
      <c r="J35" s="124">
        <f>G35+I35</f>
        <v>50</v>
      </c>
    </row>
    <row r="36" spans="1:10" ht="21.75" customHeight="1">
      <c r="A36" s="121" t="s">
        <v>352</v>
      </c>
      <c r="B36" s="97" t="s">
        <v>435</v>
      </c>
      <c r="C36" s="30" t="s">
        <v>40</v>
      </c>
      <c r="D36" s="30">
        <v>300</v>
      </c>
      <c r="E36" s="30">
        <v>300</v>
      </c>
      <c r="F36" s="45">
        <v>0</v>
      </c>
      <c r="G36" s="45">
        <v>300</v>
      </c>
      <c r="H36" s="30">
        <v>300</v>
      </c>
      <c r="I36" s="45">
        <v>1</v>
      </c>
      <c r="J36" s="124">
        <f t="shared" si="2"/>
        <v>301</v>
      </c>
    </row>
    <row r="37" spans="1:10" ht="21.75" customHeight="1">
      <c r="A37" s="123" t="s">
        <v>353</v>
      </c>
      <c r="B37" s="98" t="s">
        <v>41</v>
      </c>
      <c r="C37" s="31" t="s">
        <v>42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f>I38</f>
        <v>69</v>
      </c>
      <c r="J37" s="387">
        <f>J38</f>
        <v>69</v>
      </c>
    </row>
    <row r="38" spans="1:10" ht="21.75" customHeight="1">
      <c r="A38" s="121" t="s">
        <v>354</v>
      </c>
      <c r="B38" s="97" t="s">
        <v>227</v>
      </c>
      <c r="C38" s="30" t="s">
        <v>228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69</v>
      </c>
      <c r="J38" s="388">
        <f>G38+I38</f>
        <v>69</v>
      </c>
    </row>
    <row r="39" spans="1:10" ht="21.75" customHeight="1">
      <c r="A39" s="123" t="s">
        <v>355</v>
      </c>
      <c r="B39" s="98" t="s">
        <v>43</v>
      </c>
      <c r="C39" s="31" t="s">
        <v>44</v>
      </c>
      <c r="D39" s="44">
        <f>SUM(D40:D40)</f>
        <v>50</v>
      </c>
      <c r="E39" s="44">
        <v>50</v>
      </c>
      <c r="F39" s="44">
        <f>SUM(F40:F40)</f>
        <v>0</v>
      </c>
      <c r="G39" s="44">
        <f>G40+G41</f>
        <v>50</v>
      </c>
      <c r="H39" s="44">
        <f>H40+H41</f>
        <v>50</v>
      </c>
      <c r="I39" s="44">
        <f>I40+I41</f>
        <v>100</v>
      </c>
      <c r="J39" s="125">
        <f>J40+J41</f>
        <v>150</v>
      </c>
    </row>
    <row r="40" spans="1:10" ht="21.75" customHeight="1" hidden="1">
      <c r="A40" s="121" t="s">
        <v>365</v>
      </c>
      <c r="B40" s="97" t="s">
        <v>137</v>
      </c>
      <c r="C40" s="30" t="s">
        <v>45</v>
      </c>
      <c r="D40" s="45">
        <v>50</v>
      </c>
      <c r="E40" s="45">
        <v>50</v>
      </c>
      <c r="F40" s="45">
        <v>0</v>
      </c>
      <c r="G40" s="45">
        <v>50</v>
      </c>
      <c r="H40" s="45">
        <v>50</v>
      </c>
      <c r="I40" s="45">
        <v>0</v>
      </c>
      <c r="J40" s="124">
        <v>50</v>
      </c>
    </row>
    <row r="41" spans="1:10" ht="21.75" customHeight="1" hidden="1">
      <c r="A41" s="123" t="s">
        <v>366</v>
      </c>
      <c r="B41" s="97" t="s">
        <v>229</v>
      </c>
      <c r="C41" s="30" t="s">
        <v>230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100</v>
      </c>
      <c r="J41" s="124">
        <f>G41+I41</f>
        <v>100</v>
      </c>
    </row>
    <row r="42" spans="1:10" ht="21.75" customHeight="1">
      <c r="A42" s="121" t="s">
        <v>356</v>
      </c>
      <c r="B42" s="98" t="s">
        <v>46</v>
      </c>
      <c r="C42" s="31" t="s">
        <v>204</v>
      </c>
      <c r="D42" s="31">
        <f>SUM(D43)</f>
        <v>0</v>
      </c>
      <c r="E42" s="31">
        <v>0</v>
      </c>
      <c r="F42" s="31">
        <f>SUM(F43)</f>
        <v>0</v>
      </c>
      <c r="G42" s="31">
        <v>0</v>
      </c>
      <c r="H42" s="31">
        <v>0</v>
      </c>
      <c r="I42" s="31">
        <f>SUM(I43)</f>
        <v>0</v>
      </c>
      <c r="J42" s="389">
        <v>0</v>
      </c>
    </row>
    <row r="43" spans="1:10" ht="21.75" customHeight="1" hidden="1">
      <c r="A43" s="123" t="s">
        <v>368</v>
      </c>
      <c r="B43" s="97" t="s">
        <v>138</v>
      </c>
      <c r="C43" s="30" t="s">
        <v>139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88">
        <v>0</v>
      </c>
    </row>
    <row r="44" spans="1:10" ht="30" customHeight="1">
      <c r="A44" s="121" t="s">
        <v>357</v>
      </c>
      <c r="B44" s="104" t="s">
        <v>198</v>
      </c>
      <c r="C44" s="33" t="s">
        <v>47</v>
      </c>
      <c r="D44" s="50">
        <f>D7+D16+D19+D26+D37+D39+D42</f>
        <v>259549</v>
      </c>
      <c r="E44" s="50">
        <v>264154</v>
      </c>
      <c r="F44" s="50">
        <f>F7+F16+F19+F26+F37+F39+F42</f>
        <v>5378</v>
      </c>
      <c r="G44" s="50">
        <v>298584</v>
      </c>
      <c r="H44" s="50">
        <f>H7+H16+H19+H26+H39</f>
        <v>269832</v>
      </c>
      <c r="I44" s="50">
        <f>I7+I16+I19+I26+I37+I39+I42</f>
        <v>533</v>
      </c>
      <c r="J44" s="126">
        <f>J7+J16+J19+J26+J39+J37</f>
        <v>299117</v>
      </c>
    </row>
    <row r="45" spans="1:10" ht="21.75" customHeight="1">
      <c r="A45" s="123" t="s">
        <v>358</v>
      </c>
      <c r="B45" s="98" t="s">
        <v>48</v>
      </c>
      <c r="C45" s="31" t="s">
        <v>49</v>
      </c>
      <c r="D45" s="44">
        <f>SUM(D46:D46)</f>
        <v>10382</v>
      </c>
      <c r="E45" s="44">
        <v>10382</v>
      </c>
      <c r="F45" s="44">
        <f>SUM(F46:F46)</f>
        <v>0</v>
      </c>
      <c r="G45" s="44">
        <f>G46+G47</f>
        <v>10382</v>
      </c>
      <c r="H45" s="44">
        <f>H46+H47</f>
        <v>20764</v>
      </c>
      <c r="I45" s="44">
        <f>I46+I47</f>
        <v>4111</v>
      </c>
      <c r="J45" s="125">
        <f>J46+J47</f>
        <v>14493</v>
      </c>
    </row>
    <row r="46" spans="1:10" ht="21.75" customHeight="1">
      <c r="A46" s="121" t="s">
        <v>359</v>
      </c>
      <c r="B46" s="97" t="s">
        <v>50</v>
      </c>
      <c r="C46" s="30" t="s">
        <v>51</v>
      </c>
      <c r="D46" s="45">
        <v>10382</v>
      </c>
      <c r="E46" s="45">
        <v>10382</v>
      </c>
      <c r="F46" s="45">
        <v>0</v>
      </c>
      <c r="G46" s="45">
        <v>10382</v>
      </c>
      <c r="H46" s="45">
        <v>10382</v>
      </c>
      <c r="I46" s="45">
        <v>0</v>
      </c>
      <c r="J46" s="124">
        <v>10382</v>
      </c>
    </row>
    <row r="47" spans="1:10" ht="21.75" customHeight="1">
      <c r="A47" s="121" t="s">
        <v>360</v>
      </c>
      <c r="B47" s="97" t="s">
        <v>437</v>
      </c>
      <c r="C47" s="30" t="s">
        <v>438</v>
      </c>
      <c r="D47" s="45">
        <v>0</v>
      </c>
      <c r="E47" s="45">
        <v>10382</v>
      </c>
      <c r="F47" s="45">
        <v>0</v>
      </c>
      <c r="G47" s="45">
        <v>0</v>
      </c>
      <c r="H47" s="45">
        <v>10382</v>
      </c>
      <c r="I47" s="45">
        <v>4111</v>
      </c>
      <c r="J47" s="124">
        <f>G47+I47</f>
        <v>4111</v>
      </c>
    </row>
    <row r="48" spans="1:10" s="26" customFormat="1" ht="37.5" customHeight="1" thickBot="1">
      <c r="A48" s="130" t="s">
        <v>361</v>
      </c>
      <c r="B48" s="105" t="s">
        <v>140</v>
      </c>
      <c r="C48" s="34" t="s">
        <v>52</v>
      </c>
      <c r="D48" s="51">
        <f>D44+D45</f>
        <v>269931</v>
      </c>
      <c r="E48" s="51">
        <v>274536</v>
      </c>
      <c r="F48" s="51">
        <f>F44+F45</f>
        <v>5378</v>
      </c>
      <c r="G48" s="51">
        <v>308966</v>
      </c>
      <c r="H48" s="51">
        <f>H44+H45</f>
        <v>290596</v>
      </c>
      <c r="I48" s="51">
        <f>I44+I45</f>
        <v>4644</v>
      </c>
      <c r="J48" s="390">
        <f>J44+J45</f>
        <v>313610</v>
      </c>
    </row>
    <row r="49" spans="1:10" ht="15.75" thickTop="1">
      <c r="A49" s="95"/>
      <c r="B49" s="2"/>
      <c r="C49" s="2"/>
      <c r="D49" s="2"/>
      <c r="E49" s="2"/>
      <c r="F49" s="2"/>
      <c r="G49" s="2"/>
      <c r="H49" s="2"/>
      <c r="I49" s="2"/>
      <c r="J49" s="2"/>
    </row>
    <row r="50" ht="12.75">
      <c r="A50" s="55" t="s">
        <v>369</v>
      </c>
    </row>
    <row r="51" ht="15">
      <c r="A51" s="95" t="s">
        <v>370</v>
      </c>
    </row>
    <row r="52" ht="12.75">
      <c r="A52" s="55" t="s">
        <v>371</v>
      </c>
    </row>
    <row r="53" ht="15">
      <c r="A53" s="95" t="s">
        <v>372</v>
      </c>
    </row>
    <row r="54" ht="12.75">
      <c r="A54" s="55" t="s">
        <v>373</v>
      </c>
    </row>
    <row r="55" ht="15">
      <c r="A55" s="95" t="s">
        <v>374</v>
      </c>
    </row>
    <row r="56" ht="12.75">
      <c r="A56" s="55" t="s">
        <v>375</v>
      </c>
    </row>
    <row r="57" ht="15">
      <c r="A57" s="95" t="s">
        <v>376</v>
      </c>
    </row>
    <row r="58" ht="12.75">
      <c r="A58" s="55" t="s">
        <v>377</v>
      </c>
    </row>
    <row r="59" ht="15">
      <c r="A59" s="95" t="s">
        <v>378</v>
      </c>
    </row>
    <row r="60" ht="12.75">
      <c r="A60" s="55" t="s">
        <v>379</v>
      </c>
    </row>
    <row r="61" ht="15">
      <c r="A61" s="95" t="s">
        <v>380</v>
      </c>
    </row>
    <row r="62" ht="12.75">
      <c r="A62" s="55" t="s">
        <v>381</v>
      </c>
    </row>
    <row r="63" ht="15">
      <c r="A63" s="95" t="s">
        <v>382</v>
      </c>
    </row>
    <row r="64" ht="12.75">
      <c r="A64" s="55" t="s">
        <v>383</v>
      </c>
    </row>
    <row r="65" ht="15">
      <c r="A65" s="95" t="s">
        <v>384</v>
      </c>
    </row>
    <row r="66" ht="12.75">
      <c r="A66" s="55" t="s">
        <v>385</v>
      </c>
    </row>
    <row r="67" ht="15">
      <c r="A67" s="95" t="s">
        <v>386</v>
      </c>
    </row>
    <row r="68" ht="12.75">
      <c r="A68" s="55" t="s">
        <v>387</v>
      </c>
    </row>
    <row r="69" ht="12.75">
      <c r="A69" s="101"/>
    </row>
  </sheetData>
  <sheetProtection/>
  <mergeCells count="3">
    <mergeCell ref="I4:J4"/>
    <mergeCell ref="A1:J1"/>
    <mergeCell ref="A2:J2"/>
  </mergeCells>
  <printOptions horizontalCentered="1" vertic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  <rowBreaks count="1" manualBreakCount="1">
    <brk id="48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4.57421875" style="100" customWidth="1"/>
    <col min="2" max="2" width="7.140625" style="0" customWidth="1"/>
    <col min="3" max="3" width="45.421875" style="0" customWidth="1"/>
    <col min="4" max="4" width="13.57421875" style="0" customWidth="1"/>
    <col min="5" max="5" width="12.421875" style="0" hidden="1" customWidth="1"/>
    <col min="6" max="6" width="12.8515625" style="0" hidden="1" customWidth="1"/>
    <col min="7" max="7" width="12.421875" style="0" customWidth="1"/>
    <col min="8" max="8" width="12.8515625" style="0" customWidth="1"/>
    <col min="9" max="9" width="12.421875" style="0" customWidth="1"/>
  </cols>
  <sheetData>
    <row r="1" spans="1:9" ht="30" customHeight="1">
      <c r="A1" s="415" t="s">
        <v>202</v>
      </c>
      <c r="B1" s="415"/>
      <c r="C1" s="415"/>
      <c r="D1" s="415"/>
      <c r="E1" s="415"/>
      <c r="F1" s="415"/>
      <c r="G1" s="415"/>
      <c r="H1" s="415"/>
      <c r="I1" s="415"/>
    </row>
    <row r="2" spans="1:9" ht="18" customHeight="1">
      <c r="A2" s="416" t="s">
        <v>211</v>
      </c>
      <c r="B2" s="416"/>
      <c r="C2" s="416"/>
      <c r="D2" s="416"/>
      <c r="E2" s="416"/>
      <c r="F2" s="416"/>
      <c r="G2" s="416"/>
      <c r="H2" s="416"/>
      <c r="I2" s="416"/>
    </row>
    <row r="3" spans="1:11" ht="19.5" customHeight="1">
      <c r="A3" s="106"/>
      <c r="B3" s="106"/>
      <c r="C3" s="22"/>
      <c r="D3" s="21"/>
      <c r="E3" s="413"/>
      <c r="F3" s="413"/>
      <c r="G3" s="413"/>
      <c r="H3" s="413" t="s">
        <v>326</v>
      </c>
      <c r="I3" s="413"/>
      <c r="J3" s="25"/>
      <c r="K3" s="25"/>
    </row>
    <row r="4" spans="1:11" ht="13.5" customHeight="1" thickBot="1">
      <c r="A4" s="116"/>
      <c r="B4" s="116"/>
      <c r="C4" s="23"/>
      <c r="D4" s="24"/>
      <c r="E4" s="414"/>
      <c r="F4" s="414"/>
      <c r="G4" s="414"/>
      <c r="H4" s="411" t="s">
        <v>321</v>
      </c>
      <c r="I4" s="411"/>
      <c r="J4" s="116"/>
      <c r="K4" s="116"/>
    </row>
    <row r="5" spans="1:11" ht="48" customHeight="1" thickBot="1" thickTop="1">
      <c r="A5" s="119" t="s">
        <v>349</v>
      </c>
      <c r="B5" s="102" t="s">
        <v>0</v>
      </c>
      <c r="C5" s="36" t="s">
        <v>1</v>
      </c>
      <c r="D5" s="37" t="s">
        <v>224</v>
      </c>
      <c r="E5" s="37" t="s">
        <v>329</v>
      </c>
      <c r="F5" s="37" t="s">
        <v>346</v>
      </c>
      <c r="G5" s="37" t="s">
        <v>392</v>
      </c>
      <c r="H5" s="37" t="s">
        <v>434</v>
      </c>
      <c r="I5" s="117" t="s">
        <v>439</v>
      </c>
      <c r="J5" s="65"/>
      <c r="K5" s="65"/>
    </row>
    <row r="6" spans="1:9" ht="12.75" customHeight="1" thickTop="1">
      <c r="A6" s="57" t="s">
        <v>97</v>
      </c>
      <c r="B6" s="94" t="s">
        <v>98</v>
      </c>
      <c r="C6" s="58" t="s">
        <v>99</v>
      </c>
      <c r="D6" s="58" t="s">
        <v>100</v>
      </c>
      <c r="E6" s="58" t="s">
        <v>101</v>
      </c>
      <c r="F6" s="58" t="s">
        <v>338</v>
      </c>
      <c r="G6" s="58" t="s">
        <v>339</v>
      </c>
      <c r="H6" s="58" t="s">
        <v>338</v>
      </c>
      <c r="I6" s="120" t="s">
        <v>339</v>
      </c>
    </row>
    <row r="7" spans="1:9" s="28" customFormat="1" ht="21.75" customHeight="1">
      <c r="A7" s="121" t="s">
        <v>123</v>
      </c>
      <c r="B7" s="96" t="s">
        <v>53</v>
      </c>
      <c r="C7" s="35" t="s">
        <v>54</v>
      </c>
      <c r="D7" s="52">
        <f>D8+D15</f>
        <v>48814</v>
      </c>
      <c r="E7" s="52">
        <v>49725</v>
      </c>
      <c r="F7" s="52">
        <f>F8+F15</f>
        <v>0</v>
      </c>
      <c r="G7" s="52">
        <v>50116</v>
      </c>
      <c r="H7" s="52">
        <f>H8+H15</f>
        <v>857</v>
      </c>
      <c r="I7" s="122">
        <f aca="true" t="shared" si="0" ref="I7:I14">G7+H7</f>
        <v>50973</v>
      </c>
    </row>
    <row r="8" spans="1:9" s="27" customFormat="1" ht="21.75" customHeight="1">
      <c r="A8" s="123" t="s">
        <v>124</v>
      </c>
      <c r="B8" s="97" t="s">
        <v>55</v>
      </c>
      <c r="C8" s="30" t="s">
        <v>56</v>
      </c>
      <c r="D8" s="45">
        <f>SUM(D9:D14)</f>
        <v>43974</v>
      </c>
      <c r="E8" s="45">
        <v>44360</v>
      </c>
      <c r="F8" s="45">
        <f>SUM(F9:F14)</f>
        <v>0</v>
      </c>
      <c r="G8" s="45">
        <v>44566</v>
      </c>
      <c r="H8" s="45">
        <f>SUM(H9:H14)</f>
        <v>897</v>
      </c>
      <c r="I8" s="124">
        <f t="shared" si="0"/>
        <v>45463</v>
      </c>
    </row>
    <row r="9" spans="1:9" s="27" customFormat="1" ht="22.5" customHeight="1" hidden="1">
      <c r="A9" s="121" t="s">
        <v>125</v>
      </c>
      <c r="B9" s="97" t="s">
        <v>146</v>
      </c>
      <c r="C9" s="30" t="s">
        <v>57</v>
      </c>
      <c r="D9" s="45">
        <v>38140</v>
      </c>
      <c r="E9" s="45">
        <v>36946</v>
      </c>
      <c r="F9" s="45">
        <v>0</v>
      </c>
      <c r="G9" s="45">
        <v>37025</v>
      </c>
      <c r="H9" s="45">
        <v>584</v>
      </c>
      <c r="I9" s="124">
        <f t="shared" si="0"/>
        <v>37609</v>
      </c>
    </row>
    <row r="10" spans="1:9" s="27" customFormat="1" ht="22.5" customHeight="1" hidden="1">
      <c r="A10" s="123" t="s">
        <v>126</v>
      </c>
      <c r="B10" s="97" t="s">
        <v>205</v>
      </c>
      <c r="C10" s="30" t="s">
        <v>206</v>
      </c>
      <c r="D10" s="45">
        <v>1800</v>
      </c>
      <c r="E10" s="45">
        <v>1937</v>
      </c>
      <c r="F10" s="45">
        <v>0</v>
      </c>
      <c r="G10" s="45">
        <v>1937</v>
      </c>
      <c r="H10" s="45">
        <v>122</v>
      </c>
      <c r="I10" s="124">
        <f t="shared" si="0"/>
        <v>2059</v>
      </c>
    </row>
    <row r="11" spans="1:9" s="27" customFormat="1" ht="21.75" customHeight="1" hidden="1">
      <c r="A11" s="121" t="s">
        <v>127</v>
      </c>
      <c r="B11" s="97" t="s">
        <v>147</v>
      </c>
      <c r="C11" s="30" t="s">
        <v>58</v>
      </c>
      <c r="D11" s="45">
        <v>2510</v>
      </c>
      <c r="E11" s="45">
        <v>2657</v>
      </c>
      <c r="F11" s="45">
        <v>0</v>
      </c>
      <c r="G11" s="45">
        <v>2657</v>
      </c>
      <c r="H11" s="45">
        <v>367</v>
      </c>
      <c r="I11" s="124">
        <f t="shared" si="0"/>
        <v>3024</v>
      </c>
    </row>
    <row r="12" spans="1:9" s="27" customFormat="1" ht="21.75" customHeight="1" hidden="1">
      <c r="A12" s="123" t="s">
        <v>128</v>
      </c>
      <c r="B12" s="97" t="s">
        <v>148</v>
      </c>
      <c r="C12" s="30" t="s">
        <v>59</v>
      </c>
      <c r="D12" s="47">
        <v>62</v>
      </c>
      <c r="E12" s="45">
        <v>62</v>
      </c>
      <c r="F12" s="45">
        <v>0</v>
      </c>
      <c r="G12" s="45">
        <v>62</v>
      </c>
      <c r="H12" s="45">
        <v>0</v>
      </c>
      <c r="I12" s="124">
        <f t="shared" si="0"/>
        <v>62</v>
      </c>
    </row>
    <row r="13" spans="1:9" s="27" customFormat="1" ht="21.75" customHeight="1" hidden="1">
      <c r="A13" s="121" t="s">
        <v>129</v>
      </c>
      <c r="B13" s="97" t="s">
        <v>149</v>
      </c>
      <c r="C13" s="30" t="s">
        <v>60</v>
      </c>
      <c r="D13" s="46">
        <v>1070</v>
      </c>
      <c r="E13" s="45">
        <v>962</v>
      </c>
      <c r="F13" s="45">
        <v>0</v>
      </c>
      <c r="G13" s="45">
        <v>1089</v>
      </c>
      <c r="H13" s="45">
        <v>-7</v>
      </c>
      <c r="I13" s="124">
        <f t="shared" si="0"/>
        <v>1082</v>
      </c>
    </row>
    <row r="14" spans="1:9" s="27" customFormat="1" ht="21.75" customHeight="1" hidden="1">
      <c r="A14" s="123" t="s">
        <v>130</v>
      </c>
      <c r="B14" s="97" t="s">
        <v>150</v>
      </c>
      <c r="C14" s="30" t="s">
        <v>61</v>
      </c>
      <c r="D14" s="46">
        <v>392</v>
      </c>
      <c r="E14" s="45">
        <v>1796</v>
      </c>
      <c r="F14" s="45">
        <v>0</v>
      </c>
      <c r="G14" s="45">
        <v>1796</v>
      </c>
      <c r="H14" s="45">
        <v>-169</v>
      </c>
      <c r="I14" s="124">
        <f t="shared" si="0"/>
        <v>1627</v>
      </c>
    </row>
    <row r="15" spans="1:9" s="27" customFormat="1" ht="21.75" customHeight="1">
      <c r="A15" s="121" t="s">
        <v>125</v>
      </c>
      <c r="B15" s="97" t="s">
        <v>62</v>
      </c>
      <c r="C15" s="30" t="s">
        <v>63</v>
      </c>
      <c r="D15" s="45">
        <f>SUM(D16:D18)</f>
        <v>4840</v>
      </c>
      <c r="E15" s="45">
        <v>5365</v>
      </c>
      <c r="F15" s="45">
        <f>SUM(F16:F18)</f>
        <v>0</v>
      </c>
      <c r="G15" s="45">
        <v>5365</v>
      </c>
      <c r="H15" s="45">
        <f>SUM(H16:H18)</f>
        <v>-40</v>
      </c>
      <c r="I15" s="124">
        <v>5365</v>
      </c>
    </row>
    <row r="16" spans="1:9" s="27" customFormat="1" ht="21.75" customHeight="1" hidden="1">
      <c r="A16" s="123" t="s">
        <v>214</v>
      </c>
      <c r="B16" s="97" t="s">
        <v>151</v>
      </c>
      <c r="C16" s="30" t="s">
        <v>64</v>
      </c>
      <c r="D16" s="45">
        <v>3140</v>
      </c>
      <c r="E16" s="45">
        <v>3310</v>
      </c>
      <c r="F16" s="45">
        <v>0</v>
      </c>
      <c r="G16" s="45">
        <v>3310</v>
      </c>
      <c r="H16" s="45">
        <v>0</v>
      </c>
      <c r="I16" s="124">
        <f aca="true" t="shared" si="1" ref="I16:I56">G16+H16</f>
        <v>3310</v>
      </c>
    </row>
    <row r="17" spans="1:9" s="27" customFormat="1" ht="28.5" customHeight="1" hidden="1">
      <c r="A17" s="121" t="s">
        <v>215</v>
      </c>
      <c r="B17" s="97" t="s">
        <v>152</v>
      </c>
      <c r="C17" s="30" t="s">
        <v>65</v>
      </c>
      <c r="D17" s="45">
        <v>1300</v>
      </c>
      <c r="E17" s="45">
        <v>1655</v>
      </c>
      <c r="F17" s="45">
        <v>0</v>
      </c>
      <c r="G17" s="45">
        <v>1655</v>
      </c>
      <c r="H17" s="45">
        <v>0</v>
      </c>
      <c r="I17" s="124">
        <f t="shared" si="1"/>
        <v>1655</v>
      </c>
    </row>
    <row r="18" spans="1:9" s="27" customFormat="1" ht="21.75" customHeight="1" hidden="1">
      <c r="A18" s="123" t="s">
        <v>216</v>
      </c>
      <c r="B18" s="97" t="s">
        <v>153</v>
      </c>
      <c r="C18" s="30" t="s">
        <v>66</v>
      </c>
      <c r="D18" s="45">
        <v>400</v>
      </c>
      <c r="E18" s="45">
        <v>400</v>
      </c>
      <c r="F18" s="45">
        <v>0</v>
      </c>
      <c r="G18" s="45">
        <v>585</v>
      </c>
      <c r="H18" s="45">
        <v>-40</v>
      </c>
      <c r="I18" s="124">
        <f t="shared" si="1"/>
        <v>545</v>
      </c>
    </row>
    <row r="19" spans="1:9" s="28" customFormat="1" ht="34.5" customHeight="1">
      <c r="A19" s="121" t="s">
        <v>126</v>
      </c>
      <c r="B19" s="98" t="s">
        <v>67</v>
      </c>
      <c r="C19" s="32" t="s">
        <v>172</v>
      </c>
      <c r="D19" s="44">
        <v>11607</v>
      </c>
      <c r="E19" s="44">
        <v>11761</v>
      </c>
      <c r="F19" s="44">
        <v>0</v>
      </c>
      <c r="G19" s="44">
        <v>11782</v>
      </c>
      <c r="H19" s="44">
        <v>914</v>
      </c>
      <c r="I19" s="125">
        <f t="shared" si="1"/>
        <v>12696</v>
      </c>
    </row>
    <row r="20" spans="1:9" s="28" customFormat="1" ht="21.75" customHeight="1">
      <c r="A20" s="123" t="s">
        <v>127</v>
      </c>
      <c r="B20" s="98" t="s">
        <v>68</v>
      </c>
      <c r="C20" s="31" t="s">
        <v>69</v>
      </c>
      <c r="D20" s="50">
        <f>D21+D24+D27+D34+D35</f>
        <v>63168</v>
      </c>
      <c r="E20" s="50">
        <v>63168</v>
      </c>
      <c r="F20" s="50">
        <f>F21+F24+F27+F34+F35</f>
        <v>0</v>
      </c>
      <c r="G20" s="50">
        <v>66154</v>
      </c>
      <c r="H20" s="50">
        <f>H21+H24+H27+H34+H35</f>
        <v>1476</v>
      </c>
      <c r="I20" s="126">
        <f t="shared" si="1"/>
        <v>67630</v>
      </c>
    </row>
    <row r="21" spans="1:9" s="27" customFormat="1" ht="21.75" customHeight="1">
      <c r="A21" s="121" t="s">
        <v>128</v>
      </c>
      <c r="B21" s="97" t="s">
        <v>70</v>
      </c>
      <c r="C21" s="30" t="s">
        <v>71</v>
      </c>
      <c r="D21" s="45">
        <f>SUM(D22:D23)</f>
        <v>23082</v>
      </c>
      <c r="E21" s="45">
        <v>23102</v>
      </c>
      <c r="F21" s="45">
        <f>SUM(F22:F23)</f>
        <v>0</v>
      </c>
      <c r="G21" s="45">
        <v>23317</v>
      </c>
      <c r="H21" s="45">
        <f>SUM(H22:H23)</f>
        <v>1439</v>
      </c>
      <c r="I21" s="124">
        <f t="shared" si="1"/>
        <v>24756</v>
      </c>
    </row>
    <row r="22" spans="1:9" s="27" customFormat="1" ht="21.75" customHeight="1" hidden="1">
      <c r="A22" s="123" t="s">
        <v>350</v>
      </c>
      <c r="B22" s="97" t="s">
        <v>158</v>
      </c>
      <c r="C22" s="30" t="s">
        <v>160</v>
      </c>
      <c r="D22" s="45">
        <v>2760</v>
      </c>
      <c r="E22" s="45">
        <v>2760</v>
      </c>
      <c r="F22" s="45">
        <v>0</v>
      </c>
      <c r="G22" s="45">
        <v>2085</v>
      </c>
      <c r="H22" s="45">
        <v>-841</v>
      </c>
      <c r="I22" s="124">
        <f t="shared" si="1"/>
        <v>1244</v>
      </c>
    </row>
    <row r="23" spans="1:9" s="27" customFormat="1" ht="21.75" customHeight="1" hidden="1">
      <c r="A23" s="121" t="s">
        <v>351</v>
      </c>
      <c r="B23" s="97" t="s">
        <v>159</v>
      </c>
      <c r="C23" s="30" t="s">
        <v>161</v>
      </c>
      <c r="D23" s="45">
        <v>20322</v>
      </c>
      <c r="E23" s="45">
        <v>20342</v>
      </c>
      <c r="F23" s="45">
        <v>0</v>
      </c>
      <c r="G23" s="45">
        <v>21232</v>
      </c>
      <c r="H23" s="45">
        <v>2280</v>
      </c>
      <c r="I23" s="124">
        <f t="shared" si="1"/>
        <v>23512</v>
      </c>
    </row>
    <row r="24" spans="1:9" s="27" customFormat="1" ht="21.75" customHeight="1">
      <c r="A24" s="123" t="s">
        <v>129</v>
      </c>
      <c r="B24" s="97" t="s">
        <v>72</v>
      </c>
      <c r="C24" s="30" t="s">
        <v>73</v>
      </c>
      <c r="D24" s="45">
        <f>SUM(D25:D26)</f>
        <v>1030</v>
      </c>
      <c r="E24" s="45">
        <v>865</v>
      </c>
      <c r="F24" s="45">
        <f>SUM(F25:F26)</f>
        <v>0</v>
      </c>
      <c r="G24" s="45">
        <v>870</v>
      </c>
      <c r="H24" s="45">
        <f>SUM(H25:H26)</f>
        <v>205</v>
      </c>
      <c r="I24" s="124">
        <f t="shared" si="1"/>
        <v>1075</v>
      </c>
    </row>
    <row r="25" spans="1:9" s="27" customFormat="1" ht="21.75" customHeight="1" hidden="1">
      <c r="A25" s="121" t="s">
        <v>353</v>
      </c>
      <c r="B25" s="97" t="s">
        <v>154</v>
      </c>
      <c r="C25" s="30" t="s">
        <v>156</v>
      </c>
      <c r="D25" s="48">
        <v>360</v>
      </c>
      <c r="E25" s="48">
        <v>360</v>
      </c>
      <c r="F25" s="48">
        <v>0</v>
      </c>
      <c r="G25" s="48">
        <v>365</v>
      </c>
      <c r="H25" s="48">
        <v>205</v>
      </c>
      <c r="I25" s="127">
        <f t="shared" si="1"/>
        <v>570</v>
      </c>
    </row>
    <row r="26" spans="1:9" s="27" customFormat="1" ht="21.75" customHeight="1" hidden="1">
      <c r="A26" s="123" t="s">
        <v>354</v>
      </c>
      <c r="B26" s="97" t="s">
        <v>155</v>
      </c>
      <c r="C26" s="30" t="s">
        <v>157</v>
      </c>
      <c r="D26" s="45">
        <v>670</v>
      </c>
      <c r="E26" s="45">
        <v>505</v>
      </c>
      <c r="F26" s="48">
        <v>0</v>
      </c>
      <c r="G26" s="45">
        <v>505</v>
      </c>
      <c r="H26" s="48">
        <v>0</v>
      </c>
      <c r="I26" s="127">
        <f t="shared" si="1"/>
        <v>505</v>
      </c>
    </row>
    <row r="27" spans="1:9" s="27" customFormat="1" ht="21.75" customHeight="1">
      <c r="A27" s="121" t="s">
        <v>130</v>
      </c>
      <c r="B27" s="97" t="s">
        <v>74</v>
      </c>
      <c r="C27" s="30" t="s">
        <v>75</v>
      </c>
      <c r="D27" s="45">
        <f>SUM(D28:D33)</f>
        <v>25581</v>
      </c>
      <c r="E27" s="45">
        <v>25596</v>
      </c>
      <c r="F27" s="45">
        <f>SUM(F28:F33)</f>
        <v>0</v>
      </c>
      <c r="G27" s="45">
        <v>27709</v>
      </c>
      <c r="H27" s="45">
        <f>SUM(H28:H33)</f>
        <v>829</v>
      </c>
      <c r="I27" s="124">
        <f t="shared" si="1"/>
        <v>28538</v>
      </c>
    </row>
    <row r="28" spans="1:9" s="27" customFormat="1" ht="21.75" customHeight="1" hidden="1">
      <c r="A28" s="123" t="s">
        <v>356</v>
      </c>
      <c r="B28" s="97" t="s">
        <v>162</v>
      </c>
      <c r="C28" s="46" t="s">
        <v>76</v>
      </c>
      <c r="D28" s="45">
        <v>8771</v>
      </c>
      <c r="E28" s="45">
        <v>8621</v>
      </c>
      <c r="F28" s="45">
        <v>0</v>
      </c>
      <c r="G28" s="45">
        <v>9771</v>
      </c>
      <c r="H28" s="45">
        <v>290</v>
      </c>
      <c r="I28" s="124">
        <f t="shared" si="1"/>
        <v>10061</v>
      </c>
    </row>
    <row r="29" spans="1:9" s="27" customFormat="1" ht="21.75" customHeight="1" hidden="1">
      <c r="A29" s="121" t="s">
        <v>357</v>
      </c>
      <c r="B29" s="97" t="s">
        <v>163</v>
      </c>
      <c r="C29" s="46" t="s">
        <v>164</v>
      </c>
      <c r="D29" s="45">
        <v>100</v>
      </c>
      <c r="E29" s="45">
        <v>100</v>
      </c>
      <c r="F29" s="45">
        <v>0</v>
      </c>
      <c r="G29" s="45">
        <v>188</v>
      </c>
      <c r="H29" s="45">
        <v>0</v>
      </c>
      <c r="I29" s="124">
        <v>188</v>
      </c>
    </row>
    <row r="30" spans="1:9" s="27" customFormat="1" ht="21.75" customHeight="1" hidden="1">
      <c r="A30" s="123" t="s">
        <v>358</v>
      </c>
      <c r="B30" s="97" t="s">
        <v>165</v>
      </c>
      <c r="C30" s="30" t="s">
        <v>166</v>
      </c>
      <c r="D30" s="45">
        <v>4445</v>
      </c>
      <c r="E30" s="45">
        <v>4325</v>
      </c>
      <c r="F30" s="45">
        <v>0</v>
      </c>
      <c r="G30" s="45">
        <v>4290</v>
      </c>
      <c r="H30" s="45">
        <v>-886</v>
      </c>
      <c r="I30" s="124">
        <f t="shared" si="1"/>
        <v>3404</v>
      </c>
    </row>
    <row r="31" spans="1:9" s="27" customFormat="1" ht="21.75" customHeight="1" hidden="1">
      <c r="A31" s="121" t="s">
        <v>359</v>
      </c>
      <c r="B31" s="97" t="s">
        <v>331</v>
      </c>
      <c r="C31" s="30" t="s">
        <v>332</v>
      </c>
      <c r="D31" s="45">
        <v>0</v>
      </c>
      <c r="E31" s="45">
        <v>315</v>
      </c>
      <c r="F31" s="45">
        <v>0</v>
      </c>
      <c r="G31" s="45">
        <v>565</v>
      </c>
      <c r="H31" s="45">
        <v>-49</v>
      </c>
      <c r="I31" s="124">
        <f t="shared" si="1"/>
        <v>516</v>
      </c>
    </row>
    <row r="32" spans="1:9" s="27" customFormat="1" ht="21.75" customHeight="1" hidden="1">
      <c r="A32" s="123" t="s">
        <v>360</v>
      </c>
      <c r="B32" s="97" t="s">
        <v>167</v>
      </c>
      <c r="C32" s="30" t="s">
        <v>169</v>
      </c>
      <c r="D32" s="45">
        <v>7505</v>
      </c>
      <c r="E32" s="45">
        <v>7555</v>
      </c>
      <c r="F32" s="45">
        <v>0</v>
      </c>
      <c r="G32" s="45">
        <v>7355</v>
      </c>
      <c r="H32" s="45">
        <v>905</v>
      </c>
      <c r="I32" s="124">
        <f t="shared" si="1"/>
        <v>8260</v>
      </c>
    </row>
    <row r="33" spans="1:9" s="27" customFormat="1" ht="21.75" customHeight="1" hidden="1">
      <c r="A33" s="121" t="s">
        <v>361</v>
      </c>
      <c r="B33" s="97" t="s">
        <v>168</v>
      </c>
      <c r="C33" s="30" t="s">
        <v>77</v>
      </c>
      <c r="D33" s="45">
        <v>4760</v>
      </c>
      <c r="E33" s="45">
        <v>4680</v>
      </c>
      <c r="F33" s="45">
        <v>0</v>
      </c>
      <c r="G33" s="45">
        <v>5540</v>
      </c>
      <c r="H33" s="45">
        <v>569</v>
      </c>
      <c r="I33" s="124">
        <f t="shared" si="1"/>
        <v>6109</v>
      </c>
    </row>
    <row r="34" spans="1:9" s="27" customFormat="1" ht="21.75" customHeight="1">
      <c r="A34" s="123" t="s">
        <v>131</v>
      </c>
      <c r="B34" s="103" t="s">
        <v>78</v>
      </c>
      <c r="C34" s="53" t="s">
        <v>79</v>
      </c>
      <c r="D34" s="54">
        <v>290</v>
      </c>
      <c r="E34" s="54">
        <v>270</v>
      </c>
      <c r="F34" s="54">
        <v>0</v>
      </c>
      <c r="G34" s="54">
        <v>330</v>
      </c>
      <c r="H34" s="54">
        <v>30</v>
      </c>
      <c r="I34" s="391">
        <f t="shared" si="1"/>
        <v>360</v>
      </c>
    </row>
    <row r="35" spans="1:9" s="27" customFormat="1" ht="21.75" customHeight="1">
      <c r="A35" s="121" t="s">
        <v>214</v>
      </c>
      <c r="B35" s="97" t="s">
        <v>80</v>
      </c>
      <c r="C35" s="30" t="s">
        <v>81</v>
      </c>
      <c r="D35" s="45">
        <f>SUM(D36:D37)</f>
        <v>13185</v>
      </c>
      <c r="E35" s="45">
        <v>13335</v>
      </c>
      <c r="F35" s="45">
        <f>SUM(F36:F37)</f>
        <v>0</v>
      </c>
      <c r="G35" s="45">
        <v>13928</v>
      </c>
      <c r="H35" s="45">
        <f>SUM(H36:H37)</f>
        <v>-1027</v>
      </c>
      <c r="I35" s="124">
        <f t="shared" si="1"/>
        <v>12901</v>
      </c>
    </row>
    <row r="36" spans="1:9" s="27" customFormat="1" ht="21.75" customHeight="1" hidden="1">
      <c r="A36" s="123" t="s">
        <v>362</v>
      </c>
      <c r="B36" s="97" t="s">
        <v>170</v>
      </c>
      <c r="C36" s="30" t="s">
        <v>82</v>
      </c>
      <c r="D36" s="118">
        <v>11850</v>
      </c>
      <c r="E36" s="118">
        <v>11850</v>
      </c>
      <c r="F36" s="118">
        <v>0</v>
      </c>
      <c r="G36" s="118">
        <v>12396</v>
      </c>
      <c r="H36" s="118">
        <v>-1032</v>
      </c>
      <c r="I36" s="128">
        <f t="shared" si="1"/>
        <v>11364</v>
      </c>
    </row>
    <row r="37" spans="1:9" s="27" customFormat="1" ht="21.75" customHeight="1" hidden="1">
      <c r="A37" s="121" t="s">
        <v>363</v>
      </c>
      <c r="B37" s="97" t="s">
        <v>171</v>
      </c>
      <c r="C37" s="30" t="s">
        <v>83</v>
      </c>
      <c r="D37" s="118">
        <v>1335</v>
      </c>
      <c r="E37" s="118">
        <v>1485</v>
      </c>
      <c r="F37" s="118">
        <v>0</v>
      </c>
      <c r="G37" s="118">
        <v>1532</v>
      </c>
      <c r="H37" s="118">
        <v>5</v>
      </c>
      <c r="I37" s="128">
        <f t="shared" si="1"/>
        <v>1537</v>
      </c>
    </row>
    <row r="38" spans="1:9" s="28" customFormat="1" ht="19.5" customHeight="1">
      <c r="A38" s="123" t="s">
        <v>215</v>
      </c>
      <c r="B38" s="98" t="s">
        <v>84</v>
      </c>
      <c r="C38" s="31" t="s">
        <v>85</v>
      </c>
      <c r="D38" s="44">
        <f>SUM(D39:D42)</f>
        <v>7640</v>
      </c>
      <c r="E38" s="44">
        <v>7640</v>
      </c>
      <c r="F38" s="44">
        <f>SUM(F39:F42)</f>
        <v>0</v>
      </c>
      <c r="G38" s="44">
        <v>8422</v>
      </c>
      <c r="H38" s="44">
        <f>SUM(H39:H42)</f>
        <v>0</v>
      </c>
      <c r="I38" s="125">
        <f t="shared" si="1"/>
        <v>8422</v>
      </c>
    </row>
    <row r="39" spans="1:9" s="28" customFormat="1" ht="21.75" customHeight="1" hidden="1">
      <c r="A39" s="121" t="s">
        <v>364</v>
      </c>
      <c r="B39" s="97" t="s">
        <v>173</v>
      </c>
      <c r="C39" s="30" t="s">
        <v>132</v>
      </c>
      <c r="D39" s="45">
        <v>420</v>
      </c>
      <c r="E39" s="45">
        <v>420</v>
      </c>
      <c r="F39" s="45">
        <v>0</v>
      </c>
      <c r="G39" s="45">
        <v>420</v>
      </c>
      <c r="H39" s="45">
        <v>0</v>
      </c>
      <c r="I39" s="124">
        <f t="shared" si="1"/>
        <v>420</v>
      </c>
    </row>
    <row r="40" spans="1:9" s="28" customFormat="1" ht="32.25" customHeight="1" hidden="1">
      <c r="A40" s="123" t="s">
        <v>365</v>
      </c>
      <c r="B40" s="97" t="s">
        <v>175</v>
      </c>
      <c r="C40" s="30" t="s">
        <v>176</v>
      </c>
      <c r="D40" s="118">
        <v>370</v>
      </c>
      <c r="E40" s="118">
        <v>370</v>
      </c>
      <c r="F40" s="118">
        <v>0</v>
      </c>
      <c r="G40" s="118">
        <v>391</v>
      </c>
      <c r="H40" s="118">
        <v>0</v>
      </c>
      <c r="I40" s="124">
        <f t="shared" si="1"/>
        <v>391</v>
      </c>
    </row>
    <row r="41" spans="1:9" s="28" customFormat="1" ht="20.25" customHeight="1" hidden="1">
      <c r="A41" s="121" t="s">
        <v>366</v>
      </c>
      <c r="B41" s="97" t="s">
        <v>177</v>
      </c>
      <c r="C41" s="30" t="s">
        <v>133</v>
      </c>
      <c r="D41" s="118">
        <v>1200</v>
      </c>
      <c r="E41" s="118">
        <v>1200</v>
      </c>
      <c r="F41" s="118">
        <v>0</v>
      </c>
      <c r="G41" s="118">
        <v>1179</v>
      </c>
      <c r="H41" s="118">
        <v>0</v>
      </c>
      <c r="I41" s="124">
        <f t="shared" si="1"/>
        <v>1179</v>
      </c>
    </row>
    <row r="42" spans="1:9" s="28" customFormat="1" ht="24" customHeight="1" hidden="1">
      <c r="A42" s="123" t="s">
        <v>367</v>
      </c>
      <c r="B42" s="97" t="s">
        <v>178</v>
      </c>
      <c r="C42" s="30" t="s">
        <v>134</v>
      </c>
      <c r="D42" s="118">
        <v>5650</v>
      </c>
      <c r="E42" s="118">
        <v>5650</v>
      </c>
      <c r="F42" s="118">
        <v>0</v>
      </c>
      <c r="G42" s="118">
        <v>6432</v>
      </c>
      <c r="H42" s="118">
        <v>0</v>
      </c>
      <c r="I42" s="124">
        <f t="shared" si="1"/>
        <v>6432</v>
      </c>
    </row>
    <row r="43" spans="1:9" s="28" customFormat="1" ht="21.75" customHeight="1">
      <c r="A43" s="121" t="s">
        <v>216</v>
      </c>
      <c r="B43" s="98" t="s">
        <v>86</v>
      </c>
      <c r="C43" s="31" t="s">
        <v>135</v>
      </c>
      <c r="D43" s="50">
        <f>SUM(D44:D48)</f>
        <v>68482</v>
      </c>
      <c r="E43" s="50">
        <v>68669</v>
      </c>
      <c r="F43" s="50">
        <f>SUM(F44:F48)</f>
        <v>0</v>
      </c>
      <c r="G43" s="50">
        <v>53729</v>
      </c>
      <c r="H43" s="50">
        <f>SUM(H44:H48)</f>
        <v>667</v>
      </c>
      <c r="I43" s="126">
        <f t="shared" si="1"/>
        <v>54396</v>
      </c>
    </row>
    <row r="44" spans="1:9" s="28" customFormat="1" ht="21.75" customHeight="1">
      <c r="A44" s="123" t="s">
        <v>217</v>
      </c>
      <c r="B44" s="97" t="s">
        <v>179</v>
      </c>
      <c r="C44" s="30" t="s">
        <v>180</v>
      </c>
      <c r="D44" s="45">
        <v>29</v>
      </c>
      <c r="E44" s="45">
        <v>29</v>
      </c>
      <c r="F44" s="45">
        <v>0</v>
      </c>
      <c r="G44" s="45">
        <v>29</v>
      </c>
      <c r="H44" s="45">
        <v>0</v>
      </c>
      <c r="I44" s="124">
        <f t="shared" si="1"/>
        <v>29</v>
      </c>
    </row>
    <row r="45" spans="1:9" s="28" customFormat="1" ht="21.75" customHeight="1">
      <c r="A45" s="121" t="s">
        <v>218</v>
      </c>
      <c r="B45" s="97" t="s">
        <v>181</v>
      </c>
      <c r="C45" s="30" t="s">
        <v>207</v>
      </c>
      <c r="D45" s="45">
        <v>44798</v>
      </c>
      <c r="E45" s="45">
        <v>44985</v>
      </c>
      <c r="F45" s="45">
        <v>0</v>
      </c>
      <c r="G45" s="45">
        <v>47300</v>
      </c>
      <c r="H45" s="45">
        <v>20</v>
      </c>
      <c r="I45" s="124">
        <f t="shared" si="1"/>
        <v>47320</v>
      </c>
    </row>
    <row r="46" spans="1:9" s="28" customFormat="1" ht="30.75" customHeight="1">
      <c r="A46" s="123" t="s">
        <v>219</v>
      </c>
      <c r="B46" s="97" t="s">
        <v>182</v>
      </c>
      <c r="C46" s="30" t="s">
        <v>184</v>
      </c>
      <c r="D46" s="45">
        <v>50</v>
      </c>
      <c r="E46" s="45">
        <v>50</v>
      </c>
      <c r="F46" s="45">
        <v>0</v>
      </c>
      <c r="G46" s="45">
        <v>1900</v>
      </c>
      <c r="H46" s="45">
        <v>-500</v>
      </c>
      <c r="I46" s="124">
        <f t="shared" si="1"/>
        <v>1400</v>
      </c>
    </row>
    <row r="47" spans="1:9" s="28" customFormat="1" ht="21.75" customHeight="1">
      <c r="A47" s="121" t="s">
        <v>350</v>
      </c>
      <c r="B47" s="97" t="s">
        <v>183</v>
      </c>
      <c r="C47" s="30" t="s">
        <v>185</v>
      </c>
      <c r="D47" s="45">
        <v>3000</v>
      </c>
      <c r="E47" s="45">
        <v>3000</v>
      </c>
      <c r="F47" s="45">
        <v>0</v>
      </c>
      <c r="G47" s="45">
        <v>4500</v>
      </c>
      <c r="H47" s="45">
        <v>1147</v>
      </c>
      <c r="I47" s="124">
        <f t="shared" si="1"/>
        <v>5647</v>
      </c>
    </row>
    <row r="48" spans="1:9" s="28" customFormat="1" ht="21.75" customHeight="1">
      <c r="A48" s="123" t="s">
        <v>351</v>
      </c>
      <c r="B48" s="97" t="s">
        <v>220</v>
      </c>
      <c r="C48" s="30" t="s">
        <v>221</v>
      </c>
      <c r="D48" s="45">
        <v>20605</v>
      </c>
      <c r="E48" s="45">
        <v>20605</v>
      </c>
      <c r="F48" s="45">
        <v>0</v>
      </c>
      <c r="G48" s="45">
        <v>0</v>
      </c>
      <c r="H48" s="45">
        <v>0</v>
      </c>
      <c r="I48" s="124">
        <f t="shared" si="1"/>
        <v>0</v>
      </c>
    </row>
    <row r="49" spans="1:9" s="28" customFormat="1" ht="21.75" customHeight="1">
      <c r="A49" s="121" t="s">
        <v>352</v>
      </c>
      <c r="B49" s="98" t="s">
        <v>87</v>
      </c>
      <c r="C49" s="31" t="s">
        <v>88</v>
      </c>
      <c r="D49" s="50">
        <f>SUM(D50:D53)</f>
        <v>12055</v>
      </c>
      <c r="E49" s="50">
        <v>11833</v>
      </c>
      <c r="F49" s="50" t="e">
        <f>SUM(F50:F53)-#REF!</f>
        <v>#REF!</v>
      </c>
      <c r="G49" s="50">
        <v>17654</v>
      </c>
      <c r="H49" s="50">
        <f>SUM(H50:H53)</f>
        <v>-50</v>
      </c>
      <c r="I49" s="126">
        <f>SUM(I50:I53)</f>
        <v>17604</v>
      </c>
    </row>
    <row r="50" spans="1:9" s="28" customFormat="1" ht="21.75" customHeight="1" hidden="1">
      <c r="A50" s="123" t="s">
        <v>373</v>
      </c>
      <c r="B50" s="97" t="s">
        <v>222</v>
      </c>
      <c r="C50" s="30" t="s">
        <v>223</v>
      </c>
      <c r="D50" s="45">
        <v>395</v>
      </c>
      <c r="E50" s="45">
        <v>395</v>
      </c>
      <c r="F50" s="45">
        <v>0</v>
      </c>
      <c r="G50" s="45">
        <v>500</v>
      </c>
      <c r="H50" s="45">
        <v>226</v>
      </c>
      <c r="I50" s="124">
        <f t="shared" si="1"/>
        <v>726</v>
      </c>
    </row>
    <row r="51" spans="1:9" s="28" customFormat="1" ht="21.75" customHeight="1" hidden="1">
      <c r="A51" s="121" t="s">
        <v>374</v>
      </c>
      <c r="B51" s="97" t="s">
        <v>186</v>
      </c>
      <c r="C51" s="30" t="s">
        <v>189</v>
      </c>
      <c r="D51" s="45">
        <v>5117</v>
      </c>
      <c r="E51" s="45">
        <v>3612</v>
      </c>
      <c r="F51" s="45">
        <v>430</v>
      </c>
      <c r="G51" s="45">
        <v>3951</v>
      </c>
      <c r="H51" s="45">
        <v>-390</v>
      </c>
      <c r="I51" s="124">
        <f t="shared" si="1"/>
        <v>3561</v>
      </c>
    </row>
    <row r="52" spans="1:9" s="27" customFormat="1" ht="21.75" customHeight="1" hidden="1">
      <c r="A52" s="123" t="s">
        <v>375</v>
      </c>
      <c r="B52" s="97" t="s">
        <v>187</v>
      </c>
      <c r="C52" s="30" t="s">
        <v>333</v>
      </c>
      <c r="D52" s="54">
        <v>3980</v>
      </c>
      <c r="E52" s="54">
        <v>5331</v>
      </c>
      <c r="F52" s="45">
        <v>3549</v>
      </c>
      <c r="G52" s="45">
        <v>9793</v>
      </c>
      <c r="H52" s="45">
        <v>172</v>
      </c>
      <c r="I52" s="124">
        <f t="shared" si="1"/>
        <v>9965</v>
      </c>
    </row>
    <row r="53" spans="1:9" s="28" customFormat="1" ht="21.75" customHeight="1" hidden="1">
      <c r="A53" s="123" t="s">
        <v>377</v>
      </c>
      <c r="B53" s="97" t="s">
        <v>188</v>
      </c>
      <c r="C53" s="30" t="s">
        <v>190</v>
      </c>
      <c r="D53" s="45">
        <v>2563</v>
      </c>
      <c r="E53" s="45">
        <v>2495</v>
      </c>
      <c r="F53" s="45">
        <v>1074</v>
      </c>
      <c r="G53" s="45">
        <v>3410</v>
      </c>
      <c r="H53" s="45">
        <v>-58</v>
      </c>
      <c r="I53" s="124">
        <f t="shared" si="1"/>
        <v>3352</v>
      </c>
    </row>
    <row r="54" spans="1:9" s="28" customFormat="1" ht="21" customHeight="1">
      <c r="A54" s="123" t="s">
        <v>353</v>
      </c>
      <c r="B54" s="98" t="s">
        <v>89</v>
      </c>
      <c r="C54" s="31" t="s">
        <v>90</v>
      </c>
      <c r="D54" s="50">
        <f>SUM(D55:D56)</f>
        <v>6765</v>
      </c>
      <c r="E54" s="50">
        <v>10340</v>
      </c>
      <c r="F54" s="50">
        <f>SUM(F55:F56)</f>
        <v>325</v>
      </c>
      <c r="G54" s="50">
        <v>9709</v>
      </c>
      <c r="H54" s="50">
        <f>SUM(H55:H56)</f>
        <v>780</v>
      </c>
      <c r="I54" s="126">
        <f t="shared" si="1"/>
        <v>10489</v>
      </c>
    </row>
    <row r="55" spans="1:9" s="28" customFormat="1" ht="21.75" customHeight="1" hidden="1">
      <c r="A55" s="121" t="s">
        <v>380</v>
      </c>
      <c r="B55" s="97" t="s">
        <v>191</v>
      </c>
      <c r="C55" s="30" t="s">
        <v>193</v>
      </c>
      <c r="D55" s="45">
        <v>5330</v>
      </c>
      <c r="E55" s="45">
        <v>8145</v>
      </c>
      <c r="F55" s="45">
        <v>325</v>
      </c>
      <c r="G55" s="45">
        <v>7718</v>
      </c>
      <c r="H55" s="45">
        <v>790</v>
      </c>
      <c r="I55" s="124">
        <f t="shared" si="1"/>
        <v>8508</v>
      </c>
    </row>
    <row r="56" spans="1:9" s="28" customFormat="1" ht="21.75" customHeight="1" hidden="1">
      <c r="A56" s="123" t="s">
        <v>381</v>
      </c>
      <c r="B56" s="97" t="s">
        <v>192</v>
      </c>
      <c r="C56" s="30" t="s">
        <v>194</v>
      </c>
      <c r="D56" s="45">
        <v>1435</v>
      </c>
      <c r="E56" s="45">
        <v>2195</v>
      </c>
      <c r="F56" s="45">
        <v>0</v>
      </c>
      <c r="G56" s="45">
        <v>1991</v>
      </c>
      <c r="H56" s="45">
        <v>-10</v>
      </c>
      <c r="I56" s="124">
        <f t="shared" si="1"/>
        <v>1981</v>
      </c>
    </row>
    <row r="57" spans="1:9" s="28" customFormat="1" ht="21.75" customHeight="1">
      <c r="A57" s="121" t="s">
        <v>354</v>
      </c>
      <c r="B57" s="98" t="s">
        <v>91</v>
      </c>
      <c r="C57" s="31" t="s">
        <v>196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125">
        <v>0</v>
      </c>
    </row>
    <row r="58" spans="1:9" s="29" customFormat="1" ht="36" customHeight="1">
      <c r="A58" s="123" t="s">
        <v>355</v>
      </c>
      <c r="B58" s="99" t="s">
        <v>197</v>
      </c>
      <c r="C58" s="56" t="s">
        <v>92</v>
      </c>
      <c r="D58" s="63">
        <f>D7+D19+D20+D38+D43+D49+D54</f>
        <v>218531</v>
      </c>
      <c r="E58" s="63">
        <v>223136</v>
      </c>
      <c r="F58" s="63" t="e">
        <f>F7+F19+F20+F38+F43+F49+F54</f>
        <v>#REF!</v>
      </c>
      <c r="G58" s="63">
        <v>217566</v>
      </c>
      <c r="H58" s="63">
        <f>H7+H19+H20+H38+H43+H49+H54</f>
        <v>4644</v>
      </c>
      <c r="I58" s="129">
        <f>I7+I19+I20+I38+I43+I49+I54+I57</f>
        <v>222210</v>
      </c>
    </row>
    <row r="59" spans="1:9" s="27" customFormat="1" ht="21.75" customHeight="1">
      <c r="A59" s="121" t="s">
        <v>356</v>
      </c>
      <c r="B59" s="99" t="s">
        <v>93</v>
      </c>
      <c r="C59" s="56" t="s">
        <v>94</v>
      </c>
      <c r="D59" s="50">
        <f>SUM(D60:D61)</f>
        <v>51400</v>
      </c>
      <c r="E59" s="50">
        <v>51400</v>
      </c>
      <c r="F59" s="50">
        <f>SUM(F60:F61)</f>
        <v>0</v>
      </c>
      <c r="G59" s="50">
        <v>91400</v>
      </c>
      <c r="H59" s="50">
        <f>SUM(H60:H62)</f>
        <v>0</v>
      </c>
      <c r="I59" s="126">
        <f>SUM(I60:I62)</f>
        <v>91400</v>
      </c>
    </row>
    <row r="60" spans="1:9" s="27" customFormat="1" ht="17.25" customHeight="1">
      <c r="A60" s="123" t="s">
        <v>357</v>
      </c>
      <c r="B60" s="97" t="s">
        <v>208</v>
      </c>
      <c r="C60" s="30" t="s">
        <v>209</v>
      </c>
      <c r="D60" s="45">
        <v>3606</v>
      </c>
      <c r="E60" s="45">
        <v>3606</v>
      </c>
      <c r="F60" s="45">
        <v>0</v>
      </c>
      <c r="G60" s="45">
        <v>3606</v>
      </c>
      <c r="H60" s="45">
        <v>0</v>
      </c>
      <c r="I60" s="124">
        <v>3606</v>
      </c>
    </row>
    <row r="61" spans="1:9" s="29" customFormat="1" ht="20.25" customHeight="1">
      <c r="A61" s="121" t="s">
        <v>358</v>
      </c>
      <c r="B61" s="97" t="s">
        <v>195</v>
      </c>
      <c r="C61" s="30" t="s">
        <v>95</v>
      </c>
      <c r="D61" s="45">
        <v>47794</v>
      </c>
      <c r="E61" s="45">
        <v>47794</v>
      </c>
      <c r="F61" s="45">
        <v>0</v>
      </c>
      <c r="G61" s="45">
        <v>47794</v>
      </c>
      <c r="H61" s="45">
        <v>0</v>
      </c>
      <c r="I61" s="124">
        <v>47794</v>
      </c>
    </row>
    <row r="62" spans="1:9" s="29" customFormat="1" ht="20.25" customHeight="1">
      <c r="A62" s="121" t="s">
        <v>359</v>
      </c>
      <c r="B62" s="97" t="s">
        <v>430</v>
      </c>
      <c r="C62" s="30" t="s">
        <v>431</v>
      </c>
      <c r="D62" s="45">
        <v>0</v>
      </c>
      <c r="E62" s="45">
        <v>47794</v>
      </c>
      <c r="F62" s="45">
        <v>0</v>
      </c>
      <c r="G62" s="45">
        <v>40000</v>
      </c>
      <c r="H62" s="45">
        <v>0</v>
      </c>
      <c r="I62" s="124">
        <f>G62</f>
        <v>40000</v>
      </c>
    </row>
    <row r="63" spans="1:9" ht="30" thickBot="1">
      <c r="A63" s="130" t="s">
        <v>360</v>
      </c>
      <c r="B63" s="131" t="s">
        <v>199</v>
      </c>
      <c r="C63" s="132" t="s">
        <v>96</v>
      </c>
      <c r="D63" s="64">
        <f>D58+D59</f>
        <v>269931</v>
      </c>
      <c r="E63" s="64">
        <v>274536</v>
      </c>
      <c r="F63" s="64" t="e">
        <f>F58+F59</f>
        <v>#REF!</v>
      </c>
      <c r="G63" s="64">
        <v>308966</v>
      </c>
      <c r="H63" s="64">
        <f>H58+H59</f>
        <v>4644</v>
      </c>
      <c r="I63" s="133">
        <f>I58+I59</f>
        <v>313610</v>
      </c>
    </row>
    <row r="64" spans="1:3" ht="13.5" thickTop="1">
      <c r="A64" s="134"/>
      <c r="B64" s="134"/>
      <c r="C64" s="1"/>
    </row>
    <row r="65" spans="1:2" ht="12.75">
      <c r="A65" s="65"/>
      <c r="B65" s="65"/>
    </row>
    <row r="66" spans="1:2" ht="12.75">
      <c r="A66" s="65"/>
      <c r="B66" s="65"/>
    </row>
    <row r="67" spans="1:2" ht="12.75">
      <c r="A67" s="65"/>
      <c r="B67" s="65"/>
    </row>
    <row r="68" spans="1:2" ht="12.75">
      <c r="A68" s="65"/>
      <c r="B68" s="65"/>
    </row>
    <row r="69" spans="1:2" ht="12.75">
      <c r="A69" s="65"/>
      <c r="B69" s="65"/>
    </row>
    <row r="70" spans="1:2" ht="12.75">
      <c r="A70" s="65"/>
      <c r="B70" s="65"/>
    </row>
    <row r="71" spans="1:2" ht="12.75">
      <c r="A71" s="65"/>
      <c r="B71" s="65"/>
    </row>
    <row r="72" spans="1:2" ht="12.75">
      <c r="A72" s="65"/>
      <c r="B72" s="65"/>
    </row>
    <row r="73" spans="1:2" ht="12.75">
      <c r="A73" s="65"/>
      <c r="B73" s="65"/>
    </row>
    <row r="74" spans="1:2" ht="12.75">
      <c r="A74" s="65"/>
      <c r="B74" s="65"/>
    </row>
    <row r="75" spans="1:2" ht="12.75">
      <c r="A75" s="65"/>
      <c r="B75" s="65"/>
    </row>
    <row r="76" spans="1:2" ht="12.75">
      <c r="A76" s="65"/>
      <c r="B76" s="65"/>
    </row>
    <row r="77" spans="1:2" ht="12.75">
      <c r="A77" s="65"/>
      <c r="B77" s="65"/>
    </row>
    <row r="78" spans="1:2" ht="12.75">
      <c r="A78" s="65"/>
      <c r="B78" s="65"/>
    </row>
    <row r="79" spans="1:2" ht="12.75">
      <c r="A79" s="65"/>
      <c r="B79" s="65"/>
    </row>
    <row r="80" spans="1:2" ht="12.75">
      <c r="A80" s="65"/>
      <c r="B80" s="65"/>
    </row>
    <row r="81" spans="1:2" ht="12.75">
      <c r="A81" s="65"/>
      <c r="B81" s="65"/>
    </row>
    <row r="82" spans="1:2" ht="12.75">
      <c r="A82" s="65"/>
      <c r="B82" s="65"/>
    </row>
    <row r="83" spans="1:2" ht="12.75">
      <c r="A83" s="65"/>
      <c r="B83" s="65"/>
    </row>
    <row r="84" spans="1:2" ht="12.75">
      <c r="A84" s="65"/>
      <c r="B84" s="65"/>
    </row>
    <row r="85" spans="1:2" ht="12.75">
      <c r="A85" s="65"/>
      <c r="B85" s="65"/>
    </row>
    <row r="86" spans="1:2" ht="12.75">
      <c r="A86" s="65"/>
      <c r="B86" s="65"/>
    </row>
    <row r="87" spans="1:2" ht="12.75">
      <c r="A87" s="65"/>
      <c r="B87" s="65"/>
    </row>
    <row r="88" spans="1:2" ht="12.75">
      <c r="A88" s="65"/>
      <c r="B88" s="65"/>
    </row>
    <row r="89" spans="1:2" ht="12.75">
      <c r="A89" s="65"/>
      <c r="B89" s="65"/>
    </row>
    <row r="90" spans="1:2" ht="12.75">
      <c r="A90" s="65"/>
      <c r="B90" s="65"/>
    </row>
    <row r="91" spans="1:2" ht="12.75">
      <c r="A91" s="65"/>
      <c r="B91" s="65"/>
    </row>
    <row r="92" spans="1:2" ht="12.75">
      <c r="A92" s="65"/>
      <c r="B92" s="65"/>
    </row>
    <row r="93" spans="1:2" ht="12.75">
      <c r="A93" s="65"/>
      <c r="B93" s="65"/>
    </row>
    <row r="94" spans="1:2" ht="12.75">
      <c r="A94" s="65"/>
      <c r="B94" s="65"/>
    </row>
    <row r="95" spans="1:2" ht="12.75">
      <c r="A95" s="65"/>
      <c r="B95" s="65"/>
    </row>
    <row r="96" spans="1:2" ht="12.75">
      <c r="A96" s="65"/>
      <c r="B96" s="65"/>
    </row>
    <row r="97" spans="1:2" ht="12.75">
      <c r="A97" s="65"/>
      <c r="B97" s="65"/>
    </row>
    <row r="98" spans="1:2" ht="12.75">
      <c r="A98" s="65"/>
      <c r="B98" s="65"/>
    </row>
    <row r="99" spans="1:2" ht="12.75">
      <c r="A99" s="65"/>
      <c r="B99" s="65"/>
    </row>
    <row r="100" spans="1:2" ht="12.75">
      <c r="A100" s="65"/>
      <c r="B100" s="65"/>
    </row>
    <row r="101" spans="1:2" ht="12.75">
      <c r="A101" s="65"/>
      <c r="B101" s="65"/>
    </row>
    <row r="102" spans="1:2" ht="12.75">
      <c r="A102" s="65"/>
      <c r="B102" s="65"/>
    </row>
    <row r="103" spans="1:2" ht="12.75">
      <c r="A103" s="65"/>
      <c r="B103" s="65"/>
    </row>
    <row r="104" spans="1:2" ht="12.75">
      <c r="A104" s="65"/>
      <c r="B104" s="65"/>
    </row>
    <row r="105" spans="1:2" ht="12.75">
      <c r="A105" s="65"/>
      <c r="B105" s="65"/>
    </row>
    <row r="106" spans="1:2" ht="12.75">
      <c r="A106" s="65"/>
      <c r="B106" s="65"/>
    </row>
    <row r="107" spans="1:2" ht="12.75">
      <c r="A107" s="65"/>
      <c r="B107" s="65"/>
    </row>
    <row r="108" spans="1:2" ht="12.75">
      <c r="A108" s="65"/>
      <c r="B108" s="65"/>
    </row>
    <row r="109" spans="1:2" ht="12.75">
      <c r="A109" s="65"/>
      <c r="B109" s="65"/>
    </row>
    <row r="110" spans="1:2" ht="12.75">
      <c r="A110" s="65"/>
      <c r="B110" s="65"/>
    </row>
    <row r="111" spans="1:2" ht="12.75">
      <c r="A111" s="65"/>
      <c r="B111" s="65"/>
    </row>
    <row r="112" spans="1:2" ht="12.75">
      <c r="A112" s="65"/>
      <c r="B112" s="65"/>
    </row>
    <row r="113" spans="1:2" ht="12.75">
      <c r="A113" s="65"/>
      <c r="B113" s="65"/>
    </row>
    <row r="114" spans="1:2" ht="12.75">
      <c r="A114" s="65"/>
      <c r="B114" s="65"/>
    </row>
    <row r="115" spans="1:2" ht="12.75">
      <c r="A115" s="65"/>
      <c r="B115" s="65"/>
    </row>
    <row r="116" spans="1:2" ht="12.75">
      <c r="A116" s="65"/>
      <c r="B116" s="65"/>
    </row>
    <row r="117" spans="1:2" ht="12.75">
      <c r="A117" s="65"/>
      <c r="B117" s="65"/>
    </row>
    <row r="118" spans="1:2" ht="12.75">
      <c r="A118" s="65"/>
      <c r="B118" s="65"/>
    </row>
    <row r="119" spans="1:2" ht="12.75">
      <c r="A119" s="65"/>
      <c r="B119" s="65"/>
    </row>
    <row r="120" spans="1:2" ht="12.75">
      <c r="A120" s="65"/>
      <c r="B120" s="65"/>
    </row>
    <row r="121" spans="1:2" ht="12.75">
      <c r="A121" s="65"/>
      <c r="B121" s="65"/>
    </row>
    <row r="122" spans="1:2" ht="12.75">
      <c r="A122" s="65"/>
      <c r="B122" s="65"/>
    </row>
    <row r="123" spans="1:2" ht="12.75">
      <c r="A123" s="65"/>
      <c r="B123" s="65"/>
    </row>
    <row r="124" spans="1:2" ht="12.75">
      <c r="A124" s="65"/>
      <c r="B124" s="65"/>
    </row>
    <row r="125" spans="1:2" ht="12.75">
      <c r="A125" s="65"/>
      <c r="B125" s="65"/>
    </row>
    <row r="126" spans="1:2" ht="12.75">
      <c r="A126" s="65"/>
      <c r="B126" s="65"/>
    </row>
    <row r="127" spans="1:2" ht="12.75">
      <c r="A127" s="65"/>
      <c r="B127" s="65"/>
    </row>
    <row r="128" spans="1:2" ht="12.75">
      <c r="A128" s="65"/>
      <c r="B128" s="65"/>
    </row>
    <row r="129" spans="1:2" ht="12.75">
      <c r="A129" s="65"/>
      <c r="B129" s="65"/>
    </row>
    <row r="130" spans="1:2" ht="12.75">
      <c r="A130" s="65"/>
      <c r="B130" s="65"/>
    </row>
    <row r="131" spans="1:2" ht="12.75">
      <c r="A131" s="65"/>
      <c r="B131" s="65"/>
    </row>
    <row r="132" spans="1:2" ht="12.75">
      <c r="A132" s="65"/>
      <c r="B132" s="65"/>
    </row>
    <row r="133" spans="1:2" ht="12.75">
      <c r="A133" s="65"/>
      <c r="B133" s="65"/>
    </row>
    <row r="134" spans="1:2" ht="12.75">
      <c r="A134" s="65"/>
      <c r="B134" s="65"/>
    </row>
    <row r="135" spans="1:2" ht="12.75">
      <c r="A135" s="65"/>
      <c r="B135" s="65"/>
    </row>
    <row r="136" spans="1:2" ht="12.75">
      <c r="A136" s="65"/>
      <c r="B136" s="65"/>
    </row>
    <row r="137" spans="1:2" ht="12.75">
      <c r="A137" s="65"/>
      <c r="B137" s="65"/>
    </row>
    <row r="138" spans="1:2" ht="12.75">
      <c r="A138" s="65"/>
      <c r="B138" s="65"/>
    </row>
    <row r="139" spans="1:2" ht="12.75">
      <c r="A139" s="65"/>
      <c r="B139" s="65"/>
    </row>
    <row r="140" spans="1:2" ht="12.75">
      <c r="A140" s="65"/>
      <c r="B140" s="65"/>
    </row>
    <row r="141" spans="1:2" ht="12.75">
      <c r="A141" s="65"/>
      <c r="B141" s="65"/>
    </row>
    <row r="142" spans="1:2" ht="12.75">
      <c r="A142" s="65"/>
      <c r="B142" s="65"/>
    </row>
    <row r="143" spans="1:2" ht="12.75">
      <c r="A143" s="65"/>
      <c r="B143" s="65"/>
    </row>
    <row r="144" spans="1:2" ht="12.75">
      <c r="A144" s="65"/>
      <c r="B144" s="65"/>
    </row>
    <row r="145" spans="1:2" ht="12.75">
      <c r="A145" s="65"/>
      <c r="B145" s="65"/>
    </row>
    <row r="146" spans="1:2" ht="12.75">
      <c r="A146" s="65"/>
      <c r="B146" s="65"/>
    </row>
    <row r="147" spans="1:2" ht="12.75">
      <c r="A147" s="65"/>
      <c r="B147" s="65"/>
    </row>
    <row r="148" spans="1:2" ht="12.75">
      <c r="A148" s="65"/>
      <c r="B148" s="65"/>
    </row>
    <row r="149" spans="1:2" ht="12.75">
      <c r="A149" s="65"/>
      <c r="B149" s="65"/>
    </row>
    <row r="150" spans="1:2" ht="12.75">
      <c r="A150" s="65"/>
      <c r="B150" s="65"/>
    </row>
    <row r="151" spans="1:2" ht="12.75">
      <c r="A151" s="65"/>
      <c r="B151" s="65"/>
    </row>
    <row r="152" spans="1:2" ht="12.75">
      <c r="A152" s="65"/>
      <c r="B152" s="65"/>
    </row>
    <row r="153" spans="1:2" ht="12.75">
      <c r="A153" s="65"/>
      <c r="B153" s="65"/>
    </row>
    <row r="154" spans="1:2" ht="12.75">
      <c r="A154" s="65"/>
      <c r="B154" s="65"/>
    </row>
    <row r="155" spans="1:2" ht="12.75">
      <c r="A155" s="65"/>
      <c r="B155" s="65"/>
    </row>
    <row r="156" spans="1:2" ht="12.75">
      <c r="A156" s="65"/>
      <c r="B156" s="65"/>
    </row>
    <row r="157" spans="1:2" ht="12.75">
      <c r="A157" s="65"/>
      <c r="B157" s="65"/>
    </row>
    <row r="158" spans="1:2" ht="12.75">
      <c r="A158" s="65"/>
      <c r="B158" s="65"/>
    </row>
    <row r="159" spans="1:2" ht="12.75">
      <c r="A159" s="65"/>
      <c r="B159" s="65"/>
    </row>
    <row r="160" spans="1:2" ht="12.75">
      <c r="A160" s="65"/>
      <c r="B160" s="65"/>
    </row>
    <row r="161" spans="1:2" ht="12.75">
      <c r="A161" s="65"/>
      <c r="B161" s="65"/>
    </row>
    <row r="162" spans="1:2" ht="12.75">
      <c r="A162" s="65"/>
      <c r="B162" s="65"/>
    </row>
    <row r="163" spans="1:2" ht="12.75">
      <c r="A163" s="65"/>
      <c r="B163" s="65"/>
    </row>
  </sheetData>
  <sheetProtection/>
  <mergeCells count="6">
    <mergeCell ref="E3:G3"/>
    <mergeCell ref="E4:G4"/>
    <mergeCell ref="H3:I3"/>
    <mergeCell ref="H4:I4"/>
    <mergeCell ref="A1:I1"/>
    <mergeCell ref="A2:I2"/>
  </mergeCells>
  <printOptions/>
  <pageMargins left="0.7480314960629921" right="0.7480314960629921" top="0.5905511811023623" bottom="0.5905511811023623" header="0.5118110236220472" footer="0.5118110236220472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6">
      <selection activeCell="G45" sqref="A27:G45"/>
    </sheetView>
  </sheetViews>
  <sheetFormatPr defaultColWidth="9.140625" defaultRowHeight="12.75"/>
  <cols>
    <col min="1" max="1" width="9.140625" style="246" customWidth="1"/>
    <col min="2" max="2" width="49.7109375" style="246" customWidth="1"/>
    <col min="3" max="3" width="12.28125" style="246" customWidth="1"/>
    <col min="4" max="4" width="13.28125" style="246" hidden="1" customWidth="1"/>
    <col min="5" max="5" width="11.57421875" style="246" customWidth="1"/>
    <col min="6" max="6" width="12.140625" style="246" customWidth="1"/>
    <col min="7" max="7" width="11.57421875" style="246" customWidth="1"/>
    <col min="8" max="16384" width="9.140625" style="246" customWidth="1"/>
  </cols>
  <sheetData>
    <row r="1" spans="1:3" ht="18" customHeight="1">
      <c r="A1" s="417"/>
      <c r="B1" s="418"/>
      <c r="C1" s="245"/>
    </row>
    <row r="2" spans="1:3" ht="13.5" customHeight="1">
      <c r="A2" s="244"/>
      <c r="B2" s="245"/>
      <c r="C2" s="245"/>
    </row>
    <row r="3" spans="1:7" ht="29.25" customHeight="1">
      <c r="A3" s="420" t="s">
        <v>396</v>
      </c>
      <c r="B3" s="420"/>
      <c r="C3" s="420"/>
      <c r="D3" s="420"/>
      <c r="E3" s="420"/>
      <c r="F3" s="420"/>
      <c r="G3" s="420"/>
    </row>
    <row r="4" spans="1:7" ht="14.25" customHeight="1">
      <c r="A4" s="420"/>
      <c r="B4" s="420"/>
      <c r="C4" s="420"/>
      <c r="D4" s="420"/>
      <c r="E4" s="420"/>
      <c r="F4" s="420"/>
      <c r="G4" s="420"/>
    </row>
    <row r="5" spans="1:7" ht="25.5" customHeight="1">
      <c r="A5" s="420" t="s">
        <v>210</v>
      </c>
      <c r="B5" s="420"/>
      <c r="C5" s="420"/>
      <c r="D5" s="420"/>
      <c r="E5" s="420"/>
      <c r="F5" s="420"/>
      <c r="G5" s="420"/>
    </row>
    <row r="6" spans="1:7" ht="23.25" customHeight="1">
      <c r="A6" s="248"/>
      <c r="B6" s="247"/>
      <c r="C6" s="247"/>
      <c r="D6" s="249"/>
      <c r="E6" s="250"/>
      <c r="F6" s="249"/>
      <c r="G6" s="250" t="s">
        <v>397</v>
      </c>
    </row>
    <row r="7" spans="1:7" ht="18" customHeight="1" thickBot="1">
      <c r="A7" s="248"/>
      <c r="B7" s="251"/>
      <c r="C7" s="251"/>
      <c r="D7" s="419"/>
      <c r="E7" s="419"/>
      <c r="F7" s="419" t="s">
        <v>321</v>
      </c>
      <c r="G7" s="419"/>
    </row>
    <row r="8" spans="1:3" ht="6" customHeight="1" hidden="1">
      <c r="A8" s="252"/>
      <c r="B8" s="253"/>
      <c r="C8" s="253"/>
    </row>
    <row r="9" spans="1:3" ht="22.5" customHeight="1" hidden="1">
      <c r="A9" s="254"/>
      <c r="B9" s="255"/>
      <c r="C9" s="253"/>
    </row>
    <row r="10" spans="1:7" s="261" customFormat="1" ht="42.75" customHeight="1" thickBot="1" thickTop="1">
      <c r="A10" s="256" t="s">
        <v>0</v>
      </c>
      <c r="B10" s="257" t="s">
        <v>398</v>
      </c>
      <c r="C10" s="258" t="s">
        <v>224</v>
      </c>
      <c r="D10" s="259" t="s">
        <v>399</v>
      </c>
      <c r="E10" s="258" t="s">
        <v>392</v>
      </c>
      <c r="F10" s="259" t="s">
        <v>434</v>
      </c>
      <c r="G10" s="260" t="s">
        <v>439</v>
      </c>
    </row>
    <row r="11" spans="1:7" s="261" customFormat="1" ht="12.75" customHeight="1" thickTop="1">
      <c r="A11" s="262" t="s">
        <v>97</v>
      </c>
      <c r="B11" s="263" t="s">
        <v>98</v>
      </c>
      <c r="C11" s="263" t="s">
        <v>99</v>
      </c>
      <c r="D11" s="264" t="s">
        <v>100</v>
      </c>
      <c r="E11" s="263" t="s">
        <v>338</v>
      </c>
      <c r="F11" s="264" t="s">
        <v>101</v>
      </c>
      <c r="G11" s="265" t="s">
        <v>338</v>
      </c>
    </row>
    <row r="12" spans="1:7" ht="23.25" customHeight="1">
      <c r="A12" s="266" t="s">
        <v>2</v>
      </c>
      <c r="B12" s="267" t="s">
        <v>400</v>
      </c>
      <c r="C12" s="268">
        <f>C13</f>
        <v>0</v>
      </c>
      <c r="D12" s="269">
        <f>D13</f>
        <v>60</v>
      </c>
      <c r="E12" s="268">
        <v>60</v>
      </c>
      <c r="F12" s="269">
        <f>F13</f>
        <v>240</v>
      </c>
      <c r="G12" s="270">
        <f>G13</f>
        <v>300</v>
      </c>
    </row>
    <row r="13" spans="1:7" ht="16.5" customHeight="1">
      <c r="A13" s="271" t="s">
        <v>10</v>
      </c>
      <c r="B13" s="272" t="s">
        <v>401</v>
      </c>
      <c r="C13" s="273">
        <v>0</v>
      </c>
      <c r="D13" s="274">
        <v>60</v>
      </c>
      <c r="E13" s="273">
        <v>60</v>
      </c>
      <c r="F13" s="274">
        <v>240</v>
      </c>
      <c r="G13" s="275">
        <f>E13+F13</f>
        <v>300</v>
      </c>
    </row>
    <row r="14" spans="1:7" ht="18.75" customHeight="1">
      <c r="A14" s="276" t="s">
        <v>26</v>
      </c>
      <c r="B14" s="277" t="s">
        <v>27</v>
      </c>
      <c r="C14" s="278">
        <f>C15</f>
        <v>50</v>
      </c>
      <c r="D14" s="279">
        <f>SUM(D15:D15)</f>
        <v>0</v>
      </c>
      <c r="E14" s="278">
        <f>SUM(E15:E17)</f>
        <v>70</v>
      </c>
      <c r="F14" s="278">
        <f>SUM(F15:F17)</f>
        <v>4</v>
      </c>
      <c r="G14" s="280">
        <f>SUM(G15:G17)</f>
        <v>74</v>
      </c>
    </row>
    <row r="15" spans="1:7" ht="15.75" customHeight="1">
      <c r="A15" s="281" t="s">
        <v>28</v>
      </c>
      <c r="B15" s="282" t="s">
        <v>136</v>
      </c>
      <c r="C15" s="273">
        <v>50</v>
      </c>
      <c r="D15" s="274">
        <v>0</v>
      </c>
      <c r="E15" s="273">
        <v>0</v>
      </c>
      <c r="F15" s="274">
        <v>0</v>
      </c>
      <c r="G15" s="275">
        <f>E15+F15</f>
        <v>0</v>
      </c>
    </row>
    <row r="16" spans="1:7" ht="15.75" customHeight="1">
      <c r="A16" s="281" t="s">
        <v>411</v>
      </c>
      <c r="B16" s="282" t="s">
        <v>412</v>
      </c>
      <c r="C16" s="273">
        <v>0</v>
      </c>
      <c r="D16" s="274">
        <v>0</v>
      </c>
      <c r="E16" s="273">
        <v>70</v>
      </c>
      <c r="F16" s="274">
        <v>3</v>
      </c>
      <c r="G16" s="275">
        <f>E16+F16</f>
        <v>73</v>
      </c>
    </row>
    <row r="17" spans="1:7" ht="15.75" customHeight="1">
      <c r="A17" s="281" t="s">
        <v>37</v>
      </c>
      <c r="B17" s="282" t="s">
        <v>38</v>
      </c>
      <c r="C17" s="273">
        <v>0</v>
      </c>
      <c r="D17" s="274">
        <v>0</v>
      </c>
      <c r="E17" s="273">
        <v>0</v>
      </c>
      <c r="F17" s="274">
        <v>1</v>
      </c>
      <c r="G17" s="275">
        <f>E17+F17</f>
        <v>1</v>
      </c>
    </row>
    <row r="18" spans="1:7" ht="21" customHeight="1">
      <c r="A18" s="283" t="s">
        <v>402</v>
      </c>
      <c r="B18" s="284" t="s">
        <v>47</v>
      </c>
      <c r="C18" s="285">
        <f>C14</f>
        <v>50</v>
      </c>
      <c r="D18" s="286">
        <f>D12+D14</f>
        <v>60</v>
      </c>
      <c r="E18" s="285">
        <v>130</v>
      </c>
      <c r="F18" s="286">
        <f>F12+F14</f>
        <v>244</v>
      </c>
      <c r="G18" s="287">
        <f>G12+G14</f>
        <v>374</v>
      </c>
    </row>
    <row r="19" spans="1:7" ht="12.75" customHeight="1">
      <c r="A19" s="283"/>
      <c r="B19" s="284"/>
      <c r="C19" s="285"/>
      <c r="D19" s="286"/>
      <c r="E19" s="285"/>
      <c r="F19" s="286"/>
      <c r="G19" s="288"/>
    </row>
    <row r="20" spans="1:7" ht="16.5" customHeight="1">
      <c r="A20" s="276" t="s">
        <v>48</v>
      </c>
      <c r="B20" s="277" t="s">
        <v>49</v>
      </c>
      <c r="C20" s="278">
        <f>SUM(C22:C22)</f>
        <v>47794</v>
      </c>
      <c r="D20" s="279">
        <f>SUM(D22:D22)</f>
        <v>0</v>
      </c>
      <c r="E20" s="278">
        <v>47840</v>
      </c>
      <c r="F20" s="278">
        <f>SUM(F21:F22)</f>
        <v>0</v>
      </c>
      <c r="G20" s="280">
        <f>SUM(G21:G22)</f>
        <v>47840</v>
      </c>
    </row>
    <row r="21" spans="1:7" s="261" customFormat="1" ht="14.25" customHeight="1">
      <c r="A21" s="271" t="s">
        <v>50</v>
      </c>
      <c r="B21" s="272" t="s">
        <v>413</v>
      </c>
      <c r="C21" s="290">
        <v>0</v>
      </c>
      <c r="D21" s="291">
        <v>0</v>
      </c>
      <c r="E21" s="290">
        <v>46</v>
      </c>
      <c r="F21" s="291">
        <v>0</v>
      </c>
      <c r="G21" s="292">
        <f>E21+F21</f>
        <v>46</v>
      </c>
    </row>
    <row r="22" spans="1:7" s="261" customFormat="1" ht="14.25" customHeight="1">
      <c r="A22" s="271" t="s">
        <v>403</v>
      </c>
      <c r="B22" s="272" t="s">
        <v>404</v>
      </c>
      <c r="C22" s="290">
        <v>47794</v>
      </c>
      <c r="D22" s="291">
        <v>0</v>
      </c>
      <c r="E22" s="290">
        <v>47794</v>
      </c>
      <c r="F22" s="291">
        <v>0</v>
      </c>
      <c r="G22" s="292">
        <f>E22+F22</f>
        <v>47794</v>
      </c>
    </row>
    <row r="23" spans="1:7" s="261" customFormat="1" ht="12.75" customHeight="1">
      <c r="A23" s="293"/>
      <c r="B23" s="294"/>
      <c r="C23" s="295"/>
      <c r="D23" s="296"/>
      <c r="E23" s="295"/>
      <c r="F23" s="296"/>
      <c r="G23" s="297"/>
    </row>
    <row r="24" spans="1:7" s="261" customFormat="1" ht="26.25" customHeight="1" thickBot="1">
      <c r="A24" s="298" t="s">
        <v>405</v>
      </c>
      <c r="B24" s="299" t="s">
        <v>52</v>
      </c>
      <c r="C24" s="300">
        <f>C18+C20</f>
        <v>47844</v>
      </c>
      <c r="D24" s="301">
        <f>D18+D20</f>
        <v>60</v>
      </c>
      <c r="E24" s="300">
        <v>47970</v>
      </c>
      <c r="F24" s="301">
        <f>F18+F20</f>
        <v>244</v>
      </c>
      <c r="G24" s="302">
        <f>G18+G20</f>
        <v>48214</v>
      </c>
    </row>
    <row r="25" spans="1:7" ht="16.5" thickTop="1">
      <c r="A25" s="303"/>
      <c r="B25" s="303"/>
      <c r="C25" s="303"/>
      <c r="D25" s="304"/>
      <c r="E25" s="304"/>
      <c r="F25" s="304"/>
      <c r="G25" s="304"/>
    </row>
    <row r="26" spans="1:7" ht="16.5" thickBot="1">
      <c r="A26" s="305"/>
      <c r="B26" s="306"/>
      <c r="C26" s="306"/>
      <c r="D26" s="305"/>
      <c r="E26" s="305"/>
      <c r="F26" s="305"/>
      <c r="G26" s="305"/>
    </row>
    <row r="27" spans="1:7" ht="39.75" thickBot="1" thickTop="1">
      <c r="A27" s="256" t="s">
        <v>0</v>
      </c>
      <c r="B27" s="257" t="s">
        <v>406</v>
      </c>
      <c r="C27" s="258" t="s">
        <v>224</v>
      </c>
      <c r="D27" s="259" t="s">
        <v>399</v>
      </c>
      <c r="E27" s="259" t="s">
        <v>392</v>
      </c>
      <c r="F27" s="259" t="s">
        <v>434</v>
      </c>
      <c r="G27" s="260" t="s">
        <v>439</v>
      </c>
    </row>
    <row r="28" spans="1:7" ht="13.5" thickTop="1">
      <c r="A28" s="262" t="s">
        <v>97</v>
      </c>
      <c r="B28" s="263" t="s">
        <v>98</v>
      </c>
      <c r="C28" s="263" t="s">
        <v>99</v>
      </c>
      <c r="D28" s="264" t="s">
        <v>100</v>
      </c>
      <c r="E28" s="264" t="s">
        <v>338</v>
      </c>
      <c r="F28" s="263" t="s">
        <v>101</v>
      </c>
      <c r="G28" s="307" t="s">
        <v>338</v>
      </c>
    </row>
    <row r="29" spans="1:7" ht="14.25">
      <c r="A29" s="266" t="s">
        <v>53</v>
      </c>
      <c r="B29" s="267" t="s">
        <v>54</v>
      </c>
      <c r="C29" s="308">
        <f>SUM(C30:C30)</f>
        <v>31649</v>
      </c>
      <c r="D29" s="309">
        <f>SUM(D30:D31)</f>
        <v>-400</v>
      </c>
      <c r="E29" s="323">
        <v>31607</v>
      </c>
      <c r="F29" s="267">
        <f>SUM(F30:F31)</f>
        <v>-65</v>
      </c>
      <c r="G29" s="310">
        <f>SUM(G30:G31)</f>
        <v>31542</v>
      </c>
    </row>
    <row r="30" spans="1:7" ht="12.75">
      <c r="A30" s="281" t="s">
        <v>55</v>
      </c>
      <c r="B30" s="282" t="s">
        <v>56</v>
      </c>
      <c r="C30" s="273">
        <v>31649</v>
      </c>
      <c r="D30" s="274">
        <v>-400</v>
      </c>
      <c r="E30" s="274">
        <v>31527</v>
      </c>
      <c r="F30" s="273">
        <v>-56</v>
      </c>
      <c r="G30" s="311">
        <f>E30+F30</f>
        <v>31471</v>
      </c>
    </row>
    <row r="31" spans="1:7" ht="12.75">
      <c r="A31" s="281" t="s">
        <v>62</v>
      </c>
      <c r="B31" s="282" t="s">
        <v>63</v>
      </c>
      <c r="C31" s="273">
        <v>100</v>
      </c>
      <c r="D31" s="274">
        <v>0</v>
      </c>
      <c r="E31" s="274">
        <v>80</v>
      </c>
      <c r="F31" s="273">
        <v>-9</v>
      </c>
      <c r="G31" s="311">
        <f>E31+F31</f>
        <v>71</v>
      </c>
    </row>
    <row r="32" spans="1:7" ht="23.25" customHeight="1">
      <c r="A32" s="276" t="s">
        <v>67</v>
      </c>
      <c r="B32" s="312" t="s">
        <v>172</v>
      </c>
      <c r="C32" s="278">
        <v>8500</v>
      </c>
      <c r="D32" s="279">
        <v>-29</v>
      </c>
      <c r="E32" s="279">
        <v>8671</v>
      </c>
      <c r="F32" s="279">
        <v>80</v>
      </c>
      <c r="G32" s="289">
        <f>E32+F32</f>
        <v>8751</v>
      </c>
    </row>
    <row r="33" spans="1:7" ht="15.75" customHeight="1">
      <c r="A33" s="276" t="s">
        <v>68</v>
      </c>
      <c r="B33" s="277" t="s">
        <v>69</v>
      </c>
      <c r="C33" s="278">
        <f>SUM(C34:C38)</f>
        <v>7595</v>
      </c>
      <c r="D33" s="279">
        <f>SUM(D34:D38)</f>
        <v>-32</v>
      </c>
      <c r="E33" s="279">
        <v>7553</v>
      </c>
      <c r="F33" s="279">
        <f>SUM(F34:F38)</f>
        <v>-4</v>
      </c>
      <c r="G33" s="289">
        <f>SUM(G34:G38)</f>
        <v>7549</v>
      </c>
    </row>
    <row r="34" spans="1:7" ht="15.75" customHeight="1">
      <c r="A34" s="281" t="s">
        <v>70</v>
      </c>
      <c r="B34" s="282" t="s">
        <v>71</v>
      </c>
      <c r="C34" s="313">
        <v>2090</v>
      </c>
      <c r="D34" s="314">
        <v>-32</v>
      </c>
      <c r="E34" s="314">
        <v>1458</v>
      </c>
      <c r="F34" s="314">
        <v>25</v>
      </c>
      <c r="G34" s="315">
        <f>E34+F34</f>
        <v>1483</v>
      </c>
    </row>
    <row r="35" spans="1:7" ht="15.75" customHeight="1">
      <c r="A35" s="281" t="s">
        <v>72</v>
      </c>
      <c r="B35" s="282" t="s">
        <v>73</v>
      </c>
      <c r="C35" s="313">
        <v>1830</v>
      </c>
      <c r="D35" s="314">
        <v>-350</v>
      </c>
      <c r="E35" s="314">
        <v>2030</v>
      </c>
      <c r="F35" s="314">
        <v>-22</v>
      </c>
      <c r="G35" s="315">
        <f>E35+F35</f>
        <v>2008</v>
      </c>
    </row>
    <row r="36" spans="1:7" ht="15.75" customHeight="1">
      <c r="A36" s="281" t="s">
        <v>74</v>
      </c>
      <c r="B36" s="282" t="s">
        <v>75</v>
      </c>
      <c r="C36" s="313">
        <v>1205</v>
      </c>
      <c r="D36" s="314">
        <v>450</v>
      </c>
      <c r="E36" s="314">
        <v>1705</v>
      </c>
      <c r="F36" s="314">
        <v>215</v>
      </c>
      <c r="G36" s="315">
        <f>E36+F36</f>
        <v>1920</v>
      </c>
    </row>
    <row r="37" spans="1:7" ht="15.75" customHeight="1">
      <c r="A37" s="281" t="s">
        <v>78</v>
      </c>
      <c r="B37" s="282" t="s">
        <v>79</v>
      </c>
      <c r="C37" s="313">
        <v>1000</v>
      </c>
      <c r="D37" s="314">
        <v>0</v>
      </c>
      <c r="E37" s="314">
        <v>1050</v>
      </c>
      <c r="F37" s="314">
        <v>50</v>
      </c>
      <c r="G37" s="315">
        <f>E37+F37</f>
        <v>1100</v>
      </c>
    </row>
    <row r="38" spans="1:7" ht="15.75" customHeight="1">
      <c r="A38" s="281" t="s">
        <v>80</v>
      </c>
      <c r="B38" s="282" t="s">
        <v>81</v>
      </c>
      <c r="C38" s="313">
        <v>1470</v>
      </c>
      <c r="D38" s="314">
        <v>-100</v>
      </c>
      <c r="E38" s="314">
        <v>1310</v>
      </c>
      <c r="F38" s="314">
        <v>-272</v>
      </c>
      <c r="G38" s="315">
        <f>E38+F38</f>
        <v>1038</v>
      </c>
    </row>
    <row r="39" spans="1:7" ht="15.75" customHeight="1">
      <c r="A39" s="316" t="s">
        <v>86</v>
      </c>
      <c r="B39" s="317" t="s">
        <v>231</v>
      </c>
      <c r="C39" s="318">
        <v>0</v>
      </c>
      <c r="D39" s="319">
        <f>SUM(D40:D41)</f>
        <v>489</v>
      </c>
      <c r="E39" s="319">
        <v>89</v>
      </c>
      <c r="F39" s="319">
        <f>SUM(F40:F41)</f>
        <v>0</v>
      </c>
      <c r="G39" s="320">
        <f>SUM(G40:G41)</f>
        <v>89</v>
      </c>
    </row>
    <row r="40" spans="1:7" ht="19.5" customHeight="1">
      <c r="A40" s="281" t="s">
        <v>179</v>
      </c>
      <c r="B40" s="282" t="s">
        <v>180</v>
      </c>
      <c r="C40" s="313">
        <v>0</v>
      </c>
      <c r="D40" s="314">
        <v>29</v>
      </c>
      <c r="E40" s="314">
        <v>29</v>
      </c>
      <c r="F40" s="314">
        <v>0</v>
      </c>
      <c r="G40" s="315">
        <f>E40+F40</f>
        <v>29</v>
      </c>
    </row>
    <row r="41" spans="1:7" ht="17.25" customHeight="1">
      <c r="A41" s="281" t="s">
        <v>183</v>
      </c>
      <c r="B41" s="282" t="s">
        <v>407</v>
      </c>
      <c r="C41" s="313">
        <v>0</v>
      </c>
      <c r="D41" s="314">
        <v>460</v>
      </c>
      <c r="E41" s="314">
        <v>60</v>
      </c>
      <c r="F41" s="314">
        <v>0</v>
      </c>
      <c r="G41" s="315">
        <f>E41+F41</f>
        <v>60</v>
      </c>
    </row>
    <row r="42" spans="1:7" ht="13.5">
      <c r="A42" s="316" t="s">
        <v>408</v>
      </c>
      <c r="B42" s="317" t="s">
        <v>88</v>
      </c>
      <c r="C42" s="318">
        <v>0</v>
      </c>
      <c r="D42" s="319">
        <f>SUM(D43:D44)</f>
        <v>32</v>
      </c>
      <c r="E42" s="319">
        <v>50</v>
      </c>
      <c r="F42" s="319">
        <f>F43+F44</f>
        <v>233</v>
      </c>
      <c r="G42" s="320">
        <f>G43+G44</f>
        <v>283</v>
      </c>
    </row>
    <row r="43" spans="1:7" s="321" customFormat="1" ht="15" customHeight="1">
      <c r="A43" s="281" t="s">
        <v>187</v>
      </c>
      <c r="B43" s="282" t="s">
        <v>409</v>
      </c>
      <c r="C43" s="313">
        <v>0</v>
      </c>
      <c r="D43" s="314">
        <v>32</v>
      </c>
      <c r="E43" s="314">
        <v>50</v>
      </c>
      <c r="F43" s="314">
        <v>183</v>
      </c>
      <c r="G43" s="315">
        <f>E43+F43</f>
        <v>233</v>
      </c>
    </row>
    <row r="44" spans="1:7" s="321" customFormat="1" ht="14.25" customHeight="1">
      <c r="A44" s="281" t="s">
        <v>188</v>
      </c>
      <c r="B44" s="282" t="s">
        <v>410</v>
      </c>
      <c r="C44" s="313">
        <v>0</v>
      </c>
      <c r="D44" s="314">
        <v>0</v>
      </c>
      <c r="E44" s="314">
        <v>0</v>
      </c>
      <c r="F44" s="314">
        <v>50</v>
      </c>
      <c r="G44" s="315">
        <v>50</v>
      </c>
    </row>
    <row r="45" spans="1:7" ht="26.25" customHeight="1" thickBot="1">
      <c r="A45" s="298" t="s">
        <v>197</v>
      </c>
      <c r="B45" s="299" t="s">
        <v>96</v>
      </c>
      <c r="C45" s="300">
        <f>C29+C32+C33</f>
        <v>47744</v>
      </c>
      <c r="D45" s="301">
        <f>D29++D39+D42+D32+D33</f>
        <v>60</v>
      </c>
      <c r="E45" s="301">
        <v>47970</v>
      </c>
      <c r="F45" s="301">
        <f>F29++F39+F42+F32+F33</f>
        <v>244</v>
      </c>
      <c r="G45" s="302">
        <f>G29+G32+G33+G39+G42</f>
        <v>48214</v>
      </c>
    </row>
    <row r="46" spans="1:7" ht="16.5" thickTop="1">
      <c r="A46" s="303"/>
      <c r="B46" s="303"/>
      <c r="C46" s="303"/>
      <c r="D46" s="322"/>
      <c r="E46" s="322"/>
      <c r="F46" s="322"/>
      <c r="G46" s="322"/>
    </row>
  </sheetData>
  <sheetProtection/>
  <mergeCells count="5">
    <mergeCell ref="A1:B1"/>
    <mergeCell ref="D7:E7"/>
    <mergeCell ref="F7:G7"/>
    <mergeCell ref="A3:G4"/>
    <mergeCell ref="A5:G5"/>
  </mergeCells>
  <printOptions/>
  <pageMargins left="0.5905511811023623" right="0.5511811023622047" top="0.3937007874015748" bottom="0.3937007874015748" header="0" footer="0"/>
  <pageSetup fitToHeight="1" fitToWidth="1" horizontalDpi="360" verticalDpi="36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C1">
      <selection activeCell="O14" sqref="O14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38.421875" style="3" customWidth="1"/>
    <col min="4" max="4" width="11.7109375" style="3" customWidth="1"/>
    <col min="5" max="5" width="10.8515625" style="3" hidden="1" customWidth="1"/>
    <col min="6" max="6" width="9.8515625" style="3" hidden="1" customWidth="1"/>
    <col min="7" max="7" width="11.140625" style="3" customWidth="1"/>
    <col min="8" max="8" width="9.8515625" style="3" customWidth="1"/>
    <col min="9" max="9" width="11.140625" style="3" customWidth="1"/>
    <col min="10" max="10" width="41.7109375" style="3" customWidth="1"/>
    <col min="11" max="11" width="11.28125" style="3" customWidth="1"/>
    <col min="12" max="12" width="11.57421875" style="3" hidden="1" customWidth="1"/>
    <col min="13" max="13" width="10.421875" style="3" hidden="1" customWidth="1"/>
    <col min="14" max="14" width="10.140625" style="3" customWidth="1"/>
    <col min="15" max="15" width="10.421875" style="3" customWidth="1"/>
    <col min="16" max="16" width="10.140625" style="3" customWidth="1"/>
    <col min="17" max="16384" width="8.00390625" style="3" customWidth="1"/>
  </cols>
  <sheetData>
    <row r="1" spans="3:16" ht="30" customHeight="1">
      <c r="C1" s="421" t="s">
        <v>444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3:16" ht="30" customHeight="1">
      <c r="C2" s="421" t="s">
        <v>200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3:16" ht="17.25" customHeight="1">
      <c r="C3" s="421" t="s">
        <v>210</v>
      </c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3:16" ht="17.25" customHeight="1">
      <c r="C4" s="38"/>
      <c r="D4" s="38"/>
      <c r="E4" s="38"/>
      <c r="F4" s="38"/>
      <c r="G4" s="38"/>
      <c r="H4" s="38"/>
      <c r="I4" s="38"/>
      <c r="J4" s="90"/>
      <c r="K4" s="90"/>
      <c r="L4" s="90"/>
      <c r="N4" s="90"/>
      <c r="P4" s="90" t="s">
        <v>345</v>
      </c>
    </row>
    <row r="5" spans="7:16" ht="19.5" customHeight="1" thickBot="1">
      <c r="G5" s="4"/>
      <c r="I5" s="4"/>
      <c r="J5" s="39"/>
      <c r="K5" s="39"/>
      <c r="L5" s="39"/>
      <c r="N5" s="39"/>
      <c r="P5" s="39" t="s">
        <v>327</v>
      </c>
    </row>
    <row r="6" spans="1:16" ht="42" customHeight="1">
      <c r="A6" s="5" t="s">
        <v>103</v>
      </c>
      <c r="B6" s="6" t="s">
        <v>104</v>
      </c>
      <c r="C6" s="7" t="s">
        <v>105</v>
      </c>
      <c r="D6" s="6" t="s">
        <v>224</v>
      </c>
      <c r="E6" s="6" t="s">
        <v>334</v>
      </c>
      <c r="F6" s="6" t="s">
        <v>346</v>
      </c>
      <c r="G6" s="6" t="s">
        <v>392</v>
      </c>
      <c r="H6" s="6" t="s">
        <v>434</v>
      </c>
      <c r="I6" s="6" t="s">
        <v>439</v>
      </c>
      <c r="J6" s="8" t="s">
        <v>106</v>
      </c>
      <c r="K6" s="6" t="s">
        <v>224</v>
      </c>
      <c r="L6" s="6" t="s">
        <v>329</v>
      </c>
      <c r="M6" s="6" t="s">
        <v>346</v>
      </c>
      <c r="N6" s="6" t="s">
        <v>392</v>
      </c>
      <c r="O6" s="6" t="s">
        <v>434</v>
      </c>
      <c r="P6" s="6" t="s">
        <v>439</v>
      </c>
    </row>
    <row r="7" spans="1:16" s="62" customFormat="1" ht="10.5">
      <c r="A7" s="59">
        <v>1</v>
      </c>
      <c r="B7" s="60">
        <v>2</v>
      </c>
      <c r="C7" s="60" t="s">
        <v>97</v>
      </c>
      <c r="D7" s="60" t="s">
        <v>98</v>
      </c>
      <c r="E7" s="60" t="s">
        <v>100</v>
      </c>
      <c r="F7" s="60" t="s">
        <v>100</v>
      </c>
      <c r="G7" s="60" t="s">
        <v>101</v>
      </c>
      <c r="H7" s="60" t="s">
        <v>100</v>
      </c>
      <c r="I7" s="60" t="s">
        <v>101</v>
      </c>
      <c r="J7" s="61" t="s">
        <v>338</v>
      </c>
      <c r="K7" s="60" t="s">
        <v>339</v>
      </c>
      <c r="L7" s="60" t="s">
        <v>340</v>
      </c>
      <c r="M7" s="60" t="s">
        <v>340</v>
      </c>
      <c r="N7" s="60" t="s">
        <v>425</v>
      </c>
      <c r="O7" s="60" t="s">
        <v>424</v>
      </c>
      <c r="P7" s="60" t="s">
        <v>425</v>
      </c>
    </row>
    <row r="8" spans="1:16" ht="14.25" customHeight="1">
      <c r="A8" s="9" t="s">
        <v>107</v>
      </c>
      <c r="B8" s="10" t="s">
        <v>108</v>
      </c>
      <c r="C8" s="377" t="s">
        <v>232</v>
      </c>
      <c r="D8" s="379">
        <v>1270</v>
      </c>
      <c r="E8" s="379">
        <v>1270</v>
      </c>
      <c r="F8" s="379">
        <v>0</v>
      </c>
      <c r="G8" s="379">
        <v>1270</v>
      </c>
      <c r="H8" s="379">
        <v>0</v>
      </c>
      <c r="I8" s="379">
        <f>G8+H8</f>
        <v>1270</v>
      </c>
      <c r="J8" s="108"/>
      <c r="K8" s="40"/>
      <c r="L8" s="40"/>
      <c r="M8" s="40"/>
      <c r="N8" s="40"/>
      <c r="O8" s="40"/>
      <c r="P8" s="40"/>
    </row>
    <row r="9" spans="1:16" ht="14.25" customHeight="1">
      <c r="A9" s="9" t="s">
        <v>107</v>
      </c>
      <c r="B9" s="10" t="s">
        <v>108</v>
      </c>
      <c r="C9" s="377" t="s">
        <v>426</v>
      </c>
      <c r="D9" s="379">
        <v>0</v>
      </c>
      <c r="E9" s="379">
        <v>1270</v>
      </c>
      <c r="F9" s="379">
        <v>0</v>
      </c>
      <c r="G9" s="379">
        <v>495</v>
      </c>
      <c r="H9" s="379">
        <v>-495</v>
      </c>
      <c r="I9" s="379">
        <f>G9+H9</f>
        <v>0</v>
      </c>
      <c r="J9" s="107" t="s">
        <v>239</v>
      </c>
      <c r="K9" s="40">
        <v>10382</v>
      </c>
      <c r="L9" s="40">
        <v>10382</v>
      </c>
      <c r="M9" s="40">
        <v>0</v>
      </c>
      <c r="N9" s="40">
        <v>10382</v>
      </c>
      <c r="O9" s="40">
        <v>0</v>
      </c>
      <c r="P9" s="40">
        <f>N9+O9</f>
        <v>10382</v>
      </c>
    </row>
    <row r="10" spans="1:16" ht="22.5" customHeight="1">
      <c r="A10" s="9" t="s">
        <v>107</v>
      </c>
      <c r="B10" s="10" t="s">
        <v>108</v>
      </c>
      <c r="C10" s="380" t="s">
        <v>238</v>
      </c>
      <c r="D10" s="381">
        <v>2000</v>
      </c>
      <c r="E10" s="381">
        <v>2000</v>
      </c>
      <c r="F10" s="379">
        <v>0</v>
      </c>
      <c r="G10" s="381">
        <v>0</v>
      </c>
      <c r="H10" s="379">
        <v>0</v>
      </c>
      <c r="I10" s="379">
        <f aca="true" t="shared" si="0" ref="I10:I22">G10+H10</f>
        <v>0</v>
      </c>
      <c r="J10" s="107" t="s">
        <v>117</v>
      </c>
      <c r="K10" s="43">
        <v>2100</v>
      </c>
      <c r="L10" s="43">
        <v>2100</v>
      </c>
      <c r="M10" s="40">
        <v>0</v>
      </c>
      <c r="N10" s="43">
        <v>2100</v>
      </c>
      <c r="O10" s="40">
        <v>0</v>
      </c>
      <c r="P10" s="40">
        <f aca="true" t="shared" si="1" ref="P10:P15">N10+O10</f>
        <v>2100</v>
      </c>
    </row>
    <row r="11" spans="1:16" ht="12.75" customHeight="1">
      <c r="A11" s="9" t="s">
        <v>109</v>
      </c>
      <c r="B11" s="10" t="s">
        <v>110</v>
      </c>
      <c r="C11" s="382" t="s">
        <v>121</v>
      </c>
      <c r="D11" s="378">
        <v>3150</v>
      </c>
      <c r="E11" s="378">
        <v>3150</v>
      </c>
      <c r="F11" s="379">
        <v>0</v>
      </c>
      <c r="G11" s="378">
        <v>2254</v>
      </c>
      <c r="H11" s="379">
        <v>0</v>
      </c>
      <c r="I11" s="379">
        <f t="shared" si="0"/>
        <v>2254</v>
      </c>
      <c r="J11" s="107" t="s">
        <v>240</v>
      </c>
      <c r="K11" s="43">
        <v>7900</v>
      </c>
      <c r="L11" s="43">
        <v>7900</v>
      </c>
      <c r="M11" s="40">
        <v>0</v>
      </c>
      <c r="N11" s="43">
        <v>7900</v>
      </c>
      <c r="O11" s="40">
        <v>0</v>
      </c>
      <c r="P11" s="40">
        <f t="shared" si="1"/>
        <v>7900</v>
      </c>
    </row>
    <row r="12" spans="1:16" ht="27" customHeight="1">
      <c r="A12" s="9" t="s">
        <v>112</v>
      </c>
      <c r="B12" s="10" t="s">
        <v>113</v>
      </c>
      <c r="C12" s="377" t="s">
        <v>335</v>
      </c>
      <c r="D12" s="378">
        <v>500</v>
      </c>
      <c r="E12" s="378">
        <v>500</v>
      </c>
      <c r="F12" s="379">
        <v>0</v>
      </c>
      <c r="G12" s="378">
        <v>500</v>
      </c>
      <c r="H12" s="379">
        <v>0</v>
      </c>
      <c r="I12" s="379">
        <f t="shared" si="0"/>
        <v>500</v>
      </c>
      <c r="J12" s="107" t="s">
        <v>118</v>
      </c>
      <c r="K12" s="43">
        <v>3864</v>
      </c>
      <c r="L12" s="43">
        <v>3864</v>
      </c>
      <c r="M12" s="40">
        <v>0</v>
      </c>
      <c r="N12" s="43">
        <v>3864</v>
      </c>
      <c r="O12" s="40">
        <v>-800</v>
      </c>
      <c r="P12" s="40">
        <f t="shared" si="1"/>
        <v>3064</v>
      </c>
    </row>
    <row r="13" spans="1:16" ht="15" customHeight="1">
      <c r="A13" s="9" t="s">
        <v>107</v>
      </c>
      <c r="B13" s="10" t="s">
        <v>111</v>
      </c>
      <c r="C13" s="377" t="s">
        <v>233</v>
      </c>
      <c r="D13" s="378">
        <v>500</v>
      </c>
      <c r="E13" s="378">
        <v>500</v>
      </c>
      <c r="F13" s="379">
        <v>0</v>
      </c>
      <c r="G13" s="378">
        <v>500</v>
      </c>
      <c r="H13" s="379">
        <v>200</v>
      </c>
      <c r="I13" s="379">
        <f t="shared" si="0"/>
        <v>700</v>
      </c>
      <c r="J13" s="107" t="s">
        <v>241</v>
      </c>
      <c r="K13" s="43">
        <v>4170</v>
      </c>
      <c r="L13" s="43">
        <v>4170</v>
      </c>
      <c r="M13" s="40">
        <v>0</v>
      </c>
      <c r="N13" s="43">
        <v>4170</v>
      </c>
      <c r="O13" s="40">
        <v>-235</v>
      </c>
      <c r="P13" s="40">
        <f t="shared" si="1"/>
        <v>3935</v>
      </c>
    </row>
    <row r="14" spans="1:16" ht="29.25" customHeight="1">
      <c r="A14" s="9" t="s">
        <v>112</v>
      </c>
      <c r="B14" s="10" t="s">
        <v>113</v>
      </c>
      <c r="C14" s="382" t="s">
        <v>234</v>
      </c>
      <c r="D14" s="379">
        <v>2000</v>
      </c>
      <c r="E14" s="379">
        <v>2000</v>
      </c>
      <c r="F14" s="379">
        <v>0</v>
      </c>
      <c r="G14" s="379">
        <v>0</v>
      </c>
      <c r="H14" s="379">
        <v>0</v>
      </c>
      <c r="I14" s="379">
        <f t="shared" si="0"/>
        <v>0</v>
      </c>
      <c r="J14" s="107" t="s">
        <v>389</v>
      </c>
      <c r="K14" s="43">
        <v>0</v>
      </c>
      <c r="L14" s="43">
        <v>0</v>
      </c>
      <c r="M14" s="43">
        <v>3707</v>
      </c>
      <c r="N14" s="43">
        <v>140</v>
      </c>
      <c r="O14" s="43">
        <v>0</v>
      </c>
      <c r="P14" s="40">
        <f t="shared" si="1"/>
        <v>140</v>
      </c>
    </row>
    <row r="15" spans="1:16" ht="41.25" customHeight="1">
      <c r="A15" s="13">
        <v>999000</v>
      </c>
      <c r="B15" s="10" t="s">
        <v>111</v>
      </c>
      <c r="C15" s="382" t="s">
        <v>235</v>
      </c>
      <c r="D15" s="379">
        <v>2900</v>
      </c>
      <c r="E15" s="379">
        <v>2900</v>
      </c>
      <c r="F15" s="379">
        <v>625</v>
      </c>
      <c r="G15" s="379">
        <v>3525</v>
      </c>
      <c r="H15" s="379">
        <v>511</v>
      </c>
      <c r="I15" s="379">
        <f t="shared" si="0"/>
        <v>4036</v>
      </c>
      <c r="J15" s="11" t="s">
        <v>428</v>
      </c>
      <c r="K15" s="43">
        <v>0</v>
      </c>
      <c r="L15" s="43"/>
      <c r="M15" s="43"/>
      <c r="N15" s="43">
        <v>5000</v>
      </c>
      <c r="O15" s="43">
        <v>0</v>
      </c>
      <c r="P15" s="40">
        <f t="shared" si="1"/>
        <v>5000</v>
      </c>
    </row>
    <row r="16" spans="1:16" ht="12" customHeight="1">
      <c r="A16" s="9" t="s">
        <v>115</v>
      </c>
      <c r="B16" s="10" t="s">
        <v>116</v>
      </c>
      <c r="C16" s="382" t="s">
        <v>236</v>
      </c>
      <c r="D16" s="379">
        <v>1500</v>
      </c>
      <c r="E16" s="379">
        <v>1500</v>
      </c>
      <c r="F16" s="379">
        <v>0</v>
      </c>
      <c r="G16" s="379">
        <v>0</v>
      </c>
      <c r="H16" s="379">
        <v>0</v>
      </c>
      <c r="I16" s="379">
        <f t="shared" si="0"/>
        <v>0</v>
      </c>
      <c r="J16" s="12"/>
      <c r="K16" s="40"/>
      <c r="L16" s="40"/>
      <c r="M16" s="40"/>
      <c r="N16" s="40"/>
      <c r="O16" s="40"/>
      <c r="P16" s="40"/>
    </row>
    <row r="17" spans="1:16" ht="12.75">
      <c r="A17" s="9" t="s">
        <v>119</v>
      </c>
      <c r="B17" s="10" t="s">
        <v>120</v>
      </c>
      <c r="C17" s="382" t="s">
        <v>237</v>
      </c>
      <c r="D17" s="379">
        <v>5000</v>
      </c>
      <c r="E17" s="379">
        <v>5000</v>
      </c>
      <c r="F17" s="379">
        <v>0</v>
      </c>
      <c r="G17" s="379">
        <v>5000</v>
      </c>
      <c r="H17" s="379">
        <v>-465</v>
      </c>
      <c r="I17" s="379">
        <f t="shared" si="0"/>
        <v>4535</v>
      </c>
      <c r="J17" s="12"/>
      <c r="K17" s="40"/>
      <c r="L17" s="40"/>
      <c r="M17" s="40"/>
      <c r="N17" s="40"/>
      <c r="O17" s="40"/>
      <c r="P17" s="40"/>
    </row>
    <row r="18" spans="1:16" ht="12.75">
      <c r="A18" s="9"/>
      <c r="B18" s="10"/>
      <c r="C18" s="382" t="s">
        <v>336</v>
      </c>
      <c r="D18" s="379">
        <v>0</v>
      </c>
      <c r="E18" s="379">
        <v>1663</v>
      </c>
      <c r="F18" s="379">
        <v>546</v>
      </c>
      <c r="G18" s="379">
        <v>3030</v>
      </c>
      <c r="H18" s="379">
        <v>0</v>
      </c>
      <c r="I18" s="379">
        <f t="shared" si="0"/>
        <v>3030</v>
      </c>
      <c r="J18" s="12"/>
      <c r="K18" s="40"/>
      <c r="L18" s="40"/>
      <c r="M18" s="40"/>
      <c r="N18" s="40"/>
      <c r="O18" s="40"/>
      <c r="P18" s="40"/>
    </row>
    <row r="19" spans="1:16" ht="12.75">
      <c r="A19" s="9"/>
      <c r="B19" s="10"/>
      <c r="C19" s="382" t="s">
        <v>337</v>
      </c>
      <c r="D19" s="379">
        <v>0</v>
      </c>
      <c r="E19" s="379">
        <v>1690</v>
      </c>
      <c r="F19" s="379">
        <v>0</v>
      </c>
      <c r="G19" s="379">
        <v>3229</v>
      </c>
      <c r="H19" s="379">
        <v>777</v>
      </c>
      <c r="I19" s="379">
        <f t="shared" si="0"/>
        <v>4006</v>
      </c>
      <c r="J19" s="12"/>
      <c r="K19" s="40"/>
      <c r="L19" s="40"/>
      <c r="M19" s="40"/>
      <c r="N19" s="40"/>
      <c r="O19" s="40"/>
      <c r="P19" s="40"/>
    </row>
    <row r="20" spans="1:16" ht="12.75">
      <c r="A20" s="9"/>
      <c r="B20" s="10"/>
      <c r="C20" s="382" t="s">
        <v>443</v>
      </c>
      <c r="D20" s="379">
        <v>0</v>
      </c>
      <c r="E20" s="379"/>
      <c r="F20" s="379"/>
      <c r="G20" s="379">
        <v>0</v>
      </c>
      <c r="H20" s="379">
        <v>202</v>
      </c>
      <c r="I20" s="379">
        <f t="shared" si="0"/>
        <v>202</v>
      </c>
      <c r="J20" s="12"/>
      <c r="K20" s="40"/>
      <c r="L20" s="40"/>
      <c r="M20" s="40"/>
      <c r="N20" s="40"/>
      <c r="O20" s="40"/>
      <c r="P20" s="40"/>
    </row>
    <row r="21" spans="1:16" ht="15.75" customHeight="1">
      <c r="A21" s="9" t="s">
        <v>115</v>
      </c>
      <c r="B21" s="10" t="s">
        <v>116</v>
      </c>
      <c r="C21" s="377" t="s">
        <v>213</v>
      </c>
      <c r="D21" s="378">
        <v>20605</v>
      </c>
      <c r="E21" s="378">
        <v>20605</v>
      </c>
      <c r="F21" s="379">
        <v>0</v>
      </c>
      <c r="G21" s="378">
        <v>0</v>
      </c>
      <c r="H21" s="379">
        <v>0</v>
      </c>
      <c r="I21" s="379">
        <f t="shared" si="0"/>
        <v>0</v>
      </c>
      <c r="J21" s="14"/>
      <c r="K21" s="40"/>
      <c r="L21" s="40"/>
      <c r="M21" s="40"/>
      <c r="N21" s="40"/>
      <c r="O21" s="40"/>
      <c r="P21" s="40"/>
    </row>
    <row r="22" spans="1:16" ht="29.25" customHeight="1">
      <c r="A22" s="9" t="s">
        <v>107</v>
      </c>
      <c r="B22" s="10" t="s">
        <v>114</v>
      </c>
      <c r="C22" s="377" t="s">
        <v>388</v>
      </c>
      <c r="D22" s="378">
        <v>0</v>
      </c>
      <c r="E22" s="378">
        <v>0</v>
      </c>
      <c r="F22" s="378">
        <v>4207</v>
      </c>
      <c r="G22" s="378">
        <v>926</v>
      </c>
      <c r="H22" s="378">
        <v>0</v>
      </c>
      <c r="I22" s="383">
        <f t="shared" si="0"/>
        <v>926</v>
      </c>
      <c r="J22" s="15"/>
      <c r="K22" s="40"/>
      <c r="L22" s="40"/>
      <c r="M22" s="40"/>
      <c r="N22" s="40"/>
      <c r="O22" s="40"/>
      <c r="P22" s="40"/>
    </row>
    <row r="23" spans="1:16" ht="29.25" customHeight="1">
      <c r="A23" s="9" t="s">
        <v>107</v>
      </c>
      <c r="B23" s="10" t="s">
        <v>114</v>
      </c>
      <c r="C23" s="377" t="s">
        <v>427</v>
      </c>
      <c r="D23" s="378">
        <v>0</v>
      </c>
      <c r="E23" s="378">
        <v>0</v>
      </c>
      <c r="F23" s="378">
        <v>4207</v>
      </c>
      <c r="G23" s="378">
        <v>6634</v>
      </c>
      <c r="H23" s="378">
        <v>0</v>
      </c>
      <c r="I23" s="378">
        <f>G23+H23</f>
        <v>6634</v>
      </c>
      <c r="J23" s="15"/>
      <c r="K23" s="40"/>
      <c r="L23" s="40"/>
      <c r="M23" s="40"/>
      <c r="N23" s="40"/>
      <c r="O23" s="40"/>
      <c r="P23" s="40"/>
    </row>
    <row r="24" spans="1:16" ht="18" customHeight="1">
      <c r="A24" s="361"/>
      <c r="B24" s="362"/>
      <c r="C24" s="360"/>
      <c r="D24" s="363"/>
      <c r="E24" s="363"/>
      <c r="F24" s="363"/>
      <c r="G24" s="363"/>
      <c r="H24" s="363"/>
      <c r="I24" s="363"/>
      <c r="J24" s="15"/>
      <c r="K24" s="41"/>
      <c r="L24" s="41"/>
      <c r="M24" s="41"/>
      <c r="N24" s="41"/>
      <c r="O24" s="41"/>
      <c r="P24" s="41"/>
    </row>
    <row r="25" spans="1:16" ht="13.5" thickBot="1">
      <c r="A25" s="16"/>
      <c r="B25" s="17"/>
      <c r="C25" s="19"/>
      <c r="D25" s="42">
        <f>SUM(D8:D22)</f>
        <v>39425</v>
      </c>
      <c r="E25" s="42">
        <v>42778</v>
      </c>
      <c r="F25" s="42">
        <f>SUM(F8:F22)</f>
        <v>5378</v>
      </c>
      <c r="G25" s="42">
        <v>27363</v>
      </c>
      <c r="H25" s="42">
        <f>SUM(H8:H23)</f>
        <v>730</v>
      </c>
      <c r="I25" s="42">
        <f>SUM(I8:I23)</f>
        <v>28093</v>
      </c>
      <c r="J25" s="20"/>
      <c r="K25" s="42">
        <f>SUM(K8:K22)</f>
        <v>28416</v>
      </c>
      <c r="L25" s="42">
        <v>28416</v>
      </c>
      <c r="M25" s="42">
        <f>SUM(M8:M22)</f>
        <v>3707</v>
      </c>
      <c r="N25" s="42">
        <v>37123</v>
      </c>
      <c r="O25" s="42">
        <f>SUM(O8:O22)</f>
        <v>-1035</v>
      </c>
      <c r="P25" s="42">
        <f>SUM(P8:P22)</f>
        <v>32521</v>
      </c>
    </row>
    <row r="26" spans="1:2" ht="12.75">
      <c r="A26" s="16"/>
      <c r="B26" s="17"/>
    </row>
    <row r="27" spans="1:2" ht="12.75">
      <c r="A27" s="16"/>
      <c r="B27" s="17"/>
    </row>
    <row r="28" spans="1:2" ht="13.5" thickBot="1">
      <c r="A28" s="18" t="s">
        <v>122</v>
      </c>
      <c r="B28" s="19"/>
    </row>
  </sheetData>
  <sheetProtection/>
  <mergeCells count="3">
    <mergeCell ref="C1:P1"/>
    <mergeCell ref="C2:P2"/>
    <mergeCell ref="C3:P3"/>
  </mergeCells>
  <printOptions horizontalCentered="1"/>
  <pageMargins left="0.15748031496062992" right="0.31496062992125984" top="0.5905511811023623" bottom="0.5905511811023623" header="0" footer="0"/>
  <pageSetup fitToHeight="1" fitToWidth="1" horizontalDpi="600" verticalDpi="600" orientation="landscape" paperSize="9" scale="87" r:id="rId1"/>
  <headerFooter alignWithMargins="0">
    <oddHeader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30"/>
  <sheetViews>
    <sheetView zoomScale="80" zoomScaleNormal="80" zoomScaleSheetLayoutView="90" zoomScalePageLayoutView="0" workbookViewId="0" topLeftCell="A16">
      <selection activeCell="A27" sqref="A27:IV30"/>
    </sheetView>
  </sheetViews>
  <sheetFormatPr defaultColWidth="9.140625" defaultRowHeight="12.75"/>
  <cols>
    <col min="1" max="1" width="3.00390625" style="66" customWidth="1"/>
    <col min="2" max="2" width="33.57421875" style="66" customWidth="1"/>
    <col min="3" max="3" width="9.28125" style="66" customWidth="1"/>
    <col min="4" max="4" width="10.421875" style="66" customWidth="1"/>
    <col min="5" max="5" width="11.421875" style="66" customWidth="1"/>
    <col min="6" max="6" width="10.00390625" style="66" customWidth="1"/>
    <col min="7" max="7" width="10.421875" style="66" customWidth="1"/>
    <col min="8" max="8" width="10.28125" style="66" customWidth="1"/>
    <col min="9" max="9" width="9.8515625" style="66" customWidth="1"/>
    <col min="10" max="10" width="9.7109375" style="66" customWidth="1"/>
    <col min="11" max="11" width="10.28125" style="66" customWidth="1"/>
    <col min="12" max="12" width="10.57421875" style="66" customWidth="1"/>
    <col min="13" max="13" width="10.421875" style="66" customWidth="1"/>
    <col min="14" max="14" width="11.28125" style="66" customWidth="1"/>
    <col min="15" max="15" width="14.00390625" style="66" customWidth="1"/>
    <col min="16" max="16384" width="9.140625" style="66" customWidth="1"/>
  </cols>
  <sheetData>
    <row r="1" spans="1:20" s="89" customFormat="1" ht="15.75">
      <c r="A1" s="422" t="s">
        <v>328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92"/>
      <c r="Q1" s="92"/>
      <c r="R1" s="92"/>
      <c r="S1" s="92"/>
      <c r="T1" s="92"/>
    </row>
    <row r="2" spans="1:20" s="89" customFormat="1" ht="15.75">
      <c r="A2" s="422" t="s">
        <v>445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92"/>
      <c r="Q2" s="92"/>
      <c r="R2" s="92"/>
      <c r="S2" s="92"/>
      <c r="T2" s="92"/>
    </row>
    <row r="3" spans="3:15" s="89" customFormat="1" ht="14.25">
      <c r="C3" s="91"/>
      <c r="D3" s="91"/>
      <c r="O3" s="93" t="s">
        <v>429</v>
      </c>
    </row>
    <row r="4" spans="3:15" s="89" customFormat="1" ht="12.75">
      <c r="C4" s="91"/>
      <c r="D4" s="91"/>
      <c r="N4" s="423" t="s">
        <v>321</v>
      </c>
      <c r="O4" s="423"/>
    </row>
    <row r="5" spans="1:15" ht="27.75" customHeight="1">
      <c r="A5" s="68" t="s">
        <v>286</v>
      </c>
      <c r="B5" s="69" t="s">
        <v>212</v>
      </c>
      <c r="C5" s="69" t="s">
        <v>287</v>
      </c>
      <c r="D5" s="69" t="s">
        <v>288</v>
      </c>
      <c r="E5" s="69" t="s">
        <v>289</v>
      </c>
      <c r="F5" s="69" t="s">
        <v>290</v>
      </c>
      <c r="G5" s="69" t="s">
        <v>291</v>
      </c>
      <c r="H5" s="69" t="s">
        <v>292</v>
      </c>
      <c r="I5" s="69" t="s">
        <v>293</v>
      </c>
      <c r="J5" s="69" t="s">
        <v>294</v>
      </c>
      <c r="K5" s="69" t="s">
        <v>295</v>
      </c>
      <c r="L5" s="69" t="s">
        <v>296</v>
      </c>
      <c r="M5" s="69" t="s">
        <v>297</v>
      </c>
      <c r="N5" s="69" t="s">
        <v>298</v>
      </c>
      <c r="O5" s="69" t="s">
        <v>284</v>
      </c>
    </row>
    <row r="6" spans="1:15" ht="27.75" customHeight="1">
      <c r="A6" s="70"/>
      <c r="B6" s="71" t="s">
        <v>299</v>
      </c>
      <c r="C6" s="72"/>
      <c r="D6" s="73">
        <f>C26</f>
        <v>16971</v>
      </c>
      <c r="E6" s="73">
        <f aca="true" t="shared" si="0" ref="E6:N6">D26</f>
        <v>13402</v>
      </c>
      <c r="F6" s="73">
        <f t="shared" si="0"/>
        <v>53337</v>
      </c>
      <c r="G6" s="73">
        <f t="shared" si="0"/>
        <v>53282</v>
      </c>
      <c r="H6" s="73">
        <f t="shared" si="0"/>
        <v>46350</v>
      </c>
      <c r="I6" s="73">
        <f t="shared" si="0"/>
        <v>35387</v>
      </c>
      <c r="J6" s="73">
        <f t="shared" si="0"/>
        <v>29202</v>
      </c>
      <c r="K6" s="73">
        <f t="shared" si="0"/>
        <v>23466</v>
      </c>
      <c r="L6" s="73">
        <f t="shared" si="0"/>
        <v>38991</v>
      </c>
      <c r="M6" s="73">
        <f t="shared" si="0"/>
        <v>-6695</v>
      </c>
      <c r="N6" s="73">
        <f t="shared" si="0"/>
        <v>-5928</v>
      </c>
      <c r="O6" s="72"/>
    </row>
    <row r="7" spans="1:15" ht="22.5" customHeight="1">
      <c r="A7" s="74" t="s">
        <v>123</v>
      </c>
      <c r="B7" s="75" t="s">
        <v>27</v>
      </c>
      <c r="C7" s="76">
        <v>13297</v>
      </c>
      <c r="D7" s="76">
        <v>2300</v>
      </c>
      <c r="E7" s="76">
        <v>2470</v>
      </c>
      <c r="F7" s="76">
        <v>2470</v>
      </c>
      <c r="G7" s="76">
        <v>2470</v>
      </c>
      <c r="H7" s="76">
        <v>2240</v>
      </c>
      <c r="I7" s="76">
        <v>2140</v>
      </c>
      <c r="J7" s="76">
        <v>2214</v>
      </c>
      <c r="K7" s="76">
        <v>2754</v>
      </c>
      <c r="L7" s="76">
        <v>2507</v>
      </c>
      <c r="M7" s="76">
        <v>2485</v>
      </c>
      <c r="N7" s="76">
        <v>3792</v>
      </c>
      <c r="O7" s="364">
        <f>SUM(C7:N7)</f>
        <v>41139</v>
      </c>
    </row>
    <row r="8" spans="1:15" ht="21.75" customHeight="1">
      <c r="A8" s="74" t="s">
        <v>124</v>
      </c>
      <c r="B8" s="75" t="s">
        <v>15</v>
      </c>
      <c r="C8" s="76">
        <v>15</v>
      </c>
      <c r="D8" s="76">
        <v>15</v>
      </c>
      <c r="E8" s="76">
        <v>40883</v>
      </c>
      <c r="F8" s="76">
        <v>20</v>
      </c>
      <c r="G8" s="76">
        <v>10</v>
      </c>
      <c r="H8" s="76">
        <v>10</v>
      </c>
      <c r="I8" s="76">
        <v>10</v>
      </c>
      <c r="J8" s="76">
        <v>100</v>
      </c>
      <c r="K8" s="76">
        <v>21771</v>
      </c>
      <c r="L8" s="76">
        <v>5000</v>
      </c>
      <c r="M8" s="76">
        <v>5000</v>
      </c>
      <c r="N8" s="76">
        <v>10241</v>
      </c>
      <c r="O8" s="364">
        <f aca="true" t="shared" si="1" ref="O8:O13">SUM(C8:N8)</f>
        <v>83075</v>
      </c>
    </row>
    <row r="9" spans="1:15" ht="34.5" customHeight="1">
      <c r="A9" s="74" t="s">
        <v>125</v>
      </c>
      <c r="B9" s="75" t="s">
        <v>309</v>
      </c>
      <c r="C9" s="76">
        <v>9624</v>
      </c>
      <c r="D9" s="76">
        <v>9740</v>
      </c>
      <c r="E9" s="76">
        <v>9740</v>
      </c>
      <c r="F9" s="76">
        <v>9740</v>
      </c>
      <c r="G9" s="76">
        <v>9740</v>
      </c>
      <c r="H9" s="76">
        <v>9848</v>
      </c>
      <c r="I9" s="76">
        <v>10527</v>
      </c>
      <c r="J9" s="76">
        <v>9740</v>
      </c>
      <c r="K9" s="76">
        <v>9740</v>
      </c>
      <c r="L9" s="76">
        <v>10369</v>
      </c>
      <c r="M9" s="76">
        <v>9740</v>
      </c>
      <c r="N9" s="76">
        <v>9924</v>
      </c>
      <c r="O9" s="364">
        <f t="shared" si="1"/>
        <v>118472</v>
      </c>
    </row>
    <row r="10" spans="1:15" ht="27.75" customHeight="1">
      <c r="A10" s="74" t="s">
        <v>126</v>
      </c>
      <c r="B10" s="77" t="s">
        <v>310</v>
      </c>
      <c r="C10" s="76">
        <v>3107</v>
      </c>
      <c r="D10" s="76">
        <v>3216</v>
      </c>
      <c r="E10" s="76">
        <v>3230</v>
      </c>
      <c r="F10" s="76">
        <v>3230</v>
      </c>
      <c r="G10" s="76">
        <v>3230</v>
      </c>
      <c r="H10" s="76">
        <v>3230</v>
      </c>
      <c r="I10" s="76">
        <v>3189</v>
      </c>
      <c r="J10" s="76">
        <v>3150</v>
      </c>
      <c r="K10" s="76">
        <v>3150</v>
      </c>
      <c r="L10" s="76">
        <v>3140</v>
      </c>
      <c r="M10" s="76">
        <v>3140</v>
      </c>
      <c r="N10" s="76">
        <v>3370</v>
      </c>
      <c r="O10" s="364">
        <f t="shared" si="1"/>
        <v>38382</v>
      </c>
    </row>
    <row r="11" spans="1:15" ht="33.75" customHeight="1">
      <c r="A11" s="74" t="s">
        <v>127</v>
      </c>
      <c r="B11" s="77" t="s">
        <v>308</v>
      </c>
      <c r="C11" s="76"/>
      <c r="D11" s="76"/>
      <c r="E11" s="76"/>
      <c r="F11" s="76"/>
      <c r="G11" s="76"/>
      <c r="H11" s="70"/>
      <c r="I11" s="76"/>
      <c r="J11" s="76">
        <v>20</v>
      </c>
      <c r="K11" s="76"/>
      <c r="L11" s="76"/>
      <c r="M11" s="76">
        <v>30</v>
      </c>
      <c r="N11" s="76">
        <v>100</v>
      </c>
      <c r="O11" s="364">
        <f t="shared" si="1"/>
        <v>150</v>
      </c>
    </row>
    <row r="12" spans="1:15" ht="33.75" customHeight="1">
      <c r="A12" s="74" t="s">
        <v>128</v>
      </c>
      <c r="B12" s="77" t="s">
        <v>311</v>
      </c>
      <c r="C12" s="76"/>
      <c r="D12" s="76"/>
      <c r="E12" s="76">
        <v>5964</v>
      </c>
      <c r="F12" s="76">
        <v>7900</v>
      </c>
      <c r="G12" s="76"/>
      <c r="H12" s="70"/>
      <c r="I12" s="76"/>
      <c r="J12" s="76">
        <v>140</v>
      </c>
      <c r="K12" s="76"/>
      <c r="L12" s="76"/>
      <c r="M12" s="76"/>
      <c r="N12" s="76">
        <v>4269</v>
      </c>
      <c r="O12" s="364">
        <f>SUM(C12:N12)</f>
        <v>18273</v>
      </c>
    </row>
    <row r="13" spans="1:15" ht="27.75" customHeight="1">
      <c r="A13" s="74" t="s">
        <v>129</v>
      </c>
      <c r="B13" s="77" t="s">
        <v>300</v>
      </c>
      <c r="C13" s="76">
        <v>10428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364">
        <f t="shared" si="1"/>
        <v>10428</v>
      </c>
    </row>
    <row r="14" spans="1:15" s="87" customFormat="1" ht="27.75" customHeight="1">
      <c r="A14" s="83"/>
      <c r="B14" s="84" t="s">
        <v>301</v>
      </c>
      <c r="C14" s="85">
        <f aca="true" t="shared" si="2" ref="C14:N14">SUM(C7:C13)</f>
        <v>36471</v>
      </c>
      <c r="D14" s="85">
        <f t="shared" si="2"/>
        <v>15271</v>
      </c>
      <c r="E14" s="85">
        <f t="shared" si="2"/>
        <v>62287</v>
      </c>
      <c r="F14" s="85">
        <f t="shared" si="2"/>
        <v>23360</v>
      </c>
      <c r="G14" s="85">
        <f t="shared" si="2"/>
        <v>15450</v>
      </c>
      <c r="H14" s="85">
        <f t="shared" si="2"/>
        <v>15328</v>
      </c>
      <c r="I14" s="85">
        <f t="shared" si="2"/>
        <v>15866</v>
      </c>
      <c r="J14" s="85">
        <f t="shared" si="2"/>
        <v>15364</v>
      </c>
      <c r="K14" s="85">
        <f t="shared" si="2"/>
        <v>37415</v>
      </c>
      <c r="L14" s="85">
        <f t="shared" si="2"/>
        <v>21016</v>
      </c>
      <c r="M14" s="85">
        <f t="shared" si="2"/>
        <v>20395</v>
      </c>
      <c r="N14" s="85">
        <f t="shared" si="2"/>
        <v>31696</v>
      </c>
      <c r="O14" s="86">
        <f>SUM(O7:O13)</f>
        <v>309919</v>
      </c>
    </row>
    <row r="15" spans="1:15" ht="27.75" customHeight="1">
      <c r="A15" s="70"/>
      <c r="B15" s="71" t="s">
        <v>102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2"/>
    </row>
    <row r="16" spans="1:15" ht="27.75" customHeight="1">
      <c r="A16" s="74" t="s">
        <v>130</v>
      </c>
      <c r="B16" s="79" t="s">
        <v>54</v>
      </c>
      <c r="C16" s="76">
        <v>6550</v>
      </c>
      <c r="D16" s="76">
        <v>6550</v>
      </c>
      <c r="E16" s="76">
        <v>6550</v>
      </c>
      <c r="F16" s="76">
        <v>6653</v>
      </c>
      <c r="G16" s="76">
        <v>6888</v>
      </c>
      <c r="H16" s="76">
        <v>6785</v>
      </c>
      <c r="I16" s="76">
        <v>6885</v>
      </c>
      <c r="J16" s="76">
        <v>6885</v>
      </c>
      <c r="K16" s="76">
        <v>6850</v>
      </c>
      <c r="L16" s="76">
        <v>6847</v>
      </c>
      <c r="M16" s="76">
        <v>6952</v>
      </c>
      <c r="N16" s="76">
        <v>8120</v>
      </c>
      <c r="O16" s="365">
        <f aca="true" t="shared" si="3" ref="O16:O22">SUM(C16:N16)</f>
        <v>82515</v>
      </c>
    </row>
    <row r="17" spans="1:15" ht="27.75" customHeight="1">
      <c r="A17" s="74" t="s">
        <v>131</v>
      </c>
      <c r="B17" s="79" t="s">
        <v>302</v>
      </c>
      <c r="C17" s="76">
        <v>1635</v>
      </c>
      <c r="D17" s="76">
        <v>1635</v>
      </c>
      <c r="E17" s="76">
        <v>1635</v>
      </c>
      <c r="F17" s="76">
        <v>1639</v>
      </c>
      <c r="G17" s="76">
        <v>1682</v>
      </c>
      <c r="H17" s="76">
        <v>1682</v>
      </c>
      <c r="I17" s="76">
        <v>1781</v>
      </c>
      <c r="J17" s="76">
        <v>1730</v>
      </c>
      <c r="K17" s="76">
        <v>1730</v>
      </c>
      <c r="L17" s="76">
        <v>1796</v>
      </c>
      <c r="M17" s="76">
        <v>1791</v>
      </c>
      <c r="N17" s="76">
        <v>2711</v>
      </c>
      <c r="O17" s="365">
        <f t="shared" si="3"/>
        <v>21447</v>
      </c>
    </row>
    <row r="18" spans="1:15" ht="27.75" customHeight="1">
      <c r="A18" s="74" t="s">
        <v>214</v>
      </c>
      <c r="B18" s="80" t="s">
        <v>69</v>
      </c>
      <c r="C18" s="76">
        <v>5800</v>
      </c>
      <c r="D18" s="76">
        <v>6100</v>
      </c>
      <c r="E18" s="76">
        <v>6125</v>
      </c>
      <c r="F18" s="76">
        <v>6453</v>
      </c>
      <c r="G18" s="76">
        <v>6315</v>
      </c>
      <c r="H18" s="76">
        <v>6425</v>
      </c>
      <c r="I18" s="76">
        <v>6425</v>
      </c>
      <c r="J18" s="76">
        <v>6525</v>
      </c>
      <c r="K18" s="76">
        <v>6325</v>
      </c>
      <c r="L18" s="76">
        <v>6125</v>
      </c>
      <c r="M18" s="76">
        <v>6125</v>
      </c>
      <c r="N18" s="76">
        <v>6436</v>
      </c>
      <c r="O18" s="365">
        <f t="shared" si="3"/>
        <v>75179</v>
      </c>
    </row>
    <row r="19" spans="1:15" ht="27.75" customHeight="1">
      <c r="A19" s="74" t="s">
        <v>215</v>
      </c>
      <c r="B19" s="81" t="s">
        <v>85</v>
      </c>
      <c r="C19" s="76">
        <v>665</v>
      </c>
      <c r="D19" s="76">
        <v>490</v>
      </c>
      <c r="E19" s="76">
        <v>490</v>
      </c>
      <c r="F19" s="76">
        <v>320</v>
      </c>
      <c r="G19" s="76">
        <v>320</v>
      </c>
      <c r="H19" s="76">
        <v>320</v>
      </c>
      <c r="I19" s="76">
        <v>320</v>
      </c>
      <c r="J19" s="76">
        <v>495</v>
      </c>
      <c r="K19" s="76">
        <v>2720</v>
      </c>
      <c r="L19" s="76">
        <v>320</v>
      </c>
      <c r="M19" s="76">
        <v>320</v>
      </c>
      <c r="N19" s="76">
        <v>1642</v>
      </c>
      <c r="O19" s="365">
        <f t="shared" si="3"/>
        <v>8422</v>
      </c>
    </row>
    <row r="20" spans="1:15" ht="32.25" customHeight="1">
      <c r="A20" s="74" t="s">
        <v>216</v>
      </c>
      <c r="B20" s="81" t="s">
        <v>231</v>
      </c>
      <c r="C20" s="76">
        <v>4065</v>
      </c>
      <c r="D20" s="76">
        <v>4065</v>
      </c>
      <c r="E20" s="76">
        <v>5125</v>
      </c>
      <c r="F20" s="76">
        <v>7065</v>
      </c>
      <c r="G20" s="76">
        <v>4227</v>
      </c>
      <c r="H20" s="76">
        <v>4180</v>
      </c>
      <c r="I20" s="76">
        <v>4180</v>
      </c>
      <c r="J20" s="76">
        <v>4235</v>
      </c>
      <c r="K20" s="76">
        <v>4265</v>
      </c>
      <c r="L20" s="76">
        <v>4253</v>
      </c>
      <c r="M20" s="76">
        <v>4440</v>
      </c>
      <c r="N20" s="76">
        <v>4385</v>
      </c>
      <c r="O20" s="365">
        <f t="shared" si="3"/>
        <v>54485</v>
      </c>
    </row>
    <row r="21" spans="1:15" ht="27.75" customHeight="1">
      <c r="A21" s="74" t="s">
        <v>217</v>
      </c>
      <c r="B21" s="80" t="s">
        <v>303</v>
      </c>
      <c r="C21" s="76">
        <v>785</v>
      </c>
      <c r="D21" s="76"/>
      <c r="E21" s="76">
        <v>2345</v>
      </c>
      <c r="F21" s="76">
        <v>785</v>
      </c>
      <c r="G21" s="76">
        <v>1260</v>
      </c>
      <c r="H21" s="76">
        <v>3315</v>
      </c>
      <c r="I21" s="76">
        <v>1105</v>
      </c>
      <c r="J21" s="76">
        <v>304</v>
      </c>
      <c r="K21" s="76"/>
      <c r="L21" s="76"/>
      <c r="M21" s="76"/>
      <c r="N21" s="76">
        <v>590</v>
      </c>
      <c r="O21" s="365">
        <f t="shared" si="3"/>
        <v>10489</v>
      </c>
    </row>
    <row r="22" spans="1:15" ht="27.75" customHeight="1">
      <c r="A22" s="74" t="s">
        <v>218</v>
      </c>
      <c r="B22" s="80" t="s">
        <v>304</v>
      </c>
      <c r="C22" s="76"/>
      <c r="D22" s="76"/>
      <c r="E22" s="76">
        <v>82</v>
      </c>
      <c r="F22" s="76">
        <v>500</v>
      </c>
      <c r="G22" s="76">
        <v>1690</v>
      </c>
      <c r="H22" s="76">
        <v>3584</v>
      </c>
      <c r="I22" s="76">
        <v>1355</v>
      </c>
      <c r="J22" s="76">
        <v>926</v>
      </c>
      <c r="K22" s="76"/>
      <c r="L22" s="76">
        <v>7361</v>
      </c>
      <c r="M22" s="76"/>
      <c r="N22" s="76">
        <v>2389</v>
      </c>
      <c r="O22" s="365">
        <f t="shared" si="3"/>
        <v>17887</v>
      </c>
    </row>
    <row r="23" spans="1:15" ht="27.75" customHeight="1">
      <c r="A23" s="74" t="s">
        <v>219</v>
      </c>
      <c r="B23" s="77" t="s">
        <v>305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365">
        <f>SUM(C23:N23)</f>
        <v>0</v>
      </c>
    </row>
    <row r="24" spans="1:15" ht="27.75" customHeight="1">
      <c r="A24" s="74" t="s">
        <v>350</v>
      </c>
      <c r="B24" s="77" t="s">
        <v>433</v>
      </c>
      <c r="C24" s="76"/>
      <c r="D24" s="76"/>
      <c r="E24" s="76"/>
      <c r="F24" s="76"/>
      <c r="G24" s="76"/>
      <c r="H24" s="76"/>
      <c r="I24" s="76"/>
      <c r="J24" s="76"/>
      <c r="K24" s="76"/>
      <c r="L24" s="76">
        <v>40000</v>
      </c>
      <c r="M24" s="76"/>
      <c r="N24" s="76"/>
      <c r="O24" s="365">
        <f>SUM(C24:N24)</f>
        <v>40000</v>
      </c>
    </row>
    <row r="25" spans="1:15" s="87" customFormat="1" ht="27.75" customHeight="1">
      <c r="A25" s="83"/>
      <c r="B25" s="84" t="s">
        <v>306</v>
      </c>
      <c r="C25" s="85">
        <f aca="true" t="shared" si="4" ref="C25:N25">SUM(C16:C24)</f>
        <v>19500</v>
      </c>
      <c r="D25" s="85">
        <f t="shared" si="4"/>
        <v>18840</v>
      </c>
      <c r="E25" s="85">
        <f t="shared" si="4"/>
        <v>22352</v>
      </c>
      <c r="F25" s="85">
        <f t="shared" si="4"/>
        <v>23415</v>
      </c>
      <c r="G25" s="85">
        <f t="shared" si="4"/>
        <v>22382</v>
      </c>
      <c r="H25" s="85">
        <f t="shared" si="4"/>
        <v>26291</v>
      </c>
      <c r="I25" s="85">
        <f t="shared" si="4"/>
        <v>22051</v>
      </c>
      <c r="J25" s="85">
        <f t="shared" si="4"/>
        <v>21100</v>
      </c>
      <c r="K25" s="85">
        <f t="shared" si="4"/>
        <v>21890</v>
      </c>
      <c r="L25" s="85">
        <f t="shared" si="4"/>
        <v>66702</v>
      </c>
      <c r="M25" s="85">
        <f t="shared" si="4"/>
        <v>19628</v>
      </c>
      <c r="N25" s="85">
        <f t="shared" si="4"/>
        <v>26273</v>
      </c>
      <c r="O25" s="86">
        <f>SUM(O16:O24)</f>
        <v>310424</v>
      </c>
    </row>
    <row r="26" spans="1:15" ht="15.75">
      <c r="A26" s="70"/>
      <c r="B26" s="71" t="s">
        <v>307</v>
      </c>
      <c r="C26" s="82">
        <f>C14-C25</f>
        <v>16971</v>
      </c>
      <c r="D26" s="82">
        <f aca="true" t="shared" si="5" ref="D26:N26">D6+D14-D25</f>
        <v>13402</v>
      </c>
      <c r="E26" s="82">
        <f t="shared" si="5"/>
        <v>53337</v>
      </c>
      <c r="F26" s="82">
        <f t="shared" si="5"/>
        <v>53282</v>
      </c>
      <c r="G26" s="82">
        <f t="shared" si="5"/>
        <v>46350</v>
      </c>
      <c r="H26" s="82">
        <f t="shared" si="5"/>
        <v>35387</v>
      </c>
      <c r="I26" s="82">
        <f t="shared" si="5"/>
        <v>29202</v>
      </c>
      <c r="J26" s="82">
        <f t="shared" si="5"/>
        <v>23466</v>
      </c>
      <c r="K26" s="82">
        <f t="shared" si="5"/>
        <v>38991</v>
      </c>
      <c r="L26" s="82">
        <f t="shared" si="5"/>
        <v>-6695</v>
      </c>
      <c r="M26" s="82">
        <f t="shared" si="5"/>
        <v>-5928</v>
      </c>
      <c r="N26" s="82">
        <f t="shared" si="5"/>
        <v>-505</v>
      </c>
      <c r="O26" s="70"/>
    </row>
    <row r="27" ht="12.75" hidden="1"/>
    <row r="28" spans="3:14" ht="12.75" hidden="1">
      <c r="C28" s="88" t="s">
        <v>315</v>
      </c>
      <c r="E28" s="88" t="s">
        <v>315</v>
      </c>
      <c r="F28" s="88" t="s">
        <v>312</v>
      </c>
      <c r="G28" s="88" t="s">
        <v>343</v>
      </c>
      <c r="H28" s="88" t="s">
        <v>342</v>
      </c>
      <c r="I28" s="88" t="s">
        <v>313</v>
      </c>
      <c r="J28" s="88" t="s">
        <v>315</v>
      </c>
      <c r="K28" s="88" t="s">
        <v>316</v>
      </c>
      <c r="N28" s="88" t="s">
        <v>315</v>
      </c>
    </row>
    <row r="29" spans="5:13" ht="12.75" hidden="1">
      <c r="E29" s="88" t="s">
        <v>314</v>
      </c>
      <c r="F29" s="88" t="s">
        <v>317</v>
      </c>
      <c r="G29" s="88"/>
      <c r="H29" s="88" t="s">
        <v>318</v>
      </c>
      <c r="I29" s="88" t="s">
        <v>314</v>
      </c>
      <c r="J29" s="88" t="s">
        <v>390</v>
      </c>
      <c r="K29" s="88" t="s">
        <v>319</v>
      </c>
      <c r="M29" s="88" t="s">
        <v>320</v>
      </c>
    </row>
    <row r="30" spans="2:5" ht="22.5" customHeight="1" hidden="1">
      <c r="B30" s="67"/>
      <c r="E30" s="88" t="s">
        <v>344</v>
      </c>
    </row>
  </sheetData>
  <sheetProtection/>
  <mergeCells count="3">
    <mergeCell ref="A1:O1"/>
    <mergeCell ref="N4:O4"/>
    <mergeCell ref="A2:O2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2016-01-19T13:26:06Z</cp:lastPrinted>
  <dcterms:created xsi:type="dcterms:W3CDTF">2014-10-28T13:28:45Z</dcterms:created>
  <dcterms:modified xsi:type="dcterms:W3CDTF">2016-01-19T13:26:30Z</dcterms:modified>
  <cp:category/>
  <cp:version/>
  <cp:contentType/>
  <cp:contentStatus/>
</cp:coreProperties>
</file>