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476" windowWidth="5760" windowHeight="6585" firstSheet="6" activeTab="18"/>
  </bookViews>
  <sheets>
    <sheet name="bor." sheetId="1" r:id="rId1"/>
    <sheet name="1.mell." sheetId="2" r:id="rId2"/>
    <sheet name="2.mell." sheetId="3" r:id="rId3"/>
    <sheet name="2.a.mell." sheetId="4" r:id="rId4"/>
    <sheet name="2.b.mell." sheetId="5" r:id="rId5"/>
    <sheet name="3.mell." sheetId="6" r:id="rId6"/>
    <sheet name="4. mell." sheetId="7" r:id="rId7"/>
    <sheet name="5.mell." sheetId="8" r:id="rId8"/>
    <sheet name="6.mell." sheetId="9" r:id="rId9"/>
    <sheet name="7.mell." sheetId="10" r:id="rId10"/>
    <sheet name="8.a.mell." sheetId="11" r:id="rId11"/>
    <sheet name="8.b.mell." sheetId="12" r:id="rId12"/>
    <sheet name="9.mell." sheetId="13" r:id="rId13"/>
    <sheet name="10..mell." sheetId="14" r:id="rId14"/>
    <sheet name="11.mell." sheetId="15" r:id="rId15"/>
    <sheet name="12.mell." sheetId="16" r:id="rId16"/>
    <sheet name="13. mell." sheetId="17" r:id="rId17"/>
    <sheet name="14.mell." sheetId="18" r:id="rId18"/>
    <sheet name="15.mell." sheetId="19" r:id="rId19"/>
  </sheets>
  <definedNames/>
  <calcPr fullCalcOnLoad="1"/>
</workbook>
</file>

<file path=xl/sharedStrings.xml><?xml version="1.0" encoding="utf-8"?>
<sst xmlns="http://schemas.openxmlformats.org/spreadsheetml/2006/main" count="1477" uniqueCount="820">
  <si>
    <t>2.b. melléklet a 7/2014. (IV. 29.)  zárszámadási rendelethez</t>
  </si>
  <si>
    <t>3. melléklet a  7/2014. (IV. 29.)  zárszámadási rendelethez</t>
  </si>
  <si>
    <t>4. melléklet a 7/2014. (IV. 29.)  zárszámadási rendelethez</t>
  </si>
  <si>
    <t>5. melléklet a 7/2014. (IV. 29.) zárszámadási rendelethez</t>
  </si>
  <si>
    <t>6. melléklet a 7/2014. (IV. 29.)  zárszámadási rendelethez</t>
  </si>
  <si>
    <t>7. melléklet a 7/2014. (IV. 29.)  számú zárszámadási rendelethez</t>
  </si>
  <si>
    <t>8.a. melléklet a 7/2014. (IV. 29.)  zárszámadási rendelethez</t>
  </si>
  <si>
    <t>8.b. melléklet a 7/2014. (IV. 29.)  zárszámadási rendelethez</t>
  </si>
  <si>
    <t>9. melléklet a 7/2014. (IV. 29.)  zárszámadási rendelethez</t>
  </si>
  <si>
    <t>10. melléklet a 7/2014. (IV. 29.)  zárszámadási rendelethez</t>
  </si>
  <si>
    <t>11. melléklet a 7/2014. (IV. 29.)  önkormányzati rendelethez</t>
  </si>
  <si>
    <t>12. melléklet a 7/2014. (IV. 29.)  zárszámadási rendelethez</t>
  </si>
  <si>
    <t>13. melléklet a 7/2014. (IV. 29.)  zárszámadási rendelethez</t>
  </si>
  <si>
    <t>14. melléklet a 7/2014. (IV. 29.)  zárszámadási rendelethez</t>
  </si>
  <si>
    <t>15. melléklet a 7/2014. (IV. 29.)  önkormányzati rendelethez</t>
  </si>
  <si>
    <t>háromszázhatvanöt nap időtartamú halasztott fizetés, részletfizetés</t>
  </si>
  <si>
    <t>fizetési kötelezettség összesen</t>
  </si>
  <si>
    <t>Fizetési kötelezettséggel csökkentett saját bevétel összege</t>
  </si>
  <si>
    <t>Sitke község Önkormányzata saját bevételeinek, valamint az adósságot keletkeztető ügyleteiből eredő</t>
  </si>
  <si>
    <t>SÁGHEGY Leader Egyesület tagdíj</t>
  </si>
  <si>
    <t>Közös hivatali feladatok ellátása</t>
  </si>
  <si>
    <t>Viziközműhasználati díj átadása</t>
  </si>
  <si>
    <t xml:space="preserve">Normatív lakásfenntartási támogatás </t>
  </si>
  <si>
    <t>Gyermekek nyári üdültetésének támogatása</t>
  </si>
  <si>
    <t>SITKE KÖZSÉG ÖNKORMÁNYZATA 2013. ÉVI BERUHÁZÁSAI</t>
  </si>
  <si>
    <t xml:space="preserve">szennyvízcsatorna hálózat kiépítése (NYDOP-4.1.1/A-09-2009-0028) </t>
  </si>
  <si>
    <t>szennyvíztisztító telepen indukciós áramlásmérő telepítése</t>
  </si>
  <si>
    <t>841 126 Önkormányzatok és többcélú kistérségi társulások igazgatási tevékenysége</t>
  </si>
  <si>
    <t>notebook beszerzése</t>
  </si>
  <si>
    <t>településrendezési eszközök módosítása</t>
  </si>
  <si>
    <t xml:space="preserve">SITKE KÖZSÉG ÖNKORMÁNYZATA 2013. ÉVI MŰKÖDÉSI ÉS FEJLESZTÉSI CÉLÚ </t>
  </si>
  <si>
    <t>(közgazdasági tagolásban)</t>
  </si>
  <si>
    <t xml:space="preserve">            ( e Ft-ban )</t>
  </si>
  <si>
    <t>módosított</t>
  </si>
  <si>
    <t>I. MŰKÖDÉSI KÖLTSÉGVETÉS</t>
  </si>
  <si>
    <t xml:space="preserve">Intézményi működési bevételek </t>
  </si>
  <si>
    <t xml:space="preserve">Önkormányzatok működési költségvetési támogatása </t>
  </si>
  <si>
    <t>Működési célú visszatérítendő támogatások visszatérülése államháztartáson kívülről</t>
  </si>
  <si>
    <t>Dologi kiadások és egyéb folyó kiadások - kamat kiadások nélkül</t>
  </si>
  <si>
    <t>Társadalom, szociálpolitikai és egyéb társadalombiztosítási juttatások</t>
  </si>
  <si>
    <t>működési célú visszatérítendő támogatások, kölcsönök nyújtása államháztartáson kívülre</t>
  </si>
  <si>
    <t>Előző évi pénzmaradvány átadása</t>
  </si>
  <si>
    <t>-  2  -</t>
  </si>
  <si>
    <t>II. FELHALMOZÁSI KÖLTSÉGVETÉS</t>
  </si>
  <si>
    <t>Önkormányzat felhalmozási bevételei</t>
  </si>
  <si>
    <t>Felhalmozási célú költségvetési támogatás</t>
  </si>
  <si>
    <t>Továbbadási célú felhalmozási bevétel</t>
  </si>
  <si>
    <t>Felhalmozási célú visszatérítendő támogatások, kölcsönök visszatérülése államháztartáson kívülről</t>
  </si>
  <si>
    <t>Felhalmozási célú pénzeszközátadás államháztartáson kívülre</t>
  </si>
  <si>
    <t>Felhalmozási célú visszatérítendő támogatások, kölcsönök nyújtása államháztartáson kívülre</t>
  </si>
  <si>
    <t>Pénzügyi befektetések</t>
  </si>
  <si>
    <t>-  3  -</t>
  </si>
  <si>
    <t>Rövid lejáratú értékpapírok értékesítése, kibocsátása</t>
  </si>
  <si>
    <t>Hosszú lejáratú hitel felvétele</t>
  </si>
  <si>
    <t>Függő, átfutó kiegyenlítő bevételek</t>
  </si>
  <si>
    <t>Finanszírozási bevételek összesen:</t>
  </si>
  <si>
    <t>Rövid lejáratú értékpapírok beváltása, vásárlása</t>
  </si>
  <si>
    <t>Hosszú lejáratú értékpapírok törlesztése</t>
  </si>
  <si>
    <t>Függő, átfutó kiegyenlítő kiadások</t>
  </si>
  <si>
    <t>Finanszírozási kiadások összesen:</t>
  </si>
  <si>
    <t>Önkormányzat bevételei mindösszesen:</t>
  </si>
  <si>
    <t>Önkormányzat kiadásai mindösszesen:</t>
  </si>
  <si>
    <t>Pénzügyi lízing miatti kötelezettségek</t>
  </si>
  <si>
    <t xml:space="preserve">ebből: - likvid hitelek </t>
  </si>
  <si>
    <t>Rövid lejáratú tartozások kötvénykibocsátásból</t>
  </si>
  <si>
    <t>ebből: - rövid lejáratú működési célú kötvénykibocsátások</t>
  </si>
  <si>
    <t xml:space="preserve">             -felhalmozási célú kötvénykibocsátásból származó tartozások </t>
  </si>
  <si>
    <t xml:space="preserve">             -működési célú kötvénykibocsátásból származó tartozások </t>
  </si>
  <si>
    <t xml:space="preserve">   ebből:   - váltótartozások</t>
  </si>
  <si>
    <t>SITKE KÖZSÉG ÖNKORMÁNYZATA 2013. ÉVI VAGYONMÉRLEGE</t>
  </si>
  <si>
    <t>helyi önkormányzatok működésének általános támogatása</t>
  </si>
  <si>
    <t>települési önkormányzatok működésének támogatása</t>
  </si>
  <si>
    <t>önkormányzati hivatal működésének támogatása</t>
  </si>
  <si>
    <t>település-üzemeltetéshez kapcsolódó feladatellátás támogatása</t>
  </si>
  <si>
    <t>beszámítás összege</t>
  </si>
  <si>
    <t>egyéb kötelező önkormányzati feladatok támogatása</t>
  </si>
  <si>
    <t>települési önkormányzatok szociális és gyermekjóléti feladatainak támogatása</t>
  </si>
  <si>
    <t>Hozzájárulás a pénzbeli szociális ellátásokhoz</t>
  </si>
  <si>
    <t>Szociális és gyermekjóléti alapellátások támogatása</t>
  </si>
  <si>
    <t>települési önkormányzatok kulturális feladatainak támogatása</t>
  </si>
  <si>
    <t>Könyvtári, közművelődési és múzeumi feladatok támogatása</t>
  </si>
  <si>
    <t>Önkormányzatok működési feladat-támogatása összesen</t>
  </si>
  <si>
    <t xml:space="preserve">                                               -  3  -</t>
  </si>
  <si>
    <t>Központosított előirányzatok</t>
  </si>
  <si>
    <t>Üdülőhelyi feladatok támogatása</t>
  </si>
  <si>
    <t>Lakott külterületekkel kapcsolatos feladatok támogatása</t>
  </si>
  <si>
    <t>2012. december havi bérkompenzáció támogatása</t>
  </si>
  <si>
    <t>lakossági települési folyékony hulladék ártalmatlanítása támogatása</t>
  </si>
  <si>
    <t>központosított előirányzatok összesen:</t>
  </si>
  <si>
    <t>Szerkezetátalakítási tartalék</t>
  </si>
  <si>
    <t>szerkezetátalakítási tartalék</t>
  </si>
  <si>
    <t>szerkezetátalakítási tartalék összesen:</t>
  </si>
  <si>
    <t>"Itthon vagy - Magyarország szeretlek" pályázat támogatása</t>
  </si>
  <si>
    <t>Szociális célú tűzifavásárlás kiegészítő támogatása</t>
  </si>
  <si>
    <t>Egyéb működési célú központi támogatás</t>
  </si>
  <si>
    <t>2013. évi bérkompenzáció támogatása</t>
  </si>
  <si>
    <t>egyéb működési célú központi támogatás összesen:</t>
  </si>
  <si>
    <t>Működési célú támogatások összesen:</t>
  </si>
  <si>
    <t>FELHALMOZÁSI ÉS TŐKE JELLEGŰ BEVÉTELEK</t>
  </si>
  <si>
    <t>tárgyi eszközök, immateriális javak értékesítése</t>
  </si>
  <si>
    <t xml:space="preserve">önkormányzati ingatlanok értékesítése </t>
  </si>
  <si>
    <t>pénzügyi befektetések bevételei</t>
  </si>
  <si>
    <t>osztalék  és tőke kivonás utáni tám.- VASI-VÍZ Zrt.-től</t>
  </si>
  <si>
    <t>pénzügyi befektetések bevételei összesen:</t>
  </si>
  <si>
    <t>TÁMOGATÁSÉRTÉKŰ BEVÉTEL</t>
  </si>
  <si>
    <t>Támogatásértékű működési bevételek</t>
  </si>
  <si>
    <t>hosszabb távú közfoglalkoztatás támogatása</t>
  </si>
  <si>
    <t>Sitke község Önkormányzatának egészségre nevelő programja (TÁMOP-6.1.2-11/1-2012-1244) támogatása</t>
  </si>
  <si>
    <t>nyári diákfoglalkoztatás támogatása</t>
  </si>
  <si>
    <t>kiegészítő gyermekvédelmi támogatás</t>
  </si>
  <si>
    <t>támogatásértékű működési bevételek összesen:</t>
  </si>
  <si>
    <t>Támogatásértékű felhalmozási bevételek</t>
  </si>
  <si>
    <t xml:space="preserve">                                               -  4  -</t>
  </si>
  <si>
    <t>támogatásértékű felhalmozási bevételek összesen:</t>
  </si>
  <si>
    <t>VÉGLEGESEN ÁTVETT PÉNZESZKÖZÖK</t>
  </si>
  <si>
    <t>Működési célú pénzeszköz-átvétel államháztartáson kívülről</t>
  </si>
  <si>
    <t>falunap rendezvényeinek támogatása</t>
  </si>
  <si>
    <t>működési célú pénzeszközátvétel államháztartáson kívülről össz.:</t>
  </si>
  <si>
    <t>gáz- és vízhálózat utólagos bekötési hozzájárulása</t>
  </si>
  <si>
    <t>Sitkei Viziközmű Társulattal a szennyvízkezelési beruházáshoz átvett támogatás</t>
  </si>
  <si>
    <t>felhalmozási célú pénzeszközátvétel államháztartáson kívülről össz.:</t>
  </si>
  <si>
    <t>VI.</t>
  </si>
  <si>
    <t>TÁMOGATÁSI KÖLCSÖNÖK VISSZATÉRÜLÉSE, IGÉNYBEVÉTELE</t>
  </si>
  <si>
    <t>hosszú lejáratú kölcsönök visszatérülése</t>
  </si>
  <si>
    <t>Első lakáshoz jutók lakásépítési és vásárlási kölcsönének törlesztése</t>
  </si>
  <si>
    <t>TÁMOGATÁSI KÖLCSÖNÖK VISSZATÉRÜLÉSE, IGÉNYBEVÉTELE, ÉRTÉKPAPÍROK KIBOCSÁTÁSÁNAK BEVÉTELE ÖSSZESEN:</t>
  </si>
  <si>
    <t>TÁRGYÉVI BEVÉTELEK ÖSSZESEN:</t>
  </si>
  <si>
    <t>VII.</t>
  </si>
  <si>
    <t>PÉNZFORGALOM NÉLKÜLI BEVÉTELEK</t>
  </si>
  <si>
    <t>Előző évi pénzmaradvány igénybevétele</t>
  </si>
  <si>
    <t>BEVÉTELE K   Ö S S Z E S E N:</t>
  </si>
  <si>
    <t>"Sitke község szennyvízkezelése" (NYDOP-4.1.1/A-09-2009-0028) pályázat 2013. évi üteme</t>
  </si>
  <si>
    <t>VIII.</t>
  </si>
  <si>
    <t>ÁTFUTÓ, FÜGGŐ, KIEGYENLÍTŐ BEVÉTELEK:</t>
  </si>
  <si>
    <t>Függő bevételek</t>
  </si>
  <si>
    <t>Átfutó bevételek</t>
  </si>
  <si>
    <t>ÁTFUTÓ, FÜGGŐ, KIEGYENLÍTŐ BEVÉTELEK ÖSSZESEN:</t>
  </si>
  <si>
    <t>Komplex egészségfejlesztő, prevenciós programok</t>
  </si>
  <si>
    <t>Rövid időtartamú közfoglalkoztatás</t>
  </si>
  <si>
    <t>Foglalkoztatást helyettesítő támogatásra jogosultak hosszabb időtartamú közfoglalkoztatása</t>
  </si>
  <si>
    <t>Közutak, hidak, alagutak üzemeltetése, fenntartása</t>
  </si>
  <si>
    <t>Nem lakóingatlan bérbeadása, üzemeltetése</t>
  </si>
  <si>
    <t>Házi segítségnyújtás</t>
  </si>
  <si>
    <t>Egyéb önkormányzati eseti pénzbeni ellátások</t>
  </si>
  <si>
    <t>SITKE KÖZSÉG ÖNKORMÁNYZATA 2013. ÉVI  MŰKÖDÉSI KIADÁSAI SZAKFELADATONKÉNT</t>
  </si>
  <si>
    <t>működési kiadások összesen:</t>
  </si>
  <si>
    <t>tejesítés %-a</t>
  </si>
  <si>
    <t>támogatásértékű működési kiadások</t>
  </si>
  <si>
    <t>végleges pénzeszköz-átadás államháztartáson kívülre</t>
  </si>
  <si>
    <t>Aktívkorúak ellátása</t>
  </si>
  <si>
    <t>Önkormányzatok átengedett adóbevételei</t>
  </si>
  <si>
    <t>sorszám</t>
  </si>
  <si>
    <t>Immateriális Javak</t>
  </si>
  <si>
    <t xml:space="preserve"> Alapítás-átszervezés aktivált értéke</t>
  </si>
  <si>
    <t>Kísérleti fejlesztés aktivált értéke</t>
  </si>
  <si>
    <t>Vagyoni értékű jogok</t>
  </si>
  <si>
    <t>Szellemi termékek</t>
  </si>
  <si>
    <t>Immateriális javakra adott előleg</t>
  </si>
  <si>
    <t>Immateriális javak értékhelyesbítése</t>
  </si>
  <si>
    <t>II.</t>
  </si>
  <si>
    <t>Tárgyi eszközök</t>
  </si>
  <si>
    <t>Ingatlanok és a  kapcsolódó vagyoni  értékű jogok</t>
  </si>
  <si>
    <t xml:space="preserve">Gépek, berendezések, felszerelések  </t>
  </si>
  <si>
    <t xml:space="preserve">Járművek  </t>
  </si>
  <si>
    <t>Tenyészállatok</t>
  </si>
  <si>
    <t>Beruházások, felújítások</t>
  </si>
  <si>
    <t>Beruházásra adott előlegek</t>
  </si>
  <si>
    <t>Állami készletek, tartalékok</t>
  </si>
  <si>
    <t>Tárgyi eszközök értékhelyesbítése</t>
  </si>
  <si>
    <t>III.</t>
  </si>
  <si>
    <t>Befektetett pénzügyi eszközök</t>
  </si>
  <si>
    <t xml:space="preserve">Tartós részesedés </t>
  </si>
  <si>
    <t xml:space="preserve">   ebből: - tartós társulási részesedés</t>
  </si>
  <si>
    <t>Tartós hitelviszonyt megtestesítő értékpapír</t>
  </si>
  <si>
    <t>Tartósan adott kölcsön</t>
  </si>
  <si>
    <t>Hosszú lejáratú bankbetétek</t>
  </si>
  <si>
    <t xml:space="preserve">   ebből: 4/a. hosszúlejáratú betétek bekerülési (könyv szerinti) értéke</t>
  </si>
  <si>
    <t xml:space="preserve">               4/b. hosszú lejáratú betétek elszámolt értékvesztése</t>
  </si>
  <si>
    <t>Egyéb hosszú lejáratú követelések</t>
  </si>
  <si>
    <t>Befektetett pénzeszközök értékhelyesbítése</t>
  </si>
  <si>
    <t>IV.</t>
  </si>
  <si>
    <t>Üzemeltetésre, kezelésre átadott  koncesszióba, vagyonkezelésbe adott, illetve vagyonkezelésbe vett eszközök</t>
  </si>
  <si>
    <t xml:space="preserve">Üzemeltetésre, kezelésre átadott eszközök </t>
  </si>
  <si>
    <t>Koncesszióba adott eszközök</t>
  </si>
  <si>
    <t>Vagyonkezelésbe adott eszközök</t>
  </si>
  <si>
    <t>Vagyonkezelésbe vett eszközök</t>
  </si>
  <si>
    <t>Üzemeltetésre, kezelésre, koncesszióba adott, illetve                     vagyonkezelésbe vett eszközök értékhelyesbítése</t>
  </si>
  <si>
    <t>Készletek</t>
  </si>
  <si>
    <t>Anyagok</t>
  </si>
  <si>
    <t>Befejezetlen termelés és félkész termékek</t>
  </si>
  <si>
    <t>Növendék, hízó és egyéb állatok</t>
  </si>
  <si>
    <t>Késztermékek</t>
  </si>
  <si>
    <t>5/a.</t>
  </si>
  <si>
    <t>Áruk, betétdíjas göngyölegek, közvetített szolgáltatások</t>
  </si>
  <si>
    <t>5/b.</t>
  </si>
  <si>
    <t>Követelés fejében átvett eszközök, készletek</t>
  </si>
  <si>
    <t>Követelések</t>
  </si>
  <si>
    <t>Követelések áruszállításból, szolgáltatásból ( vevők )</t>
  </si>
  <si>
    <t>Adósok</t>
  </si>
  <si>
    <t>Rövid lejáratú adott kölcsönök</t>
  </si>
  <si>
    <t xml:space="preserve">   ebből: - tartósan adott kölcsönből a mérlegfordulónapot követő </t>
  </si>
  <si>
    <t xml:space="preserve">                 egy éven belül esedékes részletek</t>
  </si>
  <si>
    <t>Egyéb követelések</t>
  </si>
  <si>
    <t xml:space="preserve">   ebből: - támogatási program előlegek</t>
  </si>
  <si>
    <t xml:space="preserve">               - előfinanszírozás miatti követelések</t>
  </si>
  <si>
    <t xml:space="preserve">               - támogatási programok szabálytalan kifizetése miatti </t>
  </si>
  <si>
    <t xml:space="preserve">                  követelés</t>
  </si>
  <si>
    <t xml:space="preserve">               - nemzetközi támogatási programok miatti követelések</t>
  </si>
  <si>
    <t xml:space="preserve">               - garancia és kezességvállalásból származó követelések</t>
  </si>
  <si>
    <t xml:space="preserve">               - egyéb hossz lejáratú követelésekből mérlegfordulónapot</t>
  </si>
  <si>
    <t xml:space="preserve">                 követő egy éven belül esedékes részletek</t>
  </si>
  <si>
    <t>Értékpapírok</t>
  </si>
  <si>
    <t>Forgatási célú részesedés</t>
  </si>
  <si>
    <t>1/a.</t>
  </si>
  <si>
    <t>Forgatási célú részesedés bekerülési (könyv szerinti) értéke</t>
  </si>
  <si>
    <t>1/b.</t>
  </si>
  <si>
    <t>Forgatási célú részesedés elszámolt értékvesztése</t>
  </si>
  <si>
    <t>Forgatási célú hitelviszonyt megtestesítő értékpapírok</t>
  </si>
  <si>
    <t>2/a.</t>
  </si>
  <si>
    <t xml:space="preserve">Forgatási célú hitelviszonyt megtestesítő értékpapírok </t>
  </si>
  <si>
    <t xml:space="preserve"> bekerülési (könyv szerinti) értéke</t>
  </si>
  <si>
    <t>2/b.</t>
  </si>
  <si>
    <t xml:space="preserve">Forgatási célú hitelviszonyt megtestesítő értékpapír elszámolt </t>
  </si>
  <si>
    <t>értékvesztése</t>
  </si>
  <si>
    <t>Pénzeszközök</t>
  </si>
  <si>
    <t xml:space="preserve">Pénztárak, csekkek,betétkönyvek </t>
  </si>
  <si>
    <t>Költségvetési pénzforgalmi számlák</t>
  </si>
  <si>
    <t xml:space="preserve">   ebből: 2/a. költségvetési pénzforgalmi számlák bekerülési (könyv </t>
  </si>
  <si>
    <t xml:space="preserve">               szerinti) értéke</t>
  </si>
  <si>
    <t xml:space="preserve">               2/b. költségvetési pénzforgalmi számlák értékvesztése</t>
  </si>
  <si>
    <t>Elszámolási számlák</t>
  </si>
  <si>
    <t>Idegen pénzeszközök  számlái</t>
  </si>
  <si>
    <t xml:space="preserve">   ebből: 4/a. idegen pénzeszközök bekerülési (könyv szerinti) értéke</t>
  </si>
  <si>
    <t xml:space="preserve">               4/b. idegen pénzeszközök elszámolt értékvesztése</t>
  </si>
  <si>
    <t>V.</t>
  </si>
  <si>
    <t>Egyéb aktív pénzügyi elszámolások</t>
  </si>
  <si>
    <t>Költségvetési aktív függő  elszámolások</t>
  </si>
  <si>
    <t>Költségvetési aktív átfutó elszámolások</t>
  </si>
  <si>
    <t>Költségvetési aktív kiegyenlítő elszámolások</t>
  </si>
  <si>
    <t>Költségvetésen kívüli aktív pénzügyi elszámolások</t>
  </si>
  <si>
    <t>B.  FORGÓESZKÖZÖK ÖSSZESEN</t>
  </si>
  <si>
    <t>Tartós tőke</t>
  </si>
  <si>
    <t>Kezelésbe vett eszközök tartós tőkéje</t>
  </si>
  <si>
    <t>Saját tulajdonban lévő eszközök tartós tőkéje</t>
  </si>
  <si>
    <t>Tőkeváltozások</t>
  </si>
  <si>
    <t>Kezelésbe vett eszközök tőkeváltozása</t>
  </si>
  <si>
    <t>Saját tulajdonban lévő eszközök tőkeváltozása</t>
  </si>
  <si>
    <t>Értékelési tartalék</t>
  </si>
  <si>
    <t>Kezelésbe vett eszközök értékelési tartaléka</t>
  </si>
  <si>
    <t>Saját tulajdonban lévő eszközök értékelési tartaléka</t>
  </si>
  <si>
    <t>Költségvetési tartalékok</t>
  </si>
  <si>
    <t>Költségvetési tartalék elszámolása</t>
  </si>
  <si>
    <t xml:space="preserve">   ebből:  - tárgyévi költségvetési tartalék elszámolása</t>
  </si>
  <si>
    <t xml:space="preserve">                - előző év(ek) költségvetési tartalék elszámolása</t>
  </si>
  <si>
    <t>Költségvetési  pénzmaradvány</t>
  </si>
  <si>
    <t>Költségvetési kiadási megtakarítás</t>
  </si>
  <si>
    <t>Költségvetési bevételi lemaradás</t>
  </si>
  <si>
    <t>Előirányzat maradvány</t>
  </si>
  <si>
    <t>Vállalkozási tartalékok</t>
  </si>
  <si>
    <t>Vállalkozási tartalék elszámolása</t>
  </si>
  <si>
    <t xml:space="preserve">   ebből:    - tárgyévi vállalkozási tartalék elszámolása</t>
  </si>
  <si>
    <t xml:space="preserve">                   - előző év(ek) vállalkozási tartalék elszámolása</t>
  </si>
  <si>
    <t>Vállalkozási maradvány</t>
  </si>
  <si>
    <t>Vállalkozási  kiadási megtakarítás</t>
  </si>
  <si>
    <t>Vállalkozási  bevételi lemaradás</t>
  </si>
  <si>
    <t>F) KÖTELEZETTSÉGEK</t>
  </si>
  <si>
    <t>Hosszú lejáratú kötelezettségek</t>
  </si>
  <si>
    <t>Hosszú lejáratra kapott kölcsönök</t>
  </si>
  <si>
    <t>Tartozás fejlesztési célú kötvénykibocsátásból</t>
  </si>
  <si>
    <t>Tartozás működési célú kötvénykibocsátásból</t>
  </si>
  <si>
    <t>Beruházási és fejlesztési hitelek</t>
  </si>
  <si>
    <t>Működési célú hosszú lejáratú hitelek</t>
  </si>
  <si>
    <t>Egyéb hosszú lejáratú kötelezettségek</t>
  </si>
  <si>
    <t xml:space="preserve">   ebből. - hosszú lejáratú szállítói tartozások</t>
  </si>
  <si>
    <t>Rövid lejáratú kötelezettségek</t>
  </si>
  <si>
    <t>Rövid lejáratú kölcsönök</t>
  </si>
  <si>
    <t xml:space="preserve">   ebből: - hosszú lejáratra kapott kölcsönök következő évet terhelő </t>
  </si>
  <si>
    <t xml:space="preserve">                  törlesztő részletei</t>
  </si>
  <si>
    <t>Rövid lejáratú hitelek</t>
  </si>
  <si>
    <t xml:space="preserve">              következő évet terhelő törlesztő részletei</t>
  </si>
  <si>
    <t xml:space="preserve">            - beruházási, fejlesztési  hitelek következő évi törlesztő részletei</t>
  </si>
  <si>
    <t xml:space="preserve">            - működési célú hosszú lejáratú hitelek következő évi törlesztő </t>
  </si>
  <si>
    <t xml:space="preserve">              részletei</t>
  </si>
  <si>
    <t>Kötelezettségek áruszállításból és szolgáltatásból (szállítók):</t>
  </si>
  <si>
    <t xml:space="preserve">   ebből: - tárgyévi költségvetést terhelő szállítói kötelezettségek</t>
  </si>
  <si>
    <t xml:space="preserve">               - tárgyévet követő évet terhelő szállítói kötelezettségek</t>
  </si>
  <si>
    <t>Egyéb rövid lejáratú kötelezettségek</t>
  </si>
  <si>
    <t xml:space="preserve">                 - munkavállalókkal szembeni különféle kötelezettségek</t>
  </si>
  <si>
    <t xml:space="preserve">                 - költségvetéssel szembeni kötelezettségek</t>
  </si>
  <si>
    <t xml:space="preserve">                 - helyi adó túlfizetése miatti kötelezettségek</t>
  </si>
  <si>
    <t xml:space="preserve">                 - támogatási program előlege miatti kötelezettség</t>
  </si>
  <si>
    <t xml:space="preserve">                 - előfinanszírozás miatti kötelezettségek</t>
  </si>
  <si>
    <t xml:space="preserve">                 - szabálytalan kifizetések miatti kötelezettségek</t>
  </si>
  <si>
    <t xml:space="preserve">                 - nemzetközi támogatási programok miatti kötelezettségek</t>
  </si>
  <si>
    <t xml:space="preserve">                 - garancia és kezességvállalásból származó kötelezettségek</t>
  </si>
  <si>
    <r>
      <t xml:space="preserve">                 - egyéb hosszú lejáratú</t>
    </r>
    <r>
      <rPr>
        <sz val="9"/>
        <rFont val="Times New Roman"/>
        <family val="1"/>
      </rPr>
      <t xml:space="preserve"> kötelezettség következő évi</t>
    </r>
    <r>
      <rPr>
        <sz val="10"/>
        <rFont val="Times New Roman"/>
        <family val="1"/>
      </rPr>
      <t xml:space="preserve"> törlesztése</t>
    </r>
  </si>
  <si>
    <t xml:space="preserve">                 - tárgyévi költségvetést terhelő egyéb rövid lejáratú  kötelezettségek</t>
  </si>
  <si>
    <t xml:space="preserve">                 - tárgyévet követő évet terhelő egyéb rövid lejáratú kötelezettségek</t>
  </si>
  <si>
    <t xml:space="preserve">                 - egyéb különféle kötelezettségek</t>
  </si>
  <si>
    <t>Egyéb passzív pénzügyi elszámolások</t>
  </si>
  <si>
    <t>Költségvetési  passzív függő  elszámolások</t>
  </si>
  <si>
    <t>Költségvetési passzív átfutó elszámolások</t>
  </si>
  <si>
    <t>Költségvetési passzív kiegyenlítő elszámolások</t>
  </si>
  <si>
    <t>Költségvetésen kívüli passzív pénzügyi elszámolások</t>
  </si>
  <si>
    <t xml:space="preserve">   ebből:  - költségvetésen kívüli letéti elszámolás</t>
  </si>
  <si>
    <t xml:space="preserve">                - nemzetközi támogatási programok deviza elszámolásai</t>
  </si>
  <si>
    <t>Átfutó, függő, kiegyenlítő kiadások</t>
  </si>
  <si>
    <t>Sor- szám</t>
  </si>
  <si>
    <t>Projekt  megnevezése</t>
  </si>
  <si>
    <t>támoga-  tás mértéke %</t>
  </si>
  <si>
    <t>megvalósítás időszaka</t>
  </si>
  <si>
    <t>forrásösszetétel</t>
  </si>
  <si>
    <t>saját erő</t>
  </si>
  <si>
    <t>támogatás</t>
  </si>
  <si>
    <t>teljesített kiadás</t>
  </si>
  <si>
    <t>kapott támogatás</t>
  </si>
  <si>
    <t>felmerült költség</t>
  </si>
  <si>
    <t>összesen:</t>
  </si>
  <si>
    <t>Sitke község szennyvízkezelése             (NYDOP-4.1.1/A-09-2009-0028)</t>
  </si>
  <si>
    <t>2010-2012.</t>
  </si>
  <si>
    <t>BEVÉTELEINEK ÉS KIADÁSAINAK ALAKULÁSÁT BEMUTATÓ MÉRLEG</t>
  </si>
  <si>
    <t>juttatások</t>
  </si>
  <si>
    <t>Eseti társadalom, szociálpolitikai és egyéb társadalombiztosítási</t>
  </si>
  <si>
    <t>juttatások összesen:</t>
  </si>
  <si>
    <t>Működési célú szociális támogatások összesen:</t>
  </si>
  <si>
    <t xml:space="preserve">Első lakáshoz jutók kamatmentes kölcsöne </t>
  </si>
  <si>
    <t>Felhalmozási célú szociális támogatások összesen:</t>
  </si>
  <si>
    <t>Társadalom-, szociálispolitikai és egyéb társadalom-</t>
  </si>
  <si>
    <t>biztosítási juttatások mindösszesen:</t>
  </si>
  <si>
    <t>szociális kiadások</t>
  </si>
  <si>
    <t>Nyári táborozási támogatás</t>
  </si>
  <si>
    <t>FELHALMOZÁSI CÉLÚ VÉGLEGES PÉNZESZKÖZ-ÁTADÁS</t>
  </si>
  <si>
    <t>Vissza nem térítendő lakásszerzési támogatás</t>
  </si>
  <si>
    <t>FELHALMOZÁSI CÉLÚ VÉGLEGES PÉNZESZKÖZ-ÁTADÁS ÖSSZESEN:</t>
  </si>
  <si>
    <t>FELHALMOZÁSI CÉLÚ TÁMOGATÁSOK MINDÖSSZESEN:</t>
  </si>
  <si>
    <t xml:space="preserve">Átmeneti segély ( felnőtt ) </t>
  </si>
  <si>
    <t xml:space="preserve">Rendkívüli gyermekvédelmi támogatás  </t>
  </si>
  <si>
    <t xml:space="preserve">Tanévkezdési támogatás </t>
  </si>
  <si>
    <t xml:space="preserve">Közgyógyellátás  </t>
  </si>
  <si>
    <t xml:space="preserve">Temetési segély  </t>
  </si>
  <si>
    <t>370 000 Szennyvíz gyűjtése, tisztítása, elhelyezése</t>
  </si>
  <si>
    <t xml:space="preserve">      III. Értékelési tartalék</t>
  </si>
  <si>
    <t xml:space="preserve">  FORRÁSOK     ÖSSZESEN:</t>
  </si>
  <si>
    <t xml:space="preserve"> 2. Méltányossági eljárás</t>
  </si>
  <si>
    <t xml:space="preserve"> - fizetési halasztás</t>
  </si>
  <si>
    <t xml:space="preserve"> - részletfizetés</t>
  </si>
  <si>
    <t xml:space="preserve"> összesen:</t>
  </si>
  <si>
    <t>súlyos mozgáskorlátozottak</t>
  </si>
  <si>
    <t>Gjt. 5.§. f. pont</t>
  </si>
  <si>
    <t>adóalanyok</t>
  </si>
  <si>
    <t>Gjt. 6.§.(3) bek.</t>
  </si>
  <si>
    <t>KEZESSÉGVÁLLALÁSOK ÁLLOMÁNYA</t>
  </si>
  <si>
    <t>2014.                                     év</t>
  </si>
  <si>
    <t>2015.                                     év</t>
  </si>
  <si>
    <t>2016.                                     év</t>
  </si>
  <si>
    <t>2017.                                     év</t>
  </si>
  <si>
    <t>2018.                                     év</t>
  </si>
  <si>
    <t>2019.                                     év</t>
  </si>
  <si>
    <t>Megnevezése, fajtája, száma</t>
  </si>
  <si>
    <t>Sitkei  Viziközmű Társulat által felvett hitel</t>
  </si>
  <si>
    <t>mértéke: lakossági érdekeltségi hozzájárulás együttes összegének 20 %-a, 11.322.424 Ft</t>
  </si>
  <si>
    <t>devizaneme:       Ft</t>
  </si>
  <si>
    <t>futamideje:        2012-2019</t>
  </si>
  <si>
    <t>kezességvállalás összesen:</t>
  </si>
  <si>
    <t>Részvények, részesedések</t>
  </si>
  <si>
    <t>25 % alatti részesedés:</t>
  </si>
  <si>
    <t>VASI-VÍZ Rt.</t>
  </si>
  <si>
    <t>Ft</t>
  </si>
  <si>
    <t>Részesedések, részvények összesen:</t>
  </si>
  <si>
    <t xml:space="preserve"> </t>
  </si>
  <si>
    <t>telje- sítés</t>
  </si>
  <si>
    <t>VÉGLEGES PÉNZESZKÖZ-ÁTADÁSAI</t>
  </si>
  <si>
    <t xml:space="preserve">                          (e Ft-ban)</t>
  </si>
  <si>
    <t>MŰKÖDÉSI CÉLÚ TÁMOGATÁSÉRTÉKŰ KIADÁSOK</t>
  </si>
  <si>
    <t>Polgári védelmi feladatok támogatása</t>
  </si>
  <si>
    <t xml:space="preserve">Ügyeleti szolgálat igénybevétele </t>
  </si>
  <si>
    <t>MŰKÖDÉSI CÉLÚ TÁMOGATÁSÉRTÉKŰ KIADÁSOK ÖSSZESEN:</t>
  </si>
  <si>
    <t>MŰKÖDÉSI CÉLÚ VÉGLEGES PÉNZESZKÖZ-ÁTADÁS</t>
  </si>
  <si>
    <t>Bursa Hungarica Alapítvány támogatása</t>
  </si>
  <si>
    <t>Citerazenekar támogatása</t>
  </si>
  <si>
    <t>Nyugdíjas Klub támogatása</t>
  </si>
  <si>
    <t>MŰKÖDÉSI CÉLÚ VÉGLEGES PÉNZESZKÖZ-ÁTADÁS ÖSSZESEN:</t>
  </si>
  <si>
    <t>módosí- tott</t>
  </si>
  <si>
    <t>telje- sítés         %-a</t>
  </si>
  <si>
    <t xml:space="preserve">SITKE KÖZSÉG ÖNKORMÁNYZATA TÁRSADALOM-, SZOCIÁLPOLITIKAI </t>
  </si>
  <si>
    <t>ÉS EGYÉB TÁRSADALOMBIZTOSÍTÁSI JUTTATÁSAI</t>
  </si>
  <si>
    <t>Rendszeres társadalom, szociálpolitikai és egyéb társadalom-</t>
  </si>
  <si>
    <t>biztosítási juttatások</t>
  </si>
  <si>
    <t>biztosítási juttatások  összesen:</t>
  </si>
  <si>
    <t xml:space="preserve">SITKE KÖZSÉG ÖNKORMÁNYZATA RÉSZESEDÉSEINEK, ÉRTÉKPAPÍRJAINAK 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</si>
  <si>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</si>
  <si>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</si>
  <si>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</si>
  <si>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</si>
  <si>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</si>
  <si>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</si>
  <si>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</si>
  <si>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</si>
  <si>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</si>
  <si>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</si>
  <si>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</si>
  <si>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</si>
  <si>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e Ft</t>
  </si>
  <si>
    <t>VÉGLEGESEN ÁTVETT PÉNZESZKÖZÖK ÖSSZESEN:</t>
  </si>
  <si>
    <t>előirányzat</t>
  </si>
  <si>
    <t xml:space="preserve"> személyi  juttatások</t>
  </si>
  <si>
    <t>munkáltatót terhelő járulékok</t>
  </si>
  <si>
    <t xml:space="preserve"> Dologi  kiadások</t>
  </si>
  <si>
    <t>Megnevezés</t>
  </si>
  <si>
    <t>összesen</t>
  </si>
  <si>
    <t>szám</t>
  </si>
  <si>
    <t>sí-</t>
  </si>
  <si>
    <t>tés</t>
  </si>
  <si>
    <t>sor-</t>
  </si>
  <si>
    <t>1.</t>
  </si>
  <si>
    <t>Intézményi működési bevételek</t>
  </si>
  <si>
    <t>2.</t>
  </si>
  <si>
    <t>3.</t>
  </si>
  <si>
    <t>4.</t>
  </si>
  <si>
    <t>5.</t>
  </si>
  <si>
    <t>7.</t>
  </si>
  <si>
    <t>8.</t>
  </si>
  <si>
    <t>Működési bevételek összesen</t>
  </si>
  <si>
    <t>9.</t>
  </si>
  <si>
    <t>Személyi juttatások</t>
  </si>
  <si>
    <t>10.</t>
  </si>
  <si>
    <t>Munkáltatót terhelő járulékok</t>
  </si>
  <si>
    <t>11.</t>
  </si>
  <si>
    <t>13.</t>
  </si>
  <si>
    <t>14.</t>
  </si>
  <si>
    <t>15.</t>
  </si>
  <si>
    <t>Tartalékok</t>
  </si>
  <si>
    <t>Működési kiadások összesen</t>
  </si>
  <si>
    <t>16.</t>
  </si>
  <si>
    <t>17.</t>
  </si>
  <si>
    <t>18.</t>
  </si>
  <si>
    <t>19.</t>
  </si>
  <si>
    <t>Felhalmozási ÁFA visszatérülése</t>
  </si>
  <si>
    <t>20.</t>
  </si>
  <si>
    <t>21.</t>
  </si>
  <si>
    <t>22.</t>
  </si>
  <si>
    <t>Előzetesen felszámított általános forgalmi adó</t>
  </si>
  <si>
    <t>B. Egyéb közvetett támogatások</t>
  </si>
  <si>
    <t>kedvezmény jogcíme</t>
  </si>
  <si>
    <t>éves kedvezmény              (e Ft)</t>
  </si>
  <si>
    <t>magánszemély</t>
  </si>
  <si>
    <t>2. lakosság részére lakásépítéshez, lakásfelújításhoz nyújtott kölcsönök elengedésének összege</t>
  </si>
  <si>
    <t>magánszemélyek</t>
  </si>
  <si>
    <t>3. ellátottak térítési díjának, illetve kártérítésének méltányossági alapon történő elengedésének összege</t>
  </si>
  <si>
    <t>-</t>
  </si>
  <si>
    <t>BERUHÁZÁSOK ÖSSZESEN:</t>
  </si>
  <si>
    <t>Sitke Község Önkormányzata</t>
  </si>
  <si>
    <t xml:space="preserve">             ( e Ft-ban)</t>
  </si>
  <si>
    <t>telje-</t>
  </si>
  <si>
    <t>elő-</t>
  </si>
  <si>
    <t>irányzat</t>
  </si>
  <si>
    <t xml:space="preserve">          -  kommunális adó</t>
  </si>
  <si>
    <t xml:space="preserve">          - iparűzési adó</t>
  </si>
  <si>
    <t>I. MŰKÖDÉSI BEVÉTELEK</t>
  </si>
  <si>
    <t>1./ Költségvetési szervek saját bevételei</t>
  </si>
  <si>
    <t>eredeti előirányzat</t>
  </si>
  <si>
    <t>módosított előirányzat</t>
  </si>
  <si>
    <t>teljesítés %-a</t>
  </si>
  <si>
    <t>( e Ft-ban)</t>
  </si>
  <si>
    <t>költségvetési beszámoló</t>
  </si>
  <si>
    <t>eredeti</t>
  </si>
  <si>
    <t>teljesítés</t>
  </si>
  <si>
    <t>módos.</t>
  </si>
  <si>
    <t>teljesí-</t>
  </si>
  <si>
    <t>előir.</t>
  </si>
  <si>
    <t>%-a</t>
  </si>
  <si>
    <t>6.</t>
  </si>
  <si>
    <t>12.</t>
  </si>
  <si>
    <t>Felhalmozási bevételek összesen</t>
  </si>
  <si>
    <t>23.</t>
  </si>
  <si>
    <t>Felhalmozási kiadások</t>
  </si>
  <si>
    <t>24.</t>
  </si>
  <si>
    <t>Felújítási kiadások</t>
  </si>
  <si>
    <t>Önkormányzat bevételei összesen:</t>
  </si>
  <si>
    <t>Önkormányzat kiadásai összesen:</t>
  </si>
  <si>
    <t>Felhalmozási kiadások összesen</t>
  </si>
  <si>
    <t>M e g n e v e z é s:</t>
  </si>
  <si>
    <t>( e Ft-ban )</t>
  </si>
  <si>
    <t>Összesen:</t>
  </si>
  <si>
    <t>Szakfeladat megnevezése</t>
  </si>
  <si>
    <t>Óvodai intézményi étkeztetés</t>
  </si>
  <si>
    <t>Szociális étkeztetés</t>
  </si>
  <si>
    <t>PÉNZFORGALOM NÉLKÜLI BEVÉTELEK ÖSSZESEN:</t>
  </si>
  <si>
    <t>33.</t>
  </si>
  <si>
    <t>34.</t>
  </si>
  <si>
    <t>III. Finanszírozási műveletek elszámolása</t>
  </si>
  <si>
    <t>INTÉZMÉNYI MŰKÖDÉSI BEVÉTELEK ÖSSZESEN:</t>
  </si>
  <si>
    <t>MŰKÖDÉSI BEVÉTELEK ÖSSZESEN:</t>
  </si>
  <si>
    <t>TÁMOGATÁSOK ÖSSZESEN:</t>
  </si>
  <si>
    <t xml:space="preserve">Rendszeres szociális segély     </t>
  </si>
  <si>
    <t xml:space="preserve">Normatív ápolási díj   </t>
  </si>
  <si>
    <t xml:space="preserve">Ápolási díj  (méltányossági)  </t>
  </si>
  <si>
    <t>TÁMOGATÁSÉRTÉKŰ BEVÉTELEK ÖSSZESEN:</t>
  </si>
  <si>
    <t>Önkormányzatok sajátos működési bevételei</t>
  </si>
  <si>
    <t>Működési célú pénzeszközátvétel államháztartáson kívülről</t>
  </si>
  <si>
    <t>Támogatásértékű működési bevétel</t>
  </si>
  <si>
    <t>Működési célú pénzeszközátadás államháztartáson kívülre, egyéb támogatás</t>
  </si>
  <si>
    <t>Támogatásértékű működési kiadás</t>
  </si>
  <si>
    <t>Rövid lejáratú hitel visszafizetése</t>
  </si>
  <si>
    <t>25.</t>
  </si>
  <si>
    <t>26.</t>
  </si>
  <si>
    <t>27.</t>
  </si>
  <si>
    <t>28.</t>
  </si>
  <si>
    <t>Felhalmozási célú pénzeszközátvétel államháztartáson kívülről</t>
  </si>
  <si>
    <t>29.</t>
  </si>
  <si>
    <t>Támogatásértékű felhalmozási bevétel</t>
  </si>
  <si>
    <t>30.</t>
  </si>
  <si>
    <t>31.</t>
  </si>
  <si>
    <t>32.</t>
  </si>
  <si>
    <t>Értékesített tárgyi eszközök és immateriális javak áfája</t>
  </si>
  <si>
    <t>35.</t>
  </si>
  <si>
    <t>Hosszú lejáratú értékpapírok kibocsátása</t>
  </si>
  <si>
    <t>36.</t>
  </si>
  <si>
    <t>37.</t>
  </si>
  <si>
    <t>Értékesített tárgyi eszközök és immateriális javak utáni áfabefizetés</t>
  </si>
  <si>
    <t>Támogatásértékű felhalmozási kiadás</t>
  </si>
  <si>
    <t>Hosszú lejáratú hitel visszafizetése</t>
  </si>
  <si>
    <t>Hosszú lejáratú hitel kamata</t>
  </si>
  <si>
    <t>38.</t>
  </si>
  <si>
    <t>39.</t>
  </si>
  <si>
    <t>40.</t>
  </si>
  <si>
    <t>41.</t>
  </si>
  <si>
    <t>42.</t>
  </si>
  <si>
    <t>43.</t>
  </si>
  <si>
    <t>BEVÉTELEK MINDÖSSZESEN:</t>
  </si>
  <si>
    <t>E  S  Z  K  Ö  Z  Ö  K</t>
  </si>
  <si>
    <t>Előző</t>
  </si>
  <si>
    <t>Tárgy</t>
  </si>
  <si>
    <t>év</t>
  </si>
  <si>
    <t>A) BEFEKTETETT ESZKÖZÖK</t>
  </si>
  <si>
    <t>D)  SAJÁT TŐKE</t>
  </si>
  <si>
    <t xml:space="preserve">      I. Tartós tőke</t>
  </si>
  <si>
    <t xml:space="preserve">      II. Tőkeváltozások</t>
  </si>
  <si>
    <t xml:space="preserve">   D.  SAJÁT TŐKE ÖSSZESEN</t>
  </si>
  <si>
    <t xml:space="preserve">    I.  Immateriális javak összesen:</t>
  </si>
  <si>
    <t xml:space="preserve">   II.  Tárgyi eszközök összesen:</t>
  </si>
  <si>
    <t xml:space="preserve">  III.  Befektetett pénzügyi eszközök összesen:</t>
  </si>
  <si>
    <t xml:space="preserve"> IV.  Üzemeltetésre, kez. átadott  koncessz. adott eszközök összesen:</t>
  </si>
  <si>
    <t xml:space="preserve">  A.  BEFEKTETETT ESZKÖZÖK ÖSSZESEN:</t>
  </si>
  <si>
    <t>B)  FORGÓESZKÖZÖK</t>
  </si>
  <si>
    <t xml:space="preserve">      I. Készletek összesen:</t>
  </si>
  <si>
    <t xml:space="preserve">     II.  Követelések összesen:</t>
  </si>
  <si>
    <t xml:space="preserve">   III.  Értékpapírok összesen:</t>
  </si>
  <si>
    <t xml:space="preserve"> IV.  Pénzeszközök összesen:</t>
  </si>
  <si>
    <t xml:space="preserve">   V.  Egyéb aktív pénzügyi elszámolások összesen:</t>
  </si>
  <si>
    <t>ESZKÖZÖK ÖSSZESEN:</t>
  </si>
  <si>
    <t>F   O   R   R   Á   S   O   K</t>
  </si>
  <si>
    <t>E) TARTALÉKOK</t>
  </si>
  <si>
    <t xml:space="preserve">     I.  Költségvetési tartalékok összesen:</t>
  </si>
  <si>
    <t xml:space="preserve">   II.  Vállalkozási tartalékok összesen:</t>
  </si>
  <si>
    <t xml:space="preserve">  E.  TARTALÉKOK ÖSSZESEN </t>
  </si>
  <si>
    <t xml:space="preserve">     I.  Hosszú lejáratú kötelezettségek összesen</t>
  </si>
  <si>
    <t xml:space="preserve">    II. Rövid lejáratú kötelezettségek összesen</t>
  </si>
  <si>
    <t xml:space="preserve">   III.  Egyéb passzív pénzügyi elszámolások összesen</t>
  </si>
  <si>
    <t xml:space="preserve">  F.  KÖTELEZETTSÉGEK ÖSSZESEN</t>
  </si>
  <si>
    <t>( Ft-ban )</t>
  </si>
  <si>
    <t>eszközcsoport              megnevezése</t>
  </si>
  <si>
    <t>Forgalomképtelen</t>
  </si>
  <si>
    <t>korlátozottan forgalomképes</t>
  </si>
  <si>
    <t>forgalomképes</t>
  </si>
  <si>
    <t>bruttó érték</t>
  </si>
  <si>
    <t>elszámolt értékcsökkenés</t>
  </si>
  <si>
    <t>nettó érték</t>
  </si>
  <si>
    <t xml:space="preserve">Immateriális javak </t>
  </si>
  <si>
    <t xml:space="preserve"> - vagyonértékű jogok</t>
  </si>
  <si>
    <t>Ingatlanok</t>
  </si>
  <si>
    <t xml:space="preserve"> - földterületek</t>
  </si>
  <si>
    <t xml:space="preserve"> - telkek</t>
  </si>
  <si>
    <t xml:space="preserve"> - épületek</t>
  </si>
  <si>
    <t xml:space="preserve"> - építmények</t>
  </si>
  <si>
    <t xml:space="preserve"> - ültetvények</t>
  </si>
  <si>
    <t xml:space="preserve"> - erdők</t>
  </si>
  <si>
    <t>Beruházások</t>
  </si>
  <si>
    <t>Tárgyi eszközök összesen:</t>
  </si>
  <si>
    <t>Szennyvíz gyűjtése, tisztítása, elhelyezése</t>
  </si>
  <si>
    <t>Település hulladék vegyes (ömlesztett) begyűjtése, szállítása, átrakása</t>
  </si>
  <si>
    <t>Munkahelyi étkeztetés</t>
  </si>
  <si>
    <t>Egyéb vendéglátás</t>
  </si>
  <si>
    <t>Építményüzemeltetés</t>
  </si>
  <si>
    <t>Egyéb takarítás</t>
  </si>
  <si>
    <t>Zöldterület-kezelés</t>
  </si>
  <si>
    <t>Önkormányzati jogalkotás</t>
  </si>
  <si>
    <t>Önkormányzatok és többcélú kistérségi társulások igazgatási tevékenysége</t>
  </si>
  <si>
    <t>Közvilágítás</t>
  </si>
  <si>
    <t>Város és községgazdálkodási m.n.s. szolgáltatások</t>
  </si>
  <si>
    <t>Háziorvosi alapellátás</t>
  </si>
  <si>
    <t>Lakásfenntartási támogatás normatív alapon</t>
  </si>
  <si>
    <t>Ápolási díj alanyi jogon</t>
  </si>
  <si>
    <t>Kiegészítő gyermekvédelmi támogatás</t>
  </si>
  <si>
    <t>Helyi eseti lakásfenntartási támogatás</t>
  </si>
  <si>
    <t>Átmeneti segély</t>
  </si>
  <si>
    <t>Temetési segély</t>
  </si>
  <si>
    <t>Rendkívüli gyermekvédelmi támogatás</t>
  </si>
  <si>
    <t>Mozgáskorlátozottak közlekedési támogatása</t>
  </si>
  <si>
    <t>Közgyógyellátás</t>
  </si>
  <si>
    <t>Gyermekjóléti szolgáltatás</t>
  </si>
  <si>
    <t>Önkormányzatok által nyújtott lakástámogatás</t>
  </si>
  <si>
    <t>Civil szervezetek működési támogatása</t>
  </si>
  <si>
    <t>Civil szervezetek program és egyéb támogatása</t>
  </si>
  <si>
    <t>Könyvtári szolgáltatások</t>
  </si>
  <si>
    <t>Közművelődési intézmények, közösségi színterek működtetése</t>
  </si>
  <si>
    <t>Máshova nem sorolható sporttámogatás</t>
  </si>
  <si>
    <t>Köztemető-fenntartás és működtetés</t>
  </si>
  <si>
    <t>Együtt Sitkéért Egyesület támogatása</t>
  </si>
  <si>
    <t>Tekeszakosztály támogatása</t>
  </si>
  <si>
    <t>KKSE labdarugó Szakosztály támogatása</t>
  </si>
  <si>
    <t>TÁMOGATÁSÉRTÉKŰ KIADÁSOK ÖSSZESEN:</t>
  </si>
  <si>
    <t>tárgyi eszközök, immateriális javak értékesítése összesen:</t>
  </si>
  <si>
    <t>FELHALMOZÁSI ÉS TŐKEJELLEGŰ BEVÉTELEK ÖSSZESEN:</t>
  </si>
  <si>
    <t>Rendelkezésre állási támogatás</t>
  </si>
  <si>
    <t>Hosszú lejáratú költségvetési betétszámlák záróegyenlegei</t>
  </si>
  <si>
    <t>A költségvetési bankszámlák záróegyenlegei</t>
  </si>
  <si>
    <t>Pénztárak és betétkönyvek záróegyenlegei</t>
  </si>
  <si>
    <t>A.</t>
  </si>
  <si>
    <t>Zárópénzkészlet (1+2+3)</t>
  </si>
  <si>
    <t>Forgatási célú értékpapírok záróállománya</t>
  </si>
  <si>
    <t>Rövid lejáratú likvidhitel és működési célú kötvénykibocsátás záróállománya</t>
  </si>
  <si>
    <t>B.</t>
  </si>
  <si>
    <t>Forgatási célú finanszírozási műveletek egyenlege (4+5)</t>
  </si>
  <si>
    <t xml:space="preserve"> - Költségvetési aktív függő elszámolások záróegyenlege</t>
  </si>
  <si>
    <t xml:space="preserve"> - Költségvetési aktív átfutó elszámolások záróegyenlege</t>
  </si>
  <si>
    <t xml:space="preserve"> - Költségvetési aktív kiegyenlítő elszámolások záróegyenlege</t>
  </si>
  <si>
    <t>Költségvetési aktív elszámolások záróegyenlege</t>
  </si>
  <si>
    <t xml:space="preserve"> - Költségvetési passzív függő elszámolások záróegyenlegei</t>
  </si>
  <si>
    <t xml:space="preserve"> - Költségvetési passzív átfutó elszámolások záróegyenlege</t>
  </si>
  <si>
    <t xml:space="preserve"> - Költségvetési passzív kiegyenlítő elszámolások záróegyenlegei</t>
  </si>
  <si>
    <t>Költségvetési passzív elszámolások záróegyenlege</t>
  </si>
  <si>
    <t>C.</t>
  </si>
  <si>
    <t>Egyéb aktív és passzív elszámolások összesen ( 6-7)</t>
  </si>
  <si>
    <t>Előző években képzett költségvetési tartalékok maradványa</t>
  </si>
  <si>
    <t>Előző években képzett vállalkozási tartalékok maradványa</t>
  </si>
  <si>
    <t>D.</t>
  </si>
  <si>
    <t>Előző években képzett tartalékok maradványa (8+9)</t>
  </si>
  <si>
    <t>E.</t>
  </si>
  <si>
    <t>Vállalkozási tevékenység pénzforgalmi vállalkozási maradványa</t>
  </si>
  <si>
    <t>F.</t>
  </si>
  <si>
    <t>Tárgyévi helyesbített pénzmaradvány (A+B+C-D-E)</t>
  </si>
  <si>
    <t>Intézményi költségvetési befizetés többlettámogatás miatt</t>
  </si>
  <si>
    <t>Költségvetési befizetés többlettámogatás miatt</t>
  </si>
  <si>
    <t>Költségvetési kiutalás kiutalatlan intézményi támogatás miatt</t>
  </si>
  <si>
    <t>Költségvetési kiutalás kiutalatlan támogatás miatt</t>
  </si>
  <si>
    <t>G.</t>
  </si>
  <si>
    <t>Finanszírozásból származó korrekciók (10+11+12+13)</t>
  </si>
  <si>
    <t>H.</t>
  </si>
  <si>
    <t>I.</t>
  </si>
  <si>
    <t>Költségvetési pénzmaradvány (F+G+H)</t>
  </si>
  <si>
    <t>Vállalkozási tevékenység eredményéből alaptevékenység ellátására felhasználható összeg</t>
  </si>
  <si>
    <t>Pénzmaradványt külön jogszabály alapján módosító tétel</t>
  </si>
  <si>
    <t>J.</t>
  </si>
  <si>
    <t>22. Módosított pénzmaradvány (I+14+15)</t>
  </si>
  <si>
    <t>Kötelezettséggel terhelt pénzmaradvány</t>
  </si>
  <si>
    <t xml:space="preserve"> - ebből: működési célú kötelezettséggel terhelt pénzmaradvány</t>
  </si>
  <si>
    <t xml:space="preserve"> - ebből: felhalmozási célú kötelezettséggel terhelt pénzmaradvány</t>
  </si>
  <si>
    <t>Szabad pénzmaradvány</t>
  </si>
  <si>
    <t xml:space="preserve"> - ebből: működési célú szabad pénzmaradvány</t>
  </si>
  <si>
    <t xml:space="preserve"> - ebből: felhalmozási célú szabad pénzmaradvány</t>
  </si>
  <si>
    <t>SITKE KÖZSÉG ÖNKORMÁNYZATA</t>
  </si>
  <si>
    <t>1.helyiségek, eszközök hasznosításából származó bevételekből nyújtott kedvezmény mentesség összege</t>
  </si>
  <si>
    <t>havi kedvezmény                                   (Ft)</t>
  </si>
  <si>
    <t>havi kedvezmény                                        (Ft)</t>
  </si>
  <si>
    <t>4. egyéb nyújtott kedvezmény vagy kölcsön elengedésének összege</t>
  </si>
  <si>
    <t>összesen                        (e Ft)</t>
  </si>
  <si>
    <t>2013. évre áthúzódó támogatás</t>
  </si>
  <si>
    <t>PÉNZESZKÖZÖK ALAKULÁSA</t>
  </si>
  <si>
    <t>megnevezés</t>
  </si>
  <si>
    <t>összeg</t>
  </si>
  <si>
    <t>2012. évi nyitó egyenleg</t>
  </si>
  <si>
    <t xml:space="preserve">   - költségvetési pénzforgalmi számlák</t>
  </si>
  <si>
    <t xml:space="preserve">   - devizabetétszámlák </t>
  </si>
  <si>
    <t xml:space="preserve">   - pénztárak</t>
  </si>
  <si>
    <t xml:space="preserve">   - valutapénztárak</t>
  </si>
  <si>
    <t>nyitó pénzkészlet összesen</t>
  </si>
  <si>
    <t>Tárgyévi bevételek</t>
  </si>
  <si>
    <t>tárgyévi kiadások</t>
  </si>
  <si>
    <t>2012. évi záró egyenleg</t>
  </si>
  <si>
    <t>záró pénzkészlet összesen</t>
  </si>
  <si>
    <t>Díszítőszakkör támogatása</t>
  </si>
  <si>
    <t>Ápolási díj méltányossági alapon</t>
  </si>
  <si>
    <t>Gépek, berendezések, felszerelések</t>
  </si>
  <si>
    <t xml:space="preserve"> - ügyviteli és számítástechnikai eszközök</t>
  </si>
  <si>
    <t xml:space="preserve"> - egyéb gépek, berendezések, felszerelések</t>
  </si>
  <si>
    <t>Pénzmaradványt terhelő korrekciók</t>
  </si>
  <si>
    <t xml:space="preserve"> - J. sorból TB alapoktól folyósított pénzeszköz maradványa</t>
  </si>
  <si>
    <r>
      <t>OTP tőkegarantált pénzpiaci befektetési jegy névértéken</t>
    </r>
    <r>
      <rPr>
        <sz val="12"/>
        <rFont val="Arial"/>
        <family val="2"/>
      </rPr>
      <t>⃰</t>
    </r>
  </si>
  <si>
    <t>Értékpapírok összesen:</t>
  </si>
  <si>
    <t>2013. év</t>
  </si>
  <si>
    <t>SITKE KÖZSÉG ÖNKORMÁNYZATA 2013. ÉVI BEVÉTELEI FORRÁSONKÉNT</t>
  </si>
  <si>
    <t>MŰKÖDÉSI BEVÉTELEK</t>
  </si>
  <si>
    <t>Közhatalmi bevételek</t>
  </si>
  <si>
    <t>a.</t>
  </si>
  <si>
    <t>közhatalmi bevételek</t>
  </si>
  <si>
    <t>igazgatási szolgáltatási díj</t>
  </si>
  <si>
    <t>szabálysértési bírságok</t>
  </si>
  <si>
    <t xml:space="preserve"> - </t>
  </si>
  <si>
    <t>egyéb közhatalmi bevételek</t>
  </si>
  <si>
    <t>közhatalmi bevételek összesen:</t>
  </si>
  <si>
    <t>b.</t>
  </si>
  <si>
    <t>helyi adók és adójellegű bevételek</t>
  </si>
  <si>
    <t>vállalkozók kommunális adója</t>
  </si>
  <si>
    <t>magánszemélyek kommunális adója</t>
  </si>
  <si>
    <t>idegenforgalmi adó</t>
  </si>
  <si>
    <t>iparűzési adó</t>
  </si>
  <si>
    <t>talajterhelési díj</t>
  </si>
  <si>
    <t>helyi adók és adójellegű bevételek összesen:</t>
  </si>
  <si>
    <t>c.</t>
  </si>
  <si>
    <t>önkormányzatoknak átengedett központi adók</t>
  </si>
  <si>
    <t>gépjárműadó</t>
  </si>
  <si>
    <t>önkormányzatoknak átengedett központi adók összesen:</t>
  </si>
  <si>
    <t>d.</t>
  </si>
  <si>
    <t xml:space="preserve">adópótlék, adóbírság </t>
  </si>
  <si>
    <t>adópótlékok, adóbírságok</t>
  </si>
  <si>
    <t>KÖZHATALMI BEVÉTELEK ÖSSZESEN:</t>
  </si>
  <si>
    <t>egyéb saját működési bevételek</t>
  </si>
  <si>
    <t>temetkezési szolgáltatás (sírhely megváltása)</t>
  </si>
  <si>
    <t>étkeztetési szolgáltatás bevétele</t>
  </si>
  <si>
    <t>=</t>
  </si>
  <si>
    <t>óvodai étkeztetés</t>
  </si>
  <si>
    <t>óvodai alkalmazotti étkeztetés</t>
  </si>
  <si>
    <t>rendezvények bevételei</t>
  </si>
  <si>
    <t>helyiségek tartós és eseti bérbeadása</t>
  </si>
  <si>
    <t>önkormányzatnál</t>
  </si>
  <si>
    <t>művelődési ház</t>
  </si>
  <si>
    <t>ravatalozó használati díj</t>
  </si>
  <si>
    <t>földbérleti díjak</t>
  </si>
  <si>
    <t>lakbér</t>
  </si>
  <si>
    <t>közterületfoglalási díjak</t>
  </si>
  <si>
    <t>szennyvízcsatorna használati díj</t>
  </si>
  <si>
    <t>intézményi ellátási díjak</t>
  </si>
  <si>
    <t xml:space="preserve"> szociális étkeztetés térítési díja</t>
  </si>
  <si>
    <t xml:space="preserve">                                               -  2  -</t>
  </si>
  <si>
    <t>M  e  g  n  e  v  e  z  é  s:</t>
  </si>
  <si>
    <t>vendégebéd térítési díja</t>
  </si>
  <si>
    <t>alkalmazottak térítése</t>
  </si>
  <si>
    <t>kötbérek, kártérítések</t>
  </si>
  <si>
    <t>áfabevételek, -visszatérülések</t>
  </si>
  <si>
    <t>kiszámlázott termékek és szolgáltatások áfája</t>
  </si>
  <si>
    <t>működési kiadásokhoz kapcsolódó áfavisszatérülés</t>
  </si>
  <si>
    <t>beruházási kiadásokhoz (szennyvízkezelési pályázat) kapcsolódó általános  forgalmi adó visszatérülés</t>
  </si>
  <si>
    <t>hozam- és kamatbevételek</t>
  </si>
  <si>
    <t xml:space="preserve">befektetett pénzügyi eszközök kamata </t>
  </si>
  <si>
    <t>egyéb kamatbevételek (számlaegyenlegek után)</t>
  </si>
  <si>
    <t>továbbszámlázott bevételek</t>
  </si>
  <si>
    <t>TÁMOGATÁSOK</t>
  </si>
  <si>
    <t>egyes jövedelempótló támogatások kiegészítése</t>
  </si>
  <si>
    <t>SITKE KÖZSÉG ÖNKORMÁNYZATA 2013. ÉVI  FELHALMOZÁSI KIADÁSAI SZAKFELADATONKÉNT</t>
  </si>
  <si>
    <t>beruházások</t>
  </si>
  <si>
    <t>felújítások</t>
  </si>
  <si>
    <t>támogatásértékű felhalmozási kiadások</t>
  </si>
  <si>
    <t>felhalmozási célú vissza-térítendő támogatások, köl-csönök nyújtása  államháztartáson kívülre</t>
  </si>
  <si>
    <t xml:space="preserve"> működési tartalékok</t>
  </si>
  <si>
    <t>működési kiadások</t>
  </si>
  <si>
    <t>felhalmozási kiadások</t>
  </si>
  <si>
    <t>finanszírozási és egyéb kiadások</t>
  </si>
  <si>
    <t xml:space="preserve">  kiadások  összesen:</t>
  </si>
  <si>
    <t>teljes.</t>
  </si>
  <si>
    <t>sítés</t>
  </si>
  <si>
    <t>SITKE KÖZSÉG ÖNKORMÁNYZATA 2013. ÉVI  KIADÁSAI SZAKFELADATONKÉNT</t>
  </si>
  <si>
    <t xml:space="preserve">SITKE KÖZSÉG ÖNKORMÁNYZATA 2013. ÉVI TÁMOGATÁSÉRTÉKŰ KIADÁSAI ÉS </t>
  </si>
  <si>
    <t>Sárvár és Vidéke Kistérségi Társulás tagdíj</t>
  </si>
  <si>
    <t>SITKE KÖZSÉG ÖNKORMÁNYZATA VAGYONA ÖSSZETÉTELÉNEK 2013. DECEMBER 31-I ÁLLAPOTA</t>
  </si>
  <si>
    <t>2013. DECEMBER 31-I ÁLLOMÁNYA</t>
  </si>
  <si>
    <t>*( árfolyamérték 2013. 12 30-án 25.168.584,15 Ft.)</t>
  </si>
  <si>
    <t xml:space="preserve"> 2013. ÉVI PÉNZMARADVÁNYÁNAK ALAKULÁSA</t>
  </si>
  <si>
    <t>SITKE KÖZSÉG ÖNKORMÁNYZATA 2013. ÉVI KÖZVETETT TÁMOGATÁSAI</t>
  </si>
  <si>
    <t>formája: készfizető kezsségvállalás</t>
  </si>
  <si>
    <t>2013.12.31-én</t>
  </si>
  <si>
    <t>EURÓPAI UNIÓS TÁMOGATÁSSAL FINANSZÍROZOTT PROJEKTEK ELSZÁMOLÁSA 2013. ÉVRE</t>
  </si>
  <si>
    <t xml:space="preserve">2013. évet megelőző </t>
  </si>
  <si>
    <t>Sitke község önkormányzatának egészségre nevelő programja                       (TÁMOP-6.1.2-11/1-2012-1244)</t>
  </si>
  <si>
    <t>2013. évi</t>
  </si>
  <si>
    <t>2013-2014.</t>
  </si>
  <si>
    <t>Közösségi közlekedés feltételrendszereinek fejlesztése Sárváron és a környező településeken                                               ( NYDOP-3.2.1/B-12-2013-0005)</t>
  </si>
  <si>
    <t>2013. évi engedélyezett nyitó létszám</t>
  </si>
  <si>
    <t>évközi változás</t>
  </si>
  <si>
    <t>2013. évi engedélyezett záró létszám</t>
  </si>
  <si>
    <t>2013. évi átlagos statisztikai létszám</t>
  </si>
  <si>
    <t>2013. ÉVI LÉTSZÁMADATAI</t>
  </si>
  <si>
    <t>szakfeladat megnevezése</t>
  </si>
  <si>
    <t>Önkorm.és többc.k.t.igazg.tevékenysége</t>
  </si>
  <si>
    <t>Város- és községgazdálkodási m.n.s. szolgáltatások</t>
  </si>
  <si>
    <t>Közművelődési intézmények, közösségi színt.műk.</t>
  </si>
  <si>
    <t>Munkahelyi vendéglátás</t>
  </si>
  <si>
    <t>fizetési kötelezettségeinek bemutatása 2013. évre</t>
  </si>
  <si>
    <t>Saját bevétel és adósságot keletkeztető ügyletből eredő fizetési kötelezettség összegei</t>
  </si>
  <si>
    <t xml:space="preserve"> 2013. évi                       tervezett</t>
  </si>
  <si>
    <t xml:space="preserve"> 2013. évi tényadatok</t>
  </si>
  <si>
    <t>helyi adók</t>
  </si>
  <si>
    <t>osztalékok, koncessziós díjak</t>
  </si>
  <si>
    <t>díjak, pótlékok, bírságok</t>
  </si>
  <si>
    <t>tárgyi eszközök, immateriális javak, vagyoni értékű jogok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</si>
  <si>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</si>
  <si>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</si>
  <si>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megtérülések</t>
  </si>
  <si>
    <t>önkormányzat saját bevételei:</t>
  </si>
  <si>
    <t>saját bevételek  50 %-a</t>
  </si>
  <si>
    <t>felvett, átvállalt hitel, kölcsön és annak tőketartozása</t>
  </si>
  <si>
    <t>hitelviszonyt megtestesítő értékpapír forgalomba hozatala</t>
  </si>
  <si>
    <t>váltó kibocsátása</t>
  </si>
  <si>
    <t>pénzügyi lízing megkötése</t>
  </si>
  <si>
    <t xml:space="preserve">visszavásárlási kötelezettség kikötésével megkötött adásvételi szerződés </t>
  </si>
  <si>
    <t>A. helyi adónál biztosított közvetett támogatások</t>
  </si>
  <si>
    <t>1. Iparűzési adó</t>
  </si>
  <si>
    <t>Vállalkozók</t>
  </si>
  <si>
    <t xml:space="preserve"> - elengedés</t>
  </si>
  <si>
    <t>2. Gépjárműadó</t>
  </si>
  <si>
    <t>költségvetési szerv, társadalmi szervezet</t>
  </si>
  <si>
    <t>Gjt. 5.§.a-b.pont</t>
  </si>
  <si>
    <t>egyház</t>
  </si>
  <si>
    <t>Gjt. 5.§. d. pont</t>
  </si>
  <si>
    <t>Gjt. 6.§. (2) bek.</t>
  </si>
  <si>
    <t>Gjt. 6.§.(2) bek.</t>
  </si>
  <si>
    <t>Gjt. 6.§. (3) bek.</t>
  </si>
  <si>
    <t>1. melléklet a 7/2014. (IV. 29.)  zárszámadási rendelethez</t>
  </si>
  <si>
    <t>2. melléklet a 7/2014. (IV. 29.)  zárszámadási rendelethez</t>
  </si>
  <si>
    <t>2.a. melléklet a .7/2014. (IV. 29.)  zárszámadási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</si>
</sst>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  <numFmt numFmtId="170" formatCode="0.00000000"/>
    <numFmt numFmtId="171" formatCode="0.000000000"/>
    <numFmt numFmtId="172" formatCode="_-* #,##0.0\ _F_t_-;\-* #,##0.0\ _F_t_-;_-* &quot;-&quot;??\ _F_t_-;_-@_-"/>
    <numFmt numFmtId="173" formatCode="_-* #,##0\ _F_t_-;\-* #,##0\ _F_t_-;_-* &quot;-&quot;??\ _F_t_-;_-@_-"/>
    <numFmt numFmtId="174" formatCode="0.0%"/>
    <numFmt numFmtId="175" formatCode="#,##0.0"/>
    <numFmt numFmtId="176" formatCode="_-* #,##0.0\ _F_t_-;\-* #,##0.0\ _F_t_-;_-* &quot;-&quot;\ _F_t_-;_-@_-"/>
  </numFmts>
  <fonts count="49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</cellStyleXfs>
  <cellXfs count="800">
    <xf numFmtId="0" fontId="0" fillId="0" borderId="0" xfId="0" applyAlignment="1">
      <alignment/>
    </xf>
    <xf numFmtId="0" fontId="5" fillId="0" borderId="0" xfId="64" applyFont="1">
      <alignment/>
      <protection/>
    </xf>
    <xf numFmtId="0" fontId="5" fillId="0" borderId="0" xfId="64" applyFont="1" applyAlignment="1">
      <alignment/>
      <protection/>
    </xf>
    <xf numFmtId="0" fontId="5" fillId="0" borderId="0" xfId="64" applyFont="1" applyAlignment="1">
      <alignment horizontal="center"/>
      <protection/>
    </xf>
    <xf numFmtId="0" fontId="4" fillId="0" borderId="10" xfId="64" applyFont="1" applyBorder="1" applyAlignment="1">
      <alignment horizontal="center"/>
      <protection/>
    </xf>
    <xf numFmtId="0" fontId="4" fillId="0" borderId="11" xfId="64" applyFont="1" applyBorder="1" applyAlignment="1">
      <alignment horizontal="center"/>
      <protection/>
    </xf>
    <xf numFmtId="0" fontId="6" fillId="0" borderId="0" xfId="64" applyFont="1">
      <alignment/>
      <protection/>
    </xf>
    <xf numFmtId="0" fontId="4" fillId="0" borderId="0" xfId="64" applyFont="1">
      <alignment/>
      <protection/>
    </xf>
    <xf numFmtId="173" fontId="5" fillId="0" borderId="0" xfId="40" applyNumberFormat="1" applyFont="1" applyAlignment="1">
      <alignment/>
    </xf>
    <xf numFmtId="173" fontId="5" fillId="0" borderId="0" xfId="40" applyNumberFormat="1" applyFont="1" applyAlignment="1">
      <alignment horizontal="right"/>
    </xf>
    <xf numFmtId="0" fontId="5" fillId="0" borderId="12" xfId="64" applyFont="1" applyBorder="1">
      <alignment/>
      <protection/>
    </xf>
    <xf numFmtId="173" fontId="4" fillId="0" borderId="13" xfId="40" applyNumberFormat="1" applyFont="1" applyBorder="1" applyAlignment="1">
      <alignment horizontal="right"/>
    </xf>
    <xf numFmtId="0" fontId="4" fillId="0" borderId="0" xfId="64" applyFont="1" applyBorder="1">
      <alignment/>
      <protection/>
    </xf>
    <xf numFmtId="173" fontId="4" fillId="0" borderId="0" xfId="40" applyNumberFormat="1" applyFont="1" applyBorder="1" applyAlignment="1">
      <alignment horizontal="right"/>
    </xf>
    <xf numFmtId="173" fontId="4" fillId="0" borderId="0" xfId="40" applyNumberFormat="1" applyFont="1" applyAlignment="1">
      <alignment horizontal="right"/>
    </xf>
    <xf numFmtId="173" fontId="5" fillId="0" borderId="0" xfId="40" applyNumberFormat="1" applyFont="1" applyBorder="1" applyAlignment="1">
      <alignment horizontal="right"/>
    </xf>
    <xf numFmtId="0" fontId="5" fillId="0" borderId="0" xfId="64" applyFont="1" applyBorder="1">
      <alignment/>
      <protection/>
    </xf>
    <xf numFmtId="0" fontId="4" fillId="0" borderId="12" xfId="64" applyFont="1" applyBorder="1">
      <alignment/>
      <protection/>
    </xf>
    <xf numFmtId="0" fontId="5" fillId="0" borderId="11" xfId="64" applyFont="1" applyBorder="1" applyAlignment="1">
      <alignment horizontal="right"/>
      <protection/>
    </xf>
    <xf numFmtId="173" fontId="6" fillId="0" borderId="0" xfId="40" applyNumberFormat="1" applyFont="1" applyAlignment="1">
      <alignment horizontal="right"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173" fontId="4" fillId="0" borderId="13" xfId="64" applyNumberFormat="1" applyFont="1" applyBorder="1" applyAlignment="1">
      <alignment horizontal="right"/>
      <protection/>
    </xf>
    <xf numFmtId="0" fontId="6" fillId="0" borderId="0" xfId="64" applyFont="1" applyBorder="1">
      <alignment/>
      <protection/>
    </xf>
    <xf numFmtId="173" fontId="4" fillId="0" borderId="0" xfId="64" applyNumberFormat="1" applyFont="1" applyBorder="1" applyAlignment="1">
      <alignment horizontal="right"/>
      <protection/>
    </xf>
    <xf numFmtId="0" fontId="5" fillId="0" borderId="0" xfId="57" applyFont="1">
      <alignment/>
      <protection/>
    </xf>
    <xf numFmtId="0" fontId="4" fillId="0" borderId="0" xfId="57" applyFont="1" applyAlignment="1">
      <alignment/>
      <protection/>
    </xf>
    <xf numFmtId="0" fontId="4" fillId="0" borderId="0" xfId="65" applyFont="1" applyBorder="1">
      <alignment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165" fontId="4" fillId="0" borderId="0" xfId="60" applyNumberFormat="1" applyFont="1" applyAlignment="1">
      <alignment horizontal="right"/>
      <protection/>
    </xf>
    <xf numFmtId="0" fontId="4" fillId="0" borderId="0" xfId="57" applyFont="1">
      <alignment/>
      <protection/>
    </xf>
    <xf numFmtId="0" fontId="4" fillId="0" borderId="0" xfId="60" applyFont="1" applyBorder="1">
      <alignment/>
      <protection/>
    </xf>
    <xf numFmtId="0" fontId="9" fillId="0" borderId="0" xfId="60" applyFont="1">
      <alignment/>
      <protection/>
    </xf>
    <xf numFmtId="0" fontId="9" fillId="0" borderId="0" xfId="58" applyFont="1">
      <alignment/>
      <protection/>
    </xf>
    <xf numFmtId="0" fontId="9" fillId="0" borderId="0" xfId="58" applyFont="1" applyBorder="1">
      <alignment/>
      <protection/>
    </xf>
    <xf numFmtId="0" fontId="5" fillId="0" borderId="0" xfId="65" applyFont="1">
      <alignment/>
      <protection/>
    </xf>
    <xf numFmtId="0" fontId="4" fillId="0" borderId="10" xfId="65" applyFont="1" applyBorder="1">
      <alignment/>
      <protection/>
    </xf>
    <xf numFmtId="0" fontId="4" fillId="0" borderId="14" xfId="65" applyFont="1" applyBorder="1" applyAlignment="1">
      <alignment horizontal="center"/>
      <protection/>
    </xf>
    <xf numFmtId="0" fontId="4" fillId="0" borderId="11" xfId="65" applyFont="1" applyBorder="1">
      <alignment/>
      <protection/>
    </xf>
    <xf numFmtId="0" fontId="4" fillId="0" borderId="0" xfId="65" applyFont="1" applyBorder="1">
      <alignment/>
      <protection/>
    </xf>
    <xf numFmtId="0" fontId="4" fillId="0" borderId="0" xfId="65" applyFont="1" applyBorder="1" applyAlignment="1">
      <alignment horizontal="center"/>
      <protection/>
    </xf>
    <xf numFmtId="0" fontId="4" fillId="0" borderId="0" xfId="65" applyFont="1" applyBorder="1" applyAlignment="1">
      <alignment horizontal="right"/>
      <protection/>
    </xf>
    <xf numFmtId="165" fontId="4" fillId="0" borderId="0" xfId="65" applyNumberFormat="1" applyFont="1" applyBorder="1">
      <alignment/>
      <protection/>
    </xf>
    <xf numFmtId="165" fontId="4" fillId="0" borderId="0" xfId="65" applyNumberFormat="1" applyFont="1">
      <alignment/>
      <protection/>
    </xf>
    <xf numFmtId="165" fontId="5" fillId="0" borderId="0" xfId="64" applyNumberFormat="1" applyFont="1">
      <alignment/>
      <protection/>
    </xf>
    <xf numFmtId="173" fontId="5" fillId="0" borderId="0" xfId="64" applyNumberFormat="1" applyFont="1">
      <alignment/>
      <protection/>
    </xf>
    <xf numFmtId="0" fontId="11" fillId="0" borderId="0" xfId="0" applyFont="1" applyAlignment="1">
      <alignment/>
    </xf>
    <xf numFmtId="0" fontId="5" fillId="0" borderId="0" xfId="63" applyFont="1">
      <alignment/>
      <protection/>
    </xf>
    <xf numFmtId="0" fontId="5" fillId="0" borderId="0" xfId="63" applyFont="1" applyBorder="1">
      <alignment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4" fillId="0" borderId="0" xfId="0" applyNumberFormat="1" applyFont="1" applyAlignment="1">
      <alignment/>
    </xf>
    <xf numFmtId="0" fontId="5" fillId="0" borderId="0" xfId="60" applyFont="1">
      <alignment/>
      <protection/>
    </xf>
    <xf numFmtId="0" fontId="5" fillId="0" borderId="0" xfId="60" applyFont="1" applyAlignment="1">
      <alignment/>
      <protection/>
    </xf>
    <xf numFmtId="0" fontId="5" fillId="0" borderId="0" xfId="60" applyFont="1" applyBorder="1" applyAlignment="1">
      <alignment horizontal="right"/>
      <protection/>
    </xf>
    <xf numFmtId="0" fontId="5" fillId="0" borderId="0" xfId="60" applyFont="1" applyBorder="1" applyAlignment="1">
      <alignment/>
      <protection/>
    </xf>
    <xf numFmtId="0" fontId="5" fillId="0" borderId="0" xfId="60" applyFont="1" applyBorder="1" applyAlignment="1">
      <alignment wrapText="1"/>
      <protection/>
    </xf>
    <xf numFmtId="0" fontId="6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5" fillId="0" borderId="0" xfId="60" applyFont="1" applyBorder="1">
      <alignment/>
      <protection/>
    </xf>
    <xf numFmtId="0" fontId="4" fillId="0" borderId="13" xfId="60" applyFont="1" applyBorder="1">
      <alignment/>
      <protection/>
    </xf>
    <xf numFmtId="0" fontId="5" fillId="0" borderId="0" xfId="61" applyFont="1" applyAlignment="1">
      <alignment/>
      <protection/>
    </xf>
    <xf numFmtId="0" fontId="5" fillId="0" borderId="0" xfId="61" applyFont="1">
      <alignment/>
      <protection/>
    </xf>
    <xf numFmtId="165" fontId="5" fillId="0" borderId="0" xfId="61" applyNumberFormat="1" applyFont="1">
      <alignment/>
      <protection/>
    </xf>
    <xf numFmtId="0" fontId="4" fillId="0" borderId="13" xfId="61" applyFont="1" applyBorder="1" applyAlignment="1">
      <alignment/>
      <protection/>
    </xf>
    <xf numFmtId="0" fontId="4" fillId="0" borderId="0" xfId="61" applyFont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 horizontal="centerContinuous"/>
      <protection/>
    </xf>
    <xf numFmtId="0" fontId="4" fillId="0" borderId="10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165" fontId="5" fillId="0" borderId="0" xfId="57" applyNumberFormat="1" applyFont="1">
      <alignment/>
      <protection/>
    </xf>
    <xf numFmtId="0" fontId="6" fillId="0" borderId="0" xfId="57" applyFont="1">
      <alignment/>
      <protection/>
    </xf>
    <xf numFmtId="165" fontId="6" fillId="0" borderId="0" xfId="57" applyNumberFormat="1" applyFont="1">
      <alignment/>
      <protection/>
    </xf>
    <xf numFmtId="165" fontId="5" fillId="0" borderId="0" xfId="57" applyNumberFormat="1" applyFont="1" applyAlignment="1">
      <alignment horizontal="centerContinuous"/>
      <protection/>
    </xf>
    <xf numFmtId="165" fontId="4" fillId="0" borderId="0" xfId="57" applyNumberFormat="1" applyFont="1">
      <alignment/>
      <protection/>
    </xf>
    <xf numFmtId="0" fontId="6" fillId="0" borderId="0" xfId="65" applyFont="1">
      <alignment/>
      <protection/>
    </xf>
    <xf numFmtId="165" fontId="5" fillId="0" borderId="0" xfId="65" applyNumberFormat="1" applyFont="1">
      <alignment/>
      <protection/>
    </xf>
    <xf numFmtId="165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63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4" fillId="0" borderId="0" xfId="63" applyFont="1">
      <alignment/>
      <protection/>
    </xf>
    <xf numFmtId="1" fontId="5" fillId="0" borderId="0" xfId="63" applyNumberFormat="1" applyFont="1">
      <alignment/>
      <protection/>
    </xf>
    <xf numFmtId="0" fontId="5" fillId="0" borderId="0" xfId="63" applyFont="1" applyAlignment="1">
      <alignment horizontal="right"/>
      <protection/>
    </xf>
    <xf numFmtId="165" fontId="5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165" fontId="4" fillId="0" borderId="0" xfId="63" applyNumberFormat="1" applyFont="1">
      <alignment/>
      <protection/>
    </xf>
    <xf numFmtId="0" fontId="5" fillId="0" borderId="0" xfId="0" applyFont="1" applyBorder="1" applyAlignment="1">
      <alignment horizontal="center" vertical="center" wrapText="1"/>
    </xf>
    <xf numFmtId="173" fontId="5" fillId="0" borderId="0" xfId="40" applyNumberFormat="1" applyFont="1" applyAlignment="1">
      <alignment horizontal="center"/>
    </xf>
    <xf numFmtId="0" fontId="13" fillId="0" borderId="0" xfId="0" applyFont="1" applyAlignment="1">
      <alignment/>
    </xf>
    <xf numFmtId="173" fontId="14" fillId="0" borderId="0" xfId="40" applyNumberFormat="1" applyFont="1" applyAlignment="1">
      <alignment/>
    </xf>
    <xf numFmtId="0" fontId="15" fillId="0" borderId="0" xfId="0" applyFont="1" applyAlignment="1">
      <alignment/>
    </xf>
    <xf numFmtId="173" fontId="4" fillId="0" borderId="0" xfId="40" applyNumberFormat="1" applyFont="1" applyAlignment="1">
      <alignment/>
    </xf>
    <xf numFmtId="0" fontId="5" fillId="0" borderId="0" xfId="59" applyFont="1">
      <alignment/>
      <protection/>
    </xf>
    <xf numFmtId="0" fontId="9" fillId="0" borderId="0" xfId="0" applyFont="1" applyAlignment="1">
      <alignment/>
    </xf>
    <xf numFmtId="0" fontId="4" fillId="0" borderId="0" xfId="60" applyFont="1">
      <alignment/>
      <protection/>
    </xf>
    <xf numFmtId="0" fontId="8" fillId="0" borderId="0" xfId="60" applyFont="1">
      <alignment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>
      <alignment/>
      <protection/>
    </xf>
    <xf numFmtId="0" fontId="9" fillId="0" borderId="15" xfId="58" applyFont="1" applyBorder="1" applyAlignment="1">
      <alignment/>
      <protection/>
    </xf>
    <xf numFmtId="0" fontId="9" fillId="0" borderId="10" xfId="58" applyFont="1" applyBorder="1" applyAlignment="1">
      <alignment horizontal="center"/>
      <protection/>
    </xf>
    <xf numFmtId="0" fontId="9" fillId="0" borderId="12" xfId="58" applyFont="1" applyBorder="1" applyAlignment="1" quotePrefix="1">
      <alignment horizontal="left"/>
      <protection/>
    </xf>
    <xf numFmtId="0" fontId="9" fillId="0" borderId="14" xfId="58" applyFont="1" applyBorder="1" applyAlignment="1">
      <alignment horizontal="center"/>
      <protection/>
    </xf>
    <xf numFmtId="0" fontId="9" fillId="0" borderId="11" xfId="58" applyFont="1" applyBorder="1" applyAlignment="1">
      <alignment horizontal="center"/>
      <protection/>
    </xf>
    <xf numFmtId="0" fontId="9" fillId="0" borderId="16" xfId="58" applyFont="1" applyBorder="1">
      <alignment/>
      <protection/>
    </xf>
    <xf numFmtId="0" fontId="9" fillId="0" borderId="17" xfId="58" applyFont="1" applyBorder="1">
      <alignment/>
      <protection/>
    </xf>
    <xf numFmtId="0" fontId="9" fillId="0" borderId="18" xfId="58" applyFont="1" applyBorder="1">
      <alignment/>
      <protection/>
    </xf>
    <xf numFmtId="0" fontId="9" fillId="0" borderId="19" xfId="58" applyFont="1" applyBorder="1">
      <alignment/>
      <protection/>
    </xf>
    <xf numFmtId="0" fontId="9" fillId="0" borderId="20" xfId="58" applyFont="1" applyBorder="1">
      <alignment/>
      <protection/>
    </xf>
    <xf numFmtId="0" fontId="9" fillId="0" borderId="21" xfId="58" applyFont="1" applyBorder="1">
      <alignment/>
      <protection/>
    </xf>
    <xf numFmtId="0" fontId="9" fillId="0" borderId="22" xfId="58" applyFont="1" applyBorder="1">
      <alignment/>
      <protection/>
    </xf>
    <xf numFmtId="0" fontId="9" fillId="0" borderId="23" xfId="58" applyFont="1" applyBorder="1">
      <alignment/>
      <protection/>
    </xf>
    <xf numFmtId="0" fontId="9" fillId="0" borderId="24" xfId="58" applyFont="1" applyBorder="1">
      <alignment/>
      <protection/>
    </xf>
    <xf numFmtId="0" fontId="9" fillId="0" borderId="25" xfId="58" applyFont="1" applyBorder="1">
      <alignment/>
      <protection/>
    </xf>
    <xf numFmtId="0" fontId="9" fillId="0" borderId="26" xfId="58" applyFont="1" applyBorder="1">
      <alignment/>
      <protection/>
    </xf>
    <xf numFmtId="0" fontId="5" fillId="0" borderId="0" xfId="65" applyFont="1" applyBorder="1">
      <alignment/>
      <protection/>
    </xf>
    <xf numFmtId="165" fontId="6" fillId="0" borderId="0" xfId="64" applyNumberFormat="1" applyFo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horizontal="left"/>
      <protection/>
    </xf>
    <xf numFmtId="0" fontId="4" fillId="0" borderId="0" xfId="0" applyFont="1" applyAlignment="1">
      <alignment/>
    </xf>
    <xf numFmtId="0" fontId="11" fillId="0" borderId="10" xfId="64" applyFont="1" applyBorder="1" applyAlignment="1">
      <alignment horizontal="center"/>
      <protection/>
    </xf>
    <xf numFmtId="0" fontId="17" fillId="0" borderId="0" xfId="64" applyFont="1">
      <alignment/>
      <protection/>
    </xf>
    <xf numFmtId="0" fontId="9" fillId="0" borderId="0" xfId="64" applyFont="1">
      <alignment/>
      <protection/>
    </xf>
    <xf numFmtId="0" fontId="11" fillId="0" borderId="11" xfId="64" applyFont="1" applyBorder="1" applyAlignment="1">
      <alignment horizontal="center"/>
      <protection/>
    </xf>
    <xf numFmtId="0" fontId="17" fillId="0" borderId="11" xfId="64" applyFont="1" applyBorder="1">
      <alignment/>
      <protection/>
    </xf>
    <xf numFmtId="0" fontId="11" fillId="0" borderId="12" xfId="64" applyFont="1" applyBorder="1" applyAlignment="1">
      <alignment horizontal="centerContinuous"/>
      <protection/>
    </xf>
    <xf numFmtId="0" fontId="17" fillId="0" borderId="27" xfId="64" applyFont="1" applyBorder="1" applyAlignment="1">
      <alignment horizontal="centerContinuous"/>
      <protection/>
    </xf>
    <xf numFmtId="0" fontId="9" fillId="0" borderId="0" xfId="64" applyFont="1" applyAlignment="1">
      <alignment horizontal="center"/>
      <protection/>
    </xf>
    <xf numFmtId="0" fontId="17" fillId="0" borderId="0" xfId="64" applyFont="1" applyBorder="1">
      <alignment/>
      <protection/>
    </xf>
    <xf numFmtId="0" fontId="11" fillId="0" borderId="0" xfId="64" applyFont="1" applyBorder="1" applyAlignment="1">
      <alignment horizontal="centerContinuous"/>
      <protection/>
    </xf>
    <xf numFmtId="0" fontId="17" fillId="0" borderId="0" xfId="64" applyFont="1" applyBorder="1" applyAlignment="1">
      <alignment horizontal="centerContinuous"/>
      <protection/>
    </xf>
    <xf numFmtId="173" fontId="17" fillId="0" borderId="0" xfId="40" applyNumberFormat="1" applyFont="1" applyAlignment="1">
      <alignment horizontal="right"/>
    </xf>
    <xf numFmtId="0" fontId="9" fillId="0" borderId="12" xfId="64" applyFont="1" applyBorder="1" applyAlignment="1">
      <alignment horizontal="center"/>
      <protection/>
    </xf>
    <xf numFmtId="0" fontId="17" fillId="0" borderId="27" xfId="64" applyFont="1" applyBorder="1">
      <alignment/>
      <protection/>
    </xf>
    <xf numFmtId="173" fontId="17" fillId="0" borderId="27" xfId="64" applyNumberFormat="1" applyFont="1" applyBorder="1" applyAlignment="1">
      <alignment horizontal="right"/>
      <protection/>
    </xf>
    <xf numFmtId="173" fontId="17" fillId="0" borderId="13" xfId="64" applyNumberFormat="1" applyFont="1" applyBorder="1" applyAlignment="1">
      <alignment horizontal="right"/>
      <protection/>
    </xf>
    <xf numFmtId="173" fontId="17" fillId="0" borderId="0" xfId="40" applyNumberFormat="1" applyFont="1" applyAlignment="1" quotePrefix="1">
      <alignment horizontal="right"/>
    </xf>
    <xf numFmtId="0" fontId="16" fillId="0" borderId="0" xfId="64" applyFont="1" applyAlignment="1">
      <alignment horizontal="center"/>
      <protection/>
    </xf>
    <xf numFmtId="0" fontId="18" fillId="0" borderId="0" xfId="64" applyFont="1">
      <alignment/>
      <protection/>
    </xf>
    <xf numFmtId="173" fontId="18" fillId="0" borderId="0" xfId="40" applyNumberFormat="1" applyFont="1" applyAlignment="1">
      <alignment horizontal="right"/>
    </xf>
    <xf numFmtId="0" fontId="16" fillId="0" borderId="0" xfId="64" applyFont="1">
      <alignment/>
      <protection/>
    </xf>
    <xf numFmtId="173" fontId="18" fillId="0" borderId="0" xfId="40" applyNumberFormat="1" applyFont="1" applyAlignment="1" quotePrefix="1">
      <alignment horizontal="right"/>
    </xf>
    <xf numFmtId="0" fontId="17" fillId="0" borderId="0" xfId="64" applyFont="1" applyAlignment="1">
      <alignment horizontal="right"/>
      <protection/>
    </xf>
    <xf numFmtId="0" fontId="17" fillId="0" borderId="0" xfId="64" applyFont="1" applyAlignment="1">
      <alignment wrapText="1"/>
      <protection/>
    </xf>
    <xf numFmtId="0" fontId="8" fillId="0" borderId="0" xfId="60" applyFont="1" applyAlignment="1">
      <alignment/>
      <protection/>
    </xf>
    <xf numFmtId="0" fontId="17" fillId="0" borderId="0" xfId="64" applyFont="1" applyAlignment="1">
      <alignment horizontal="center"/>
      <protection/>
    </xf>
    <xf numFmtId="0" fontId="4" fillId="0" borderId="13" xfId="60" applyFont="1" applyBorder="1" applyAlignment="1">
      <alignment horizontal="right"/>
      <protection/>
    </xf>
    <xf numFmtId="0" fontId="19" fillId="0" borderId="0" xfId="65" applyFont="1" applyBorder="1">
      <alignment/>
      <protection/>
    </xf>
    <xf numFmtId="0" fontId="20" fillId="0" borderId="0" xfId="65" applyFont="1">
      <alignment/>
      <protection/>
    </xf>
    <xf numFmtId="165" fontId="20" fillId="0" borderId="0" xfId="65" applyNumberFormat="1" applyFont="1">
      <alignment/>
      <protection/>
    </xf>
    <xf numFmtId="0" fontId="20" fillId="0" borderId="0" xfId="57" applyFont="1">
      <alignment/>
      <protection/>
    </xf>
    <xf numFmtId="165" fontId="20" fillId="0" borderId="0" xfId="57" applyNumberFormat="1" applyFont="1">
      <alignment/>
      <protection/>
    </xf>
    <xf numFmtId="0" fontId="9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64" applyFont="1" applyAlignment="1" quotePrefix="1">
      <alignment horizontal="left"/>
      <protection/>
    </xf>
    <xf numFmtId="165" fontId="9" fillId="0" borderId="28" xfId="58" applyNumberFormat="1" applyFont="1" applyBorder="1">
      <alignment/>
      <protection/>
    </xf>
    <xf numFmtId="165" fontId="9" fillId="0" borderId="29" xfId="58" applyNumberFormat="1" applyFont="1" applyBorder="1">
      <alignment/>
      <protection/>
    </xf>
    <xf numFmtId="0" fontId="9" fillId="0" borderId="30" xfId="58" applyFont="1" applyBorder="1">
      <alignment/>
      <protection/>
    </xf>
    <xf numFmtId="0" fontId="9" fillId="0" borderId="31" xfId="58" applyFont="1" applyBorder="1">
      <alignment/>
      <protection/>
    </xf>
    <xf numFmtId="0" fontId="9" fillId="0" borderId="32" xfId="58" applyFont="1" applyBorder="1">
      <alignment/>
      <protection/>
    </xf>
    <xf numFmtId="0" fontId="9" fillId="0" borderId="33" xfId="58" applyFont="1" applyBorder="1">
      <alignment/>
      <protection/>
    </xf>
    <xf numFmtId="0" fontId="9" fillId="0" borderId="24" xfId="65" applyFont="1" applyBorder="1">
      <alignment/>
      <protection/>
    </xf>
    <xf numFmtId="0" fontId="16" fillId="0" borderId="13" xfId="65" applyFont="1" applyBorder="1" applyAlignment="1">
      <alignment horizontal="left"/>
      <protection/>
    </xf>
    <xf numFmtId="0" fontId="9" fillId="0" borderId="24" xfId="65" applyFont="1" applyBorder="1" applyAlignment="1">
      <alignment wrapText="1"/>
      <protection/>
    </xf>
    <xf numFmtId="3" fontId="9" fillId="0" borderId="21" xfId="65" applyNumberFormat="1" applyFont="1" applyBorder="1" applyAlignment="1">
      <alignment horizontal="center"/>
      <protection/>
    </xf>
    <xf numFmtId="3" fontId="9" fillId="0" borderId="34" xfId="65" applyNumberFormat="1" applyFont="1" applyBorder="1" applyAlignment="1">
      <alignment horizontal="center"/>
      <protection/>
    </xf>
    <xf numFmtId="0" fontId="9" fillId="0" borderId="21" xfId="63" applyFont="1" applyBorder="1">
      <alignment/>
      <protection/>
    </xf>
    <xf numFmtId="0" fontId="9" fillId="0" borderId="35" xfId="58" applyFont="1" applyBorder="1">
      <alignment/>
      <protection/>
    </xf>
    <xf numFmtId="0" fontId="17" fillId="0" borderId="0" xfId="63" applyFont="1">
      <alignment/>
      <protection/>
    </xf>
    <xf numFmtId="0" fontId="17" fillId="0" borderId="0" xfId="63" applyFont="1" applyBorder="1">
      <alignment/>
      <protection/>
    </xf>
    <xf numFmtId="0" fontId="11" fillId="0" borderId="0" xfId="63" applyFont="1">
      <alignment/>
      <protection/>
    </xf>
    <xf numFmtId="0" fontId="23" fillId="0" borderId="0" xfId="63" applyFont="1">
      <alignment/>
      <protection/>
    </xf>
    <xf numFmtId="0" fontId="5" fillId="0" borderId="13" xfId="64" applyFont="1" applyBorder="1">
      <alignment/>
      <protection/>
    </xf>
    <xf numFmtId="0" fontId="8" fillId="0" borderId="0" xfId="60" applyFont="1" applyBorder="1">
      <alignment/>
      <protection/>
    </xf>
    <xf numFmtId="0" fontId="11" fillId="0" borderId="0" xfId="0" applyFont="1" applyAlignment="1">
      <alignment/>
    </xf>
    <xf numFmtId="0" fontId="4" fillId="0" borderId="0" xfId="64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13" xfId="64" applyFont="1" applyBorder="1">
      <alignment/>
      <protection/>
    </xf>
    <xf numFmtId="165" fontId="4" fillId="0" borderId="0" xfId="65" applyNumberFormat="1" applyFont="1">
      <alignment/>
      <protection/>
    </xf>
    <xf numFmtId="14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73" fontId="9" fillId="0" borderId="0" xfId="40" applyNumberFormat="1" applyFont="1" applyAlignment="1">
      <alignment/>
    </xf>
    <xf numFmtId="173" fontId="8" fillId="0" borderId="23" xfId="40" applyNumberFormat="1" applyFont="1" applyBorder="1" applyAlignment="1">
      <alignment/>
    </xf>
    <xf numFmtId="173" fontId="9" fillId="0" borderId="23" xfId="40" applyNumberFormat="1" applyFont="1" applyBorder="1" applyAlignment="1">
      <alignment/>
    </xf>
    <xf numFmtId="173" fontId="9" fillId="0" borderId="23" xfId="40" applyNumberFormat="1" applyFont="1" applyBorder="1" applyAlignment="1">
      <alignment horizontal="center" vertical="center"/>
    </xf>
    <xf numFmtId="173" fontId="9" fillId="0" borderId="30" xfId="40" applyNumberFormat="1" applyFont="1" applyBorder="1" applyAlignment="1">
      <alignment/>
    </xf>
    <xf numFmtId="0" fontId="8" fillId="0" borderId="0" xfId="60" applyFont="1" applyAlignment="1">
      <alignment horizontal="center"/>
      <protection/>
    </xf>
    <xf numFmtId="0" fontId="17" fillId="0" borderId="0" xfId="65" applyFont="1" applyBorder="1" applyAlignment="1">
      <alignment wrapText="1"/>
      <protection/>
    </xf>
    <xf numFmtId="173" fontId="5" fillId="0" borderId="0" xfId="40" applyNumberFormat="1" applyFont="1" applyBorder="1" applyAlignment="1">
      <alignment horizontal="center"/>
    </xf>
    <xf numFmtId="173" fontId="15" fillId="0" borderId="0" xfId="40" applyNumberFormat="1" applyFont="1" applyBorder="1" applyAlignment="1">
      <alignment horizontal="center"/>
    </xf>
    <xf numFmtId="173" fontId="5" fillId="0" borderId="0" xfId="65" applyNumberFormat="1" applyFont="1">
      <alignment/>
      <protection/>
    </xf>
    <xf numFmtId="165" fontId="15" fillId="0" borderId="0" xfId="65" applyNumberFormat="1" applyFont="1">
      <alignment/>
      <protection/>
    </xf>
    <xf numFmtId="0" fontId="9" fillId="0" borderId="0" xfId="64" applyFont="1">
      <alignment/>
      <protection/>
    </xf>
    <xf numFmtId="0" fontId="9" fillId="0" borderId="0" xfId="64" applyFont="1" applyBorder="1">
      <alignment/>
      <protection/>
    </xf>
    <xf numFmtId="173" fontId="25" fillId="0" borderId="0" xfId="40" applyNumberFormat="1" applyFont="1" applyAlignment="1">
      <alignment/>
    </xf>
    <xf numFmtId="173" fontId="9" fillId="0" borderId="0" xfId="40" applyNumberFormat="1" applyFont="1" applyAlignment="1">
      <alignment horizontal="center"/>
    </xf>
    <xf numFmtId="173" fontId="26" fillId="0" borderId="0" xfId="40" applyNumberFormat="1" applyFont="1" applyAlignment="1">
      <alignment horizontal="center"/>
    </xf>
    <xf numFmtId="173" fontId="8" fillId="0" borderId="0" xfId="40" applyNumberFormat="1" applyFont="1" applyAlignment="1">
      <alignment horizontal="center"/>
    </xf>
    <xf numFmtId="0" fontId="11" fillId="0" borderId="0" xfId="60" applyFont="1" applyAlignment="1">
      <alignment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 horizontal="centerContinuous"/>
      <protection/>
    </xf>
    <xf numFmtId="0" fontId="9" fillId="0" borderId="36" xfId="60" applyFont="1" applyBorder="1" applyAlignment="1">
      <alignment/>
      <protection/>
    </xf>
    <xf numFmtId="0" fontId="9" fillId="0" borderId="37" xfId="60" applyFont="1" applyBorder="1" applyAlignment="1">
      <alignment horizontal="center"/>
      <protection/>
    </xf>
    <xf numFmtId="0" fontId="9" fillId="0" borderId="0" xfId="60" applyFont="1">
      <alignment/>
      <protection/>
    </xf>
    <xf numFmtId="0" fontId="9" fillId="0" borderId="38" xfId="60" applyFont="1" applyBorder="1">
      <alignment/>
      <protection/>
    </xf>
    <xf numFmtId="0" fontId="9" fillId="0" borderId="39" xfId="60" applyFont="1" applyBorder="1" applyAlignment="1">
      <alignment horizontal="center"/>
      <protection/>
    </xf>
    <xf numFmtId="0" fontId="9" fillId="0" borderId="40" xfId="60" applyFont="1" applyBorder="1">
      <alignment/>
      <protection/>
    </xf>
    <xf numFmtId="0" fontId="9" fillId="0" borderId="41" xfId="60" applyFont="1" applyBorder="1" applyAlignment="1">
      <alignment horizontal="center"/>
      <protection/>
    </xf>
    <xf numFmtId="0" fontId="9" fillId="0" borderId="42" xfId="60" applyFont="1" applyBorder="1" applyAlignment="1">
      <alignment horizontal="left" vertical="center" wrapText="1"/>
      <protection/>
    </xf>
    <xf numFmtId="0" fontId="9" fillId="0" borderId="42" xfId="60" applyFont="1" applyBorder="1" applyAlignment="1">
      <alignment horizontal="left"/>
      <protection/>
    </xf>
    <xf numFmtId="0" fontId="9" fillId="0" borderId="16" xfId="60" applyFont="1" applyBorder="1">
      <alignment/>
      <protection/>
    </xf>
    <xf numFmtId="0" fontId="8" fillId="0" borderId="43" xfId="60" applyFont="1" applyBorder="1" applyAlignment="1">
      <alignment horizontal="right"/>
      <protection/>
    </xf>
    <xf numFmtId="0" fontId="8" fillId="0" borderId="44" xfId="60" applyFont="1" applyBorder="1" applyAlignment="1">
      <alignment horizontal="left"/>
      <protection/>
    </xf>
    <xf numFmtId="173" fontId="8" fillId="0" borderId="44" xfId="40" applyNumberFormat="1" applyFont="1" applyBorder="1" applyAlignment="1">
      <alignment horizontal="right"/>
    </xf>
    <xf numFmtId="173" fontId="8" fillId="0" borderId="45" xfId="40" applyNumberFormat="1" applyFont="1" applyBorder="1" applyAlignment="1">
      <alignment horizontal="right"/>
    </xf>
    <xf numFmtId="173" fontId="8" fillId="0" borderId="0" xfId="60" applyNumberFormat="1" applyFont="1">
      <alignment/>
      <protection/>
    </xf>
    <xf numFmtId="0" fontId="8" fillId="0" borderId="0" xfId="60" applyFont="1" applyBorder="1" applyAlignment="1">
      <alignment horizontal="center"/>
      <protection/>
    </xf>
    <xf numFmtId="173" fontId="8" fillId="0" borderId="0" xfId="4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64" applyFont="1" applyAlignment="1">
      <alignment horizontal="center"/>
      <protection/>
    </xf>
    <xf numFmtId="0" fontId="5" fillId="0" borderId="0" xfId="60" applyFont="1" applyBorder="1">
      <alignment/>
      <protection/>
    </xf>
    <xf numFmtId="0" fontId="17" fillId="0" borderId="0" xfId="65" applyFont="1" applyBorder="1">
      <alignment/>
      <protection/>
    </xf>
    <xf numFmtId="173" fontId="15" fillId="0" borderId="0" xfId="40" applyNumberFormat="1" applyFont="1" applyBorder="1" applyAlignment="1">
      <alignment horizontal="right"/>
    </xf>
    <xf numFmtId="0" fontId="4" fillId="0" borderId="0" xfId="65" applyFont="1" applyBorder="1" applyAlignment="1">
      <alignment horizontal="right"/>
      <protection/>
    </xf>
    <xf numFmtId="0" fontId="4" fillId="0" borderId="0" xfId="65" applyFont="1" applyBorder="1" applyAlignment="1">
      <alignment horizontal="center"/>
      <protection/>
    </xf>
    <xf numFmtId="173" fontId="4" fillId="0" borderId="0" xfId="0" applyNumberFormat="1" applyFont="1" applyAlignment="1">
      <alignment/>
    </xf>
    <xf numFmtId="0" fontId="9" fillId="0" borderId="12" xfId="64" applyFont="1" applyBorder="1">
      <alignment/>
      <protection/>
    </xf>
    <xf numFmtId="0" fontId="9" fillId="0" borderId="15" xfId="64" applyFont="1" applyBorder="1">
      <alignment/>
      <protection/>
    </xf>
    <xf numFmtId="0" fontId="9" fillId="0" borderId="27" xfId="64" applyFont="1" applyBorder="1">
      <alignment/>
      <protection/>
    </xf>
    <xf numFmtId="0" fontId="5" fillId="0" borderId="27" xfId="64" applyFont="1" applyBorder="1">
      <alignment/>
      <protection/>
    </xf>
    <xf numFmtId="0" fontId="5" fillId="0" borderId="15" xfId="64" applyFont="1" applyBorder="1">
      <alignment/>
      <protection/>
    </xf>
    <xf numFmtId="0" fontId="9" fillId="0" borderId="46" xfId="64" applyFont="1" applyBorder="1">
      <alignment/>
      <protection/>
    </xf>
    <xf numFmtId="0" fontId="9" fillId="0" borderId="47" xfId="64" applyFont="1" applyBorder="1">
      <alignment/>
      <protection/>
    </xf>
    <xf numFmtId="0" fontId="8" fillId="0" borderId="12" xfId="64" applyFont="1" applyBorder="1">
      <alignment/>
      <protection/>
    </xf>
    <xf numFmtId="0" fontId="9" fillId="0" borderId="48" xfId="64" applyFont="1" applyBorder="1">
      <alignment/>
      <protection/>
    </xf>
    <xf numFmtId="0" fontId="9" fillId="0" borderId="11" xfId="64" applyFont="1" applyBorder="1">
      <alignment/>
      <protection/>
    </xf>
    <xf numFmtId="0" fontId="4" fillId="0" borderId="41" xfId="64" applyFont="1" applyBorder="1">
      <alignment/>
      <protection/>
    </xf>
    <xf numFmtId="0" fontId="8" fillId="0" borderId="0" xfId="64" applyFont="1" applyBorder="1" applyAlignment="1">
      <alignment horizontal="center" vertical="center" wrapText="1"/>
      <protection/>
    </xf>
    <xf numFmtId="0" fontId="16" fillId="0" borderId="0" xfId="64" applyFont="1">
      <alignment/>
      <protection/>
    </xf>
    <xf numFmtId="0" fontId="27" fillId="0" borderId="0" xfId="64" applyFont="1" applyBorder="1">
      <alignment/>
      <protection/>
    </xf>
    <xf numFmtId="0" fontId="5" fillId="0" borderId="0" xfId="0" applyFont="1" applyBorder="1" applyAlignment="1">
      <alignment horizontal="center" vertical="center"/>
    </xf>
    <xf numFmtId="0" fontId="9" fillId="0" borderId="13" xfId="64" applyFont="1" applyBorder="1">
      <alignment/>
      <protection/>
    </xf>
    <xf numFmtId="0" fontId="9" fillId="0" borderId="0" xfId="0" applyFont="1" applyAlignment="1">
      <alignment/>
    </xf>
    <xf numFmtId="173" fontId="5" fillId="0" borderId="0" xfId="0" applyNumberFormat="1" applyFont="1" applyAlignment="1">
      <alignment/>
    </xf>
    <xf numFmtId="0" fontId="6" fillId="0" borderId="0" xfId="60" applyFont="1" applyAlignment="1">
      <alignment/>
      <protection/>
    </xf>
    <xf numFmtId="0" fontId="5" fillId="0" borderId="0" xfId="0" applyFont="1" applyAlignment="1">
      <alignment horizontal="right"/>
    </xf>
    <xf numFmtId="165" fontId="9" fillId="0" borderId="0" xfId="58" applyNumberFormat="1" applyFont="1">
      <alignment/>
      <protection/>
    </xf>
    <xf numFmtId="0" fontId="5" fillId="0" borderId="0" xfId="59" applyFont="1">
      <alignment/>
      <protection/>
    </xf>
    <xf numFmtId="0" fontId="13" fillId="0" borderId="0" xfId="59" applyFont="1">
      <alignment/>
      <protection/>
    </xf>
    <xf numFmtId="41" fontId="4" fillId="0" borderId="0" xfId="59" applyNumberFormat="1" applyFont="1">
      <alignment/>
      <protection/>
    </xf>
    <xf numFmtId="0" fontId="9" fillId="0" borderId="0" xfId="59" applyFont="1">
      <alignment/>
      <protection/>
    </xf>
    <xf numFmtId="41" fontId="14" fillId="0" borderId="0" xfId="59" applyNumberFormat="1" applyFont="1" applyBorder="1">
      <alignment/>
      <protection/>
    </xf>
    <xf numFmtId="0" fontId="4" fillId="0" borderId="0" xfId="59" applyFont="1">
      <alignment/>
      <protection/>
    </xf>
    <xf numFmtId="0" fontId="8" fillId="0" borderId="0" xfId="59" applyFont="1">
      <alignment/>
      <protection/>
    </xf>
    <xf numFmtId="0" fontId="9" fillId="0" borderId="0" xfId="59" applyFont="1">
      <alignment/>
      <protection/>
    </xf>
    <xf numFmtId="0" fontId="8" fillId="0" borderId="21" xfId="0" applyFont="1" applyBorder="1" applyAlignment="1">
      <alignment/>
    </xf>
    <xf numFmtId="173" fontId="8" fillId="0" borderId="49" xfId="40" applyNumberFormat="1" applyFont="1" applyBorder="1" applyAlignment="1">
      <alignment/>
    </xf>
    <xf numFmtId="0" fontId="9" fillId="0" borderId="21" xfId="0" applyFont="1" applyBorder="1" applyAlignment="1">
      <alignment/>
    </xf>
    <xf numFmtId="173" fontId="9" fillId="0" borderId="49" xfId="40" applyNumberFormat="1" applyFont="1" applyBorder="1" applyAlignment="1">
      <alignment/>
    </xf>
    <xf numFmtId="0" fontId="8" fillId="0" borderId="19" xfId="64" applyFont="1" applyBorder="1" applyAlignment="1">
      <alignment wrapText="1"/>
      <protection/>
    </xf>
    <xf numFmtId="0" fontId="9" fillId="0" borderId="21" xfId="0" applyFont="1" applyBorder="1" applyAlignment="1">
      <alignment wrapText="1"/>
    </xf>
    <xf numFmtId="0" fontId="8" fillId="0" borderId="13" xfId="0" applyFont="1" applyBorder="1" applyAlignment="1">
      <alignment/>
    </xf>
    <xf numFmtId="173" fontId="8" fillId="0" borderId="13" xfId="40" applyNumberFormat="1" applyFont="1" applyBorder="1" applyAlignment="1">
      <alignment/>
    </xf>
    <xf numFmtId="0" fontId="4" fillId="0" borderId="0" xfId="60" applyFont="1" applyAlignment="1">
      <alignment horizontal="center"/>
      <protection/>
    </xf>
    <xf numFmtId="0" fontId="6" fillId="0" borderId="0" xfId="60" applyFont="1" applyAlignment="1">
      <alignment horizontal="left"/>
      <protection/>
    </xf>
    <xf numFmtId="0" fontId="9" fillId="0" borderId="46" xfId="58" applyFont="1" applyBorder="1" applyAlignment="1">
      <alignment horizontal="center"/>
      <protection/>
    </xf>
    <xf numFmtId="0" fontId="16" fillId="0" borderId="0" xfId="58" applyFont="1" applyAlignment="1">
      <alignment horizontal="left"/>
      <protection/>
    </xf>
    <xf numFmtId="0" fontId="4" fillId="0" borderId="0" xfId="60" applyFont="1" applyBorder="1" applyAlignment="1">
      <alignment horizontal="left"/>
      <protection/>
    </xf>
    <xf numFmtId="0" fontId="5" fillId="0" borderId="0" xfId="60" applyFont="1" applyAlignment="1">
      <alignment/>
      <protection/>
    </xf>
    <xf numFmtId="0" fontId="5" fillId="0" borderId="0" xfId="60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>
      <alignment/>
      <protection/>
    </xf>
    <xf numFmtId="0" fontId="6" fillId="0" borderId="0" xfId="60" applyFont="1" applyAlignment="1">
      <alignment horizontal="center"/>
      <protection/>
    </xf>
    <xf numFmtId="0" fontId="6" fillId="0" borderId="0" xfId="60" applyFont="1" applyBorder="1">
      <alignment/>
      <protection/>
    </xf>
    <xf numFmtId="0" fontId="6" fillId="0" borderId="0" xfId="60" applyFont="1" applyAlignment="1">
      <alignment/>
      <protection/>
    </xf>
    <xf numFmtId="0" fontId="6" fillId="0" borderId="0" xfId="60" applyFont="1" applyAlignment="1">
      <alignment horizontal="center"/>
      <protection/>
    </xf>
    <xf numFmtId="0" fontId="4" fillId="0" borderId="0" xfId="60" applyFont="1" applyAlignment="1">
      <alignment horizontal="left"/>
      <protection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22" fillId="0" borderId="0" xfId="60" applyFont="1" applyAlignment="1">
      <alignment/>
      <protection/>
    </xf>
    <xf numFmtId="0" fontId="22" fillId="0" borderId="0" xfId="60" applyFont="1" applyAlignment="1">
      <alignment horizontal="center"/>
      <protection/>
    </xf>
    <xf numFmtId="0" fontId="22" fillId="0" borderId="0" xfId="60" applyFont="1" applyAlignment="1">
      <alignment horizontal="left"/>
      <protection/>
    </xf>
    <xf numFmtId="0" fontId="22" fillId="0" borderId="0" xfId="60" applyFont="1">
      <alignment/>
      <protection/>
    </xf>
    <xf numFmtId="0" fontId="6" fillId="0" borderId="0" xfId="60" applyFont="1" applyAlignment="1">
      <alignment horizontal="left" wrapText="1"/>
      <protection/>
    </xf>
    <xf numFmtId="0" fontId="6" fillId="0" borderId="0" xfId="56" applyFont="1">
      <alignment/>
      <protection/>
    </xf>
    <xf numFmtId="0" fontId="5" fillId="0" borderId="0" xfId="60" applyFont="1" applyAlignment="1">
      <alignment horizontal="center"/>
      <protection/>
    </xf>
    <xf numFmtId="0" fontId="18" fillId="0" borderId="0" xfId="60" applyFont="1">
      <alignment/>
      <protection/>
    </xf>
    <xf numFmtId="0" fontId="29" fillId="0" borderId="0" xfId="57" applyFont="1">
      <alignment/>
      <protection/>
    </xf>
    <xf numFmtId="165" fontId="29" fillId="0" borderId="0" xfId="65" applyNumberFormat="1" applyFont="1">
      <alignment/>
      <protection/>
    </xf>
    <xf numFmtId="165" fontId="29" fillId="0" borderId="0" xfId="57" applyNumberFormat="1" applyFont="1">
      <alignment/>
      <protection/>
    </xf>
    <xf numFmtId="165" fontId="6" fillId="0" borderId="0" xfId="65" applyNumberFormat="1" applyFont="1">
      <alignment/>
      <protection/>
    </xf>
    <xf numFmtId="165" fontId="20" fillId="0" borderId="0" xfId="57" applyNumberFormat="1" applyFont="1">
      <alignment/>
      <protection/>
    </xf>
    <xf numFmtId="165" fontId="19" fillId="0" borderId="0" xfId="57" applyNumberFormat="1" applyFont="1">
      <alignment/>
      <protection/>
    </xf>
    <xf numFmtId="0" fontId="11" fillId="0" borderId="0" xfId="60" applyFont="1">
      <alignment/>
      <protection/>
    </xf>
    <xf numFmtId="165" fontId="5" fillId="0" borderId="0" xfId="60" applyNumberFormat="1" applyFont="1" applyAlignment="1">
      <alignment horizontal="right"/>
      <protection/>
    </xf>
    <xf numFmtId="165" fontId="6" fillId="0" borderId="0" xfId="60" applyNumberFormat="1" applyFont="1" applyAlignment="1">
      <alignment horizontal="right"/>
      <protection/>
    </xf>
    <xf numFmtId="0" fontId="11" fillId="0" borderId="0" xfId="60" applyFont="1" applyAlignment="1">
      <alignment horizontal="center"/>
      <protection/>
    </xf>
    <xf numFmtId="0" fontId="11" fillId="0" borderId="0" xfId="60" applyFont="1" applyAlignment="1">
      <alignment horizontal="left"/>
      <protection/>
    </xf>
    <xf numFmtId="0" fontId="17" fillId="0" borderId="0" xfId="60" applyFont="1">
      <alignment/>
      <protection/>
    </xf>
    <xf numFmtId="173" fontId="17" fillId="0" borderId="0" xfId="40" applyNumberFormat="1" applyFont="1" applyAlignment="1">
      <alignment/>
    </xf>
    <xf numFmtId="165" fontId="17" fillId="0" borderId="0" xfId="60" applyNumberFormat="1" applyFont="1">
      <alignment/>
      <protection/>
    </xf>
    <xf numFmtId="0" fontId="17" fillId="0" borderId="0" xfId="60" applyFont="1" applyAlignment="1">
      <alignment horizontal="center"/>
      <protection/>
    </xf>
    <xf numFmtId="0" fontId="17" fillId="0" borderId="0" xfId="60" applyFont="1" applyAlignment="1">
      <alignment horizontal="left"/>
      <protection/>
    </xf>
    <xf numFmtId="173" fontId="11" fillId="0" borderId="0" xfId="40" applyNumberFormat="1" applyFont="1" applyAlignment="1">
      <alignment/>
    </xf>
    <xf numFmtId="0" fontId="11" fillId="0" borderId="0" xfId="60" applyFont="1" applyAlignment="1">
      <alignment wrapText="1"/>
      <protection/>
    </xf>
    <xf numFmtId="0" fontId="11" fillId="0" borderId="0" xfId="60" applyFont="1">
      <alignment/>
      <protection/>
    </xf>
    <xf numFmtId="0" fontId="9" fillId="0" borderId="22" xfId="58" applyFont="1" applyBorder="1" applyAlignment="1">
      <alignment/>
      <protection/>
    </xf>
    <xf numFmtId="0" fontId="9" fillId="0" borderId="23" xfId="58" applyFont="1" applyBorder="1" applyAlignment="1">
      <alignment/>
      <protection/>
    </xf>
    <xf numFmtId="3" fontId="9" fillId="0" borderId="50" xfId="65" applyNumberFormat="1" applyFont="1" applyBorder="1" applyAlignment="1">
      <alignment horizontal="center"/>
      <protection/>
    </xf>
    <xf numFmtId="0" fontId="9" fillId="0" borderId="41" xfId="58" applyFont="1" applyBorder="1" applyAlignment="1">
      <alignment horizontal="center"/>
      <protection/>
    </xf>
    <xf numFmtId="0" fontId="9" fillId="0" borderId="51" xfId="58" applyFont="1" applyBorder="1">
      <alignment/>
      <protection/>
    </xf>
    <xf numFmtId="0" fontId="9" fillId="0" borderId="34" xfId="58" applyFont="1" applyBorder="1">
      <alignment/>
      <protection/>
    </xf>
    <xf numFmtId="0" fontId="9" fillId="0" borderId="50" xfId="58" applyFont="1" applyBorder="1">
      <alignment/>
      <protection/>
    </xf>
    <xf numFmtId="0" fontId="5" fillId="0" borderId="14" xfId="57" applyFont="1" applyBorder="1" applyAlignment="1">
      <alignment horizontal="center"/>
      <protection/>
    </xf>
    <xf numFmtId="0" fontId="9" fillId="0" borderId="25" xfId="65" applyFont="1" applyBorder="1">
      <alignment/>
      <protection/>
    </xf>
    <xf numFmtId="0" fontId="16" fillId="0" borderId="12" xfId="65" applyFont="1" applyBorder="1">
      <alignment/>
      <protection/>
    </xf>
    <xf numFmtId="0" fontId="8" fillId="0" borderId="0" xfId="58" applyFont="1" applyAlignment="1">
      <alignment/>
      <protection/>
    </xf>
    <xf numFmtId="0" fontId="16" fillId="0" borderId="0" xfId="58" applyFont="1" applyAlignment="1">
      <alignment/>
      <protection/>
    </xf>
    <xf numFmtId="0" fontId="16" fillId="0" borderId="0" xfId="58" applyFont="1" applyAlignment="1">
      <alignment horizontal="left"/>
      <protection/>
    </xf>
    <xf numFmtId="0" fontId="9" fillId="0" borderId="10" xfId="57" applyFont="1" applyBorder="1">
      <alignment/>
      <protection/>
    </xf>
    <xf numFmtId="0" fontId="9" fillId="0" borderId="0" xfId="57" applyFont="1">
      <alignment/>
      <protection/>
    </xf>
    <xf numFmtId="0" fontId="9" fillId="0" borderId="0" xfId="57" applyFont="1" applyBorder="1">
      <alignment/>
      <protection/>
    </xf>
    <xf numFmtId="0" fontId="9" fillId="0" borderId="14" xfId="57" applyFont="1" applyBorder="1">
      <alignment/>
      <protection/>
    </xf>
    <xf numFmtId="0" fontId="9" fillId="0" borderId="14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0" fontId="9" fillId="0" borderId="48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horizontal="center"/>
      <protection/>
    </xf>
    <xf numFmtId="0" fontId="9" fillId="0" borderId="52" xfId="57" applyFont="1" applyBorder="1" applyAlignment="1">
      <alignment horizontal="center"/>
      <protection/>
    </xf>
    <xf numFmtId="0" fontId="9" fillId="0" borderId="21" xfId="57" applyFont="1" applyBorder="1">
      <alignment/>
      <protection/>
    </xf>
    <xf numFmtId="0" fontId="9" fillId="0" borderId="23" xfId="57" applyFont="1" applyBorder="1">
      <alignment/>
      <protection/>
    </xf>
    <xf numFmtId="0" fontId="9" fillId="0" borderId="49" xfId="57" applyFont="1" applyBorder="1">
      <alignment/>
      <protection/>
    </xf>
    <xf numFmtId="0" fontId="9" fillId="0" borderId="17" xfId="57" applyFont="1" applyBorder="1">
      <alignment/>
      <protection/>
    </xf>
    <xf numFmtId="165" fontId="9" fillId="0" borderId="53" xfId="57" applyNumberFormat="1" applyFont="1" applyBorder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>
      <alignment/>
      <protection/>
    </xf>
    <xf numFmtId="0" fontId="16" fillId="0" borderId="0" xfId="57" applyFont="1" applyBorder="1">
      <alignment/>
      <protection/>
    </xf>
    <xf numFmtId="0" fontId="16" fillId="0" borderId="0" xfId="57" applyFont="1">
      <alignment/>
      <protection/>
    </xf>
    <xf numFmtId="0" fontId="9" fillId="0" borderId="50" xfId="57" applyFont="1" applyBorder="1">
      <alignment/>
      <protection/>
    </xf>
    <xf numFmtId="0" fontId="9" fillId="0" borderId="13" xfId="57" applyFont="1" applyBorder="1">
      <alignment/>
      <protection/>
    </xf>
    <xf numFmtId="0" fontId="9" fillId="0" borderId="42" xfId="57" applyFont="1" applyBorder="1">
      <alignment/>
      <protection/>
    </xf>
    <xf numFmtId="165" fontId="9" fillId="0" borderId="0" xfId="57" applyNumberFormat="1" applyFont="1" applyBorder="1">
      <alignment/>
      <protection/>
    </xf>
    <xf numFmtId="165" fontId="9" fillId="0" borderId="13" xfId="57" applyNumberFormat="1" applyFont="1" applyBorder="1">
      <alignment/>
      <protection/>
    </xf>
    <xf numFmtId="0" fontId="17" fillId="0" borderId="0" xfId="0" applyFont="1" applyAlignment="1">
      <alignment/>
    </xf>
    <xf numFmtId="0" fontId="4" fillId="0" borderId="0" xfId="65" applyFont="1" applyAlignment="1">
      <alignment wrapText="1"/>
      <protection/>
    </xf>
    <xf numFmtId="173" fontId="14" fillId="0" borderId="0" xfId="40" applyNumberFormat="1" applyFont="1" applyBorder="1" applyAlignment="1">
      <alignment horizontal="center"/>
    </xf>
    <xf numFmtId="0" fontId="4" fillId="0" borderId="0" xfId="61" applyFont="1" applyAlignment="1">
      <alignment horizontal="center"/>
      <protection/>
    </xf>
    <xf numFmtId="0" fontId="5" fillId="0" borderId="10" xfId="61" applyFont="1" applyBorder="1" applyAlignment="1">
      <alignment/>
      <protection/>
    </xf>
    <xf numFmtId="0" fontId="5" fillId="0" borderId="13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10" xfId="61" applyFont="1" applyBorder="1" applyAlignment="1">
      <alignment horizontal="center"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horizont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/>
      <protection/>
    </xf>
    <xf numFmtId="0" fontId="5" fillId="0" borderId="0" xfId="61" applyFont="1" applyBorder="1" applyAlignment="1">
      <alignment/>
      <protection/>
    </xf>
    <xf numFmtId="0" fontId="5" fillId="0" borderId="0" xfId="61" applyFont="1" applyBorder="1" applyAlignment="1">
      <alignment horizontal="right"/>
      <protection/>
    </xf>
    <xf numFmtId="0" fontId="5" fillId="0" borderId="23" xfId="60" applyFont="1" applyBorder="1" applyAlignment="1">
      <alignment horizontal="right"/>
      <protection/>
    </xf>
    <xf numFmtId="0" fontId="5" fillId="0" borderId="23" xfId="60" applyFont="1" applyBorder="1" applyAlignment="1">
      <alignment/>
      <protection/>
    </xf>
    <xf numFmtId="0" fontId="5" fillId="0" borderId="23" xfId="61" applyFont="1" applyBorder="1" applyAlignment="1">
      <alignment/>
      <protection/>
    </xf>
    <xf numFmtId="165" fontId="5" fillId="0" borderId="23" xfId="61" applyNumberFormat="1" applyFont="1" applyBorder="1">
      <alignment/>
      <protection/>
    </xf>
    <xf numFmtId="0" fontId="4" fillId="0" borderId="0" xfId="61" applyFont="1" applyBorder="1" applyAlignment="1">
      <alignment/>
      <protection/>
    </xf>
    <xf numFmtId="0" fontId="5" fillId="0" borderId="30" xfId="61" applyFont="1" applyBorder="1" applyAlignment="1">
      <alignment/>
      <protection/>
    </xf>
    <xf numFmtId="165" fontId="4" fillId="0" borderId="13" xfId="61" applyNumberFormat="1" applyFont="1" applyBorder="1" applyAlignment="1">
      <alignment/>
      <protection/>
    </xf>
    <xf numFmtId="0" fontId="5" fillId="0" borderId="0" xfId="61" applyFont="1" applyBorder="1" applyAlignment="1">
      <alignment horizontal="left"/>
      <protection/>
    </xf>
    <xf numFmtId="165" fontId="5" fillId="0" borderId="0" xfId="61" applyNumberFormat="1" applyFont="1" applyBorder="1">
      <alignment/>
      <protection/>
    </xf>
    <xf numFmtId="165" fontId="4" fillId="0" borderId="0" xfId="61" applyNumberFormat="1" applyFont="1" applyBorder="1">
      <alignment/>
      <protection/>
    </xf>
    <xf numFmtId="0" fontId="4" fillId="0" borderId="0" xfId="61" applyFont="1" applyBorder="1">
      <alignment/>
      <protection/>
    </xf>
    <xf numFmtId="0" fontId="5" fillId="0" borderId="13" xfId="61" applyFont="1" applyBorder="1" applyAlignment="1">
      <alignment/>
      <protection/>
    </xf>
    <xf numFmtId="0" fontId="8" fillId="0" borderId="0" xfId="64" applyFont="1" applyBorder="1">
      <alignment/>
      <protection/>
    </xf>
    <xf numFmtId="0" fontId="8" fillId="0" borderId="0" xfId="0" applyFont="1" applyAlignment="1">
      <alignment/>
    </xf>
    <xf numFmtId="0" fontId="16" fillId="0" borderId="0" xfId="60" applyFont="1" applyAlignment="1">
      <alignment/>
      <protection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0" xfId="59" applyFont="1" applyAlignment="1">
      <alignment horizontal="center"/>
      <protection/>
    </xf>
    <xf numFmtId="0" fontId="4" fillId="0" borderId="0" xfId="59" applyFont="1" applyAlignment="1">
      <alignment horizontal="centerContinuous"/>
      <protection/>
    </xf>
    <xf numFmtId="0" fontId="5" fillId="0" borderId="0" xfId="59" applyFont="1" applyAlignment="1">
      <alignment horizontal="centerContinuous"/>
      <protection/>
    </xf>
    <xf numFmtId="0" fontId="4" fillId="0" borderId="10" xfId="59" applyFont="1" applyBorder="1" applyAlignment="1">
      <alignment horizontal="centerContinuous"/>
      <protection/>
    </xf>
    <xf numFmtId="0" fontId="4" fillId="0" borderId="14" xfId="59" applyFont="1" applyBorder="1" applyAlignment="1">
      <alignment horizontal="centerContinuous"/>
      <protection/>
    </xf>
    <xf numFmtId="0" fontId="4" fillId="0" borderId="11" xfId="59" applyFont="1" applyBorder="1" applyAlignment="1">
      <alignment horizontal="centerContinuous"/>
      <protection/>
    </xf>
    <xf numFmtId="41" fontId="5" fillId="0" borderId="0" xfId="59" applyNumberFormat="1" applyFont="1">
      <alignment/>
      <protection/>
    </xf>
    <xf numFmtId="41" fontId="5" fillId="0" borderId="0" xfId="59" applyNumberFormat="1" applyFont="1" applyBorder="1" applyAlignment="1">
      <alignment horizontal="center"/>
      <protection/>
    </xf>
    <xf numFmtId="0" fontId="5" fillId="0" borderId="0" xfId="59" applyFont="1" applyBorder="1">
      <alignment/>
      <protection/>
    </xf>
    <xf numFmtId="41" fontId="5" fillId="0" borderId="0" xfId="59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59" applyFont="1" applyBorder="1" applyAlignment="1">
      <alignment wrapText="1"/>
      <protection/>
    </xf>
    <xf numFmtId="41" fontId="5" fillId="0" borderId="0" xfId="59" applyNumberFormat="1" applyFont="1" applyBorder="1" applyAlignment="1">
      <alignment horizontal="centerContinuous"/>
      <protection/>
    </xf>
    <xf numFmtId="0" fontId="5" fillId="0" borderId="0" xfId="59" applyFont="1" applyBorder="1" applyAlignment="1">
      <alignment/>
      <protection/>
    </xf>
    <xf numFmtId="41" fontId="15" fillId="0" borderId="18" xfId="59" applyNumberFormat="1" applyFont="1" applyBorder="1" applyAlignment="1">
      <alignment horizontal="centerContinuous"/>
      <protection/>
    </xf>
    <xf numFmtId="0" fontId="22" fillId="0" borderId="0" xfId="59" applyFont="1" applyBorder="1" applyAlignment="1">
      <alignment horizontal="center"/>
      <protection/>
    </xf>
    <xf numFmtId="0" fontId="22" fillId="0" borderId="0" xfId="59" applyFont="1" applyBorder="1" applyAlignment="1">
      <alignment/>
      <protection/>
    </xf>
    <xf numFmtId="41" fontId="22" fillId="0" borderId="0" xfId="59" applyNumberFormat="1" applyFont="1" applyBorder="1" applyAlignment="1">
      <alignment horizontal="center"/>
      <protection/>
    </xf>
    <xf numFmtId="0" fontId="22" fillId="0" borderId="0" xfId="0" applyFont="1" applyBorder="1" applyAlignment="1">
      <alignment/>
    </xf>
    <xf numFmtId="0" fontId="21" fillId="0" borderId="0" xfId="59" applyFont="1" applyBorder="1" applyAlignment="1">
      <alignment horizontal="center"/>
      <protection/>
    </xf>
    <xf numFmtId="0" fontId="21" fillId="0" borderId="0" xfId="59" applyFont="1" applyBorder="1" applyAlignment="1">
      <alignment/>
      <protection/>
    </xf>
    <xf numFmtId="41" fontId="21" fillId="0" borderId="0" xfId="59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9" applyFont="1" applyBorder="1" applyAlignment="1">
      <alignment horizontal="center"/>
      <protection/>
    </xf>
    <xf numFmtId="41" fontId="5" fillId="0" borderId="18" xfId="59" applyNumberFormat="1" applyFont="1" applyBorder="1">
      <alignment/>
      <protection/>
    </xf>
    <xf numFmtId="0" fontId="22" fillId="0" borderId="0" xfId="59" applyFont="1" applyBorder="1" applyAlignment="1">
      <alignment wrapText="1"/>
      <protection/>
    </xf>
    <xf numFmtId="41" fontId="22" fillId="0" borderId="0" xfId="59" applyNumberFormat="1" applyFont="1" applyBorder="1">
      <alignment/>
      <protection/>
    </xf>
    <xf numFmtId="0" fontId="21" fillId="0" borderId="0" xfId="59" applyFont="1" applyBorder="1" applyAlignment="1">
      <alignment wrapText="1"/>
      <protection/>
    </xf>
    <xf numFmtId="41" fontId="21" fillId="0" borderId="0" xfId="59" applyNumberFormat="1" applyFont="1" applyBorder="1">
      <alignment/>
      <protection/>
    </xf>
    <xf numFmtId="0" fontId="47" fillId="0" borderId="0" xfId="0" applyFont="1" applyBorder="1" applyAlignment="1">
      <alignment/>
    </xf>
    <xf numFmtId="0" fontId="5" fillId="0" borderId="0" xfId="59" applyFont="1" applyBorder="1" applyAlignment="1">
      <alignment horizontal="right"/>
      <protection/>
    </xf>
    <xf numFmtId="0" fontId="15" fillId="0" borderId="0" xfId="59" applyFont="1" applyBorder="1">
      <alignment/>
      <protection/>
    </xf>
    <xf numFmtId="0" fontId="0" fillId="0" borderId="0" xfId="62">
      <alignment/>
      <protection/>
    </xf>
    <xf numFmtId="0" fontId="5" fillId="0" borderId="0" xfId="62" applyFont="1">
      <alignment/>
      <protection/>
    </xf>
    <xf numFmtId="0" fontId="4" fillId="0" borderId="0" xfId="62" applyFont="1" applyAlignment="1">
      <alignment horizontal="left"/>
      <protection/>
    </xf>
    <xf numFmtId="0" fontId="4" fillId="0" borderId="0" xfId="62" applyFont="1" applyAlignment="1">
      <alignment horizontal="center"/>
      <protection/>
    </xf>
    <xf numFmtId="0" fontId="21" fillId="0" borderId="0" xfId="62" applyFont="1" applyAlignment="1">
      <alignment horizontal="center"/>
      <protection/>
    </xf>
    <xf numFmtId="0" fontId="22" fillId="0" borderId="0" xfId="62" applyFont="1">
      <alignment/>
      <protection/>
    </xf>
    <xf numFmtId="0" fontId="5" fillId="0" borderId="0" xfId="62" applyFont="1">
      <alignment/>
      <protection/>
    </xf>
    <xf numFmtId="0" fontId="4" fillId="0" borderId="10" xfId="62" applyFont="1" applyBorder="1" applyAlignment="1">
      <alignment horizontal="center"/>
      <protection/>
    </xf>
    <xf numFmtId="0" fontId="4" fillId="0" borderId="10" xfId="62" applyFont="1" applyBorder="1">
      <alignment/>
      <protection/>
    </xf>
    <xf numFmtId="0" fontId="4" fillId="0" borderId="0" xfId="62" applyFont="1" applyBorder="1">
      <alignment/>
      <protection/>
    </xf>
    <xf numFmtId="0" fontId="4" fillId="0" borderId="14" xfId="62" applyFont="1" applyBorder="1" applyAlignment="1">
      <alignment horizontal="center"/>
      <protection/>
    </xf>
    <xf numFmtId="0" fontId="4" fillId="0" borderId="11" xfId="62" applyFont="1" applyBorder="1" applyAlignment="1">
      <alignment horizontal="center"/>
      <protection/>
    </xf>
    <xf numFmtId="0" fontId="4" fillId="0" borderId="55" xfId="62" applyFont="1" applyBorder="1" applyAlignment="1">
      <alignment horizontal="center"/>
      <protection/>
    </xf>
    <xf numFmtId="0" fontId="4" fillId="0" borderId="11" xfId="62" applyFont="1" applyBorder="1">
      <alignment/>
      <protection/>
    </xf>
    <xf numFmtId="0" fontId="0" fillId="0" borderId="47" xfId="0" applyBorder="1" applyAlignment="1">
      <alignment/>
    </xf>
    <xf numFmtId="173" fontId="8" fillId="0" borderId="0" xfId="40" applyNumberFormat="1" applyFont="1" applyAlignment="1">
      <alignment horizontal="center"/>
    </xf>
    <xf numFmtId="0" fontId="5" fillId="0" borderId="0" xfId="62" applyFont="1" applyAlignment="1">
      <alignment horizontal="left"/>
      <protection/>
    </xf>
    <xf numFmtId="0" fontId="9" fillId="0" borderId="0" xfId="62" applyFont="1" applyAlignment="1">
      <alignment horizontal="left"/>
      <protection/>
    </xf>
    <xf numFmtId="0" fontId="48" fillId="0" borderId="0" xfId="62" applyFont="1" applyAlignment="1">
      <alignment horizontal="left"/>
      <protection/>
    </xf>
    <xf numFmtId="0" fontId="8" fillId="0" borderId="0" xfId="62" applyFont="1" applyAlignment="1">
      <alignment horizontal="left"/>
      <protection/>
    </xf>
    <xf numFmtId="0" fontId="9" fillId="0" borderId="0" xfId="62" applyFont="1">
      <alignment/>
      <protection/>
    </xf>
    <xf numFmtId="0" fontId="8" fillId="0" borderId="0" xfId="62" applyFont="1">
      <alignment/>
      <protection/>
    </xf>
    <xf numFmtId="0" fontId="9" fillId="0" borderId="23" xfId="0" applyFont="1" applyBorder="1" applyAlignment="1">
      <alignment/>
    </xf>
    <xf numFmtId="0" fontId="25" fillId="0" borderId="13" xfId="65" applyFont="1" applyBorder="1" applyAlignment="1">
      <alignment horizontal="left"/>
      <protection/>
    </xf>
    <xf numFmtId="0" fontId="25" fillId="0" borderId="12" xfId="65" applyFont="1" applyBorder="1">
      <alignment/>
      <protection/>
    </xf>
    <xf numFmtId="0" fontId="8" fillId="0" borderId="13" xfId="57" applyFont="1" applyBorder="1">
      <alignment/>
      <protection/>
    </xf>
    <xf numFmtId="165" fontId="8" fillId="0" borderId="13" xfId="57" applyNumberFormat="1" applyFont="1" applyBorder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>
      <alignment/>
      <protection/>
    </xf>
    <xf numFmtId="0" fontId="25" fillId="0" borderId="13" xfId="65" applyFont="1" applyBorder="1">
      <alignment/>
      <protection/>
    </xf>
    <xf numFmtId="0" fontId="8" fillId="0" borderId="13" xfId="58" applyFont="1" applyBorder="1">
      <alignment/>
      <protection/>
    </xf>
    <xf numFmtId="0" fontId="8" fillId="0" borderId="12" xfId="58" applyFont="1" applyBorder="1">
      <alignment/>
      <protection/>
    </xf>
    <xf numFmtId="165" fontId="8" fillId="0" borderId="13" xfId="58" applyNumberFormat="1" applyFont="1" applyBorder="1">
      <alignment/>
      <protection/>
    </xf>
    <xf numFmtId="0" fontId="8" fillId="0" borderId="0" xfId="58" applyFont="1">
      <alignment/>
      <protection/>
    </xf>
    <xf numFmtId="0" fontId="9" fillId="0" borderId="12" xfId="57" applyFont="1" applyBorder="1" applyAlignment="1">
      <alignment horizontal="center" wrapText="1"/>
      <protection/>
    </xf>
    <xf numFmtId="0" fontId="9" fillId="0" borderId="15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4" fillId="0" borderId="0" xfId="57" applyFont="1" applyAlignment="1">
      <alignment horizontal="center"/>
      <protection/>
    </xf>
    <xf numFmtId="0" fontId="5" fillId="0" borderId="0" xfId="60" applyFont="1" applyBorder="1" applyAlignment="1">
      <alignment horizontal="left" wrapText="1"/>
      <protection/>
    </xf>
    <xf numFmtId="0" fontId="4" fillId="0" borderId="0" xfId="60" applyFont="1" applyAlignment="1">
      <alignment horizontal="left" wrapText="1"/>
      <protection/>
    </xf>
    <xf numFmtId="0" fontId="8" fillId="0" borderId="0" xfId="58" applyFont="1" applyAlignment="1">
      <alignment horizontal="center"/>
      <protection/>
    </xf>
    <xf numFmtId="0" fontId="9" fillId="0" borderId="15" xfId="57" applyFont="1" applyBorder="1" applyAlignment="1">
      <alignment horizontal="center" wrapText="1"/>
      <protection/>
    </xf>
    <xf numFmtId="0" fontId="5" fillId="0" borderId="0" xfId="0" applyFont="1" applyAlignment="1">
      <alignment horizontal="left" wrapText="1"/>
    </xf>
    <xf numFmtId="0" fontId="22" fillId="0" borderId="0" xfId="60" applyFont="1" applyAlignment="1">
      <alignment horizontal="left" wrapText="1"/>
      <protection/>
    </xf>
    <xf numFmtId="0" fontId="4" fillId="0" borderId="52" xfId="57" applyFont="1" applyBorder="1" applyAlignment="1">
      <alignment horizontal="center" vertical="center"/>
      <protection/>
    </xf>
    <xf numFmtId="0" fontId="6" fillId="0" borderId="0" xfId="57" applyFont="1" applyAlignment="1">
      <alignment horizontal="left"/>
      <protection/>
    </xf>
    <xf numFmtId="0" fontId="4" fillId="0" borderId="41" xfId="57" applyFont="1" applyBorder="1" applyAlignment="1">
      <alignment horizontal="center" vertical="center"/>
      <protection/>
    </xf>
    <xf numFmtId="0" fontId="4" fillId="0" borderId="55" xfId="57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60" applyFont="1" applyAlignment="1">
      <alignment horizontal="left"/>
      <protection/>
    </xf>
    <xf numFmtId="0" fontId="5" fillId="0" borderId="0" xfId="60" applyFont="1" applyAlignment="1">
      <alignment horizontal="left" wrapText="1"/>
      <protection/>
    </xf>
    <xf numFmtId="0" fontId="5" fillId="0" borderId="0" xfId="60" applyFont="1" applyAlignment="1">
      <alignment horizontal="left" wrapText="1"/>
      <protection/>
    </xf>
    <xf numFmtId="0" fontId="5" fillId="0" borderId="46" xfId="60" applyFont="1" applyBorder="1" applyAlignment="1">
      <alignment horizontal="center"/>
      <protection/>
    </xf>
    <xf numFmtId="0" fontId="5" fillId="0" borderId="47" xfId="60" applyFont="1" applyBorder="1" applyAlignment="1">
      <alignment horizontal="center"/>
      <protection/>
    </xf>
    <xf numFmtId="0" fontId="5" fillId="0" borderId="48" xfId="60" applyFont="1" applyBorder="1" applyAlignment="1">
      <alignment horizontal="center"/>
      <protection/>
    </xf>
    <xf numFmtId="0" fontId="5" fillId="0" borderId="39" xfId="60" applyFont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5" fillId="0" borderId="56" xfId="60" applyFont="1" applyBorder="1" applyAlignment="1">
      <alignment horizontal="center"/>
      <protection/>
    </xf>
    <xf numFmtId="0" fontId="5" fillId="0" borderId="41" xfId="60" applyFont="1" applyBorder="1" applyAlignment="1">
      <alignment horizontal="center"/>
      <protection/>
    </xf>
    <xf numFmtId="0" fontId="5" fillId="0" borderId="55" xfId="60" applyFont="1" applyBorder="1" applyAlignment="1">
      <alignment horizontal="center"/>
      <protection/>
    </xf>
    <xf numFmtId="0" fontId="5" fillId="0" borderId="52" xfId="60" applyFont="1" applyBorder="1" applyAlignment="1">
      <alignment horizontal="center"/>
      <protection/>
    </xf>
    <xf numFmtId="0" fontId="4" fillId="0" borderId="0" xfId="60" applyFont="1" applyBorder="1" applyAlignment="1">
      <alignment horizontal="left" wrapText="1"/>
      <protection/>
    </xf>
    <xf numFmtId="0" fontId="11" fillId="0" borderId="0" xfId="60" applyFont="1" applyAlignment="1">
      <alignment horizontal="left" wrapText="1"/>
      <protection/>
    </xf>
    <xf numFmtId="0" fontId="4" fillId="0" borderId="0" xfId="60" applyFont="1" applyAlignment="1">
      <alignment horizontal="left" wrapText="1"/>
      <protection/>
    </xf>
    <xf numFmtId="0" fontId="4" fillId="0" borderId="46" xfId="57" applyFont="1" applyBorder="1" applyAlignment="1">
      <alignment horizontal="center" vertical="center"/>
      <protection/>
    </xf>
    <xf numFmtId="0" fontId="4" fillId="0" borderId="47" xfId="57" applyFont="1" applyBorder="1" applyAlignment="1">
      <alignment horizontal="center" vertical="center"/>
      <protection/>
    </xf>
    <xf numFmtId="0" fontId="4" fillId="0" borderId="48" xfId="57" applyFont="1" applyBorder="1" applyAlignment="1">
      <alignment horizontal="center" vertical="center"/>
      <protection/>
    </xf>
    <xf numFmtId="0" fontId="4" fillId="0" borderId="39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56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/>
      <protection/>
    </xf>
    <xf numFmtId="0" fontId="9" fillId="0" borderId="15" xfId="57" applyFont="1" applyBorder="1" applyAlignment="1">
      <alignment horizontal="center"/>
      <protection/>
    </xf>
    <xf numFmtId="0" fontId="9" fillId="0" borderId="27" xfId="57" applyFont="1" applyBorder="1" applyAlignment="1">
      <alignment horizontal="center"/>
      <protection/>
    </xf>
    <xf numFmtId="0" fontId="9" fillId="0" borderId="12" xfId="58" applyFont="1" applyBorder="1" applyAlignment="1">
      <alignment horizontal="center"/>
      <protection/>
    </xf>
    <xf numFmtId="0" fontId="9" fillId="0" borderId="15" xfId="58" applyFont="1" applyBorder="1" applyAlignment="1">
      <alignment horizontal="center"/>
      <protection/>
    </xf>
    <xf numFmtId="0" fontId="9" fillId="0" borderId="27" xfId="58" applyFont="1" applyBorder="1" applyAlignment="1">
      <alignment horizontal="center"/>
      <protection/>
    </xf>
    <xf numFmtId="0" fontId="9" fillId="0" borderId="14" xfId="58" applyFont="1" applyBorder="1" applyAlignment="1">
      <alignment horizontal="center" wrapText="1"/>
      <protection/>
    </xf>
    <xf numFmtId="0" fontId="9" fillId="0" borderId="11" xfId="58" applyFont="1" applyBorder="1" applyAlignment="1">
      <alignment horizontal="center" wrapText="1"/>
      <protection/>
    </xf>
    <xf numFmtId="0" fontId="16" fillId="0" borderId="0" xfId="58" applyFont="1" applyAlignment="1">
      <alignment horizontal="left"/>
      <protection/>
    </xf>
    <xf numFmtId="0" fontId="9" fillId="0" borderId="12" xfId="58" applyFont="1" applyBorder="1" applyAlignment="1">
      <alignment horizontal="center" wrapText="1"/>
      <protection/>
    </xf>
    <xf numFmtId="0" fontId="9" fillId="0" borderId="15" xfId="58" applyFont="1" applyBorder="1" applyAlignment="1" quotePrefix="1">
      <alignment horizontal="center" wrapText="1"/>
      <protection/>
    </xf>
    <xf numFmtId="0" fontId="9" fillId="0" borderId="27" xfId="58" applyFont="1" applyBorder="1" applyAlignment="1" quotePrefix="1">
      <alignment horizontal="center" wrapText="1"/>
      <protection/>
    </xf>
    <xf numFmtId="0" fontId="9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10" xfId="65" applyFont="1" applyBorder="1" applyAlignment="1">
      <alignment horizontal="center" wrapText="1"/>
      <protection/>
    </xf>
    <xf numFmtId="0" fontId="9" fillId="0" borderId="14" xfId="65" applyFont="1" applyBorder="1" applyAlignment="1">
      <alignment horizontal="center" wrapText="1"/>
      <protection/>
    </xf>
    <xf numFmtId="0" fontId="9" fillId="0" borderId="11" xfId="65" applyFont="1" applyBorder="1" applyAlignment="1">
      <alignment horizontal="center" wrapText="1"/>
      <protection/>
    </xf>
    <xf numFmtId="0" fontId="9" fillId="0" borderId="10" xfId="65" applyFont="1" applyBorder="1" applyAlignment="1">
      <alignment horizontal="center"/>
      <protection/>
    </xf>
    <xf numFmtId="0" fontId="9" fillId="0" borderId="14" xfId="65" applyFont="1" applyBorder="1" applyAlignment="1">
      <alignment horizontal="center"/>
      <protection/>
    </xf>
    <xf numFmtId="0" fontId="9" fillId="0" borderId="11" xfId="65" applyFont="1" applyBorder="1" applyAlignment="1">
      <alignment horizontal="center"/>
      <protection/>
    </xf>
    <xf numFmtId="0" fontId="9" fillId="0" borderId="12" xfId="58" applyFont="1" applyBorder="1" applyAlignment="1" quotePrefix="1">
      <alignment horizontal="center"/>
      <protection/>
    </xf>
    <xf numFmtId="0" fontId="9" fillId="0" borderId="15" xfId="58" applyFont="1" applyBorder="1" applyAlignment="1" quotePrefix="1">
      <alignment horizontal="center"/>
      <protection/>
    </xf>
    <xf numFmtId="0" fontId="9" fillId="0" borderId="27" xfId="58" applyFont="1" applyBorder="1" applyAlignment="1" quotePrefix="1">
      <alignment horizontal="center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27" xfId="57" applyFont="1" applyBorder="1" applyAlignment="1">
      <alignment horizontal="center" vertical="center" wrapText="1"/>
      <protection/>
    </xf>
    <xf numFmtId="0" fontId="4" fillId="0" borderId="5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4" fillId="0" borderId="30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5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63" applyFont="1" applyAlignment="1">
      <alignment horizontal="center"/>
      <protection/>
    </xf>
    <xf numFmtId="0" fontId="6" fillId="0" borderId="0" xfId="63" applyFont="1" applyAlignment="1">
      <alignment horizontal="left"/>
      <protection/>
    </xf>
    <xf numFmtId="0" fontId="4" fillId="0" borderId="0" xfId="63" applyFont="1" applyAlignment="1">
      <alignment horizontal="center"/>
      <protection/>
    </xf>
    <xf numFmtId="0" fontId="5" fillId="0" borderId="18" xfId="63" applyFont="1" applyBorder="1" applyAlignment="1">
      <alignment horizontal="right"/>
      <protection/>
    </xf>
    <xf numFmtId="0" fontId="4" fillId="0" borderId="0" xfId="65" applyFont="1" applyAlignment="1">
      <alignment horizontal="center"/>
      <protection/>
    </xf>
    <xf numFmtId="0" fontId="5" fillId="0" borderId="0" xfId="65" applyFont="1" applyAlignment="1">
      <alignment horizontal="center"/>
      <protection/>
    </xf>
    <xf numFmtId="0" fontId="6" fillId="0" borderId="0" xfId="65" applyFont="1" applyAlignment="1">
      <alignment horizontal="left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61" applyFont="1" applyBorder="1" applyAlignment="1">
      <alignment horizontal="center"/>
      <protection/>
    </xf>
    <xf numFmtId="0" fontId="5" fillId="0" borderId="0" xfId="61" applyFont="1" applyBorder="1" applyAlignment="1" quotePrefix="1">
      <alignment horizontal="center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41" xfId="0" applyFont="1" applyBorder="1" applyAlignment="1">
      <alignment horizontal="center" vertical="center"/>
    </xf>
    <xf numFmtId="0" fontId="5" fillId="0" borderId="48" xfId="61" applyFont="1" applyBorder="1" applyAlignment="1">
      <alignment horizontal="center" vertical="center"/>
      <protection/>
    </xf>
    <xf numFmtId="0" fontId="5" fillId="0" borderId="52" xfId="0" applyFont="1" applyBorder="1" applyAlignment="1">
      <alignment horizontal="center" vertical="center"/>
    </xf>
    <xf numFmtId="0" fontId="5" fillId="0" borderId="12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6" fillId="0" borderId="0" xfId="60" applyFont="1" applyAlignment="1">
      <alignment horizontal="left"/>
      <protection/>
    </xf>
    <xf numFmtId="0" fontId="4" fillId="0" borderId="0" xfId="61" applyFont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64" applyFont="1" applyBorder="1" applyAlignment="1">
      <alignment horizontal="left" wrapText="1"/>
      <protection/>
    </xf>
    <xf numFmtId="0" fontId="8" fillId="0" borderId="46" xfId="64" applyFont="1" applyBorder="1" applyAlignment="1">
      <alignment horizontal="center" vertical="center" wrapText="1"/>
      <protection/>
    </xf>
    <xf numFmtId="0" fontId="8" fillId="0" borderId="47" xfId="64" applyFont="1" applyBorder="1" applyAlignment="1">
      <alignment horizontal="center" vertical="center" wrapText="1"/>
      <protection/>
    </xf>
    <xf numFmtId="0" fontId="8" fillId="0" borderId="48" xfId="64" applyFont="1" applyBorder="1" applyAlignment="1">
      <alignment horizontal="center" vertical="center" wrapText="1"/>
      <protection/>
    </xf>
    <xf numFmtId="0" fontId="8" fillId="0" borderId="39" xfId="64" applyFont="1" applyBorder="1" applyAlignment="1">
      <alignment horizontal="center" vertical="center" wrapText="1"/>
      <protection/>
    </xf>
    <xf numFmtId="0" fontId="8" fillId="0" borderId="0" xfId="64" applyFont="1" applyBorder="1" applyAlignment="1">
      <alignment horizontal="center" vertical="center" wrapText="1"/>
      <protection/>
    </xf>
    <xf numFmtId="0" fontId="8" fillId="0" borderId="56" xfId="64" applyFont="1" applyBorder="1" applyAlignment="1">
      <alignment horizontal="center" vertical="center" wrapText="1"/>
      <protection/>
    </xf>
    <xf numFmtId="0" fontId="8" fillId="0" borderId="41" xfId="64" applyFont="1" applyBorder="1" applyAlignment="1">
      <alignment horizontal="center" vertical="center" wrapText="1"/>
      <protection/>
    </xf>
    <xf numFmtId="0" fontId="8" fillId="0" borderId="55" xfId="64" applyFont="1" applyBorder="1" applyAlignment="1">
      <alignment horizontal="center" vertical="center" wrapText="1"/>
      <protection/>
    </xf>
    <xf numFmtId="0" fontId="8" fillId="0" borderId="52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64" applyFont="1" applyBorder="1" applyAlignment="1">
      <alignment horizontal="center"/>
      <protection/>
    </xf>
    <xf numFmtId="0" fontId="5" fillId="0" borderId="27" xfId="0" applyFont="1" applyBorder="1" applyAlignment="1">
      <alignment horizontal="center"/>
    </xf>
    <xf numFmtId="0" fontId="4" fillId="0" borderId="11" xfId="64" applyFont="1" applyBorder="1" applyAlignment="1">
      <alignment horizontal="center" vertical="center"/>
      <protection/>
    </xf>
    <xf numFmtId="0" fontId="4" fillId="0" borderId="0" xfId="64" applyFont="1" applyAlignment="1">
      <alignment horizontal="center"/>
      <protection/>
    </xf>
    <xf numFmtId="0" fontId="6" fillId="0" borderId="0" xfId="64" applyFont="1" applyAlignment="1">
      <alignment horizontal="left"/>
      <protection/>
    </xf>
    <xf numFmtId="0" fontId="11" fillId="0" borderId="10" xfId="64" applyFont="1" applyBorder="1" applyAlignment="1">
      <alignment horizontal="center" vertical="center"/>
      <protection/>
    </xf>
    <xf numFmtId="0" fontId="11" fillId="0" borderId="11" xfId="64" applyFont="1" applyBorder="1" applyAlignment="1">
      <alignment horizontal="center" vertical="center"/>
      <protection/>
    </xf>
    <xf numFmtId="0" fontId="11" fillId="0" borderId="12" xfId="64" applyFont="1" applyBorder="1" applyAlignment="1">
      <alignment horizontal="center"/>
      <protection/>
    </xf>
    <xf numFmtId="0" fontId="11" fillId="0" borderId="27" xfId="64" applyFont="1" applyBorder="1" applyAlignment="1">
      <alignment horizontal="center"/>
      <protection/>
    </xf>
    <xf numFmtId="0" fontId="4" fillId="0" borderId="47" xfId="64" applyFont="1" applyBorder="1" applyAlignment="1">
      <alignment horizontal="left" wrapText="1"/>
      <protection/>
    </xf>
    <xf numFmtId="173" fontId="9" fillId="0" borderId="10" xfId="40" applyNumberFormat="1" applyFont="1" applyBorder="1" applyAlignment="1">
      <alignment horizontal="center" wrapText="1"/>
    </xf>
    <xf numFmtId="173" fontId="9" fillId="0" borderId="11" xfId="40" applyNumberFormat="1" applyFont="1" applyBorder="1" applyAlignment="1">
      <alignment horizontal="center" wrapText="1"/>
    </xf>
    <xf numFmtId="173" fontId="9" fillId="0" borderId="10" xfId="40" applyNumberFormat="1" applyFont="1" applyBorder="1" applyAlignment="1">
      <alignment horizontal="center"/>
    </xf>
    <xf numFmtId="173" fontId="9" fillId="0" borderId="11" xfId="40" applyNumberFormat="1" applyFont="1" applyBorder="1" applyAlignment="1">
      <alignment horizontal="center"/>
    </xf>
    <xf numFmtId="173" fontId="9" fillId="0" borderId="0" xfId="4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73" fontId="9" fillId="0" borderId="0" xfId="4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3" fontId="9" fillId="0" borderId="46" xfId="40" applyNumberFormat="1" applyFont="1" applyBorder="1" applyAlignment="1">
      <alignment horizontal="center"/>
    </xf>
    <xf numFmtId="173" fontId="9" fillId="0" borderId="47" xfId="40" applyNumberFormat="1" applyFont="1" applyBorder="1" applyAlignment="1">
      <alignment horizontal="center"/>
    </xf>
    <xf numFmtId="173" fontId="9" fillId="0" borderId="48" xfId="40" applyNumberFormat="1" applyFont="1" applyBorder="1" applyAlignment="1">
      <alignment horizontal="center"/>
    </xf>
    <xf numFmtId="173" fontId="9" fillId="0" borderId="41" xfId="40" applyNumberFormat="1" applyFont="1" applyBorder="1" applyAlignment="1">
      <alignment horizontal="center"/>
    </xf>
    <xf numFmtId="173" fontId="9" fillId="0" borderId="55" xfId="40" applyNumberFormat="1" applyFont="1" applyBorder="1" applyAlignment="1">
      <alignment horizontal="center"/>
    </xf>
    <xf numFmtId="173" fontId="9" fillId="0" borderId="52" xfId="40" applyNumberFormat="1" applyFont="1" applyBorder="1" applyAlignment="1">
      <alignment horizontal="center"/>
    </xf>
    <xf numFmtId="173" fontId="4" fillId="0" borderId="0" xfId="40" applyNumberFormat="1" applyFont="1" applyAlignment="1">
      <alignment horizontal="center"/>
    </xf>
    <xf numFmtId="173" fontId="5" fillId="0" borderId="0" xfId="40" applyNumberFormat="1" applyFont="1" applyAlignment="1">
      <alignment horizontal="center"/>
    </xf>
    <xf numFmtId="173" fontId="6" fillId="0" borderId="0" xfId="40" applyNumberFormat="1" applyFont="1" applyAlignment="1">
      <alignment horizontal="left"/>
    </xf>
    <xf numFmtId="0" fontId="17" fillId="0" borderId="46" xfId="64" applyFont="1" applyBorder="1" applyAlignment="1">
      <alignment horizontal="center" vertical="center"/>
      <protection/>
    </xf>
    <xf numFmtId="0" fontId="17" fillId="0" borderId="48" xfId="64" applyFont="1" applyBorder="1" applyAlignment="1">
      <alignment horizontal="center" vertical="center"/>
      <protection/>
    </xf>
    <xf numFmtId="0" fontId="17" fillId="0" borderId="39" xfId="64" applyFont="1" applyBorder="1" applyAlignment="1">
      <alignment horizontal="center" vertical="center"/>
      <protection/>
    </xf>
    <xf numFmtId="0" fontId="17" fillId="0" borderId="56" xfId="64" applyFont="1" applyBorder="1" applyAlignment="1">
      <alignment horizontal="center" vertical="center"/>
      <protection/>
    </xf>
    <xf numFmtId="0" fontId="17" fillId="0" borderId="41" xfId="64" applyFont="1" applyBorder="1" applyAlignment="1">
      <alignment horizontal="center" vertical="center"/>
      <protection/>
    </xf>
    <xf numFmtId="0" fontId="17" fillId="0" borderId="52" xfId="64" applyFont="1" applyBorder="1" applyAlignment="1">
      <alignment horizontal="center" vertical="center"/>
      <protection/>
    </xf>
    <xf numFmtId="0" fontId="17" fillId="0" borderId="0" xfId="64" applyFont="1" applyAlignment="1" quotePrefix="1">
      <alignment horizontal="center"/>
      <protection/>
    </xf>
    <xf numFmtId="0" fontId="8" fillId="0" borderId="0" xfId="60" applyFont="1" applyAlignment="1">
      <alignment horizontal="center"/>
      <protection/>
    </xf>
    <xf numFmtId="0" fontId="16" fillId="0" borderId="0" xfId="60" applyFont="1" applyAlignment="1">
      <alignment horizontal="left"/>
      <protection/>
    </xf>
    <xf numFmtId="0" fontId="11" fillId="0" borderId="0" xfId="64" applyFont="1" applyAlignment="1">
      <alignment horizontal="center"/>
      <protection/>
    </xf>
    <xf numFmtId="0" fontId="9" fillId="0" borderId="25" xfId="65" applyFont="1" applyBorder="1" applyAlignment="1">
      <alignment horizontal="left" wrapText="1"/>
      <protection/>
    </xf>
    <xf numFmtId="0" fontId="9" fillId="0" borderId="24" xfId="65" applyFont="1" applyBorder="1" applyAlignment="1">
      <alignment horizontal="left" wrapText="1"/>
      <protection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9" fillId="0" borderId="18" xfId="65" applyFont="1" applyBorder="1" applyAlignment="1">
      <alignment horizontal="left"/>
      <protection/>
    </xf>
    <xf numFmtId="0" fontId="9" fillId="0" borderId="17" xfId="65" applyFont="1" applyBorder="1" applyAlignment="1">
      <alignment horizontal="left"/>
      <protection/>
    </xf>
    <xf numFmtId="0" fontId="4" fillId="0" borderId="46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9" fillId="0" borderId="51" xfId="65" applyFont="1" applyBorder="1" applyAlignment="1">
      <alignment horizontal="left"/>
      <protection/>
    </xf>
    <xf numFmtId="0" fontId="9" fillId="0" borderId="25" xfId="65" applyFont="1" applyBorder="1" applyAlignment="1">
      <alignment horizontal="left"/>
      <protection/>
    </xf>
    <xf numFmtId="0" fontId="9" fillId="0" borderId="24" xfId="65" applyFont="1" applyBorder="1" applyAlignment="1">
      <alignment horizontal="left"/>
      <protection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8" xfId="62" applyFont="1" applyBorder="1" applyAlignment="1">
      <alignment horizontal="center" vertical="center" wrapText="1"/>
      <protection/>
    </xf>
    <xf numFmtId="0" fontId="4" fillId="0" borderId="56" xfId="62" applyFont="1" applyBorder="1" applyAlignment="1">
      <alignment horizontal="center" vertical="center" wrapText="1"/>
      <protection/>
    </xf>
    <xf numFmtId="0" fontId="4" fillId="0" borderId="52" xfId="62" applyFont="1" applyBorder="1" applyAlignment="1">
      <alignment horizontal="center" vertical="center" wrapText="1"/>
      <protection/>
    </xf>
    <xf numFmtId="0" fontId="4" fillId="0" borderId="46" xfId="62" applyFont="1" applyBorder="1" applyAlignment="1">
      <alignment horizontal="center" vertical="center" wrapText="1"/>
      <protection/>
    </xf>
    <xf numFmtId="0" fontId="4" fillId="0" borderId="47" xfId="62" applyFont="1" applyBorder="1" applyAlignment="1">
      <alignment horizontal="center" vertical="center" wrapText="1"/>
      <protection/>
    </xf>
    <xf numFmtId="0" fontId="4" fillId="0" borderId="39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 wrapText="1"/>
      <protection/>
    </xf>
    <xf numFmtId="0" fontId="5" fillId="0" borderId="30" xfId="62" applyFont="1" applyBorder="1" applyAlignment="1">
      <alignment horizontal="center"/>
      <protection/>
    </xf>
    <xf numFmtId="0" fontId="5" fillId="0" borderId="42" xfId="62" applyFont="1" applyBorder="1" applyAlignment="1">
      <alignment horizontal="center"/>
      <protection/>
    </xf>
    <xf numFmtId="0" fontId="5" fillId="0" borderId="16" xfId="62" applyFont="1" applyBorder="1" applyAlignment="1">
      <alignment horizontal="center"/>
      <protection/>
    </xf>
    <xf numFmtId="0" fontId="10" fillId="0" borderId="30" xfId="62" applyFont="1" applyBorder="1" applyAlignment="1">
      <alignment horizontal="center" wrapText="1"/>
      <protection/>
    </xf>
    <xf numFmtId="0" fontId="10" fillId="0" borderId="42" xfId="62" applyFont="1" applyBorder="1" applyAlignment="1">
      <alignment horizontal="center" wrapText="1"/>
      <protection/>
    </xf>
    <xf numFmtId="0" fontId="10" fillId="0" borderId="16" xfId="62" applyFont="1" applyBorder="1" applyAlignment="1">
      <alignment horizontal="center" wrapText="1"/>
      <protection/>
    </xf>
    <xf numFmtId="0" fontId="4" fillId="0" borderId="4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/>
    </xf>
    <xf numFmtId="173" fontId="5" fillId="0" borderId="42" xfId="4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73" fontId="5" fillId="0" borderId="46" xfId="40" applyNumberFormat="1" applyFont="1" applyBorder="1" applyAlignment="1">
      <alignment horizontal="center"/>
    </xf>
    <xf numFmtId="173" fontId="5" fillId="0" borderId="48" xfId="40" applyNumberFormat="1" applyFont="1" applyBorder="1" applyAlignment="1">
      <alignment horizontal="center"/>
    </xf>
    <xf numFmtId="173" fontId="5" fillId="0" borderId="41" xfId="40" applyNumberFormat="1" applyFont="1" applyBorder="1" applyAlignment="1">
      <alignment horizontal="center"/>
    </xf>
    <xf numFmtId="173" fontId="5" fillId="0" borderId="52" xfId="4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73" fontId="5" fillId="0" borderId="61" xfId="40" applyNumberFormat="1" applyFont="1" applyBorder="1" applyAlignment="1">
      <alignment horizontal="center"/>
    </xf>
    <xf numFmtId="173" fontId="5" fillId="0" borderId="62" xfId="4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62" applyFont="1" applyBorder="1" applyAlignment="1">
      <alignment horizontal="center"/>
      <protection/>
    </xf>
    <xf numFmtId="0" fontId="4" fillId="0" borderId="15" xfId="62" applyFont="1" applyBorder="1" applyAlignment="1">
      <alignment horizontal="center"/>
      <protection/>
    </xf>
    <xf numFmtId="0" fontId="4" fillId="0" borderId="27" xfId="62" applyFont="1" applyBorder="1" applyAlignment="1">
      <alignment horizontal="center"/>
      <protection/>
    </xf>
    <xf numFmtId="0" fontId="5" fillId="0" borderId="57" xfId="62" applyFont="1" applyBorder="1" applyAlignment="1">
      <alignment horizontal="center" vertical="center" wrapText="1"/>
      <protection/>
    </xf>
    <xf numFmtId="0" fontId="5" fillId="0" borderId="32" xfId="62" applyFont="1" applyBorder="1" applyAlignment="1">
      <alignment horizontal="center" vertical="center" wrapText="1"/>
      <protection/>
    </xf>
    <xf numFmtId="0" fontId="5" fillId="0" borderId="31" xfId="62" applyFont="1" applyBorder="1" applyAlignment="1">
      <alignment horizontal="center" vertical="center" wrapText="1"/>
      <protection/>
    </xf>
    <xf numFmtId="0" fontId="9" fillId="0" borderId="58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 wrapText="1"/>
      <protection/>
    </xf>
    <xf numFmtId="0" fontId="9" fillId="0" borderId="63" xfId="62" applyFont="1" applyBorder="1" applyAlignment="1">
      <alignment horizontal="center" vertical="center" wrapText="1"/>
      <protection/>
    </xf>
    <xf numFmtId="0" fontId="9" fillId="0" borderId="54" xfId="62" applyFont="1" applyBorder="1" applyAlignment="1">
      <alignment horizontal="center" vertical="center" wrapText="1"/>
      <protection/>
    </xf>
    <xf numFmtId="0" fontId="9" fillId="0" borderId="18" xfId="62" applyFont="1" applyBorder="1" applyAlignment="1">
      <alignment horizontal="center" vertical="center" wrapText="1"/>
      <protection/>
    </xf>
    <xf numFmtId="0" fontId="9" fillId="0" borderId="17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/>
      <protection/>
    </xf>
    <xf numFmtId="0" fontId="4" fillId="0" borderId="11" xfId="62" applyFont="1" applyBorder="1" applyAlignment="1">
      <alignment horizontal="center"/>
      <protection/>
    </xf>
    <xf numFmtId="0" fontId="4" fillId="0" borderId="46" xfId="62" applyFont="1" applyBorder="1" applyAlignment="1">
      <alignment horizontal="center"/>
      <protection/>
    </xf>
    <xf numFmtId="0" fontId="4" fillId="0" borderId="47" xfId="62" applyFont="1" applyBorder="1" applyAlignment="1">
      <alignment horizontal="center"/>
      <protection/>
    </xf>
    <xf numFmtId="0" fontId="4" fillId="0" borderId="48" xfId="62" applyFont="1" applyBorder="1" applyAlignment="1">
      <alignment horizontal="center"/>
      <protection/>
    </xf>
    <xf numFmtId="0" fontId="4" fillId="0" borderId="41" xfId="62" applyFont="1" applyBorder="1" applyAlignment="1">
      <alignment horizontal="center"/>
      <protection/>
    </xf>
    <xf numFmtId="0" fontId="4" fillId="0" borderId="55" xfId="62" applyFont="1" applyBorder="1" applyAlignment="1">
      <alignment horizontal="center"/>
      <protection/>
    </xf>
    <xf numFmtId="0" fontId="4" fillId="0" borderId="52" xfId="62" applyFont="1" applyBorder="1" applyAlignment="1">
      <alignment horizontal="center"/>
      <protection/>
    </xf>
    <xf numFmtId="0" fontId="5" fillId="0" borderId="64" xfId="62" applyFont="1" applyBorder="1" applyAlignment="1">
      <alignment horizontal="center"/>
      <protection/>
    </xf>
    <xf numFmtId="0" fontId="5" fillId="0" borderId="13" xfId="62" applyFont="1" applyBorder="1" applyAlignment="1">
      <alignment horizontal="center"/>
      <protection/>
    </xf>
    <xf numFmtId="173" fontId="4" fillId="0" borderId="10" xfId="40" applyNumberFormat="1" applyFont="1" applyBorder="1" applyAlignment="1">
      <alignment horizontal="center"/>
    </xf>
    <xf numFmtId="173" fontId="4" fillId="0" borderId="11" xfId="40" applyNumberFormat="1" applyFont="1" applyBorder="1" applyAlignment="1">
      <alignment horizontal="center"/>
    </xf>
    <xf numFmtId="173" fontId="5" fillId="0" borderId="30" xfId="40" applyNumberFormat="1" applyFont="1" applyBorder="1" applyAlignment="1">
      <alignment horizontal="center"/>
    </xf>
    <xf numFmtId="173" fontId="5" fillId="0" borderId="16" xfId="40" applyNumberFormat="1" applyFont="1" applyBorder="1" applyAlignment="1">
      <alignment horizontal="center"/>
    </xf>
    <xf numFmtId="0" fontId="5" fillId="0" borderId="65" xfId="62" applyFont="1" applyBorder="1" applyAlignment="1">
      <alignment horizontal="center"/>
      <protection/>
    </xf>
    <xf numFmtId="173" fontId="5" fillId="0" borderId="30" xfId="62" applyNumberFormat="1" applyFont="1" applyBorder="1" applyAlignment="1">
      <alignment horizontal="center"/>
      <protection/>
    </xf>
    <xf numFmtId="0" fontId="5" fillId="0" borderId="23" xfId="62" applyFont="1" applyBorder="1" applyAlignment="1">
      <alignment horizontal="center"/>
      <protection/>
    </xf>
    <xf numFmtId="0" fontId="10" fillId="0" borderId="23" xfId="62" applyFont="1" applyBorder="1" applyAlignment="1">
      <alignment horizontal="center" wrapText="1"/>
      <protection/>
    </xf>
    <xf numFmtId="173" fontId="5" fillId="0" borderId="23" xfId="40" applyNumberFormat="1" applyFont="1" applyBorder="1" applyAlignment="1">
      <alignment horizontal="center"/>
    </xf>
    <xf numFmtId="173" fontId="4" fillId="0" borderId="10" xfId="62" applyNumberFormat="1" applyFont="1" applyBorder="1" applyAlignment="1">
      <alignment horizontal="center"/>
      <protection/>
    </xf>
    <xf numFmtId="173" fontId="9" fillId="0" borderId="66" xfId="40" applyNumberFormat="1" applyFont="1" applyBorder="1" applyAlignment="1">
      <alignment horizontal="center" vertical="center"/>
    </xf>
    <xf numFmtId="173" fontId="9" fillId="0" borderId="67" xfId="40" applyNumberFormat="1" applyFont="1" applyBorder="1" applyAlignment="1">
      <alignment horizontal="center" vertical="center"/>
    </xf>
    <xf numFmtId="0" fontId="9" fillId="0" borderId="68" xfId="60" applyFont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69" xfId="60" applyFont="1" applyBorder="1" applyAlignment="1">
      <alignment horizontal="center" vertical="center"/>
      <protection/>
    </xf>
    <xf numFmtId="0" fontId="9" fillId="0" borderId="67" xfId="60" applyFont="1" applyBorder="1" applyAlignment="1">
      <alignment horizontal="center" vertical="center"/>
      <protection/>
    </xf>
    <xf numFmtId="0" fontId="9" fillId="0" borderId="70" xfId="60" applyFont="1" applyBorder="1" applyAlignment="1">
      <alignment horizontal="center" vertical="center"/>
      <protection/>
    </xf>
    <xf numFmtId="173" fontId="9" fillId="0" borderId="65" xfId="40" applyNumberFormat="1" applyFont="1" applyBorder="1" applyAlignment="1">
      <alignment horizontal="center" vertical="center"/>
    </xf>
    <xf numFmtId="173" fontId="9" fillId="0" borderId="42" xfId="40" applyNumberFormat="1" applyFont="1" applyBorder="1" applyAlignment="1">
      <alignment horizontal="center" vertical="center"/>
    </xf>
    <xf numFmtId="0" fontId="9" fillId="0" borderId="71" xfId="60" applyFont="1" applyBorder="1" applyAlignment="1">
      <alignment horizontal="center"/>
      <protection/>
    </xf>
    <xf numFmtId="0" fontId="9" fillId="0" borderId="72" xfId="60" applyFont="1" applyBorder="1" applyAlignment="1">
      <alignment horizontal="center"/>
      <protection/>
    </xf>
    <xf numFmtId="0" fontId="9" fillId="0" borderId="65" xfId="60" applyFont="1" applyBorder="1" applyAlignment="1">
      <alignment horizontal="left" vertical="center" wrapText="1"/>
      <protection/>
    </xf>
    <xf numFmtId="0" fontId="9" fillId="0" borderId="42" xfId="60" applyFont="1" applyBorder="1" applyAlignment="1">
      <alignment horizontal="left" vertical="center" wrapText="1"/>
      <protection/>
    </xf>
    <xf numFmtId="0" fontId="11" fillId="0" borderId="0" xfId="60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4" fillId="0" borderId="0" xfId="60" applyFont="1" applyAlignment="1">
      <alignment horizontal="center"/>
      <protection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173" fontId="9" fillId="0" borderId="78" xfId="40" applyNumberFormat="1" applyFont="1" applyBorder="1" applyAlignment="1">
      <alignment horizontal="center" vertical="center"/>
    </xf>
    <xf numFmtId="173" fontId="9" fillId="0" borderId="79" xfId="40" applyNumberFormat="1" applyFont="1" applyBorder="1" applyAlignment="1">
      <alignment horizontal="center" vertical="center"/>
    </xf>
    <xf numFmtId="173" fontId="9" fillId="0" borderId="80" xfId="40" applyNumberFormat="1" applyFont="1" applyBorder="1" applyAlignment="1">
      <alignment horizontal="center" vertical="center"/>
    </xf>
    <xf numFmtId="0" fontId="9" fillId="0" borderId="7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81" xfId="0" applyFont="1" applyBorder="1" applyAlignment="1">
      <alignment horizontal="left" vertical="center" wrapText="1"/>
    </xf>
    <xf numFmtId="0" fontId="9" fillId="0" borderId="82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173" fontId="9" fillId="0" borderId="84" xfId="40" applyNumberFormat="1" applyFont="1" applyBorder="1" applyAlignment="1">
      <alignment horizontal="center" vertical="center"/>
    </xf>
    <xf numFmtId="173" fontId="9" fillId="0" borderId="85" xfId="40" applyNumberFormat="1" applyFont="1" applyBorder="1" applyAlignment="1">
      <alignment horizontal="center" vertical="center"/>
    </xf>
    <xf numFmtId="173" fontId="9" fillId="0" borderId="86" xfId="40" applyNumberFormat="1" applyFont="1" applyBorder="1" applyAlignment="1">
      <alignment horizontal="center" vertical="center"/>
    </xf>
    <xf numFmtId="173" fontId="9" fillId="0" borderId="87" xfId="40" applyNumberFormat="1" applyFont="1" applyBorder="1" applyAlignment="1">
      <alignment horizontal="center" vertical="center"/>
    </xf>
    <xf numFmtId="173" fontId="9" fillId="0" borderId="14" xfId="40" applyNumberFormat="1" applyFont="1" applyBorder="1" applyAlignment="1">
      <alignment horizontal="center" vertical="center"/>
    </xf>
    <xf numFmtId="173" fontId="9" fillId="0" borderId="88" xfId="40" applyNumberFormat="1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4" fillId="0" borderId="10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/>
      <protection/>
    </xf>
    <xf numFmtId="0" fontId="5" fillId="0" borderId="46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4" fillId="0" borderId="46" xfId="59" applyFont="1" applyBorder="1" applyAlignment="1">
      <alignment horizontal="center" wrapText="1"/>
      <protection/>
    </xf>
    <xf numFmtId="0" fontId="4" fillId="0" borderId="41" xfId="59" applyFont="1" applyBorder="1" applyAlignment="1">
      <alignment horizontal="center" wrapText="1"/>
      <protection/>
    </xf>
    <xf numFmtId="0" fontId="4" fillId="0" borderId="10" xfId="59" applyFont="1" applyBorder="1" applyAlignment="1">
      <alignment horizontal="center" wrapText="1"/>
      <protection/>
    </xf>
    <xf numFmtId="0" fontId="4" fillId="0" borderId="11" xfId="59" applyFont="1" applyBorder="1" applyAlignment="1">
      <alignment horizontal="center" wrapText="1"/>
      <protection/>
    </xf>
    <xf numFmtId="0" fontId="6" fillId="0" borderId="0" xfId="59" applyFont="1" applyAlignment="1">
      <alignment horizontal="left"/>
      <protection/>
    </xf>
    <xf numFmtId="0" fontId="8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v.99" xfId="56"/>
    <cellStyle name="Normál_bevétel" xfId="57"/>
    <cellStyle name="Normál_kiadás" xfId="58"/>
    <cellStyle name="Normál_KONEPC99" xfId="59"/>
    <cellStyle name="Normál_KTGV99" xfId="60"/>
    <cellStyle name="Normál_mérleg" xfId="61"/>
    <cellStyle name="Normál_Munka1" xfId="62"/>
    <cellStyle name="Normál_PHKV99" xfId="63"/>
    <cellStyle name="Normál_SÁB98" xfId="64"/>
    <cellStyle name="Normál_SIKONC99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U43"/>
  <sheetViews>
    <sheetView zoomScalePageLayoutView="0" workbookViewId="0" topLeftCell="E28">
      <selection activeCell="L39" sqref="L39"/>
    </sheetView>
  </sheetViews>
  <sheetFormatPr defaultColWidth="9.00390625" defaultRowHeight="12.75"/>
  <cols>
    <col min="1" max="1" width="9.125" style="54" customWidth="1"/>
    <col min="2" max="2" width="11.25390625" style="54" bestFit="1" customWidth="1"/>
    <col min="3" max="11" width="9.125" style="54" customWidth="1"/>
    <col min="12" max="12" width="14.375" style="54" customWidth="1"/>
    <col min="13" max="16384" width="9.125" style="54" customWidth="1"/>
  </cols>
  <sheetData>
    <row r="23" spans="6:9" ht="15.75">
      <c r="F23" s="55"/>
      <c r="G23" s="55"/>
      <c r="H23" s="55"/>
      <c r="I23" s="52"/>
    </row>
    <row r="24" spans="6:9" ht="15.75">
      <c r="F24" s="52"/>
      <c r="G24" s="52"/>
      <c r="H24" s="52"/>
      <c r="I24" s="52"/>
    </row>
    <row r="25" spans="6:9" ht="15.75">
      <c r="F25" s="55"/>
      <c r="G25" s="55"/>
      <c r="H25" s="55"/>
      <c r="I25" s="52"/>
    </row>
    <row r="26" spans="6:9" ht="15.75">
      <c r="F26" s="52"/>
      <c r="G26" s="52"/>
      <c r="H26" s="52"/>
      <c r="I26" s="52"/>
    </row>
    <row r="27" spans="6:9" ht="15.75">
      <c r="F27" s="474"/>
      <c r="G27" s="474"/>
      <c r="H27" s="474"/>
      <c r="I27" s="52"/>
    </row>
    <row r="28" spans="6:9" ht="15.75">
      <c r="F28" s="52"/>
      <c r="G28" s="52"/>
      <c r="H28" s="52"/>
      <c r="I28" s="52"/>
    </row>
    <row r="34" spans="12:21" ht="25.5">
      <c r="L34" s="472" t="s">
        <v>451</v>
      </c>
      <c r="M34" s="472"/>
      <c r="N34" s="472"/>
      <c r="O34" s="472"/>
      <c r="P34" s="472"/>
      <c r="Q34" s="472"/>
      <c r="R34" s="472"/>
      <c r="S34" s="472"/>
      <c r="T34" s="472"/>
      <c r="U34" s="472"/>
    </row>
    <row r="35" spans="12:21" ht="7.5" customHeight="1"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2:21" ht="31.5" customHeight="1">
      <c r="L36" s="472" t="s">
        <v>464</v>
      </c>
      <c r="M36" s="472"/>
      <c r="N36" s="472"/>
      <c r="O36" s="472"/>
      <c r="P36" s="472"/>
      <c r="Q36" s="472"/>
      <c r="R36" s="472"/>
      <c r="S36" s="472"/>
      <c r="T36" s="472"/>
      <c r="U36" s="472"/>
    </row>
    <row r="37" spans="12:21" ht="6.75" customHeight="1"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2:21" ht="20.25">
      <c r="L38" s="473" t="s">
        <v>690</v>
      </c>
      <c r="M38" s="473"/>
      <c r="N38" s="473"/>
      <c r="O38" s="473"/>
      <c r="P38" s="473"/>
      <c r="Q38" s="473"/>
      <c r="R38" s="473"/>
      <c r="S38" s="473"/>
      <c r="T38" s="473"/>
      <c r="U38" s="473"/>
    </row>
    <row r="43" ht="15.75">
      <c r="B43" s="190"/>
    </row>
  </sheetData>
  <sheetProtection/>
  <mergeCells count="4">
    <mergeCell ref="L36:U36"/>
    <mergeCell ref="L38:U38"/>
    <mergeCell ref="F27:H27"/>
    <mergeCell ref="L34:U34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2:D29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72.00390625" style="54" customWidth="1"/>
    <col min="2" max="2" width="27.125" style="54" customWidth="1"/>
    <col min="3" max="3" width="12.00390625" style="54" bestFit="1" customWidth="1"/>
    <col min="4" max="4" width="11.00390625" style="54" bestFit="1" customWidth="1"/>
    <col min="5" max="16384" width="9.125" style="54" customWidth="1"/>
  </cols>
  <sheetData>
    <row r="2" spans="1:2" ht="15.75">
      <c r="A2" s="474"/>
      <c r="B2" s="474"/>
    </row>
    <row r="4" ht="15.75">
      <c r="A4" s="257" t="s">
        <v>5</v>
      </c>
    </row>
    <row r="6" spans="1:2" ht="15.75">
      <c r="A6" s="474" t="s">
        <v>661</v>
      </c>
      <c r="B6" s="474"/>
    </row>
    <row r="7" spans="1:2" ht="15.75">
      <c r="A7" s="474" t="s">
        <v>668</v>
      </c>
      <c r="B7" s="474"/>
    </row>
    <row r="8" spans="1:2" ht="15.75">
      <c r="A8" s="474" t="s">
        <v>690</v>
      </c>
      <c r="B8" s="474"/>
    </row>
    <row r="10" ht="16.5" thickBot="1">
      <c r="B10" s="258" t="s">
        <v>463</v>
      </c>
    </row>
    <row r="11" spans="1:2" ht="15.75">
      <c r="A11" s="557" t="s">
        <v>669</v>
      </c>
      <c r="B11" s="557" t="s">
        <v>670</v>
      </c>
    </row>
    <row r="12" spans="1:2" ht="15.75">
      <c r="A12" s="558"/>
      <c r="B12" s="558"/>
    </row>
    <row r="13" spans="1:2" ht="15.75">
      <c r="A13" s="558"/>
      <c r="B13" s="558"/>
    </row>
    <row r="14" spans="1:2" ht="16.5" thickBot="1">
      <c r="A14" s="559"/>
      <c r="B14" s="559"/>
    </row>
    <row r="15" ht="15.75">
      <c r="A15" s="52" t="s">
        <v>671</v>
      </c>
    </row>
    <row r="16" spans="1:2" ht="15.75">
      <c r="A16" s="54" t="s">
        <v>672</v>
      </c>
      <c r="B16" s="8">
        <v>4440</v>
      </c>
    </row>
    <row r="17" spans="1:2" ht="15.75">
      <c r="A17" s="54" t="s">
        <v>673</v>
      </c>
      <c r="B17" s="8"/>
    </row>
    <row r="18" spans="1:2" ht="15.75">
      <c r="A18" s="54" t="s">
        <v>674</v>
      </c>
      <c r="B18" s="8">
        <v>54</v>
      </c>
    </row>
    <row r="19" spans="1:2" ht="15.75">
      <c r="A19" s="54" t="s">
        <v>675</v>
      </c>
      <c r="B19" s="8"/>
    </row>
    <row r="20" spans="1:2" s="52" customFormat="1" ht="15.75">
      <c r="A20" s="52" t="s">
        <v>676</v>
      </c>
      <c r="B20" s="101">
        <f>SUM(B16:B19)</f>
        <v>4494</v>
      </c>
    </row>
    <row r="21" spans="1:2" ht="15.75">
      <c r="A21" s="54" t="s">
        <v>677</v>
      </c>
      <c r="B21" s="8">
        <v>67523</v>
      </c>
    </row>
    <row r="22" spans="1:4" ht="15.75">
      <c r="A22" s="54" t="s">
        <v>678</v>
      </c>
      <c r="B22" s="8">
        <v>61042</v>
      </c>
      <c r="D22" s="256"/>
    </row>
    <row r="23" spans="1:2" ht="15.75">
      <c r="A23" s="54" t="s">
        <v>679</v>
      </c>
      <c r="B23" s="8"/>
    </row>
    <row r="24" spans="1:2" ht="15.75">
      <c r="A24" s="54" t="s">
        <v>672</v>
      </c>
      <c r="B24" s="8">
        <v>10972</v>
      </c>
    </row>
    <row r="25" spans="1:2" ht="15.75">
      <c r="A25" s="54" t="s">
        <v>673</v>
      </c>
      <c r="B25" s="8"/>
    </row>
    <row r="26" spans="1:2" ht="15.75">
      <c r="A26" s="54" t="s">
        <v>674</v>
      </c>
      <c r="B26" s="8">
        <v>3</v>
      </c>
    </row>
    <row r="27" spans="1:2" ht="15.75">
      <c r="A27" s="54" t="s">
        <v>675</v>
      </c>
      <c r="B27" s="8"/>
    </row>
    <row r="28" spans="1:3" s="52" customFormat="1" ht="15.75">
      <c r="A28" s="52" t="s">
        <v>680</v>
      </c>
      <c r="B28" s="101">
        <f>B20+B21-B22</f>
        <v>10975</v>
      </c>
      <c r="C28" s="238"/>
    </row>
    <row r="29" ht="15.75">
      <c r="B29" s="8"/>
    </row>
  </sheetData>
  <sheetProtection/>
  <mergeCells count="6">
    <mergeCell ref="A11:A14"/>
    <mergeCell ref="B11:B14"/>
    <mergeCell ref="A2:B2"/>
    <mergeCell ref="A6:B6"/>
    <mergeCell ref="A7:B7"/>
    <mergeCell ref="A8:B8"/>
  </mergeCells>
  <printOptions horizontalCentered="1"/>
  <pageMargins left="0.07874015748031496" right="0.11811023622047245" top="0" bottom="0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65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4.75390625" style="1" customWidth="1"/>
    <col min="2" max="2" width="3.25390625" style="1" customWidth="1"/>
    <col min="3" max="3" width="3.625" style="1" customWidth="1"/>
    <col min="4" max="4" width="3.625" style="47" customWidth="1"/>
    <col min="5" max="5" width="49.125" style="1" customWidth="1"/>
    <col min="6" max="7" width="15.375" style="1" customWidth="1"/>
    <col min="8" max="16384" width="9.125" style="1" customWidth="1"/>
  </cols>
  <sheetData>
    <row r="1" spans="2:3" ht="15.75">
      <c r="B1" s="165"/>
      <c r="C1" s="2"/>
    </row>
    <row r="2" spans="1:3" ht="15.75">
      <c r="A2" s="576"/>
      <c r="B2" s="576"/>
      <c r="C2" s="576"/>
    </row>
    <row r="3" spans="1:7" ht="15.75">
      <c r="A3" s="576"/>
      <c r="B3" s="576"/>
      <c r="C3" s="576"/>
      <c r="D3" s="576"/>
      <c r="E3" s="576"/>
      <c r="F3" s="576"/>
      <c r="G3" s="576"/>
    </row>
    <row r="4" spans="1:7" ht="15.75">
      <c r="A4" s="577" t="s">
        <v>6</v>
      </c>
      <c r="B4" s="577"/>
      <c r="C4" s="577"/>
      <c r="D4" s="577"/>
      <c r="E4" s="577"/>
      <c r="F4" s="577"/>
      <c r="G4" s="577"/>
    </row>
    <row r="6" spans="1:7" ht="15.75">
      <c r="A6" s="576" t="s">
        <v>69</v>
      </c>
      <c r="B6" s="576"/>
      <c r="C6" s="576"/>
      <c r="D6" s="576"/>
      <c r="E6" s="576"/>
      <c r="F6" s="576"/>
      <c r="G6" s="576"/>
    </row>
    <row r="7" ht="14.25" customHeight="1" thickBot="1">
      <c r="G7" s="3" t="s">
        <v>482</v>
      </c>
    </row>
    <row r="8" spans="1:7" s="131" customFormat="1" ht="15" customHeight="1" thickBot="1">
      <c r="A8" s="561" t="s">
        <v>151</v>
      </c>
      <c r="B8" s="562"/>
      <c r="C8" s="562"/>
      <c r="D8" s="563"/>
      <c r="E8" s="578" t="s">
        <v>530</v>
      </c>
      <c r="F8" s="129" t="s">
        <v>531</v>
      </c>
      <c r="G8" s="129" t="s">
        <v>532</v>
      </c>
    </row>
    <row r="9" spans="1:7" s="131" customFormat="1" ht="15" thickBot="1">
      <c r="A9" s="567"/>
      <c r="B9" s="568"/>
      <c r="C9" s="568"/>
      <c r="D9" s="569"/>
      <c r="E9" s="579"/>
      <c r="F9" s="580" t="s">
        <v>533</v>
      </c>
      <c r="G9" s="581"/>
    </row>
    <row r="10" spans="1:8" s="6" customFormat="1" ht="15.75">
      <c r="A10" s="6" t="s">
        <v>534</v>
      </c>
      <c r="H10" s="125"/>
    </row>
    <row r="11" spans="1:8" ht="15.75">
      <c r="A11" s="205"/>
      <c r="B11" s="232" t="s">
        <v>649</v>
      </c>
      <c r="C11" s="7" t="s">
        <v>152</v>
      </c>
      <c r="D11" s="7"/>
      <c r="H11" s="47"/>
    </row>
    <row r="12" spans="1:8" ht="15.75">
      <c r="A12" s="205">
        <v>1</v>
      </c>
      <c r="B12" s="205"/>
      <c r="C12" s="3" t="s">
        <v>414</v>
      </c>
      <c r="D12" s="1" t="s">
        <v>153</v>
      </c>
      <c r="F12" s="8"/>
      <c r="G12" s="8"/>
      <c r="H12" s="47"/>
    </row>
    <row r="13" spans="1:8" ht="15.75">
      <c r="A13" s="205">
        <v>2</v>
      </c>
      <c r="B13" s="205"/>
      <c r="C13" s="3" t="s">
        <v>416</v>
      </c>
      <c r="D13" s="1" t="s">
        <v>154</v>
      </c>
      <c r="F13" s="9"/>
      <c r="G13" s="9"/>
      <c r="H13" s="47"/>
    </row>
    <row r="14" spans="1:8" ht="15.75">
      <c r="A14" s="205">
        <v>3</v>
      </c>
      <c r="B14" s="205"/>
      <c r="C14" s="3" t="s">
        <v>417</v>
      </c>
      <c r="D14" s="1" t="s">
        <v>155</v>
      </c>
      <c r="F14" s="8">
        <v>464</v>
      </c>
      <c r="G14" s="9">
        <v>171</v>
      </c>
      <c r="H14" s="47"/>
    </row>
    <row r="15" spans="1:8" ht="15.75">
      <c r="A15" s="205">
        <v>4</v>
      </c>
      <c r="B15" s="205"/>
      <c r="C15" s="3" t="s">
        <v>418</v>
      </c>
      <c r="D15" s="1" t="s">
        <v>156</v>
      </c>
      <c r="F15" s="8"/>
      <c r="G15" s="9"/>
      <c r="H15" s="47"/>
    </row>
    <row r="16" spans="1:8" ht="15.75">
      <c r="A16" s="205">
        <v>5</v>
      </c>
      <c r="B16" s="205"/>
      <c r="C16" s="3" t="s">
        <v>419</v>
      </c>
      <c r="D16" s="1" t="s">
        <v>157</v>
      </c>
      <c r="F16" s="8"/>
      <c r="G16" s="9"/>
      <c r="H16" s="47"/>
    </row>
    <row r="17" spans="1:8" ht="16.5" thickBot="1">
      <c r="A17" s="205">
        <v>6</v>
      </c>
      <c r="B17" s="205"/>
      <c r="C17" s="3" t="s">
        <v>471</v>
      </c>
      <c r="D17" s="1" t="s">
        <v>158</v>
      </c>
      <c r="F17" s="8"/>
      <c r="G17" s="9"/>
      <c r="H17" s="47"/>
    </row>
    <row r="18" spans="1:8" ht="16.5" thickBot="1">
      <c r="A18" s="239">
        <v>7</v>
      </c>
      <c r="B18" s="240"/>
      <c r="C18" s="10" t="s">
        <v>539</v>
      </c>
      <c r="D18" s="241"/>
      <c r="E18" s="242"/>
      <c r="F18" s="11">
        <f>SUM(F12:F15)</f>
        <v>464</v>
      </c>
      <c r="G18" s="11">
        <f>SUM(G12:G15)</f>
        <v>171</v>
      </c>
      <c r="H18" s="47"/>
    </row>
    <row r="19" spans="1:8" ht="15.75">
      <c r="A19" s="205"/>
      <c r="B19" s="7" t="s">
        <v>159</v>
      </c>
      <c r="C19" s="7" t="s">
        <v>160</v>
      </c>
      <c r="D19" s="7"/>
      <c r="F19" s="8"/>
      <c r="G19" s="9"/>
      <c r="H19" s="47"/>
    </row>
    <row r="20" spans="1:8" ht="15.75">
      <c r="A20" s="205">
        <v>8</v>
      </c>
      <c r="B20" s="205"/>
      <c r="C20" s="3" t="s">
        <v>414</v>
      </c>
      <c r="D20" s="1" t="s">
        <v>161</v>
      </c>
      <c r="F20" s="9">
        <v>247449</v>
      </c>
      <c r="G20" s="9">
        <v>239934</v>
      </c>
      <c r="H20" s="47"/>
    </row>
    <row r="21" spans="1:8" ht="15.75">
      <c r="A21" s="205">
        <v>9</v>
      </c>
      <c r="B21" s="205"/>
      <c r="C21" s="3" t="s">
        <v>416</v>
      </c>
      <c r="D21" s="1" t="s">
        <v>162</v>
      </c>
      <c r="F21" s="9">
        <v>169</v>
      </c>
      <c r="G21" s="9">
        <v>286</v>
      </c>
      <c r="H21" s="47"/>
    </row>
    <row r="22" spans="1:8" ht="15.75">
      <c r="A22" s="205">
        <v>10</v>
      </c>
      <c r="B22" s="205"/>
      <c r="C22" s="3" t="s">
        <v>417</v>
      </c>
      <c r="D22" s="1" t="s">
        <v>163</v>
      </c>
      <c r="F22" s="9"/>
      <c r="G22" s="9"/>
      <c r="H22" s="47"/>
    </row>
    <row r="23" spans="1:8" ht="15.75">
      <c r="A23" s="205">
        <v>11</v>
      </c>
      <c r="B23" s="205"/>
      <c r="C23" s="3" t="s">
        <v>418</v>
      </c>
      <c r="D23" s="1" t="s">
        <v>164</v>
      </c>
      <c r="F23" s="9"/>
      <c r="G23" s="9"/>
      <c r="H23" s="47"/>
    </row>
    <row r="24" spans="1:8" ht="15.75">
      <c r="A24" s="205">
        <v>12</v>
      </c>
      <c r="B24" s="205"/>
      <c r="C24" s="3" t="s">
        <v>419</v>
      </c>
      <c r="D24" s="1" t="s">
        <v>165</v>
      </c>
      <c r="F24" s="9">
        <v>4176</v>
      </c>
      <c r="G24" s="9">
        <v>4176</v>
      </c>
      <c r="H24" s="47"/>
    </row>
    <row r="25" spans="1:8" ht="15.75">
      <c r="A25" s="205">
        <v>13</v>
      </c>
      <c r="B25" s="205"/>
      <c r="C25" s="3" t="s">
        <v>471</v>
      </c>
      <c r="D25" s="1" t="s">
        <v>166</v>
      </c>
      <c r="F25" s="9"/>
      <c r="G25" s="9"/>
      <c r="H25" s="47"/>
    </row>
    <row r="26" spans="1:8" ht="15.75">
      <c r="A26" s="205">
        <v>14</v>
      </c>
      <c r="B26" s="205"/>
      <c r="C26" s="3" t="s">
        <v>420</v>
      </c>
      <c r="D26" s="1" t="s">
        <v>167</v>
      </c>
      <c r="F26" s="9"/>
      <c r="G26" s="9"/>
      <c r="H26" s="47"/>
    </row>
    <row r="27" spans="1:8" ht="16.5" thickBot="1">
      <c r="A27" s="205">
        <v>15</v>
      </c>
      <c r="B27" s="205"/>
      <c r="C27" s="3" t="s">
        <v>421</v>
      </c>
      <c r="D27" s="1" t="s">
        <v>168</v>
      </c>
      <c r="F27" s="9"/>
      <c r="G27" s="9"/>
      <c r="H27" s="47"/>
    </row>
    <row r="28" spans="1:8" ht="16.5" thickBot="1">
      <c r="A28" s="239">
        <v>16</v>
      </c>
      <c r="B28" s="240"/>
      <c r="C28" s="10" t="s">
        <v>540</v>
      </c>
      <c r="D28" s="241"/>
      <c r="E28" s="242"/>
      <c r="F28" s="11">
        <f>SUM(F20:F25)</f>
        <v>251794</v>
      </c>
      <c r="G28" s="11">
        <f>SUM(G20:G25)</f>
        <v>244396</v>
      </c>
      <c r="H28" s="47"/>
    </row>
    <row r="29" spans="1:8" ht="15.75">
      <c r="A29" s="205"/>
      <c r="B29" s="7" t="s">
        <v>169</v>
      </c>
      <c r="C29" s="7" t="s">
        <v>170</v>
      </c>
      <c r="D29" s="205"/>
      <c r="F29" s="9"/>
      <c r="G29" s="9"/>
      <c r="H29" s="47"/>
    </row>
    <row r="30" spans="1:8" ht="15.75">
      <c r="A30" s="205">
        <v>17</v>
      </c>
      <c r="B30" s="205"/>
      <c r="C30" s="3">
        <v>1</v>
      </c>
      <c r="D30" s="1" t="s">
        <v>171</v>
      </c>
      <c r="F30" s="9">
        <v>9000</v>
      </c>
      <c r="G30" s="9">
        <v>1845</v>
      </c>
      <c r="H30" s="47"/>
    </row>
    <row r="31" spans="1:8" ht="15.75">
      <c r="A31" s="205">
        <v>18</v>
      </c>
      <c r="B31" s="205"/>
      <c r="C31" s="3"/>
      <c r="D31" s="205" t="s">
        <v>172</v>
      </c>
      <c r="F31" s="9"/>
      <c r="G31" s="9"/>
      <c r="H31" s="47"/>
    </row>
    <row r="32" spans="1:8" ht="15.75">
      <c r="A32" s="205">
        <v>19</v>
      </c>
      <c r="B32" s="205"/>
      <c r="C32" s="3" t="s">
        <v>416</v>
      </c>
      <c r="D32" s="1" t="s">
        <v>173</v>
      </c>
      <c r="F32" s="9"/>
      <c r="G32" s="9"/>
      <c r="H32" s="47"/>
    </row>
    <row r="33" spans="1:8" ht="15.75">
      <c r="A33" s="205">
        <v>20</v>
      </c>
      <c r="B33" s="205"/>
      <c r="C33" s="3" t="s">
        <v>417</v>
      </c>
      <c r="D33" s="1" t="s">
        <v>174</v>
      </c>
      <c r="F33" s="9">
        <v>966</v>
      </c>
      <c r="G33" s="9">
        <v>862</v>
      </c>
      <c r="H33" s="47"/>
    </row>
    <row r="34" spans="1:8" ht="15.75">
      <c r="A34" s="205">
        <v>21</v>
      </c>
      <c r="B34" s="205"/>
      <c r="C34" s="3" t="s">
        <v>418</v>
      </c>
      <c r="D34" s="1" t="s">
        <v>175</v>
      </c>
      <c r="F34" s="9"/>
      <c r="G34" s="9"/>
      <c r="H34" s="47"/>
    </row>
    <row r="35" spans="1:8" ht="15.75">
      <c r="A35" s="205">
        <v>22</v>
      </c>
      <c r="B35" s="205"/>
      <c r="C35" s="3"/>
      <c r="D35" s="205" t="s">
        <v>176</v>
      </c>
      <c r="F35" s="9"/>
      <c r="G35" s="9"/>
      <c r="H35" s="47"/>
    </row>
    <row r="36" spans="1:8" ht="15.75">
      <c r="A36" s="205">
        <v>23</v>
      </c>
      <c r="B36" s="205"/>
      <c r="C36" s="3"/>
      <c r="D36" s="205" t="s">
        <v>177</v>
      </c>
      <c r="F36" s="9"/>
      <c r="G36" s="9"/>
      <c r="H36" s="47"/>
    </row>
    <row r="37" spans="1:8" ht="15.75">
      <c r="A37" s="205">
        <v>24</v>
      </c>
      <c r="B37" s="205"/>
      <c r="C37" s="3" t="s">
        <v>419</v>
      </c>
      <c r="D37" s="1" t="s">
        <v>178</v>
      </c>
      <c r="F37" s="9"/>
      <c r="G37" s="9"/>
      <c r="H37" s="47"/>
    </row>
    <row r="38" spans="1:8" ht="16.5" thickBot="1">
      <c r="A38" s="205">
        <v>25</v>
      </c>
      <c r="B38" s="205"/>
      <c r="C38" s="3" t="s">
        <v>471</v>
      </c>
      <c r="D38" s="1" t="s">
        <v>179</v>
      </c>
      <c r="F38" s="9"/>
      <c r="G38" s="9"/>
      <c r="H38" s="47"/>
    </row>
    <row r="39" spans="1:8" ht="16.5" thickBot="1">
      <c r="A39" s="239">
        <v>26</v>
      </c>
      <c r="B39" s="241"/>
      <c r="C39" s="243" t="s">
        <v>541</v>
      </c>
      <c r="D39" s="239"/>
      <c r="E39" s="242"/>
      <c r="F39" s="11">
        <f>SUM(F30:F37)</f>
        <v>9966</v>
      </c>
      <c r="G39" s="11">
        <f>SUM(G30:G37)</f>
        <v>2707</v>
      </c>
      <c r="H39" s="47"/>
    </row>
    <row r="40" spans="1:8" ht="30" customHeight="1">
      <c r="A40" s="205"/>
      <c r="B40" s="7" t="s">
        <v>180</v>
      </c>
      <c r="C40" s="582" t="s">
        <v>181</v>
      </c>
      <c r="D40" s="582"/>
      <c r="E40" s="582"/>
      <c r="F40" s="13"/>
      <c r="G40" s="14"/>
      <c r="H40" s="47"/>
    </row>
    <row r="41" spans="1:8" ht="15.75">
      <c r="A41" s="205">
        <v>27</v>
      </c>
      <c r="B41" s="205"/>
      <c r="C41" s="3" t="s">
        <v>414</v>
      </c>
      <c r="D41" s="1" t="s">
        <v>182</v>
      </c>
      <c r="F41" s="15">
        <v>343353</v>
      </c>
      <c r="G41" s="9">
        <v>343730</v>
      </c>
      <c r="H41" s="47"/>
    </row>
    <row r="42" spans="1:8" ht="15.75">
      <c r="A42" s="205">
        <v>28</v>
      </c>
      <c r="B42" s="205"/>
      <c r="C42" s="3" t="s">
        <v>416</v>
      </c>
      <c r="D42" s="1" t="s">
        <v>183</v>
      </c>
      <c r="F42" s="15"/>
      <c r="G42" s="9"/>
      <c r="H42" s="47"/>
    </row>
    <row r="43" spans="1:8" ht="15.75">
      <c r="A43" s="205">
        <v>29</v>
      </c>
      <c r="B43" s="205"/>
      <c r="C43" s="3" t="s">
        <v>417</v>
      </c>
      <c r="D43" s="1" t="s">
        <v>184</v>
      </c>
      <c r="F43" s="15"/>
      <c r="G43" s="9"/>
      <c r="H43" s="47"/>
    </row>
    <row r="44" spans="1:8" ht="15.75">
      <c r="A44" s="205">
        <v>30</v>
      </c>
      <c r="B44" s="205"/>
      <c r="C44" s="3" t="s">
        <v>418</v>
      </c>
      <c r="D44" s="1" t="s">
        <v>185</v>
      </c>
      <c r="F44" s="15"/>
      <c r="G44" s="9"/>
      <c r="H44" s="47"/>
    </row>
    <row r="45" spans="1:8" ht="29.25" customHeight="1" thickBot="1">
      <c r="A45" s="205">
        <v>31</v>
      </c>
      <c r="B45" s="205"/>
      <c r="C45" s="3" t="s">
        <v>419</v>
      </c>
      <c r="D45" s="560" t="s">
        <v>186</v>
      </c>
      <c r="E45" s="560"/>
      <c r="F45" s="13"/>
      <c r="G45" s="9"/>
      <c r="H45" s="47"/>
    </row>
    <row r="46" spans="1:8" ht="16.5" thickBot="1">
      <c r="A46" s="244">
        <v>32</v>
      </c>
      <c r="B46" s="245"/>
      <c r="C46" s="183" t="s">
        <v>542</v>
      </c>
      <c r="D46" s="243"/>
      <c r="E46" s="242"/>
      <c r="F46" s="11">
        <f>SUM(F41:F45)</f>
        <v>343353</v>
      </c>
      <c r="G46" s="11">
        <f>SUM(G41:G45)</f>
        <v>343730</v>
      </c>
      <c r="H46" s="47"/>
    </row>
    <row r="47" spans="1:10" ht="20.25" customHeight="1" thickBot="1">
      <c r="A47" s="246">
        <v>33</v>
      </c>
      <c r="B47" s="242"/>
      <c r="C47" s="17" t="s">
        <v>543</v>
      </c>
      <c r="D47" s="243"/>
      <c r="E47" s="242"/>
      <c r="F47" s="11">
        <f>F18+F28+F39+F40+F46</f>
        <v>605577</v>
      </c>
      <c r="G47" s="11">
        <f>G18+G28+G39+G40+G46</f>
        <v>591004</v>
      </c>
      <c r="H47" s="47"/>
      <c r="I47" s="47"/>
      <c r="J47" s="48"/>
    </row>
    <row r="48" spans="1:10" ht="20.25" customHeight="1" thickBot="1">
      <c r="A48" s="382"/>
      <c r="B48" s="16"/>
      <c r="C48" s="12"/>
      <c r="D48" s="16"/>
      <c r="E48" s="16"/>
      <c r="F48" s="13"/>
      <c r="G48" s="13"/>
      <c r="H48" s="47"/>
      <c r="I48" s="47"/>
      <c r="J48" s="48"/>
    </row>
    <row r="49" spans="1:10" ht="16.5" customHeight="1" thickBot="1">
      <c r="A49" s="561" t="s">
        <v>151</v>
      </c>
      <c r="B49" s="562"/>
      <c r="C49" s="562"/>
      <c r="D49" s="563"/>
      <c r="E49" s="570" t="s">
        <v>530</v>
      </c>
      <c r="F49" s="4" t="s">
        <v>531</v>
      </c>
      <c r="G49" s="4" t="s">
        <v>532</v>
      </c>
      <c r="H49" s="47"/>
      <c r="I49" s="47"/>
      <c r="J49" s="48"/>
    </row>
    <row r="50" spans="1:10" ht="16.5" thickBot="1">
      <c r="A50" s="567"/>
      <c r="B50" s="568"/>
      <c r="C50" s="568"/>
      <c r="D50" s="569"/>
      <c r="E50" s="575"/>
      <c r="F50" s="573" t="s">
        <v>533</v>
      </c>
      <c r="G50" s="574"/>
      <c r="H50" s="47"/>
      <c r="I50" s="47"/>
      <c r="J50" s="48"/>
    </row>
    <row r="51" spans="1:10" s="6" customFormat="1" ht="15" customHeight="1">
      <c r="A51" s="6" t="s">
        <v>544</v>
      </c>
      <c r="F51" s="19"/>
      <c r="G51" s="19"/>
      <c r="H51" s="47"/>
      <c r="I51" s="47"/>
      <c r="J51" s="48"/>
    </row>
    <row r="52" spans="2:10" ht="15" customHeight="1">
      <c r="B52" s="232" t="s">
        <v>649</v>
      </c>
      <c r="C52" s="7" t="s">
        <v>187</v>
      </c>
      <c r="D52" s="1"/>
      <c r="F52" s="9"/>
      <c r="G52" s="9"/>
      <c r="H52" s="47"/>
      <c r="I52" s="47"/>
      <c r="J52" s="48"/>
    </row>
    <row r="53" spans="1:10" ht="15" customHeight="1">
      <c r="A53" s="205">
        <v>34</v>
      </c>
      <c r="B53" s="205"/>
      <c r="C53" s="3" t="s">
        <v>414</v>
      </c>
      <c r="D53" s="1" t="s">
        <v>188</v>
      </c>
      <c r="F53" s="9">
        <v>171</v>
      </c>
      <c r="G53" s="9">
        <v>141</v>
      </c>
      <c r="H53" s="47"/>
      <c r="I53" s="47"/>
      <c r="J53" s="48"/>
    </row>
    <row r="54" spans="1:10" ht="15" customHeight="1">
      <c r="A54" s="205">
        <v>35</v>
      </c>
      <c r="B54" s="205"/>
      <c r="C54" s="3" t="s">
        <v>416</v>
      </c>
      <c r="D54" s="1" t="s">
        <v>189</v>
      </c>
      <c r="F54" s="9"/>
      <c r="G54" s="9"/>
      <c r="H54" s="47"/>
      <c r="I54" s="47"/>
      <c r="J54" s="48"/>
    </row>
    <row r="55" spans="1:10" ht="15" customHeight="1">
      <c r="A55" s="205">
        <v>36</v>
      </c>
      <c r="B55" s="205"/>
      <c r="C55" s="3" t="s">
        <v>417</v>
      </c>
      <c r="D55" s="1" t="s">
        <v>190</v>
      </c>
      <c r="F55" s="9"/>
      <c r="G55" s="9"/>
      <c r="H55" s="47"/>
      <c r="I55" s="47"/>
      <c r="J55" s="48"/>
    </row>
    <row r="56" spans="1:10" ht="15" customHeight="1">
      <c r="A56" s="205">
        <v>37</v>
      </c>
      <c r="B56" s="205"/>
      <c r="C56" s="3" t="s">
        <v>418</v>
      </c>
      <c r="D56" s="1" t="s">
        <v>191</v>
      </c>
      <c r="F56" s="8"/>
      <c r="G56" s="9"/>
      <c r="H56" s="47"/>
      <c r="I56" s="47"/>
      <c r="J56" s="48"/>
    </row>
    <row r="57" spans="1:10" ht="15" customHeight="1">
      <c r="A57" s="205">
        <v>38</v>
      </c>
      <c r="B57" s="205"/>
      <c r="C57" s="3" t="s">
        <v>192</v>
      </c>
      <c r="D57" s="1" t="s">
        <v>193</v>
      </c>
      <c r="F57" s="9"/>
      <c r="G57" s="9"/>
      <c r="H57" s="47"/>
      <c r="I57" s="47"/>
      <c r="J57" s="48"/>
    </row>
    <row r="58" spans="1:10" ht="15" customHeight="1" thickBot="1">
      <c r="A58" s="205">
        <v>39</v>
      </c>
      <c r="B58" s="205"/>
      <c r="C58" s="3" t="s">
        <v>194</v>
      </c>
      <c r="D58" s="1" t="s">
        <v>195</v>
      </c>
      <c r="F58" s="9"/>
      <c r="G58" s="9"/>
      <c r="H58" s="47"/>
      <c r="I58" s="47"/>
      <c r="J58" s="48"/>
    </row>
    <row r="59" spans="1:10" ht="16.5" thickBot="1">
      <c r="A59" s="239">
        <v>40</v>
      </c>
      <c r="B59" s="241"/>
      <c r="C59" s="243" t="s">
        <v>545</v>
      </c>
      <c r="D59" s="239"/>
      <c r="E59" s="242"/>
      <c r="F59" s="11">
        <f>SUM(F53:F57)</f>
        <v>171</v>
      </c>
      <c r="G59" s="11">
        <f>SUM(G53:G57)</f>
        <v>141</v>
      </c>
      <c r="H59" s="47"/>
      <c r="I59" s="47"/>
      <c r="J59" s="48"/>
    </row>
    <row r="60" spans="1:10" ht="15.75">
      <c r="A60" s="205"/>
      <c r="B60" s="232" t="s">
        <v>159</v>
      </c>
      <c r="C60" s="7" t="s">
        <v>196</v>
      </c>
      <c r="D60" s="205"/>
      <c r="F60" s="9"/>
      <c r="G60" s="9"/>
      <c r="H60" s="47"/>
      <c r="I60" s="47"/>
      <c r="J60" s="48"/>
    </row>
    <row r="61" spans="1:10" ht="15" customHeight="1">
      <c r="A61" s="205">
        <v>41</v>
      </c>
      <c r="B61" s="205"/>
      <c r="C61" s="3" t="s">
        <v>414</v>
      </c>
      <c r="D61" s="1" t="s">
        <v>197</v>
      </c>
      <c r="F61" s="9">
        <v>323</v>
      </c>
      <c r="G61" s="9">
        <v>920</v>
      </c>
      <c r="H61" s="47"/>
      <c r="I61" s="47"/>
      <c r="J61" s="48"/>
    </row>
    <row r="62" spans="1:10" ht="15" customHeight="1">
      <c r="A62" s="205">
        <v>42</v>
      </c>
      <c r="B62" s="205"/>
      <c r="C62" s="3" t="s">
        <v>416</v>
      </c>
      <c r="D62" s="1" t="s">
        <v>198</v>
      </c>
      <c r="F62" s="9">
        <v>535</v>
      </c>
      <c r="G62" s="9">
        <v>667</v>
      </c>
      <c r="H62" s="47"/>
      <c r="I62" s="47"/>
      <c r="J62" s="48"/>
    </row>
    <row r="63" spans="1:10" ht="15" customHeight="1">
      <c r="A63" s="205">
        <v>43</v>
      </c>
      <c r="B63" s="205"/>
      <c r="C63" s="3" t="s">
        <v>417</v>
      </c>
      <c r="D63" s="1" t="s">
        <v>199</v>
      </c>
      <c r="F63" s="9">
        <v>126</v>
      </c>
      <c r="G63" s="9">
        <v>126</v>
      </c>
      <c r="H63" s="47"/>
      <c r="I63" s="47"/>
      <c r="J63" s="48"/>
    </row>
    <row r="64" spans="1:10" ht="15" customHeight="1">
      <c r="A64" s="205">
        <v>44</v>
      </c>
      <c r="B64" s="205"/>
      <c r="C64" s="3"/>
      <c r="D64" s="205" t="s">
        <v>200</v>
      </c>
      <c r="F64" s="9">
        <v>126</v>
      </c>
      <c r="G64" s="9">
        <v>126</v>
      </c>
      <c r="H64" s="47"/>
      <c r="I64" s="47"/>
      <c r="J64" s="48"/>
    </row>
    <row r="65" spans="1:10" ht="15" customHeight="1">
      <c r="A65" s="205"/>
      <c r="B65" s="205"/>
      <c r="C65" s="3"/>
      <c r="D65" s="205" t="s">
        <v>201</v>
      </c>
      <c r="F65" s="9"/>
      <c r="G65" s="9"/>
      <c r="H65" s="47"/>
      <c r="I65" s="47"/>
      <c r="J65" s="48"/>
    </row>
    <row r="66" spans="1:10" ht="15" customHeight="1">
      <c r="A66" s="205">
        <v>45</v>
      </c>
      <c r="B66" s="205"/>
      <c r="C66" s="3" t="s">
        <v>418</v>
      </c>
      <c r="D66" s="1" t="s">
        <v>202</v>
      </c>
      <c r="F66" s="9"/>
      <c r="G66" s="9"/>
      <c r="H66" s="47"/>
      <c r="I66" s="47"/>
      <c r="J66" s="48"/>
    </row>
    <row r="67" spans="1:10" ht="15" customHeight="1">
      <c r="A67" s="205">
        <v>46</v>
      </c>
      <c r="B67" s="205"/>
      <c r="C67" s="205"/>
      <c r="D67" s="205" t="s">
        <v>203</v>
      </c>
      <c r="E67" s="205"/>
      <c r="F67" s="9"/>
      <c r="G67" s="9"/>
      <c r="H67" s="47"/>
      <c r="I67" s="47"/>
      <c r="J67" s="48"/>
    </row>
    <row r="68" spans="1:10" ht="15" customHeight="1">
      <c r="A68" s="205">
        <v>47</v>
      </c>
      <c r="B68" s="205"/>
      <c r="C68" s="205"/>
      <c r="D68" s="205" t="s">
        <v>204</v>
      </c>
      <c r="E68" s="205"/>
      <c r="F68" s="9"/>
      <c r="G68" s="9"/>
      <c r="H68" s="47"/>
      <c r="I68" s="47"/>
      <c r="J68" s="48"/>
    </row>
    <row r="69" spans="1:10" ht="15" customHeight="1">
      <c r="A69" s="205">
        <v>48</v>
      </c>
      <c r="B69" s="205"/>
      <c r="C69" s="205"/>
      <c r="D69" s="205" t="s">
        <v>205</v>
      </c>
      <c r="E69" s="205"/>
      <c r="F69" s="9"/>
      <c r="G69" s="9"/>
      <c r="H69" s="47"/>
      <c r="I69" s="47"/>
      <c r="J69" s="48"/>
    </row>
    <row r="70" spans="1:10" ht="15" customHeight="1">
      <c r="A70" s="205"/>
      <c r="B70" s="205"/>
      <c r="C70" s="205"/>
      <c r="D70" s="205" t="s">
        <v>206</v>
      </c>
      <c r="E70" s="205"/>
      <c r="F70" s="9"/>
      <c r="G70" s="9"/>
      <c r="H70" s="47"/>
      <c r="I70" s="47"/>
      <c r="J70" s="48"/>
    </row>
    <row r="71" spans="1:10" ht="15" customHeight="1">
      <c r="A71" s="205">
        <v>49</v>
      </c>
      <c r="B71" s="205"/>
      <c r="C71" s="205"/>
      <c r="D71" s="205" t="s">
        <v>207</v>
      </c>
      <c r="E71" s="205"/>
      <c r="F71" s="9"/>
      <c r="G71" s="9"/>
      <c r="H71" s="47"/>
      <c r="I71" s="47"/>
      <c r="J71" s="48"/>
    </row>
    <row r="72" spans="1:10" ht="15" customHeight="1">
      <c r="A72" s="205">
        <v>50</v>
      </c>
      <c r="B72" s="205"/>
      <c r="C72" s="205"/>
      <c r="D72" s="205" t="s">
        <v>208</v>
      </c>
      <c r="F72" s="9"/>
      <c r="G72" s="9"/>
      <c r="H72" s="47"/>
      <c r="I72" s="47"/>
      <c r="J72" s="48"/>
    </row>
    <row r="73" spans="1:10" ht="15" customHeight="1">
      <c r="A73" s="205">
        <v>51</v>
      </c>
      <c r="B73" s="205"/>
      <c r="C73" s="205"/>
      <c r="D73" s="205" t="s">
        <v>209</v>
      </c>
      <c r="F73" s="9"/>
      <c r="G73" s="9"/>
      <c r="H73" s="47"/>
      <c r="I73" s="47"/>
      <c r="J73" s="48"/>
    </row>
    <row r="74" spans="1:10" ht="15" customHeight="1" thickBot="1">
      <c r="A74" s="205"/>
      <c r="B74" s="205"/>
      <c r="C74" s="205"/>
      <c r="D74" s="205" t="s">
        <v>210</v>
      </c>
      <c r="F74" s="9"/>
      <c r="G74" s="9"/>
      <c r="H74" s="47"/>
      <c r="I74" s="47"/>
      <c r="J74" s="48"/>
    </row>
    <row r="75" spans="1:10" ht="16.5" thickBot="1">
      <c r="A75" s="239">
        <v>52</v>
      </c>
      <c r="B75" s="241"/>
      <c r="C75" s="10" t="s">
        <v>546</v>
      </c>
      <c r="D75" s="239"/>
      <c r="E75" s="242"/>
      <c r="F75" s="11">
        <f>F61+F62+F63+F66</f>
        <v>984</v>
      </c>
      <c r="G75" s="11">
        <f>G61+G62+G63+G66</f>
        <v>1713</v>
      </c>
      <c r="H75" s="47"/>
      <c r="I75" s="47"/>
      <c r="J75" s="48"/>
    </row>
    <row r="76" spans="1:10" ht="15.75">
      <c r="A76" s="205"/>
      <c r="B76" s="232" t="s">
        <v>169</v>
      </c>
      <c r="C76" s="7" t="s">
        <v>211</v>
      </c>
      <c r="D76" s="205"/>
      <c r="F76" s="20"/>
      <c r="G76" s="20"/>
      <c r="H76" s="47"/>
      <c r="I76" s="47"/>
      <c r="J76" s="48"/>
    </row>
    <row r="77" spans="1:10" ht="15.75">
      <c r="A77" s="205">
        <v>53</v>
      </c>
      <c r="B77" s="205"/>
      <c r="C77" s="3" t="s">
        <v>414</v>
      </c>
      <c r="D77" s="1" t="s">
        <v>212</v>
      </c>
      <c r="F77" s="20"/>
      <c r="G77" s="20"/>
      <c r="H77" s="47"/>
      <c r="I77" s="47"/>
      <c r="J77" s="48"/>
    </row>
    <row r="78" spans="1:10" ht="15.75">
      <c r="A78" s="205">
        <v>54</v>
      </c>
      <c r="B78" s="205"/>
      <c r="C78" s="3" t="s">
        <v>213</v>
      </c>
      <c r="D78" s="1" t="s">
        <v>214</v>
      </c>
      <c r="F78" s="20"/>
      <c r="G78" s="20"/>
      <c r="H78" s="47"/>
      <c r="I78" s="47"/>
      <c r="J78" s="48"/>
    </row>
    <row r="79" spans="1:10" ht="15.75">
      <c r="A79" s="205">
        <v>55</v>
      </c>
      <c r="B79" s="205"/>
      <c r="C79" s="3" t="s">
        <v>215</v>
      </c>
      <c r="D79" s="1" t="s">
        <v>216</v>
      </c>
      <c r="F79" s="20"/>
      <c r="G79" s="20"/>
      <c r="H79" s="47"/>
      <c r="I79" s="47"/>
      <c r="J79" s="48"/>
    </row>
    <row r="80" spans="1:10" ht="15.75">
      <c r="A80" s="205">
        <v>56</v>
      </c>
      <c r="B80" s="205"/>
      <c r="C80" s="3" t="s">
        <v>416</v>
      </c>
      <c r="D80" s="1" t="s">
        <v>217</v>
      </c>
      <c r="F80" s="9">
        <v>23760</v>
      </c>
      <c r="G80" s="9">
        <v>23760</v>
      </c>
      <c r="H80" s="47"/>
      <c r="I80" s="47"/>
      <c r="J80" s="48"/>
    </row>
    <row r="81" spans="1:10" ht="15.75">
      <c r="A81" s="205">
        <v>57</v>
      </c>
      <c r="B81" s="205"/>
      <c r="C81" s="3" t="s">
        <v>218</v>
      </c>
      <c r="D81" s="1" t="s">
        <v>219</v>
      </c>
      <c r="F81" s="9">
        <v>23760</v>
      </c>
      <c r="G81" s="9">
        <v>23760</v>
      </c>
      <c r="H81" s="47"/>
      <c r="I81" s="47"/>
      <c r="J81" s="48"/>
    </row>
    <row r="82" spans="1:10" ht="15.75">
      <c r="A82" s="205"/>
      <c r="B82" s="205"/>
      <c r="C82" s="3"/>
      <c r="D82" s="1" t="s">
        <v>220</v>
      </c>
      <c r="F82" s="9"/>
      <c r="G82" s="9"/>
      <c r="H82" s="47"/>
      <c r="I82" s="47"/>
      <c r="J82" s="48"/>
    </row>
    <row r="83" spans="1:10" ht="15.75">
      <c r="A83" s="205">
        <v>58</v>
      </c>
      <c r="B83" s="205"/>
      <c r="C83" s="3" t="s">
        <v>221</v>
      </c>
      <c r="D83" s="1" t="s">
        <v>222</v>
      </c>
      <c r="F83" s="9"/>
      <c r="G83" s="9"/>
      <c r="H83" s="47"/>
      <c r="I83" s="47"/>
      <c r="J83" s="48"/>
    </row>
    <row r="84" spans="1:10" ht="16.5" thickBot="1">
      <c r="A84" s="205"/>
      <c r="B84" s="205"/>
      <c r="C84" s="3"/>
      <c r="D84" s="1" t="s">
        <v>223</v>
      </c>
      <c r="F84" s="9"/>
      <c r="G84" s="9"/>
      <c r="H84" s="47"/>
      <c r="I84" s="47"/>
      <c r="J84" s="48"/>
    </row>
    <row r="85" spans="1:10" ht="16.5" thickBot="1">
      <c r="A85" s="239">
        <v>59</v>
      </c>
      <c r="B85" s="241"/>
      <c r="C85" s="10" t="s">
        <v>547</v>
      </c>
      <c r="D85" s="240"/>
      <c r="E85" s="242"/>
      <c r="F85" s="11">
        <f>SUM(F80)</f>
        <v>23760</v>
      </c>
      <c r="G85" s="11">
        <f>SUM(G80)</f>
        <v>23760</v>
      </c>
      <c r="H85" s="47"/>
      <c r="I85" s="47"/>
      <c r="J85" s="48"/>
    </row>
    <row r="86" spans="1:10" ht="15.75">
      <c r="A86" s="205"/>
      <c r="B86" s="232" t="s">
        <v>180</v>
      </c>
      <c r="C86" s="7" t="s">
        <v>224</v>
      </c>
      <c r="D86" s="205"/>
      <c r="F86" s="9"/>
      <c r="G86" s="9"/>
      <c r="H86" s="47"/>
      <c r="I86" s="47"/>
      <c r="J86" s="48"/>
    </row>
    <row r="87" spans="1:10" ht="15.75">
      <c r="A87" s="205">
        <v>60</v>
      </c>
      <c r="B87" s="205"/>
      <c r="C87" s="3" t="s">
        <v>414</v>
      </c>
      <c r="D87" s="1" t="s">
        <v>225</v>
      </c>
      <c r="F87" s="9">
        <v>54</v>
      </c>
      <c r="G87" s="9">
        <v>3</v>
      </c>
      <c r="H87" s="47"/>
      <c r="I87" s="47"/>
      <c r="J87" s="48"/>
    </row>
    <row r="88" spans="1:10" ht="15.75">
      <c r="A88" s="205">
        <v>61</v>
      </c>
      <c r="B88" s="205"/>
      <c r="C88" s="3" t="s">
        <v>416</v>
      </c>
      <c r="D88" s="1" t="s">
        <v>226</v>
      </c>
      <c r="F88" s="9">
        <v>4440</v>
      </c>
      <c r="G88" s="9">
        <v>10972</v>
      </c>
      <c r="H88" s="47"/>
      <c r="I88" s="47"/>
      <c r="J88" s="48"/>
    </row>
    <row r="89" spans="1:10" ht="15.75">
      <c r="A89" s="205">
        <v>62</v>
      </c>
      <c r="B89" s="205"/>
      <c r="C89" s="3"/>
      <c r="D89" s="205" t="s">
        <v>227</v>
      </c>
      <c r="F89" s="9"/>
      <c r="G89" s="9"/>
      <c r="H89" s="47"/>
      <c r="I89" s="47"/>
      <c r="J89" s="48"/>
    </row>
    <row r="90" spans="1:10" ht="15.75">
      <c r="A90" s="205"/>
      <c r="B90" s="205"/>
      <c r="C90" s="3"/>
      <c r="D90" s="205" t="s">
        <v>228</v>
      </c>
      <c r="F90" s="9">
        <v>4440</v>
      </c>
      <c r="G90" s="9">
        <v>10972</v>
      </c>
      <c r="H90" s="47"/>
      <c r="I90" s="47"/>
      <c r="J90" s="48"/>
    </row>
    <row r="91" spans="1:10" ht="15.75">
      <c r="A91" s="205">
        <v>63</v>
      </c>
      <c r="B91" s="205"/>
      <c r="C91" s="3"/>
      <c r="D91" s="205" t="s">
        <v>229</v>
      </c>
      <c r="F91" s="9"/>
      <c r="G91" s="9"/>
      <c r="H91" s="47"/>
      <c r="I91" s="47"/>
      <c r="J91" s="48"/>
    </row>
    <row r="92" spans="1:10" ht="15.75">
      <c r="A92" s="205">
        <v>64</v>
      </c>
      <c r="B92" s="205"/>
      <c r="C92" s="3" t="s">
        <v>417</v>
      </c>
      <c r="D92" s="1" t="s">
        <v>230</v>
      </c>
      <c r="F92" s="9"/>
      <c r="G92" s="9"/>
      <c r="H92" s="47"/>
      <c r="I92" s="47"/>
      <c r="J92" s="48"/>
    </row>
    <row r="93" spans="1:10" ht="15.75">
      <c r="A93" s="205">
        <v>65</v>
      </c>
      <c r="B93" s="205"/>
      <c r="C93" s="3" t="s">
        <v>418</v>
      </c>
      <c r="D93" s="1" t="s">
        <v>231</v>
      </c>
      <c r="F93" s="9">
        <v>32</v>
      </c>
      <c r="G93" s="9">
        <v>46</v>
      </c>
      <c r="H93" s="47"/>
      <c r="I93" s="47"/>
      <c r="J93" s="48"/>
    </row>
    <row r="94" spans="1:10" ht="15.75">
      <c r="A94" s="205">
        <v>66</v>
      </c>
      <c r="B94" s="205"/>
      <c r="C94" s="3"/>
      <c r="D94" s="205" t="s">
        <v>232</v>
      </c>
      <c r="F94" s="9">
        <v>32</v>
      </c>
      <c r="G94" s="9">
        <v>46</v>
      </c>
      <c r="H94" s="47"/>
      <c r="I94" s="47"/>
      <c r="J94" s="48"/>
    </row>
    <row r="95" spans="1:10" ht="16.5" thickBot="1">
      <c r="A95" s="205">
        <v>67</v>
      </c>
      <c r="B95" s="205"/>
      <c r="C95" s="3"/>
      <c r="D95" s="205" t="s">
        <v>233</v>
      </c>
      <c r="F95" s="9"/>
      <c r="G95" s="9"/>
      <c r="H95" s="47"/>
      <c r="I95" s="47"/>
      <c r="J95" s="48"/>
    </row>
    <row r="96" spans="1:10" ht="16.5" thickBot="1">
      <c r="A96" s="239">
        <v>68</v>
      </c>
      <c r="B96" s="241"/>
      <c r="C96" s="10" t="s">
        <v>548</v>
      </c>
      <c r="D96" s="240"/>
      <c r="E96" s="242"/>
      <c r="F96" s="11">
        <f>F87+F88+F92+F93</f>
        <v>4526</v>
      </c>
      <c r="G96" s="11">
        <f>G87+G88+G92+G93</f>
        <v>11021</v>
      </c>
      <c r="H96" s="47"/>
      <c r="I96" s="47"/>
      <c r="J96" s="48"/>
    </row>
    <row r="97" spans="1:10" ht="15.75">
      <c r="A97" s="206"/>
      <c r="B97" s="206"/>
      <c r="C97" s="16"/>
      <c r="D97" s="206"/>
      <c r="E97" s="16"/>
      <c r="F97" s="13"/>
      <c r="G97" s="13"/>
      <c r="H97" s="47"/>
      <c r="I97" s="47"/>
      <c r="J97" s="48"/>
    </row>
    <row r="98" spans="1:10" ht="15.75">
      <c r="A98" s="206"/>
      <c r="B98" s="206"/>
      <c r="C98" s="16"/>
      <c r="D98" s="206"/>
      <c r="E98" s="16"/>
      <c r="F98" s="13"/>
      <c r="G98" s="13"/>
      <c r="H98" s="47"/>
      <c r="I98" s="47"/>
      <c r="J98" s="48"/>
    </row>
    <row r="99" spans="1:10" ht="15.75">
      <c r="A99" s="206"/>
      <c r="B99" s="206"/>
      <c r="C99" s="16"/>
      <c r="D99" s="206"/>
      <c r="E99" s="16"/>
      <c r="F99" s="13"/>
      <c r="G99" s="13"/>
      <c r="H99" s="47"/>
      <c r="I99" s="47"/>
      <c r="J99" s="48"/>
    </row>
    <row r="100" spans="1:10" ht="16.5" thickBot="1">
      <c r="A100" s="206"/>
      <c r="B100" s="206"/>
      <c r="C100" s="16"/>
      <c r="D100" s="206"/>
      <c r="E100" s="16"/>
      <c r="F100" s="13"/>
      <c r="G100" s="13"/>
      <c r="H100" s="47"/>
      <c r="I100" s="47"/>
      <c r="J100" s="48"/>
    </row>
    <row r="101" spans="1:10" ht="16.5" customHeight="1" thickBot="1">
      <c r="A101" s="561" t="s">
        <v>151</v>
      </c>
      <c r="B101" s="562"/>
      <c r="C101" s="562"/>
      <c r="D101" s="563"/>
      <c r="E101" s="570" t="s">
        <v>530</v>
      </c>
      <c r="F101" s="4" t="s">
        <v>531</v>
      </c>
      <c r="G101" s="4" t="s">
        <v>532</v>
      </c>
      <c r="H101" s="47"/>
      <c r="I101" s="47"/>
      <c r="J101" s="48"/>
    </row>
    <row r="102" spans="1:10" ht="16.5" thickBot="1">
      <c r="A102" s="567"/>
      <c r="B102" s="568"/>
      <c r="C102" s="568"/>
      <c r="D102" s="569"/>
      <c r="E102" s="575"/>
      <c r="F102" s="573" t="s">
        <v>533</v>
      </c>
      <c r="G102" s="574"/>
      <c r="H102" s="47"/>
      <c r="I102" s="47"/>
      <c r="J102" s="48"/>
    </row>
    <row r="103" spans="1:10" ht="15" customHeight="1">
      <c r="A103" s="205"/>
      <c r="B103" s="232" t="s">
        <v>234</v>
      </c>
      <c r="C103" s="7" t="s">
        <v>235</v>
      </c>
      <c r="D103" s="205"/>
      <c r="F103" s="9"/>
      <c r="G103" s="9"/>
      <c r="H103" s="47"/>
      <c r="I103" s="47"/>
      <c r="J103" s="48"/>
    </row>
    <row r="104" spans="1:10" ht="15.75">
      <c r="A104" s="205">
        <v>69</v>
      </c>
      <c r="B104" s="205"/>
      <c r="C104" s="3" t="s">
        <v>414</v>
      </c>
      <c r="D104" s="1" t="s">
        <v>236</v>
      </c>
      <c r="F104" s="9"/>
      <c r="G104" s="9"/>
      <c r="H104" s="47"/>
      <c r="I104" s="47"/>
      <c r="J104" s="48"/>
    </row>
    <row r="105" spans="1:10" ht="15.75">
      <c r="A105" s="205">
        <v>70</v>
      </c>
      <c r="B105" s="205"/>
      <c r="C105" s="3" t="s">
        <v>416</v>
      </c>
      <c r="D105" s="1" t="s">
        <v>237</v>
      </c>
      <c r="F105" s="9">
        <v>592</v>
      </c>
      <c r="G105" s="9">
        <v>22</v>
      </c>
      <c r="H105" s="47"/>
      <c r="I105" s="47"/>
      <c r="J105" s="48"/>
    </row>
    <row r="106" spans="1:10" ht="15.75">
      <c r="A106" s="205">
        <v>71</v>
      </c>
      <c r="B106" s="205"/>
      <c r="C106" s="3" t="s">
        <v>417</v>
      </c>
      <c r="D106" s="1" t="s">
        <v>238</v>
      </c>
      <c r="F106" s="9"/>
      <c r="G106" s="9"/>
      <c r="H106" s="47"/>
      <c r="I106" s="47"/>
      <c r="J106" s="48"/>
    </row>
    <row r="107" spans="1:10" ht="16.5" thickBot="1">
      <c r="A107" s="205">
        <v>72</v>
      </c>
      <c r="B107" s="205"/>
      <c r="C107" s="3" t="s">
        <v>418</v>
      </c>
      <c r="D107" s="1" t="s">
        <v>239</v>
      </c>
      <c r="F107" s="9"/>
      <c r="G107" s="9"/>
      <c r="H107" s="47"/>
      <c r="I107" s="47"/>
      <c r="J107" s="48"/>
    </row>
    <row r="108" spans="1:10" ht="16.5" thickBot="1">
      <c r="A108" s="244">
        <v>73</v>
      </c>
      <c r="B108" s="247"/>
      <c r="C108" s="10" t="s">
        <v>549</v>
      </c>
      <c r="D108" s="240"/>
      <c r="E108" s="242"/>
      <c r="F108" s="11">
        <f>SUM(F104:F107)</f>
        <v>592</v>
      </c>
      <c r="G108" s="11">
        <f>SUM(G104:G107)</f>
        <v>22</v>
      </c>
      <c r="H108" s="47"/>
      <c r="I108" s="47"/>
      <c r="J108" s="48"/>
    </row>
    <row r="109" spans="1:10" ht="16.5" thickBot="1">
      <c r="A109" s="239">
        <v>74</v>
      </c>
      <c r="B109" s="242"/>
      <c r="C109" s="12" t="s">
        <v>240</v>
      </c>
      <c r="D109" s="1"/>
      <c r="F109" s="11">
        <f>F108+F96+F85+F75+F59</f>
        <v>30033</v>
      </c>
      <c r="G109" s="11">
        <f>G108+G96+G85+G75+G59</f>
        <v>36657</v>
      </c>
      <c r="H109" s="47"/>
      <c r="I109" s="47"/>
      <c r="J109" s="48"/>
    </row>
    <row r="110" spans="1:10" ht="16.5" thickBot="1">
      <c r="A110" s="248">
        <v>75</v>
      </c>
      <c r="B110" s="249" t="s">
        <v>550</v>
      </c>
      <c r="C110" s="240"/>
      <c r="D110" s="240"/>
      <c r="E110" s="242"/>
      <c r="F110" s="11">
        <f>F109+F47</f>
        <v>635610</v>
      </c>
      <c r="G110" s="11">
        <f>G109+G47</f>
        <v>627661</v>
      </c>
      <c r="H110" s="47"/>
      <c r="I110" s="47"/>
      <c r="J110" s="48"/>
    </row>
    <row r="111" spans="1:10" ht="16.5" thickBot="1">
      <c r="A111" s="206"/>
      <c r="B111" s="12"/>
      <c r="C111" s="206"/>
      <c r="D111" s="206"/>
      <c r="E111" s="16"/>
      <c r="F111" s="13"/>
      <c r="G111" s="13"/>
      <c r="H111" s="47"/>
      <c r="I111" s="47"/>
      <c r="J111" s="48"/>
    </row>
    <row r="112" spans="1:8" ht="15.75" customHeight="1">
      <c r="A112" s="561" t="s">
        <v>151</v>
      </c>
      <c r="B112" s="562"/>
      <c r="C112" s="562"/>
      <c r="D112" s="563"/>
      <c r="E112" s="570" t="s">
        <v>551</v>
      </c>
      <c r="F112" s="4" t="s">
        <v>531</v>
      </c>
      <c r="G112" s="4" t="s">
        <v>532</v>
      </c>
      <c r="H112" s="47"/>
    </row>
    <row r="113" spans="1:8" ht="1.5" customHeight="1" thickBot="1">
      <c r="A113" s="564"/>
      <c r="B113" s="565"/>
      <c r="C113" s="565"/>
      <c r="D113" s="566"/>
      <c r="E113" s="571"/>
      <c r="F113" s="5"/>
      <c r="G113" s="18"/>
      <c r="H113" s="47"/>
    </row>
    <row r="114" spans="1:8" ht="16.5" thickBot="1">
      <c r="A114" s="567"/>
      <c r="B114" s="568"/>
      <c r="C114" s="568"/>
      <c r="D114" s="569"/>
      <c r="E114" s="572"/>
      <c r="F114" s="573" t="s">
        <v>533</v>
      </c>
      <c r="G114" s="574"/>
      <c r="H114" s="47"/>
    </row>
    <row r="115" spans="1:8" ht="15.75">
      <c r="A115" s="6" t="s">
        <v>535</v>
      </c>
      <c r="D115" s="1"/>
      <c r="F115" s="186"/>
      <c r="G115" s="187"/>
      <c r="H115" s="47"/>
    </row>
    <row r="116" spans="2:8" s="6" customFormat="1" ht="18.75" customHeight="1">
      <c r="B116" s="232" t="s">
        <v>649</v>
      </c>
      <c r="C116" s="7" t="s">
        <v>241</v>
      </c>
      <c r="G116" s="21"/>
      <c r="H116" s="47"/>
    </row>
    <row r="117" spans="1:8" ht="15.75">
      <c r="A117" s="205">
        <v>76</v>
      </c>
      <c r="C117" s="3" t="s">
        <v>414</v>
      </c>
      <c r="D117" s="1" t="s">
        <v>242</v>
      </c>
      <c r="F117" s="9"/>
      <c r="G117" s="9"/>
      <c r="H117" s="47"/>
    </row>
    <row r="118" spans="1:8" ht="16.5" thickBot="1">
      <c r="A118" s="205">
        <v>77</v>
      </c>
      <c r="C118" s="3" t="s">
        <v>416</v>
      </c>
      <c r="D118" s="1" t="s">
        <v>243</v>
      </c>
      <c r="F118" s="9">
        <v>245463</v>
      </c>
      <c r="G118" s="9">
        <v>245463</v>
      </c>
      <c r="H118" s="47"/>
    </row>
    <row r="119" spans="1:10" ht="18.75" customHeight="1" thickBot="1">
      <c r="A119" s="239">
        <v>78</v>
      </c>
      <c r="B119" s="242"/>
      <c r="C119" s="10" t="s">
        <v>536</v>
      </c>
      <c r="D119" s="243"/>
      <c r="E119" s="242"/>
      <c r="F119" s="22">
        <f>SUM(F117:F118)</f>
        <v>245463</v>
      </c>
      <c r="G119" s="22">
        <f>SUM(G117:G118)</f>
        <v>245463</v>
      </c>
      <c r="H119" s="47"/>
      <c r="I119" s="47"/>
      <c r="J119" s="48"/>
    </row>
    <row r="120" spans="1:8" s="6" customFormat="1" ht="18.75" customHeight="1">
      <c r="A120" s="251"/>
      <c r="B120" s="232" t="s">
        <v>159</v>
      </c>
      <c r="C120" s="7" t="s">
        <v>244</v>
      </c>
      <c r="G120" s="21"/>
      <c r="H120" s="47"/>
    </row>
    <row r="121" spans="1:8" ht="15.75">
      <c r="A121" s="205">
        <v>79</v>
      </c>
      <c r="C121" s="3" t="s">
        <v>414</v>
      </c>
      <c r="D121" s="1" t="s">
        <v>245</v>
      </c>
      <c r="F121" s="9"/>
      <c r="G121" s="9"/>
      <c r="H121" s="47"/>
    </row>
    <row r="122" spans="1:8" ht="16.5" thickBot="1">
      <c r="A122" s="205">
        <v>80</v>
      </c>
      <c r="C122" s="3" t="s">
        <v>416</v>
      </c>
      <c r="D122" s="1" t="s">
        <v>246</v>
      </c>
      <c r="F122" s="9">
        <v>359902</v>
      </c>
      <c r="G122" s="9">
        <v>342929</v>
      </c>
      <c r="H122" s="47"/>
    </row>
    <row r="123" spans="1:10" ht="18.75" customHeight="1" thickBot="1">
      <c r="A123" s="239">
        <v>81</v>
      </c>
      <c r="B123" s="242"/>
      <c r="C123" s="10" t="s">
        <v>537</v>
      </c>
      <c r="D123" s="243"/>
      <c r="E123" s="242"/>
      <c r="F123" s="22">
        <f>SUM(F122)</f>
        <v>359902</v>
      </c>
      <c r="G123" s="22">
        <f>SUM(G122)</f>
        <v>342929</v>
      </c>
      <c r="H123" s="47"/>
      <c r="I123" s="47"/>
      <c r="J123" s="48"/>
    </row>
    <row r="124" spans="1:8" s="6" customFormat="1" ht="18.75" customHeight="1">
      <c r="A124" s="251"/>
      <c r="B124" s="232" t="s">
        <v>169</v>
      </c>
      <c r="C124" s="7" t="s">
        <v>247</v>
      </c>
      <c r="G124" s="21"/>
      <c r="H124" s="47"/>
    </row>
    <row r="125" spans="1:8" ht="15.75">
      <c r="A125" s="205">
        <v>82</v>
      </c>
      <c r="C125" s="3" t="s">
        <v>414</v>
      </c>
      <c r="D125" s="1" t="s">
        <v>248</v>
      </c>
      <c r="F125" s="9"/>
      <c r="G125" s="9"/>
      <c r="H125" s="47"/>
    </row>
    <row r="126" spans="1:8" ht="16.5" thickBot="1">
      <c r="A126" s="205">
        <v>83</v>
      </c>
      <c r="C126" s="3" t="s">
        <v>416</v>
      </c>
      <c r="D126" s="1" t="s">
        <v>249</v>
      </c>
      <c r="F126" s="9"/>
      <c r="G126" s="9"/>
      <c r="H126" s="47"/>
    </row>
    <row r="127" spans="1:10" ht="18.75" customHeight="1" thickBot="1">
      <c r="A127" s="239">
        <v>84</v>
      </c>
      <c r="B127" s="242"/>
      <c r="C127" s="10" t="s">
        <v>341</v>
      </c>
      <c r="D127" s="243"/>
      <c r="E127" s="242"/>
      <c r="F127" s="22">
        <f>SUM(F126)</f>
        <v>0</v>
      </c>
      <c r="G127" s="22">
        <f>SUM(G126)</f>
        <v>0</v>
      </c>
      <c r="H127" s="47"/>
      <c r="I127" s="47"/>
      <c r="J127" s="48"/>
    </row>
    <row r="128" spans="1:10" ht="18.75" customHeight="1" thickBot="1">
      <c r="A128" s="239">
        <v>85</v>
      </c>
      <c r="B128" s="242"/>
      <c r="C128" s="188" t="s">
        <v>538</v>
      </c>
      <c r="D128" s="243"/>
      <c r="E128" s="242"/>
      <c r="F128" s="22">
        <f>F119+F123+F127</f>
        <v>605365</v>
      </c>
      <c r="G128" s="22">
        <f>G119+G123+G127</f>
        <v>588392</v>
      </c>
      <c r="H128" s="47"/>
      <c r="I128" s="47"/>
      <c r="J128" s="48"/>
    </row>
    <row r="129" spans="1:10" s="6" customFormat="1" ht="18.75" customHeight="1">
      <c r="A129" s="23" t="s">
        <v>552</v>
      </c>
      <c r="F129" s="21"/>
      <c r="G129" s="21"/>
      <c r="H129" s="47"/>
      <c r="I129" s="47"/>
      <c r="J129" s="48"/>
    </row>
    <row r="130" spans="1:10" ht="18.75" customHeight="1">
      <c r="A130" s="205"/>
      <c r="B130" s="232" t="s">
        <v>649</v>
      </c>
      <c r="C130" s="12" t="s">
        <v>250</v>
      </c>
      <c r="D130" s="1"/>
      <c r="F130" s="20"/>
      <c r="G130" s="20"/>
      <c r="H130" s="47"/>
      <c r="I130" s="47"/>
      <c r="J130" s="48"/>
    </row>
    <row r="131" spans="1:10" ht="15.75">
      <c r="A131" s="205">
        <v>86</v>
      </c>
      <c r="C131" s="3" t="s">
        <v>414</v>
      </c>
      <c r="D131" s="16" t="s">
        <v>251</v>
      </c>
      <c r="F131" s="9">
        <v>7000</v>
      </c>
      <c r="G131" s="9">
        <v>14912</v>
      </c>
      <c r="H131" s="47"/>
      <c r="I131" s="47"/>
      <c r="J131" s="48"/>
    </row>
    <row r="132" spans="1:10" ht="15.75">
      <c r="A132" s="205">
        <v>87</v>
      </c>
      <c r="C132" s="3"/>
      <c r="D132" s="206" t="s">
        <v>252</v>
      </c>
      <c r="E132" s="205"/>
      <c r="F132" s="9">
        <v>7000</v>
      </c>
      <c r="G132" s="9">
        <v>14913</v>
      </c>
      <c r="H132" s="47"/>
      <c r="I132" s="47"/>
      <c r="J132" s="48"/>
    </row>
    <row r="133" spans="1:10" ht="15.75">
      <c r="A133" s="205">
        <v>88</v>
      </c>
      <c r="C133" s="3"/>
      <c r="D133" s="206" t="s">
        <v>253</v>
      </c>
      <c r="E133" s="205"/>
      <c r="F133" s="9"/>
      <c r="G133" s="9"/>
      <c r="H133" s="47"/>
      <c r="I133" s="47"/>
      <c r="J133" s="48"/>
    </row>
    <row r="134" spans="1:10" ht="15.75">
      <c r="A134" s="205">
        <v>89</v>
      </c>
      <c r="C134" s="3" t="s">
        <v>416</v>
      </c>
      <c r="D134" s="16" t="s">
        <v>254</v>
      </c>
      <c r="F134" s="9">
        <v>13254</v>
      </c>
      <c r="G134" s="9">
        <v>19543</v>
      </c>
      <c r="H134" s="47"/>
      <c r="I134" s="47"/>
      <c r="J134" s="48"/>
    </row>
    <row r="135" spans="1:10" ht="15.75">
      <c r="A135" s="205">
        <v>90</v>
      </c>
      <c r="C135" s="3" t="s">
        <v>417</v>
      </c>
      <c r="D135" s="16" t="s">
        <v>255</v>
      </c>
      <c r="F135" s="9"/>
      <c r="G135" s="9"/>
      <c r="H135" s="47"/>
      <c r="I135" s="47"/>
      <c r="J135" s="48"/>
    </row>
    <row r="136" spans="1:10" ht="15.75">
      <c r="A136" s="205">
        <v>91</v>
      </c>
      <c r="C136" s="3" t="s">
        <v>418</v>
      </c>
      <c r="D136" s="16" t="s">
        <v>256</v>
      </c>
      <c r="F136" s="9"/>
      <c r="G136" s="9"/>
      <c r="H136" s="47"/>
      <c r="I136" s="47"/>
      <c r="J136" s="48"/>
    </row>
    <row r="137" spans="1:10" ht="16.5" thickBot="1">
      <c r="A137" s="205">
        <v>92</v>
      </c>
      <c r="C137" s="3" t="s">
        <v>419</v>
      </c>
      <c r="D137" s="16" t="s">
        <v>257</v>
      </c>
      <c r="F137" s="9"/>
      <c r="G137" s="9"/>
      <c r="H137" s="47"/>
      <c r="I137" s="47"/>
      <c r="J137" s="48"/>
    </row>
    <row r="138" spans="1:10" ht="18.75" customHeight="1" thickBot="1">
      <c r="A138" s="239">
        <v>93</v>
      </c>
      <c r="B138" s="242"/>
      <c r="C138" s="10" t="s">
        <v>553</v>
      </c>
      <c r="D138" s="243"/>
      <c r="E138" s="242"/>
      <c r="F138" s="22">
        <f>F131+F134</f>
        <v>20254</v>
      </c>
      <c r="G138" s="22">
        <f>G131+G134</f>
        <v>34455</v>
      </c>
      <c r="H138" s="47"/>
      <c r="I138" s="47"/>
      <c r="J138" s="48"/>
    </row>
    <row r="139" spans="1:10" ht="18.75" customHeight="1">
      <c r="A139" s="205"/>
      <c r="B139" s="232" t="s">
        <v>159</v>
      </c>
      <c r="C139" s="12" t="s">
        <v>258</v>
      </c>
      <c r="D139" s="1"/>
      <c r="F139" s="20"/>
      <c r="G139" s="20"/>
      <c r="H139" s="47"/>
      <c r="I139" s="47"/>
      <c r="J139" s="48"/>
    </row>
    <row r="140" spans="1:10" ht="15.75">
      <c r="A140" s="205">
        <v>94</v>
      </c>
      <c r="C140" s="3" t="s">
        <v>414</v>
      </c>
      <c r="D140" s="16" t="s">
        <v>259</v>
      </c>
      <c r="F140" s="20"/>
      <c r="G140" s="20"/>
      <c r="H140" s="47"/>
      <c r="I140" s="47"/>
      <c r="J140" s="48"/>
    </row>
    <row r="141" spans="1:10" ht="18.75" customHeight="1">
      <c r="A141" s="205">
        <v>95</v>
      </c>
      <c r="C141" s="3"/>
      <c r="D141" s="206" t="s">
        <v>260</v>
      </c>
      <c r="E141" s="205"/>
      <c r="F141" s="9"/>
      <c r="G141" s="9"/>
      <c r="H141" s="47"/>
      <c r="I141" s="47"/>
      <c r="J141" s="48"/>
    </row>
    <row r="142" spans="1:10" ht="18.75" customHeight="1">
      <c r="A142" s="205">
        <v>96</v>
      </c>
      <c r="C142" s="3"/>
      <c r="D142" s="206" t="s">
        <v>261</v>
      </c>
      <c r="E142" s="205"/>
      <c r="F142" s="9"/>
      <c r="G142" s="9"/>
      <c r="H142" s="47"/>
      <c r="I142" s="47"/>
      <c r="J142" s="48"/>
    </row>
    <row r="143" spans="1:10" ht="18.75" customHeight="1">
      <c r="A143" s="205">
        <v>97</v>
      </c>
      <c r="C143" s="3" t="s">
        <v>416</v>
      </c>
      <c r="D143" s="16" t="s">
        <v>262</v>
      </c>
      <c r="F143" s="20"/>
      <c r="G143" s="20"/>
      <c r="H143" s="47"/>
      <c r="I143" s="47"/>
      <c r="J143" s="48"/>
    </row>
    <row r="144" spans="1:10" ht="18.75" customHeight="1">
      <c r="A144" s="205">
        <v>98</v>
      </c>
      <c r="C144" s="3" t="s">
        <v>417</v>
      </c>
      <c r="D144" s="16" t="s">
        <v>263</v>
      </c>
      <c r="F144" s="20"/>
      <c r="G144" s="20"/>
      <c r="H144" s="47"/>
      <c r="I144" s="47"/>
      <c r="J144" s="48"/>
    </row>
    <row r="145" spans="1:10" ht="18.75" customHeight="1" thickBot="1">
      <c r="A145" s="205">
        <v>99</v>
      </c>
      <c r="C145" s="3" t="s">
        <v>418</v>
      </c>
      <c r="D145" s="16" t="s">
        <v>264</v>
      </c>
      <c r="F145" s="20"/>
      <c r="G145" s="20"/>
      <c r="H145" s="47"/>
      <c r="I145" s="47"/>
      <c r="J145" s="48"/>
    </row>
    <row r="146" spans="1:10" ht="18.75" customHeight="1" thickBot="1">
      <c r="A146" s="239">
        <v>100</v>
      </c>
      <c r="B146" s="242"/>
      <c r="C146" s="10" t="s">
        <v>554</v>
      </c>
      <c r="D146" s="243"/>
      <c r="E146" s="242"/>
      <c r="F146" s="22"/>
      <c r="G146" s="22"/>
      <c r="H146" s="47"/>
      <c r="I146" s="47"/>
      <c r="J146" s="48"/>
    </row>
    <row r="147" spans="1:10" ht="18.75" customHeight="1" thickBot="1">
      <c r="A147" s="239">
        <v>101</v>
      </c>
      <c r="B147" s="242"/>
      <c r="C147" s="17" t="s">
        <v>555</v>
      </c>
      <c r="D147" s="243"/>
      <c r="E147" s="242"/>
      <c r="F147" s="22">
        <f>F138+F146</f>
        <v>20254</v>
      </c>
      <c r="G147" s="22">
        <f>G138+G146</f>
        <v>34455</v>
      </c>
      <c r="H147" s="47"/>
      <c r="I147" s="47"/>
      <c r="J147" s="48"/>
    </row>
    <row r="148" spans="1:10" ht="18.75" customHeight="1" thickBot="1">
      <c r="A148" s="206"/>
      <c r="B148" s="16"/>
      <c r="C148" s="12"/>
      <c r="D148" s="16"/>
      <c r="E148" s="16"/>
      <c r="F148" s="24"/>
      <c r="G148" s="24"/>
      <c r="H148" s="47"/>
      <c r="I148" s="47"/>
      <c r="J148" s="48"/>
    </row>
    <row r="149" spans="1:8" ht="15.75" customHeight="1">
      <c r="A149" s="561" t="s">
        <v>151</v>
      </c>
      <c r="B149" s="562"/>
      <c r="C149" s="562"/>
      <c r="D149" s="563"/>
      <c r="E149" s="570" t="s">
        <v>551</v>
      </c>
      <c r="F149" s="4" t="s">
        <v>531</v>
      </c>
      <c r="G149" s="4" t="s">
        <v>532</v>
      </c>
      <c r="H149" s="47"/>
    </row>
    <row r="150" spans="1:8" ht="1.5" customHeight="1" thickBot="1">
      <c r="A150" s="564"/>
      <c r="B150" s="565"/>
      <c r="C150" s="565"/>
      <c r="D150" s="566"/>
      <c r="E150" s="571"/>
      <c r="F150" s="5"/>
      <c r="G150" s="18"/>
      <c r="H150" s="47"/>
    </row>
    <row r="151" spans="1:8" ht="16.5" thickBot="1">
      <c r="A151" s="567"/>
      <c r="B151" s="568"/>
      <c r="C151" s="568"/>
      <c r="D151" s="569"/>
      <c r="E151" s="572"/>
      <c r="F151" s="573" t="s">
        <v>533</v>
      </c>
      <c r="G151" s="574"/>
      <c r="H151" s="47"/>
    </row>
    <row r="152" spans="1:10" s="6" customFormat="1" ht="18.75" customHeight="1">
      <c r="A152" s="23" t="s">
        <v>265</v>
      </c>
      <c r="F152" s="21"/>
      <c r="G152" s="21"/>
      <c r="H152" s="47"/>
      <c r="I152" s="47"/>
      <c r="J152" s="48"/>
    </row>
    <row r="153" spans="2:10" ht="18.75" customHeight="1">
      <c r="B153" s="232" t="s">
        <v>649</v>
      </c>
      <c r="C153" s="12" t="s">
        <v>266</v>
      </c>
      <c r="D153" s="1"/>
      <c r="F153" s="9"/>
      <c r="G153" s="9"/>
      <c r="H153" s="47"/>
      <c r="I153" s="47"/>
      <c r="J153" s="48"/>
    </row>
    <row r="154" spans="1:10" ht="18.75" customHeight="1">
      <c r="A154" s="205">
        <v>102</v>
      </c>
      <c r="C154" s="3" t="s">
        <v>414</v>
      </c>
      <c r="D154" s="16" t="s">
        <v>267</v>
      </c>
      <c r="F154" s="8"/>
      <c r="G154" s="8"/>
      <c r="H154" s="47"/>
      <c r="I154" s="47"/>
      <c r="J154" s="48"/>
    </row>
    <row r="155" spans="1:11" ht="18.75" customHeight="1">
      <c r="A155" s="205">
        <v>103</v>
      </c>
      <c r="C155" s="3" t="s">
        <v>416</v>
      </c>
      <c r="D155" s="16" t="s">
        <v>268</v>
      </c>
      <c r="F155" s="9"/>
      <c r="G155" s="9"/>
      <c r="H155" s="47"/>
      <c r="I155" s="47"/>
      <c r="J155" s="48"/>
      <c r="K155" s="48"/>
    </row>
    <row r="156" spans="1:10" ht="18.75" customHeight="1">
      <c r="A156" s="205">
        <v>104</v>
      </c>
      <c r="C156" s="3" t="s">
        <v>417</v>
      </c>
      <c r="D156" s="16" t="s">
        <v>269</v>
      </c>
      <c r="F156" s="9"/>
      <c r="G156" s="9"/>
      <c r="H156" s="47"/>
      <c r="I156" s="47"/>
      <c r="J156" s="48"/>
    </row>
    <row r="157" spans="1:10" ht="18.75" customHeight="1">
      <c r="A157" s="205">
        <v>105</v>
      </c>
      <c r="C157" s="3" t="s">
        <v>418</v>
      </c>
      <c r="D157" s="16" t="s">
        <v>270</v>
      </c>
      <c r="F157" s="9"/>
      <c r="G157" s="9"/>
      <c r="H157" s="47"/>
      <c r="I157" s="47"/>
      <c r="J157" s="48"/>
    </row>
    <row r="158" spans="1:10" ht="18.75" customHeight="1">
      <c r="A158" s="205">
        <v>106</v>
      </c>
      <c r="C158" s="3" t="s">
        <v>419</v>
      </c>
      <c r="D158" s="16" t="s">
        <v>271</v>
      </c>
      <c r="F158" s="9"/>
      <c r="G158" s="9"/>
      <c r="H158" s="47"/>
      <c r="I158" s="47"/>
      <c r="J158" s="48"/>
    </row>
    <row r="159" spans="1:10" ht="18.75" customHeight="1">
      <c r="A159" s="205">
        <v>107</v>
      </c>
      <c r="C159" s="3" t="s">
        <v>471</v>
      </c>
      <c r="D159" s="16" t="s">
        <v>62</v>
      </c>
      <c r="F159" s="9"/>
      <c r="G159" s="9"/>
      <c r="H159" s="47"/>
      <c r="I159" s="47"/>
      <c r="J159" s="48"/>
    </row>
    <row r="160" spans="1:10" ht="18.75" customHeight="1">
      <c r="A160" s="205">
        <v>108</v>
      </c>
      <c r="C160" s="3" t="s">
        <v>420</v>
      </c>
      <c r="D160" s="16" t="s">
        <v>272</v>
      </c>
      <c r="F160" s="20"/>
      <c r="G160" s="20"/>
      <c r="H160" s="47"/>
      <c r="I160" s="47"/>
      <c r="J160" s="48"/>
    </row>
    <row r="161" spans="1:10" ht="18.75" customHeight="1" thickBot="1">
      <c r="A161" s="205">
        <v>109</v>
      </c>
      <c r="C161" s="3"/>
      <c r="D161" s="206" t="s">
        <v>273</v>
      </c>
      <c r="F161" s="20"/>
      <c r="G161" s="20"/>
      <c r="H161" s="47"/>
      <c r="I161" s="47"/>
      <c r="J161" s="48"/>
    </row>
    <row r="162" spans="1:10" ht="18.75" customHeight="1" thickBot="1">
      <c r="A162" s="239">
        <v>110</v>
      </c>
      <c r="B162" s="242"/>
      <c r="C162" s="10" t="s">
        <v>556</v>
      </c>
      <c r="D162" s="243"/>
      <c r="E162" s="242"/>
      <c r="F162" s="22">
        <f>SUM(F155:F160)</f>
        <v>0</v>
      </c>
      <c r="G162" s="22">
        <f>SUM(G155:G160)</f>
        <v>0</v>
      </c>
      <c r="H162" s="47"/>
      <c r="I162" s="47"/>
      <c r="J162" s="48"/>
    </row>
    <row r="163" spans="1:10" ht="15" customHeight="1">
      <c r="A163" s="205"/>
      <c r="B163" s="232" t="s">
        <v>159</v>
      </c>
      <c r="C163" s="12" t="s">
        <v>274</v>
      </c>
      <c r="D163" s="1"/>
      <c r="F163" s="20"/>
      <c r="G163" s="20"/>
      <c r="H163" s="47"/>
      <c r="I163" s="47"/>
      <c r="J163" s="48"/>
    </row>
    <row r="164" spans="1:10" ht="15.75">
      <c r="A164" s="205">
        <v>111</v>
      </c>
      <c r="C164" s="3" t="s">
        <v>414</v>
      </c>
      <c r="D164" s="16" t="s">
        <v>275</v>
      </c>
      <c r="F164" s="20"/>
      <c r="G164" s="20"/>
      <c r="H164" s="47"/>
      <c r="I164" s="47"/>
      <c r="J164" s="48"/>
    </row>
    <row r="165" spans="1:10" ht="15.75">
      <c r="A165" s="205">
        <v>112</v>
      </c>
      <c r="C165" s="3"/>
      <c r="D165" s="206" t="s">
        <v>276</v>
      </c>
      <c r="F165" s="20"/>
      <c r="G165" s="20"/>
      <c r="H165" s="47"/>
      <c r="I165" s="47"/>
      <c r="J165" s="48"/>
    </row>
    <row r="166" spans="1:10" ht="15.75">
      <c r="A166" s="205"/>
      <c r="C166" s="3"/>
      <c r="D166" s="206" t="s">
        <v>277</v>
      </c>
      <c r="F166" s="20"/>
      <c r="G166" s="20"/>
      <c r="H166" s="47"/>
      <c r="I166" s="47"/>
      <c r="J166" s="48"/>
    </row>
    <row r="167" spans="1:10" ht="15.75">
      <c r="A167" s="205">
        <v>113</v>
      </c>
      <c r="C167" s="3" t="s">
        <v>416</v>
      </c>
      <c r="D167" s="16" t="s">
        <v>278</v>
      </c>
      <c r="F167" s="9"/>
      <c r="G167" s="9"/>
      <c r="H167" s="47"/>
      <c r="I167" s="47"/>
      <c r="J167" s="48"/>
    </row>
    <row r="168" spans="1:11" ht="15.75">
      <c r="A168" s="205">
        <v>114</v>
      </c>
      <c r="D168" s="206" t="s">
        <v>63</v>
      </c>
      <c r="F168" s="9"/>
      <c r="G168" s="9"/>
      <c r="H168" s="47"/>
      <c r="I168" s="47"/>
      <c r="J168" s="48"/>
      <c r="K168" s="48"/>
    </row>
    <row r="169" spans="1:10" ht="15.75">
      <c r="A169" s="205">
        <v>115</v>
      </c>
      <c r="D169" s="206" t="s">
        <v>280</v>
      </c>
      <c r="F169" s="9"/>
      <c r="G169" s="9"/>
      <c r="H169" s="47"/>
      <c r="I169" s="47"/>
      <c r="J169" s="48"/>
    </row>
    <row r="170" spans="1:10" ht="15.75">
      <c r="A170" s="205">
        <v>116</v>
      </c>
      <c r="D170" s="206" t="s">
        <v>281</v>
      </c>
      <c r="F170" s="9"/>
      <c r="G170" s="9"/>
      <c r="H170" s="47"/>
      <c r="I170" s="47"/>
      <c r="J170" s="48"/>
    </row>
    <row r="171" spans="1:10" ht="15.75">
      <c r="A171" s="205"/>
      <c r="D171" s="206" t="s">
        <v>282</v>
      </c>
      <c r="F171" s="9"/>
      <c r="G171" s="9"/>
      <c r="H171" s="47"/>
      <c r="I171" s="47"/>
      <c r="J171" s="48"/>
    </row>
    <row r="172" spans="1:10" ht="15.75">
      <c r="A172" s="205">
        <v>117</v>
      </c>
      <c r="C172" s="1" t="s">
        <v>417</v>
      </c>
      <c r="D172" s="206" t="s">
        <v>64</v>
      </c>
      <c r="F172" s="9"/>
      <c r="G172" s="9"/>
      <c r="H172" s="47"/>
      <c r="I172" s="47"/>
      <c r="J172" s="48"/>
    </row>
    <row r="173" spans="1:10" ht="15.75">
      <c r="A173" s="205">
        <v>118</v>
      </c>
      <c r="D173" s="206" t="s">
        <v>65</v>
      </c>
      <c r="F173" s="9"/>
      <c r="G173" s="9"/>
      <c r="H173" s="47"/>
      <c r="I173" s="47"/>
      <c r="J173" s="48"/>
    </row>
    <row r="174" spans="1:10" ht="15.75">
      <c r="A174" s="205">
        <v>119</v>
      </c>
      <c r="D174" s="206" t="s">
        <v>66</v>
      </c>
      <c r="F174" s="9"/>
      <c r="G174" s="9"/>
      <c r="H174" s="47"/>
      <c r="I174" s="47"/>
      <c r="J174" s="48"/>
    </row>
    <row r="175" spans="1:10" ht="15.75">
      <c r="A175" s="205"/>
      <c r="D175" s="206" t="s">
        <v>279</v>
      </c>
      <c r="F175" s="9"/>
      <c r="G175" s="9"/>
      <c r="H175" s="47"/>
      <c r="I175" s="47"/>
      <c r="J175" s="48"/>
    </row>
    <row r="176" spans="1:10" ht="15.75">
      <c r="A176" s="205">
        <v>120</v>
      </c>
      <c r="D176" s="206" t="s">
        <v>67</v>
      </c>
      <c r="F176" s="9"/>
      <c r="G176" s="9"/>
      <c r="H176" s="47"/>
      <c r="I176" s="47"/>
      <c r="J176" s="48"/>
    </row>
    <row r="177" spans="1:10" ht="15.75">
      <c r="A177" s="205"/>
      <c r="D177" s="206" t="s">
        <v>279</v>
      </c>
      <c r="F177" s="9"/>
      <c r="G177" s="9"/>
      <c r="H177" s="47"/>
      <c r="I177" s="47"/>
      <c r="J177" s="48"/>
    </row>
    <row r="178" spans="1:10" ht="15.75">
      <c r="A178" s="205">
        <v>121</v>
      </c>
      <c r="C178" s="3" t="s">
        <v>418</v>
      </c>
      <c r="D178" s="16" t="s">
        <v>283</v>
      </c>
      <c r="F178" s="9">
        <v>395</v>
      </c>
      <c r="G178" s="9">
        <v>3196</v>
      </c>
      <c r="H178" s="47"/>
      <c r="I178" s="47"/>
      <c r="J178" s="48"/>
    </row>
    <row r="179" spans="1:10" ht="15.75">
      <c r="A179" s="205">
        <v>122</v>
      </c>
      <c r="D179" s="206" t="s">
        <v>284</v>
      </c>
      <c r="F179" s="9">
        <v>17</v>
      </c>
      <c r="G179" s="9">
        <v>1161</v>
      </c>
      <c r="H179" s="47"/>
      <c r="I179" s="47"/>
      <c r="J179" s="48"/>
    </row>
    <row r="180" spans="1:10" ht="15.75">
      <c r="A180" s="205">
        <v>123</v>
      </c>
      <c r="D180" s="206" t="s">
        <v>285</v>
      </c>
      <c r="F180" s="9">
        <v>378</v>
      </c>
      <c r="G180" s="9">
        <v>2035</v>
      </c>
      <c r="H180" s="47"/>
      <c r="I180" s="47"/>
      <c r="J180" s="48"/>
    </row>
    <row r="181" spans="1:10" ht="15.75">
      <c r="A181" s="205">
        <v>124</v>
      </c>
      <c r="C181" s="3" t="s">
        <v>419</v>
      </c>
      <c r="D181" s="16" t="s">
        <v>286</v>
      </c>
      <c r="F181" s="9">
        <v>972</v>
      </c>
      <c r="G181" s="9">
        <v>1270</v>
      </c>
      <c r="H181" s="47"/>
      <c r="I181" s="47"/>
      <c r="J181" s="48"/>
    </row>
    <row r="182" spans="1:10" ht="15.75">
      <c r="A182" s="205">
        <v>125</v>
      </c>
      <c r="D182" s="206" t="s">
        <v>68</v>
      </c>
      <c r="F182" s="9"/>
      <c r="G182" s="9"/>
      <c r="H182" s="47"/>
      <c r="I182" s="47"/>
      <c r="J182" s="48"/>
    </row>
    <row r="183" spans="1:10" ht="15.75">
      <c r="A183" s="205">
        <v>126</v>
      </c>
      <c r="D183" s="206" t="s">
        <v>287</v>
      </c>
      <c r="F183" s="9"/>
      <c r="G183" s="9"/>
      <c r="H183" s="47"/>
      <c r="I183" s="47"/>
      <c r="J183" s="48"/>
    </row>
    <row r="184" spans="1:10" ht="15.75">
      <c r="A184" s="205">
        <v>127</v>
      </c>
      <c r="D184" s="206" t="s">
        <v>288</v>
      </c>
      <c r="F184" s="9"/>
      <c r="G184" s="9"/>
      <c r="H184" s="47"/>
      <c r="I184" s="47"/>
      <c r="J184" s="48"/>
    </row>
    <row r="185" spans="1:10" ht="15.75">
      <c r="A185" s="205">
        <v>128</v>
      </c>
      <c r="D185" s="206" t="s">
        <v>289</v>
      </c>
      <c r="F185" s="9">
        <v>910</v>
      </c>
      <c r="G185" s="9">
        <v>1166</v>
      </c>
      <c r="H185" s="47"/>
      <c r="I185" s="47"/>
      <c r="J185" s="48"/>
    </row>
    <row r="186" spans="1:10" ht="15.75">
      <c r="A186" s="205">
        <v>129</v>
      </c>
      <c r="D186" s="206" t="s">
        <v>290</v>
      </c>
      <c r="F186" s="9"/>
      <c r="G186" s="9"/>
      <c r="H186" s="47"/>
      <c r="I186" s="47"/>
      <c r="J186" s="48"/>
    </row>
    <row r="187" spans="1:10" ht="15.75">
      <c r="A187" s="205">
        <v>130</v>
      </c>
      <c r="D187" s="206" t="s">
        <v>291</v>
      </c>
      <c r="F187" s="9"/>
      <c r="G187" s="9"/>
      <c r="H187" s="47"/>
      <c r="I187" s="47"/>
      <c r="J187" s="48"/>
    </row>
    <row r="188" spans="1:10" ht="15.75">
      <c r="A188" s="205">
        <v>131</v>
      </c>
      <c r="D188" s="206" t="s">
        <v>292</v>
      </c>
      <c r="F188" s="9"/>
      <c r="G188" s="9"/>
      <c r="H188" s="47"/>
      <c r="I188" s="47"/>
      <c r="J188" s="48"/>
    </row>
    <row r="189" spans="1:10" ht="15.75">
      <c r="A189" s="205">
        <v>132</v>
      </c>
      <c r="D189" s="206" t="s">
        <v>293</v>
      </c>
      <c r="F189" s="9"/>
      <c r="G189" s="9"/>
      <c r="H189" s="47"/>
      <c r="I189" s="47"/>
      <c r="J189" s="48"/>
    </row>
    <row r="190" spans="1:4" s="131" customFormat="1" ht="12.75">
      <c r="A190" s="205">
        <v>133</v>
      </c>
      <c r="D190" s="206" t="s">
        <v>294</v>
      </c>
    </row>
    <row r="191" spans="1:10" ht="15.75">
      <c r="A191" s="205">
        <v>134</v>
      </c>
      <c r="D191" s="206" t="s">
        <v>295</v>
      </c>
      <c r="F191" s="9"/>
      <c r="G191" s="9"/>
      <c r="H191" s="47"/>
      <c r="I191" s="47"/>
      <c r="J191" s="48"/>
    </row>
    <row r="192" spans="1:10" ht="15.75">
      <c r="A192" s="205">
        <v>135</v>
      </c>
      <c r="D192" s="252" t="s">
        <v>296</v>
      </c>
      <c r="F192" s="9">
        <v>33</v>
      </c>
      <c r="G192" s="9">
        <v>102</v>
      </c>
      <c r="H192" s="47"/>
      <c r="I192" s="47"/>
      <c r="J192" s="48"/>
    </row>
    <row r="193" spans="1:10" ht="15.75">
      <c r="A193" s="205">
        <v>136</v>
      </c>
      <c r="D193" s="252" t="s">
        <v>297</v>
      </c>
      <c r="F193" s="9"/>
      <c r="G193" s="9"/>
      <c r="H193" s="47"/>
      <c r="I193" s="47"/>
      <c r="J193" s="48"/>
    </row>
    <row r="194" spans="1:10" ht="16.5" thickBot="1">
      <c r="A194" s="205">
        <v>137</v>
      </c>
      <c r="D194" s="206" t="s">
        <v>298</v>
      </c>
      <c r="F194" s="9">
        <v>29</v>
      </c>
      <c r="G194" s="9">
        <v>2</v>
      </c>
      <c r="H194" s="47"/>
      <c r="I194" s="47"/>
      <c r="J194" s="48"/>
    </row>
    <row r="195" spans="1:10" ht="16.5" thickBot="1">
      <c r="A195" s="239">
        <v>138</v>
      </c>
      <c r="B195" s="242"/>
      <c r="C195" s="10" t="s">
        <v>557</v>
      </c>
      <c r="D195" s="243"/>
      <c r="E195" s="242"/>
      <c r="F195" s="22">
        <f>F164+F167+F172+F178+F181</f>
        <v>1367</v>
      </c>
      <c r="G195" s="22">
        <f>G164+G167+G172+G178+G181</f>
        <v>4466</v>
      </c>
      <c r="H195" s="47"/>
      <c r="I195" s="47"/>
      <c r="J195" s="48"/>
    </row>
    <row r="196" spans="1:10" ht="15.75">
      <c r="A196" s="205"/>
      <c r="D196" s="206"/>
      <c r="F196" s="9"/>
      <c r="G196" s="9"/>
      <c r="H196" s="47"/>
      <c r="I196" s="47"/>
      <c r="J196" s="48"/>
    </row>
    <row r="197" spans="1:10" ht="15.75">
      <c r="A197" s="205"/>
      <c r="D197" s="206"/>
      <c r="F197" s="9"/>
      <c r="G197" s="9"/>
      <c r="H197" s="47"/>
      <c r="I197" s="47"/>
      <c r="J197" s="48"/>
    </row>
    <row r="198" spans="1:10" ht="16.5" thickBot="1">
      <c r="A198" s="205"/>
      <c r="D198" s="206"/>
      <c r="F198" s="9"/>
      <c r="G198" s="9"/>
      <c r="H198" s="47"/>
      <c r="I198" s="47"/>
      <c r="J198" s="48"/>
    </row>
    <row r="199" spans="1:8" ht="15.75" customHeight="1">
      <c r="A199" s="561" t="s">
        <v>151</v>
      </c>
      <c r="B199" s="562"/>
      <c r="C199" s="562"/>
      <c r="D199" s="563"/>
      <c r="E199" s="570" t="s">
        <v>551</v>
      </c>
      <c r="F199" s="4" t="s">
        <v>531</v>
      </c>
      <c r="G199" s="4" t="s">
        <v>532</v>
      </c>
      <c r="H199" s="47"/>
    </row>
    <row r="200" spans="1:8" ht="1.5" customHeight="1" thickBot="1">
      <c r="A200" s="564"/>
      <c r="B200" s="565"/>
      <c r="C200" s="565"/>
      <c r="D200" s="566"/>
      <c r="E200" s="571"/>
      <c r="F200" s="5"/>
      <c r="G200" s="18"/>
      <c r="H200" s="47"/>
    </row>
    <row r="201" spans="1:8" ht="16.5" thickBot="1">
      <c r="A201" s="567"/>
      <c r="B201" s="568"/>
      <c r="C201" s="568"/>
      <c r="D201" s="569"/>
      <c r="E201" s="572"/>
      <c r="F201" s="573" t="s">
        <v>533</v>
      </c>
      <c r="G201" s="574"/>
      <c r="H201" s="47"/>
    </row>
    <row r="202" spans="1:8" ht="15.75">
      <c r="A202" s="250"/>
      <c r="B202" s="232" t="s">
        <v>169</v>
      </c>
      <c r="C202" s="12" t="s">
        <v>299</v>
      </c>
      <c r="D202" s="250"/>
      <c r="E202" s="253"/>
      <c r="F202" s="186"/>
      <c r="G202" s="187"/>
      <c r="H202" s="47"/>
    </row>
    <row r="203" spans="1:10" ht="15.75">
      <c r="A203" s="205">
        <v>136</v>
      </c>
      <c r="C203" s="3" t="s">
        <v>414</v>
      </c>
      <c r="D203" s="16" t="s">
        <v>300</v>
      </c>
      <c r="F203" s="9">
        <v>8592</v>
      </c>
      <c r="G203" s="9">
        <v>217</v>
      </c>
      <c r="H203" s="47"/>
      <c r="I203" s="47"/>
      <c r="J203" s="48"/>
    </row>
    <row r="204" spans="1:10" ht="15.75">
      <c r="A204" s="205">
        <v>137</v>
      </c>
      <c r="C204" s="3" t="s">
        <v>416</v>
      </c>
      <c r="D204" s="16" t="s">
        <v>301</v>
      </c>
      <c r="F204" s="9"/>
      <c r="G204" s="9">
        <v>85</v>
      </c>
      <c r="H204" s="47"/>
      <c r="I204" s="47"/>
      <c r="J204" s="48"/>
    </row>
    <row r="205" spans="1:10" ht="15.75">
      <c r="A205" s="205">
        <v>138</v>
      </c>
      <c r="C205" s="3" t="s">
        <v>417</v>
      </c>
      <c r="D205" s="16" t="s">
        <v>302</v>
      </c>
      <c r="F205" s="9"/>
      <c r="G205" s="9"/>
      <c r="H205" s="47"/>
      <c r="I205" s="47"/>
      <c r="J205" s="48"/>
    </row>
    <row r="206" spans="1:10" ht="15.75">
      <c r="A206" s="205">
        <v>139</v>
      </c>
      <c r="C206" s="3" t="s">
        <v>418</v>
      </c>
      <c r="D206" s="16" t="s">
        <v>303</v>
      </c>
      <c r="F206" s="9">
        <v>32</v>
      </c>
      <c r="G206" s="9">
        <v>46</v>
      </c>
      <c r="H206" s="47"/>
      <c r="I206" s="47"/>
      <c r="J206" s="48"/>
    </row>
    <row r="207" spans="1:10" ht="15.75">
      <c r="A207" s="205">
        <v>140</v>
      </c>
      <c r="C207" s="3"/>
      <c r="D207" s="206" t="s">
        <v>304</v>
      </c>
      <c r="F207" s="9"/>
      <c r="G207" s="9"/>
      <c r="H207" s="47"/>
      <c r="I207" s="47"/>
      <c r="J207" s="48"/>
    </row>
    <row r="208" spans="1:10" ht="16.5" thickBot="1">
      <c r="A208" s="205">
        <v>141</v>
      </c>
      <c r="C208" s="3"/>
      <c r="D208" s="206" t="s">
        <v>305</v>
      </c>
      <c r="F208" s="20"/>
      <c r="G208" s="20"/>
      <c r="H208" s="47"/>
      <c r="I208" s="47"/>
      <c r="J208" s="48"/>
    </row>
    <row r="209" spans="1:10" ht="16.5" thickBot="1">
      <c r="A209" s="239">
        <v>142</v>
      </c>
      <c r="B209" s="242"/>
      <c r="C209" s="10" t="s">
        <v>558</v>
      </c>
      <c r="D209" s="243"/>
      <c r="E209" s="242"/>
      <c r="F209" s="22">
        <f>F203+F204+F206</f>
        <v>8624</v>
      </c>
      <c r="G209" s="22">
        <f>G203+G204+G206</f>
        <v>348</v>
      </c>
      <c r="H209" s="47"/>
      <c r="I209" s="47"/>
      <c r="J209" s="48"/>
    </row>
    <row r="210" spans="1:10" ht="16.5" thickBot="1">
      <c r="A210" s="239">
        <v>143</v>
      </c>
      <c r="B210" s="242"/>
      <c r="C210" s="17" t="s">
        <v>559</v>
      </c>
      <c r="D210" s="243"/>
      <c r="E210" s="242"/>
      <c r="F210" s="24">
        <f>F209+F195+F162</f>
        <v>9991</v>
      </c>
      <c r="G210" s="24">
        <f>G209+G195+G162</f>
        <v>4814</v>
      </c>
      <c r="H210" s="47"/>
      <c r="I210" s="47"/>
      <c r="J210" s="48"/>
    </row>
    <row r="211" spans="1:10" ht="16.5" thickBot="1">
      <c r="A211" s="254">
        <v>144</v>
      </c>
      <c r="B211" s="249" t="s">
        <v>342</v>
      </c>
      <c r="C211" s="243"/>
      <c r="D211" s="243"/>
      <c r="E211" s="242"/>
      <c r="F211" s="22">
        <f>F210+F147+F128</f>
        <v>635610</v>
      </c>
      <c r="G211" s="22">
        <f>G210+G147+G128</f>
        <v>627661</v>
      </c>
      <c r="H211" s="47"/>
      <c r="I211" s="47"/>
      <c r="J211" s="48"/>
    </row>
    <row r="212" s="205" customFormat="1" ht="12.75"/>
    <row r="213" s="205" customFormat="1" ht="12.75"/>
    <row r="214" s="205" customFormat="1" ht="12.75"/>
    <row r="215" s="205" customFormat="1" ht="12.75"/>
    <row r="216" s="205" customFormat="1" ht="12.75"/>
    <row r="217" s="205" customFormat="1" ht="12.75"/>
    <row r="218" s="205" customFormat="1" ht="12.75"/>
    <row r="219" s="205" customFormat="1" ht="12.75"/>
    <row r="220" s="205" customFormat="1" ht="12.75"/>
    <row r="221" s="205" customFormat="1" ht="12.75"/>
    <row r="222" s="205" customFormat="1" ht="12.75"/>
    <row r="223" s="205" customFormat="1" ht="12.75"/>
    <row r="224" s="205" customFormat="1" ht="12.75"/>
    <row r="225" s="205" customFormat="1" ht="12.75"/>
    <row r="226" s="205" customFormat="1" ht="12.75"/>
    <row r="227" s="205" customFormat="1" ht="12.75"/>
    <row r="228" s="205" customFormat="1" ht="12.75"/>
    <row r="229" s="205" customFormat="1" ht="12.75"/>
    <row r="230" s="205" customFormat="1" ht="12.75"/>
    <row r="231" s="205" customFormat="1" ht="12.75"/>
    <row r="232" s="205" customFormat="1" ht="12.75"/>
    <row r="233" s="205" customFormat="1" ht="12.75"/>
    <row r="234" s="205" customFormat="1" ht="12.75"/>
    <row r="235" s="205" customFormat="1" ht="12.75"/>
    <row r="236" s="205" customFormat="1" ht="12.75"/>
    <row r="237" s="205" customFormat="1" ht="12.75"/>
    <row r="238" s="205" customFormat="1" ht="12.75"/>
    <row r="239" s="205" customFormat="1" ht="12.75"/>
    <row r="240" s="205" customFormat="1" ht="12.75"/>
    <row r="241" s="205" customFormat="1" ht="12.75"/>
    <row r="242" s="205" customFormat="1" ht="12.75"/>
    <row r="243" s="205" customFormat="1" ht="12.75"/>
    <row r="244" s="205" customFormat="1" ht="12.75"/>
    <row r="245" s="205" customFormat="1" ht="12.75"/>
    <row r="246" s="205" customFormat="1" ht="12.75"/>
    <row r="247" s="205" customFormat="1" ht="12.75"/>
    <row r="248" s="205" customFormat="1" ht="12.75"/>
    <row r="249" s="205" customFormat="1" ht="12.75"/>
    <row r="250" s="205" customFormat="1" ht="12.75"/>
    <row r="251" s="205" customFormat="1" ht="12.75"/>
    <row r="252" s="205" customFormat="1" ht="12.75"/>
    <row r="253" s="205" customFormat="1" ht="12.75"/>
    <row r="254" s="205" customFormat="1" ht="12.75"/>
    <row r="255" s="205" customFormat="1" ht="12.75"/>
    <row r="256" ht="15.75">
      <c r="C256" s="20"/>
    </row>
    <row r="257" ht="15.75">
      <c r="C257" s="20"/>
    </row>
    <row r="258" ht="15.75">
      <c r="C258" s="20"/>
    </row>
    <row r="259" ht="15.75">
      <c r="C259" s="20"/>
    </row>
    <row r="260" ht="15.75">
      <c r="C260" s="20"/>
    </row>
    <row r="261" ht="15.75">
      <c r="C261" s="20"/>
    </row>
    <row r="262" ht="15.75">
      <c r="C262" s="20"/>
    </row>
    <row r="263" ht="15.75">
      <c r="C263" s="20"/>
    </row>
    <row r="264" ht="15.75">
      <c r="C264" s="20"/>
    </row>
    <row r="265" ht="15.75">
      <c r="C265" s="20"/>
    </row>
    <row r="266" ht="15.75">
      <c r="C266" s="20"/>
    </row>
    <row r="267" ht="15.75">
      <c r="C267" s="20"/>
    </row>
    <row r="268" ht="15.75">
      <c r="C268" s="20"/>
    </row>
    <row r="269" ht="15.75">
      <c r="C269" s="20"/>
    </row>
    <row r="270" ht="15.75">
      <c r="C270" s="20"/>
    </row>
    <row r="271" ht="15.75">
      <c r="C271" s="20"/>
    </row>
    <row r="272" ht="15.75">
      <c r="C272" s="20"/>
    </row>
    <row r="273" ht="15.75">
      <c r="C273" s="20"/>
    </row>
    <row r="274" ht="15.75">
      <c r="C274" s="20"/>
    </row>
    <row r="275" ht="15.75">
      <c r="C275" s="20"/>
    </row>
    <row r="276" ht="15.75">
      <c r="C276" s="20"/>
    </row>
    <row r="277" ht="15.75">
      <c r="C277" s="20"/>
    </row>
    <row r="278" ht="15.75">
      <c r="C278" s="20"/>
    </row>
    <row r="279" ht="15.75">
      <c r="C279" s="20"/>
    </row>
    <row r="280" ht="15.75">
      <c r="C280" s="20"/>
    </row>
    <row r="281" ht="15.75">
      <c r="C281" s="20"/>
    </row>
    <row r="282" ht="15.75">
      <c r="C282" s="20"/>
    </row>
    <row r="283" ht="15.75">
      <c r="C283" s="20"/>
    </row>
    <row r="284" ht="15.75">
      <c r="C284" s="20"/>
    </row>
    <row r="285" ht="15.75">
      <c r="C285" s="20"/>
    </row>
    <row r="286" ht="15.75">
      <c r="C286" s="20"/>
    </row>
    <row r="287" ht="15.75">
      <c r="C287" s="20"/>
    </row>
    <row r="288" ht="15.75">
      <c r="C288" s="20"/>
    </row>
    <row r="289" ht="15.75">
      <c r="C289" s="20"/>
    </row>
    <row r="290" ht="15.75">
      <c r="C290" s="20"/>
    </row>
    <row r="291" ht="15.75">
      <c r="C291" s="20"/>
    </row>
    <row r="292" ht="15.75">
      <c r="C292" s="20"/>
    </row>
    <row r="293" ht="15.75">
      <c r="C293" s="20"/>
    </row>
    <row r="294" ht="15.75">
      <c r="C294" s="20"/>
    </row>
    <row r="295" ht="15.75">
      <c r="C295" s="20"/>
    </row>
    <row r="296" ht="15.75">
      <c r="C296" s="20"/>
    </row>
    <row r="297" ht="15.75">
      <c r="C297" s="20"/>
    </row>
    <row r="298" ht="15.75">
      <c r="C298" s="20"/>
    </row>
    <row r="299" ht="15.75">
      <c r="C299" s="20"/>
    </row>
    <row r="300" ht="15.75">
      <c r="C300" s="20"/>
    </row>
    <row r="301" ht="15.75">
      <c r="C301" s="20"/>
    </row>
    <row r="302" ht="15.75">
      <c r="C302" s="20"/>
    </row>
    <row r="303" ht="15.75">
      <c r="C303" s="20"/>
    </row>
    <row r="304" ht="15.75">
      <c r="C304" s="20"/>
    </row>
    <row r="305" ht="15.75">
      <c r="C305" s="20"/>
    </row>
    <row r="306" ht="15.75">
      <c r="C306" s="20"/>
    </row>
    <row r="307" ht="15.75">
      <c r="C307" s="20"/>
    </row>
    <row r="308" ht="15.75">
      <c r="C308" s="20"/>
    </row>
    <row r="309" ht="15.75">
      <c r="C309" s="20"/>
    </row>
    <row r="310" ht="15.75">
      <c r="C310" s="20"/>
    </row>
    <row r="311" ht="15.75">
      <c r="C311" s="20"/>
    </row>
    <row r="312" ht="15.75">
      <c r="C312" s="20"/>
    </row>
    <row r="313" ht="15.75">
      <c r="C313" s="20"/>
    </row>
    <row r="314" ht="15.75">
      <c r="C314" s="20"/>
    </row>
    <row r="315" ht="15.75">
      <c r="C315" s="20"/>
    </row>
    <row r="316" ht="15.75">
      <c r="C316" s="20"/>
    </row>
    <row r="317" ht="15.75">
      <c r="C317" s="20"/>
    </row>
    <row r="318" ht="15.75">
      <c r="C318" s="20"/>
    </row>
    <row r="319" ht="15.75">
      <c r="C319" s="20"/>
    </row>
    <row r="320" ht="15.75">
      <c r="C320" s="20"/>
    </row>
    <row r="321" ht="15.75">
      <c r="C321" s="20"/>
    </row>
    <row r="322" ht="15.75">
      <c r="C322" s="20"/>
    </row>
    <row r="323" ht="15.75">
      <c r="C323" s="20"/>
    </row>
    <row r="324" ht="15.75">
      <c r="C324" s="20"/>
    </row>
    <row r="325" ht="15.75">
      <c r="C325" s="20"/>
    </row>
    <row r="326" ht="15.75">
      <c r="C326" s="20"/>
    </row>
    <row r="327" ht="15.75">
      <c r="C327" s="20"/>
    </row>
    <row r="328" ht="15.75">
      <c r="C328" s="20"/>
    </row>
    <row r="329" ht="15.75">
      <c r="C329" s="20"/>
    </row>
    <row r="330" ht="15.75">
      <c r="C330" s="20"/>
    </row>
    <row r="331" ht="15.75">
      <c r="C331" s="20"/>
    </row>
    <row r="332" ht="15.75">
      <c r="C332" s="20"/>
    </row>
    <row r="333" ht="15.75">
      <c r="C333" s="20"/>
    </row>
    <row r="334" ht="15.75">
      <c r="C334" s="20"/>
    </row>
    <row r="335" ht="15.75">
      <c r="C335" s="20"/>
    </row>
    <row r="336" ht="15.75">
      <c r="C336" s="20"/>
    </row>
    <row r="337" ht="15.75">
      <c r="C337" s="20"/>
    </row>
    <row r="338" ht="15.75">
      <c r="C338" s="20"/>
    </row>
    <row r="339" ht="15.75">
      <c r="C339" s="20"/>
    </row>
    <row r="340" ht="15.75">
      <c r="C340" s="20"/>
    </row>
    <row r="341" ht="15.75">
      <c r="C341" s="20"/>
    </row>
    <row r="342" ht="15.75">
      <c r="C342" s="20"/>
    </row>
    <row r="343" ht="15.75">
      <c r="C343" s="20"/>
    </row>
    <row r="344" ht="15.75">
      <c r="C344" s="20"/>
    </row>
    <row r="345" ht="15.75">
      <c r="C345" s="20"/>
    </row>
    <row r="346" ht="15.75">
      <c r="C346" s="20"/>
    </row>
    <row r="347" ht="15.75">
      <c r="C347" s="20"/>
    </row>
    <row r="348" ht="15.75">
      <c r="C348" s="20"/>
    </row>
    <row r="349" ht="15.75">
      <c r="C349" s="20"/>
    </row>
    <row r="350" ht="15.75">
      <c r="C350" s="20"/>
    </row>
    <row r="351" ht="15.75">
      <c r="C351" s="20"/>
    </row>
    <row r="352" ht="15.75">
      <c r="C352" s="20"/>
    </row>
    <row r="353" ht="15.75">
      <c r="C353" s="20"/>
    </row>
    <row r="354" ht="15.75">
      <c r="C354" s="20"/>
    </row>
    <row r="355" ht="15.75">
      <c r="C355" s="20"/>
    </row>
    <row r="356" ht="15.75">
      <c r="C356" s="20"/>
    </row>
    <row r="357" ht="15.75">
      <c r="C357" s="20"/>
    </row>
    <row r="358" ht="15.75">
      <c r="C358" s="20"/>
    </row>
    <row r="359" ht="15.75">
      <c r="C359" s="20"/>
    </row>
    <row r="360" ht="15.75">
      <c r="C360" s="20"/>
    </row>
    <row r="361" ht="15.75">
      <c r="C361" s="20"/>
    </row>
    <row r="362" ht="15.75">
      <c r="C362" s="20"/>
    </row>
    <row r="363" ht="15.75">
      <c r="C363" s="20"/>
    </row>
    <row r="364" ht="15.75">
      <c r="C364" s="20"/>
    </row>
    <row r="365" ht="15.75">
      <c r="C365" s="20"/>
    </row>
    <row r="366" ht="15.75">
      <c r="C366" s="20"/>
    </row>
    <row r="367" ht="15.75">
      <c r="C367" s="20"/>
    </row>
    <row r="368" ht="15.75">
      <c r="C368" s="20"/>
    </row>
    <row r="369" ht="15.75">
      <c r="C369" s="20"/>
    </row>
    <row r="370" ht="15.75">
      <c r="C370" s="20"/>
    </row>
    <row r="371" ht="15.75">
      <c r="C371" s="20"/>
    </row>
    <row r="372" ht="15.75">
      <c r="C372" s="20"/>
    </row>
    <row r="373" ht="15.75">
      <c r="C373" s="20"/>
    </row>
    <row r="374" ht="15.75">
      <c r="C374" s="20"/>
    </row>
    <row r="375" ht="15.75">
      <c r="C375" s="20"/>
    </row>
    <row r="376" ht="15.75">
      <c r="C376" s="20"/>
    </row>
    <row r="377" ht="15.75">
      <c r="C377" s="20"/>
    </row>
    <row r="378" ht="15.75">
      <c r="C378" s="20"/>
    </row>
    <row r="379" ht="15.75">
      <c r="C379" s="20"/>
    </row>
    <row r="380" ht="15.75">
      <c r="C380" s="20"/>
    </row>
    <row r="381" ht="15.75">
      <c r="C381" s="20"/>
    </row>
    <row r="382" ht="15.75">
      <c r="C382" s="20"/>
    </row>
    <row r="383" ht="15.75">
      <c r="C383" s="20"/>
    </row>
    <row r="384" ht="15.75">
      <c r="C384" s="20"/>
    </row>
    <row r="385" ht="15.75">
      <c r="C385" s="20"/>
    </row>
    <row r="386" ht="15.75">
      <c r="C386" s="20"/>
    </row>
    <row r="387" ht="15.75">
      <c r="C387" s="20"/>
    </row>
    <row r="388" ht="15.75">
      <c r="C388" s="20"/>
    </row>
    <row r="389" ht="15.75">
      <c r="C389" s="20"/>
    </row>
    <row r="390" ht="15.75">
      <c r="C390" s="20"/>
    </row>
    <row r="391" ht="15.75">
      <c r="C391" s="20"/>
    </row>
    <row r="392" ht="15.75">
      <c r="C392" s="20"/>
    </row>
    <row r="393" ht="15.75">
      <c r="C393" s="20"/>
    </row>
    <row r="394" ht="15.75">
      <c r="C394" s="20"/>
    </row>
    <row r="395" ht="15.75">
      <c r="C395" s="20"/>
    </row>
    <row r="396" ht="15.75">
      <c r="C396" s="20"/>
    </row>
    <row r="397" ht="15.75">
      <c r="C397" s="20"/>
    </row>
    <row r="398" ht="15.75">
      <c r="C398" s="20"/>
    </row>
    <row r="399" ht="15.75">
      <c r="C399" s="20"/>
    </row>
    <row r="400" ht="15.75">
      <c r="C400" s="20"/>
    </row>
    <row r="401" ht="15.75">
      <c r="C401" s="20"/>
    </row>
    <row r="402" ht="15.75">
      <c r="C402" s="20"/>
    </row>
    <row r="403" ht="15.75">
      <c r="C403" s="20"/>
    </row>
    <row r="404" ht="15.75">
      <c r="C404" s="20"/>
    </row>
    <row r="405" ht="15.75">
      <c r="C405" s="20"/>
    </row>
    <row r="406" ht="15.75">
      <c r="C406" s="20"/>
    </row>
    <row r="407" ht="15.75">
      <c r="C407" s="20"/>
    </row>
    <row r="408" ht="15.75">
      <c r="C408" s="20"/>
    </row>
    <row r="409" ht="15.75">
      <c r="C409" s="20"/>
    </row>
    <row r="410" ht="15.75">
      <c r="C410" s="20"/>
    </row>
    <row r="411" ht="15.75">
      <c r="C411" s="20"/>
    </row>
    <row r="412" ht="15.75">
      <c r="C412" s="20"/>
    </row>
    <row r="413" ht="15.75">
      <c r="C413" s="20"/>
    </row>
    <row r="414" ht="15.75">
      <c r="C414" s="20"/>
    </row>
    <row r="415" ht="15.75">
      <c r="C415" s="20"/>
    </row>
    <row r="416" ht="15.75">
      <c r="C416" s="20"/>
    </row>
    <row r="417" ht="15.75">
      <c r="C417" s="20"/>
    </row>
    <row r="418" ht="15.75">
      <c r="C418" s="20"/>
    </row>
    <row r="419" ht="15.75">
      <c r="C419" s="20"/>
    </row>
    <row r="420" ht="15.75">
      <c r="C420" s="20"/>
    </row>
    <row r="421" ht="15.75">
      <c r="C421" s="20"/>
    </row>
    <row r="422" ht="15.75">
      <c r="C422" s="20"/>
    </row>
    <row r="423" ht="15.75">
      <c r="C423" s="20"/>
    </row>
    <row r="424" ht="15.75">
      <c r="C424" s="20"/>
    </row>
    <row r="425" ht="15.75">
      <c r="C425" s="20"/>
    </row>
    <row r="426" ht="15.75">
      <c r="C426" s="20"/>
    </row>
    <row r="427" ht="15.75">
      <c r="C427" s="20"/>
    </row>
    <row r="428" ht="15.75">
      <c r="C428" s="20"/>
    </row>
    <row r="429" ht="15.75">
      <c r="C429" s="20"/>
    </row>
    <row r="430" ht="15.75">
      <c r="C430" s="20"/>
    </row>
    <row r="431" ht="15.75">
      <c r="C431" s="20"/>
    </row>
    <row r="432" ht="15.75">
      <c r="C432" s="20"/>
    </row>
    <row r="433" ht="15.75">
      <c r="C433" s="20"/>
    </row>
    <row r="434" ht="15.75">
      <c r="C434" s="20"/>
    </row>
    <row r="435" ht="15.75">
      <c r="C435" s="20"/>
    </row>
    <row r="436" ht="15.75">
      <c r="C436" s="20"/>
    </row>
    <row r="437" ht="15.75">
      <c r="C437" s="20"/>
    </row>
    <row r="438" ht="15.75">
      <c r="C438" s="20"/>
    </row>
    <row r="439" ht="15.75">
      <c r="C439" s="20"/>
    </row>
    <row r="440" ht="15.75">
      <c r="C440" s="20"/>
    </row>
    <row r="441" ht="15.75">
      <c r="C441" s="20"/>
    </row>
    <row r="442" ht="15.75">
      <c r="C442" s="20"/>
    </row>
    <row r="443" ht="15.75">
      <c r="C443" s="20"/>
    </row>
    <row r="444" ht="15.75">
      <c r="C444" s="20"/>
    </row>
    <row r="445" ht="15.75">
      <c r="C445" s="20"/>
    </row>
    <row r="446" ht="15.75">
      <c r="C446" s="20"/>
    </row>
    <row r="447" ht="15.75">
      <c r="C447" s="20"/>
    </row>
    <row r="448" ht="15.75">
      <c r="C448" s="20"/>
    </row>
    <row r="449" ht="15.75">
      <c r="C449" s="20"/>
    </row>
    <row r="450" ht="15.75">
      <c r="C450" s="20"/>
    </row>
    <row r="451" ht="15.75">
      <c r="C451" s="20"/>
    </row>
    <row r="452" ht="15.75">
      <c r="C452" s="20"/>
    </row>
    <row r="453" ht="15.75">
      <c r="C453" s="20"/>
    </row>
    <row r="454" ht="15.75">
      <c r="C454" s="20"/>
    </row>
    <row r="455" ht="15.75">
      <c r="C455" s="20"/>
    </row>
    <row r="456" ht="15.75">
      <c r="C456" s="20"/>
    </row>
    <row r="457" ht="15.75">
      <c r="C457" s="20"/>
    </row>
    <row r="458" ht="15.75">
      <c r="C458" s="20"/>
    </row>
    <row r="459" ht="15.75">
      <c r="C459" s="20"/>
    </row>
    <row r="460" ht="15.75">
      <c r="C460" s="20"/>
    </row>
    <row r="461" ht="15.75">
      <c r="C461" s="20"/>
    </row>
    <row r="462" ht="15.75">
      <c r="C462" s="20"/>
    </row>
    <row r="463" ht="15.75">
      <c r="C463" s="20"/>
    </row>
    <row r="464" ht="15.75">
      <c r="C464" s="20"/>
    </row>
    <row r="465" ht="15.75">
      <c r="C465" s="20"/>
    </row>
  </sheetData>
  <sheetProtection/>
  <mergeCells count="24">
    <mergeCell ref="A8:D9"/>
    <mergeCell ref="E8:E9"/>
    <mergeCell ref="F9:G9"/>
    <mergeCell ref="C40:E40"/>
    <mergeCell ref="A2:C2"/>
    <mergeCell ref="A3:G3"/>
    <mergeCell ref="A4:G4"/>
    <mergeCell ref="A6:G6"/>
    <mergeCell ref="A149:D151"/>
    <mergeCell ref="E149:E151"/>
    <mergeCell ref="F151:G151"/>
    <mergeCell ref="E112:E114"/>
    <mergeCell ref="F114:G114"/>
    <mergeCell ref="A112:D114"/>
    <mergeCell ref="D45:E45"/>
    <mergeCell ref="A199:D201"/>
    <mergeCell ref="E199:E201"/>
    <mergeCell ref="F201:G201"/>
    <mergeCell ref="A49:D50"/>
    <mergeCell ref="E49:E50"/>
    <mergeCell ref="F50:G50"/>
    <mergeCell ref="A101:D102"/>
    <mergeCell ref="E101:E102"/>
    <mergeCell ref="F102:G102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27"/>
  <sheetViews>
    <sheetView zoomScalePageLayoutView="0" workbookViewId="0" topLeftCell="A1">
      <selection activeCell="A3" sqref="A3:M3"/>
    </sheetView>
  </sheetViews>
  <sheetFormatPr defaultColWidth="9.00390625" defaultRowHeight="12.75"/>
  <cols>
    <col min="1" max="1" width="27.375" style="103" customWidth="1"/>
    <col min="2" max="13" width="14.25390625" style="194" customWidth="1"/>
    <col min="14" max="16384" width="9.125" style="103" customWidth="1"/>
  </cols>
  <sheetData>
    <row r="1" spans="12:13" ht="12.75">
      <c r="L1" s="587"/>
      <c r="M1" s="587"/>
    </row>
    <row r="3" spans="1:13" s="192" customFormat="1" ht="12.75">
      <c r="A3" s="588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</row>
    <row r="4" spans="1:13" s="192" customFormat="1" ht="12.75">
      <c r="A4" s="589" t="s">
        <v>7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</row>
    <row r="5" spans="2:13" ht="12.7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2.75">
      <c r="A6" s="588" t="s">
        <v>764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</row>
    <row r="8" spans="12:13" ht="13.5" thickBot="1">
      <c r="L8" s="590" t="s">
        <v>560</v>
      </c>
      <c r="M8" s="590"/>
    </row>
    <row r="9" spans="1:13" ht="12.75">
      <c r="A9" s="591" t="s">
        <v>561</v>
      </c>
      <c r="B9" s="594" t="s">
        <v>562</v>
      </c>
      <c r="C9" s="595"/>
      <c r="D9" s="596"/>
      <c r="E9" s="594" t="s">
        <v>563</v>
      </c>
      <c r="F9" s="595"/>
      <c r="G9" s="596"/>
      <c r="H9" s="594" t="s">
        <v>564</v>
      </c>
      <c r="I9" s="595"/>
      <c r="J9" s="596"/>
      <c r="K9" s="594" t="s">
        <v>409</v>
      </c>
      <c r="L9" s="595"/>
      <c r="M9" s="596"/>
    </row>
    <row r="10" spans="1:13" ht="13.5" thickBot="1">
      <c r="A10" s="592"/>
      <c r="B10" s="597"/>
      <c r="C10" s="598"/>
      <c r="D10" s="599"/>
      <c r="E10" s="597"/>
      <c r="F10" s="598"/>
      <c r="G10" s="599"/>
      <c r="H10" s="597"/>
      <c r="I10" s="598"/>
      <c r="J10" s="599"/>
      <c r="K10" s="597"/>
      <c r="L10" s="598"/>
      <c r="M10" s="599"/>
    </row>
    <row r="11" spans="1:13" ht="12.75" customHeight="1">
      <c r="A11" s="592"/>
      <c r="B11" s="585" t="s">
        <v>565</v>
      </c>
      <c r="C11" s="583" t="s">
        <v>566</v>
      </c>
      <c r="D11" s="585" t="s">
        <v>567</v>
      </c>
      <c r="E11" s="585" t="s">
        <v>565</v>
      </c>
      <c r="F11" s="583" t="s">
        <v>566</v>
      </c>
      <c r="G11" s="585" t="s">
        <v>567</v>
      </c>
      <c r="H11" s="585" t="s">
        <v>565</v>
      </c>
      <c r="I11" s="583" t="s">
        <v>566</v>
      </c>
      <c r="J11" s="585" t="s">
        <v>567</v>
      </c>
      <c r="K11" s="585" t="s">
        <v>565</v>
      </c>
      <c r="L11" s="583" t="s">
        <v>566</v>
      </c>
      <c r="M11" s="585" t="s">
        <v>567</v>
      </c>
    </row>
    <row r="12" spans="1:13" ht="13.5" thickBot="1">
      <c r="A12" s="593"/>
      <c r="B12" s="586"/>
      <c r="C12" s="584"/>
      <c r="D12" s="586"/>
      <c r="E12" s="586"/>
      <c r="F12" s="584"/>
      <c r="G12" s="586"/>
      <c r="H12" s="586"/>
      <c r="I12" s="584"/>
      <c r="J12" s="586"/>
      <c r="K12" s="586"/>
      <c r="L12" s="584"/>
      <c r="M12" s="586"/>
    </row>
    <row r="13" spans="1:13" s="192" customFormat="1" ht="31.5" customHeight="1">
      <c r="A13" s="268" t="s">
        <v>568</v>
      </c>
      <c r="B13" s="195"/>
      <c r="C13" s="195"/>
      <c r="D13" s="195"/>
      <c r="E13" s="195">
        <f>SUM(E14)</f>
        <v>1481000</v>
      </c>
      <c r="F13" s="195">
        <f>SUM(F14)</f>
        <v>1310163</v>
      </c>
      <c r="G13" s="195">
        <f>SUM(G14)</f>
        <v>170837</v>
      </c>
      <c r="H13" s="195"/>
      <c r="I13" s="195"/>
      <c r="J13" s="195"/>
      <c r="K13" s="195">
        <f aca="true" t="shared" si="0" ref="K13:M14">B13+E13+H13</f>
        <v>1481000</v>
      </c>
      <c r="L13" s="195">
        <f t="shared" si="0"/>
        <v>1310163</v>
      </c>
      <c r="M13" s="269">
        <f t="shared" si="0"/>
        <v>170837</v>
      </c>
    </row>
    <row r="14" spans="1:13" ht="24.75" customHeight="1">
      <c r="A14" s="270" t="s">
        <v>569</v>
      </c>
      <c r="B14" s="196"/>
      <c r="C14" s="196"/>
      <c r="D14" s="196"/>
      <c r="E14" s="196">
        <f>1481000</f>
        <v>1481000</v>
      </c>
      <c r="F14" s="196">
        <f>1310163</f>
        <v>1310163</v>
      </c>
      <c r="G14" s="196">
        <f>E14-F14</f>
        <v>170837</v>
      </c>
      <c r="H14" s="196"/>
      <c r="I14" s="196"/>
      <c r="J14" s="196"/>
      <c r="K14" s="196">
        <f t="shared" si="0"/>
        <v>1481000</v>
      </c>
      <c r="L14" s="196">
        <f t="shared" si="0"/>
        <v>1310163</v>
      </c>
      <c r="M14" s="271">
        <f t="shared" si="0"/>
        <v>170837</v>
      </c>
    </row>
    <row r="15" spans="1:13" s="192" customFormat="1" ht="31.5" customHeight="1">
      <c r="A15" s="268" t="s">
        <v>570</v>
      </c>
      <c r="B15" s="195">
        <f>SUM(B16:B21)</f>
        <v>239408399</v>
      </c>
      <c r="C15" s="195">
        <f aca="true" t="shared" si="1" ref="C15:L15">SUM(C16:C21)</f>
        <v>55634765</v>
      </c>
      <c r="D15" s="195">
        <f t="shared" si="1"/>
        <v>183773634</v>
      </c>
      <c r="E15" s="195">
        <f t="shared" si="1"/>
        <v>36450046</v>
      </c>
      <c r="F15" s="195">
        <f t="shared" si="1"/>
        <v>9772913</v>
      </c>
      <c r="G15" s="195">
        <f t="shared" si="1"/>
        <v>26677133</v>
      </c>
      <c r="H15" s="195">
        <f t="shared" si="1"/>
        <v>29819559</v>
      </c>
      <c r="I15" s="195">
        <f t="shared" si="1"/>
        <v>335939</v>
      </c>
      <c r="J15" s="195">
        <f t="shared" si="1"/>
        <v>29483620</v>
      </c>
      <c r="K15" s="195">
        <f t="shared" si="1"/>
        <v>305678004</v>
      </c>
      <c r="L15" s="195">
        <f t="shared" si="1"/>
        <v>65743617</v>
      </c>
      <c r="M15" s="269">
        <f>SUM(M16:M21)</f>
        <v>239934387</v>
      </c>
    </row>
    <row r="16" spans="1:13" ht="24.75" customHeight="1">
      <c r="A16" s="270" t="s">
        <v>571</v>
      </c>
      <c r="B16" s="196">
        <v>26045000</v>
      </c>
      <c r="C16" s="196"/>
      <c r="D16" s="196">
        <f>B16-C16</f>
        <v>26045000</v>
      </c>
      <c r="E16" s="196">
        <v>84000</v>
      </c>
      <c r="F16" s="196"/>
      <c r="G16" s="196">
        <f aca="true" t="shared" si="2" ref="G16:G21">E16-F16</f>
        <v>84000</v>
      </c>
      <c r="H16" s="196">
        <v>19734365</v>
      </c>
      <c r="I16" s="196"/>
      <c r="J16" s="196">
        <f aca="true" t="shared" si="3" ref="J16:J21">H16-I16</f>
        <v>19734365</v>
      </c>
      <c r="K16" s="196">
        <f aca="true" t="shared" si="4" ref="K16:K21">B16+E16+H16</f>
        <v>45863365</v>
      </c>
      <c r="L16" s="196"/>
      <c r="M16" s="271">
        <f aca="true" t="shared" si="5" ref="M16:M21">D16+G16+J16</f>
        <v>45863365</v>
      </c>
    </row>
    <row r="17" spans="1:13" ht="24.75" customHeight="1">
      <c r="A17" s="270" t="s">
        <v>572</v>
      </c>
      <c r="B17" s="196">
        <v>464000</v>
      </c>
      <c r="C17" s="196"/>
      <c r="D17" s="196">
        <f>B17-C17</f>
        <v>464000</v>
      </c>
      <c r="E17" s="196"/>
      <c r="F17" s="196"/>
      <c r="G17" s="196">
        <f t="shared" si="2"/>
        <v>0</v>
      </c>
      <c r="H17" s="196">
        <v>2214000</v>
      </c>
      <c r="I17" s="196"/>
      <c r="J17" s="196">
        <f t="shared" si="3"/>
        <v>2214000</v>
      </c>
      <c r="K17" s="196">
        <f t="shared" si="4"/>
        <v>2678000</v>
      </c>
      <c r="L17" s="196"/>
      <c r="M17" s="271">
        <f t="shared" si="5"/>
        <v>2678000</v>
      </c>
    </row>
    <row r="18" spans="1:13" ht="24.75" customHeight="1">
      <c r="A18" s="270" t="s">
        <v>573</v>
      </c>
      <c r="B18" s="196">
        <v>21489447</v>
      </c>
      <c r="C18" s="196">
        <v>5877923</v>
      </c>
      <c r="D18" s="196">
        <f>B18-C18</f>
        <v>15611524</v>
      </c>
      <c r="E18" s="196">
        <v>21330086</v>
      </c>
      <c r="F18" s="196">
        <v>6559954</v>
      </c>
      <c r="G18" s="196">
        <f t="shared" si="2"/>
        <v>14770132</v>
      </c>
      <c r="H18" s="196">
        <f>724194+51000</f>
        <v>775194</v>
      </c>
      <c r="I18" s="196">
        <f>284939+51000</f>
        <v>335939</v>
      </c>
      <c r="J18" s="196">
        <f t="shared" si="3"/>
        <v>439255</v>
      </c>
      <c r="K18" s="196">
        <f t="shared" si="4"/>
        <v>43594727</v>
      </c>
      <c r="L18" s="196">
        <f>C18+F18+I18</f>
        <v>12773816</v>
      </c>
      <c r="M18" s="271">
        <f t="shared" si="5"/>
        <v>30820911</v>
      </c>
    </row>
    <row r="19" spans="1:13" ht="24.75" customHeight="1">
      <c r="A19" s="270" t="s">
        <v>574</v>
      </c>
      <c r="B19" s="196">
        <v>191409952</v>
      </c>
      <c r="C19" s="196">
        <v>49756842</v>
      </c>
      <c r="D19" s="196">
        <f>B19-C19</f>
        <v>141653110</v>
      </c>
      <c r="E19" s="196">
        <v>12811960</v>
      </c>
      <c r="F19" s="196">
        <v>3212959</v>
      </c>
      <c r="G19" s="196">
        <f t="shared" si="2"/>
        <v>9599001</v>
      </c>
      <c r="H19" s="196"/>
      <c r="I19" s="196"/>
      <c r="J19" s="196">
        <f t="shared" si="3"/>
        <v>0</v>
      </c>
      <c r="K19" s="196">
        <f t="shared" si="4"/>
        <v>204221912</v>
      </c>
      <c r="L19" s="196">
        <f>C19+F19+I19</f>
        <v>52969801</v>
      </c>
      <c r="M19" s="271">
        <f t="shared" si="5"/>
        <v>151252111</v>
      </c>
    </row>
    <row r="20" spans="1:13" ht="24.75" customHeight="1">
      <c r="A20" s="270" t="s">
        <v>575</v>
      </c>
      <c r="B20" s="196"/>
      <c r="C20" s="196"/>
      <c r="D20" s="196">
        <f>B20-C20</f>
        <v>0</v>
      </c>
      <c r="E20" s="196">
        <v>2224000</v>
      </c>
      <c r="F20" s="196"/>
      <c r="G20" s="196">
        <f t="shared" si="2"/>
        <v>2224000</v>
      </c>
      <c r="H20" s="196">
        <v>490000</v>
      </c>
      <c r="I20" s="196"/>
      <c r="J20" s="196">
        <f t="shared" si="3"/>
        <v>490000</v>
      </c>
      <c r="K20" s="196">
        <f t="shared" si="4"/>
        <v>2714000</v>
      </c>
      <c r="L20" s="196"/>
      <c r="M20" s="271">
        <f t="shared" si="5"/>
        <v>2714000</v>
      </c>
    </row>
    <row r="21" spans="1:13" ht="24.75" customHeight="1">
      <c r="A21" s="270" t="s">
        <v>576</v>
      </c>
      <c r="B21" s="196"/>
      <c r="C21" s="197"/>
      <c r="D21" s="196"/>
      <c r="E21" s="196"/>
      <c r="F21" s="196"/>
      <c r="G21" s="196">
        <f t="shared" si="2"/>
        <v>0</v>
      </c>
      <c r="H21" s="196">
        <v>6606000</v>
      </c>
      <c r="I21" s="196"/>
      <c r="J21" s="196">
        <f t="shared" si="3"/>
        <v>6606000</v>
      </c>
      <c r="K21" s="196">
        <f t="shared" si="4"/>
        <v>6606000</v>
      </c>
      <c r="L21" s="196"/>
      <c r="M21" s="271">
        <f t="shared" si="5"/>
        <v>6606000</v>
      </c>
    </row>
    <row r="22" spans="1:13" s="192" customFormat="1" ht="31.5" customHeight="1">
      <c r="A22" s="272" t="s">
        <v>683</v>
      </c>
      <c r="B22" s="195"/>
      <c r="C22" s="195"/>
      <c r="D22" s="195"/>
      <c r="E22" s="195">
        <f>SUM(E23:E24)</f>
        <v>5931966</v>
      </c>
      <c r="F22" s="195">
        <f>SUM(F23:F24)</f>
        <v>5645834</v>
      </c>
      <c r="G22" s="195">
        <f>SUM(G23:G24)</f>
        <v>286132</v>
      </c>
      <c r="H22" s="195"/>
      <c r="I22" s="195"/>
      <c r="J22" s="195"/>
      <c r="K22" s="195">
        <f>SUM(K23:K24)</f>
        <v>5931966</v>
      </c>
      <c r="L22" s="195">
        <f>SUM(L23:L24)</f>
        <v>5645834</v>
      </c>
      <c r="M22" s="269">
        <f>SUM(M23:M24)</f>
        <v>286132</v>
      </c>
    </row>
    <row r="23" spans="1:13" ht="24.75" customHeight="1">
      <c r="A23" s="273" t="s">
        <v>684</v>
      </c>
      <c r="B23" s="196"/>
      <c r="C23" s="196"/>
      <c r="D23" s="196"/>
      <c r="E23" s="196">
        <f>380430+1741217</f>
        <v>2121647</v>
      </c>
      <c r="F23" s="196">
        <f>94298+1741217</f>
        <v>1835515</v>
      </c>
      <c r="G23" s="196">
        <f>E23-F23</f>
        <v>286132</v>
      </c>
      <c r="H23" s="196"/>
      <c r="I23" s="196"/>
      <c r="J23" s="196"/>
      <c r="K23" s="196">
        <f aca="true" t="shared" si="6" ref="K23:M26">B23+E23+H23</f>
        <v>2121647</v>
      </c>
      <c r="L23" s="196">
        <f t="shared" si="6"/>
        <v>1835515</v>
      </c>
      <c r="M23" s="271">
        <f t="shared" si="6"/>
        <v>286132</v>
      </c>
    </row>
    <row r="24" spans="1:13" ht="24.75" customHeight="1">
      <c r="A24" s="273" t="s">
        <v>685</v>
      </c>
      <c r="B24" s="198"/>
      <c r="C24" s="196"/>
      <c r="D24" s="196"/>
      <c r="E24" s="196">
        <v>3810319</v>
      </c>
      <c r="F24" s="196">
        <v>3810319</v>
      </c>
      <c r="G24" s="196">
        <f>E24-F24</f>
        <v>0</v>
      </c>
      <c r="H24" s="196"/>
      <c r="I24" s="196"/>
      <c r="J24" s="196"/>
      <c r="K24" s="196">
        <f t="shared" si="6"/>
        <v>3810319</v>
      </c>
      <c r="L24" s="196">
        <f t="shared" si="6"/>
        <v>3810319</v>
      </c>
      <c r="M24" s="271">
        <f t="shared" si="6"/>
        <v>0</v>
      </c>
    </row>
    <row r="25" spans="1:13" ht="52.5" customHeight="1">
      <c r="A25" s="272" t="s">
        <v>181</v>
      </c>
      <c r="B25" s="195">
        <f>88059+360169365</f>
        <v>360257424</v>
      </c>
      <c r="C25" s="195">
        <v>16527633</v>
      </c>
      <c r="D25" s="195">
        <f>B25-C25</f>
        <v>343729791</v>
      </c>
      <c r="E25" s="196"/>
      <c r="F25" s="196"/>
      <c r="G25" s="196"/>
      <c r="H25" s="196"/>
      <c r="I25" s="196"/>
      <c r="J25" s="196"/>
      <c r="K25" s="195">
        <f>B25+E25+H25</f>
        <v>360257424</v>
      </c>
      <c r="L25" s="195">
        <f>C25+F25+I25</f>
        <v>16527633</v>
      </c>
      <c r="M25" s="269">
        <f>K25-L25</f>
        <v>343729791</v>
      </c>
    </row>
    <row r="26" spans="1:13" s="192" customFormat="1" ht="31.5" customHeight="1" thickBot="1">
      <c r="A26" s="268" t="s">
        <v>577</v>
      </c>
      <c r="B26" s="195">
        <v>4175800</v>
      </c>
      <c r="C26" s="195"/>
      <c r="D26" s="195">
        <v>4175800</v>
      </c>
      <c r="E26" s="195"/>
      <c r="F26" s="195"/>
      <c r="G26" s="195"/>
      <c r="H26" s="195"/>
      <c r="I26" s="195"/>
      <c r="J26" s="195"/>
      <c r="K26" s="195">
        <f t="shared" si="6"/>
        <v>4175800</v>
      </c>
      <c r="L26" s="195"/>
      <c r="M26" s="269">
        <f t="shared" si="6"/>
        <v>4175800</v>
      </c>
    </row>
    <row r="27" spans="1:13" s="192" customFormat="1" ht="50.25" customHeight="1" thickBot="1">
      <c r="A27" s="274" t="s">
        <v>578</v>
      </c>
      <c r="B27" s="275">
        <f aca="true" t="shared" si="7" ref="B27:J27">B22+B15</f>
        <v>239408399</v>
      </c>
      <c r="C27" s="275">
        <f t="shared" si="7"/>
        <v>55634765</v>
      </c>
      <c r="D27" s="275">
        <f t="shared" si="7"/>
        <v>183773634</v>
      </c>
      <c r="E27" s="275">
        <f t="shared" si="7"/>
        <v>42382012</v>
      </c>
      <c r="F27" s="275">
        <f t="shared" si="7"/>
        <v>15418747</v>
      </c>
      <c r="G27" s="275">
        <f t="shared" si="7"/>
        <v>26963265</v>
      </c>
      <c r="H27" s="275">
        <f t="shared" si="7"/>
        <v>29819559</v>
      </c>
      <c r="I27" s="275">
        <f t="shared" si="7"/>
        <v>335939</v>
      </c>
      <c r="J27" s="275">
        <f t="shared" si="7"/>
        <v>29483620</v>
      </c>
      <c r="K27" s="275">
        <f>K13+K15+K22+K25+K26</f>
        <v>677524194</v>
      </c>
      <c r="L27" s="275">
        <f>L13+L15+L22+L25+L26</f>
        <v>89227247</v>
      </c>
      <c r="M27" s="275">
        <f>M13+M15+M22+M25+M26</f>
        <v>588296947</v>
      </c>
    </row>
  </sheetData>
  <sheetProtection/>
  <mergeCells count="22">
    <mergeCell ref="J11:J12"/>
    <mergeCell ref="K11:K12"/>
    <mergeCell ref="H9:J10"/>
    <mergeCell ref="K9:M10"/>
    <mergeCell ref="L11:L12"/>
    <mergeCell ref="M11:M12"/>
    <mergeCell ref="H11:H12"/>
    <mergeCell ref="I11:I12"/>
    <mergeCell ref="B11:B12"/>
    <mergeCell ref="C11:C12"/>
    <mergeCell ref="D11:D12"/>
    <mergeCell ref="E11:E12"/>
    <mergeCell ref="F11:F12"/>
    <mergeCell ref="G11:G12"/>
    <mergeCell ref="L1:M1"/>
    <mergeCell ref="A3:M3"/>
    <mergeCell ref="A4:M4"/>
    <mergeCell ref="A6:M6"/>
    <mergeCell ref="L8:M8"/>
    <mergeCell ref="A9:A12"/>
    <mergeCell ref="B9:D10"/>
    <mergeCell ref="E9:G10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K25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13.125" style="54" customWidth="1"/>
    <col min="2" max="2" width="9.125" style="54" customWidth="1"/>
    <col min="3" max="3" width="12.125" style="54" customWidth="1"/>
    <col min="4" max="9" width="9.125" style="54" customWidth="1"/>
    <col min="10" max="10" width="15.625" style="8" bestFit="1" customWidth="1"/>
    <col min="11" max="11" width="4.125" style="54" customWidth="1"/>
    <col min="12" max="16384" width="9.125" style="54" customWidth="1"/>
  </cols>
  <sheetData>
    <row r="1" spans="10:11" ht="15.75">
      <c r="J1" s="601"/>
      <c r="K1" s="601"/>
    </row>
    <row r="2" spans="10:11" ht="15.75">
      <c r="J2" s="97"/>
      <c r="K2" s="56"/>
    </row>
    <row r="3" spans="10:11" ht="15.75">
      <c r="J3" s="97"/>
      <c r="K3" s="56"/>
    </row>
    <row r="4" spans="10:11" ht="15.75">
      <c r="J4" s="97"/>
      <c r="K4" s="56"/>
    </row>
    <row r="5" spans="1:11" ht="15.75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</row>
    <row r="6" spans="1:11" ht="15.75">
      <c r="A6" s="602" t="s">
        <v>8</v>
      </c>
      <c r="B6" s="602"/>
      <c r="C6" s="602"/>
      <c r="D6" s="602"/>
      <c r="E6" s="602"/>
      <c r="F6" s="602"/>
      <c r="G6" s="602"/>
      <c r="H6" s="602"/>
      <c r="I6" s="602"/>
      <c r="J6" s="602"/>
      <c r="K6" s="602"/>
    </row>
    <row r="8" spans="1:11" ht="15.75">
      <c r="A8" s="600" t="s">
        <v>389</v>
      </c>
      <c r="B8" s="600"/>
      <c r="C8" s="600"/>
      <c r="D8" s="600"/>
      <c r="E8" s="600"/>
      <c r="F8" s="600"/>
      <c r="G8" s="600"/>
      <c r="H8" s="600"/>
      <c r="I8" s="600"/>
      <c r="J8" s="600"/>
      <c r="K8" s="600"/>
    </row>
    <row r="9" spans="1:11" ht="15.75">
      <c r="A9" s="600" t="s">
        <v>765</v>
      </c>
      <c r="B9" s="600"/>
      <c r="C9" s="600"/>
      <c r="D9" s="600"/>
      <c r="E9" s="600"/>
      <c r="F9" s="600"/>
      <c r="G9" s="600"/>
      <c r="H9" s="600"/>
      <c r="I9" s="600"/>
      <c r="J9" s="600"/>
      <c r="K9" s="600"/>
    </row>
    <row r="12" ht="15.75">
      <c r="A12" s="98" t="s">
        <v>364</v>
      </c>
    </row>
    <row r="15" spans="1:4" ht="15.75">
      <c r="A15" s="98" t="s">
        <v>365</v>
      </c>
      <c r="D15" s="52"/>
    </row>
    <row r="17" spans="1:11" ht="18">
      <c r="A17" s="54" t="s">
        <v>366</v>
      </c>
      <c r="J17" s="99">
        <v>1845000</v>
      </c>
      <c r="K17" s="100" t="s">
        <v>367</v>
      </c>
    </row>
    <row r="18" spans="1:11" s="52" customFormat="1" ht="15.75">
      <c r="A18" s="52" t="s">
        <v>368</v>
      </c>
      <c r="J18" s="101">
        <f>SUM(J17:J17)</f>
        <v>1845000</v>
      </c>
      <c r="K18" s="52" t="s">
        <v>367</v>
      </c>
    </row>
    <row r="21" spans="1:5" s="263" customFormat="1" ht="15.75">
      <c r="A21" s="261" t="s">
        <v>211</v>
      </c>
      <c r="C21" s="262"/>
      <c r="D21" s="260"/>
      <c r="E21" s="260"/>
    </row>
    <row r="22" spans="1:11" s="266" customFormat="1" ht="18">
      <c r="A22" s="260" t="s">
        <v>688</v>
      </c>
      <c r="D22" s="260"/>
      <c r="E22" s="265"/>
      <c r="J22" s="264">
        <v>23760133</v>
      </c>
      <c r="K22" s="260" t="s">
        <v>367</v>
      </c>
    </row>
    <row r="23" spans="1:11" s="263" customFormat="1" ht="15.75">
      <c r="A23" s="265" t="s">
        <v>689</v>
      </c>
      <c r="D23" s="265"/>
      <c r="E23" s="260"/>
      <c r="J23" s="262">
        <f>SUM(J22:J22)</f>
        <v>23760133</v>
      </c>
      <c r="K23" s="265" t="s">
        <v>367</v>
      </c>
    </row>
    <row r="24" spans="1:5" s="267" customFormat="1" ht="15.75">
      <c r="A24" s="260"/>
      <c r="C24" s="260"/>
      <c r="D24" s="260"/>
      <c r="E24" s="102"/>
    </row>
    <row r="25" spans="1:5" s="267" customFormat="1" ht="15.75">
      <c r="A25" s="102" t="s">
        <v>766</v>
      </c>
      <c r="C25" s="102"/>
      <c r="D25" s="102"/>
      <c r="E25" s="102"/>
    </row>
  </sheetData>
  <sheetProtection/>
  <mergeCells count="5">
    <mergeCell ref="A8:K8"/>
    <mergeCell ref="A9:K9"/>
    <mergeCell ref="J1:K1"/>
    <mergeCell ref="A5:K5"/>
    <mergeCell ref="A6:K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2"/>
  <sheetViews>
    <sheetView zoomScalePageLayoutView="0" workbookViewId="0" topLeftCell="A1">
      <selection activeCell="B3" sqref="B3:D3"/>
    </sheetView>
  </sheetViews>
  <sheetFormatPr defaultColWidth="9.00390625" defaultRowHeight="12.75"/>
  <cols>
    <col min="1" max="1" width="3.875" style="131" customWidth="1"/>
    <col min="2" max="2" width="67.375" style="131" customWidth="1"/>
    <col min="3" max="3" width="14.125" style="131" customWidth="1"/>
    <col min="4" max="4" width="13.875" style="131" customWidth="1"/>
    <col min="5" max="16384" width="9.125" style="131" customWidth="1"/>
  </cols>
  <sheetData>
    <row r="1" spans="2:6" ht="15">
      <c r="B1" s="130"/>
      <c r="C1" s="609"/>
      <c r="D1" s="609"/>
      <c r="E1" s="130"/>
      <c r="F1" s="130"/>
    </row>
    <row r="2" spans="2:6" ht="15">
      <c r="B2" s="130"/>
      <c r="C2" s="130" t="s">
        <v>369</v>
      </c>
      <c r="D2" s="130"/>
      <c r="E2" s="130"/>
      <c r="F2" s="130"/>
    </row>
    <row r="3" spans="2:6" s="35" customFormat="1" ht="12.75">
      <c r="B3" s="610"/>
      <c r="C3" s="610"/>
      <c r="D3" s="610"/>
      <c r="E3" s="153"/>
      <c r="F3" s="153"/>
    </row>
    <row r="4" spans="1:4" ht="15" customHeight="1">
      <c r="A4" s="611" t="s">
        <v>9</v>
      </c>
      <c r="B4" s="611"/>
      <c r="C4" s="611"/>
      <c r="D4" s="611"/>
    </row>
    <row r="5" spans="5:6" s="35" customFormat="1" ht="15.75">
      <c r="E5" s="126"/>
      <c r="F5" s="126"/>
    </row>
    <row r="6" spans="2:4" ht="14.25">
      <c r="B6" s="612" t="s">
        <v>661</v>
      </c>
      <c r="C6" s="612"/>
      <c r="D6" s="612"/>
    </row>
    <row r="7" spans="2:4" ht="14.25">
      <c r="B7" s="612" t="s">
        <v>767</v>
      </c>
      <c r="C7" s="612"/>
      <c r="D7" s="612"/>
    </row>
    <row r="8" spans="2:6" ht="15">
      <c r="B8" s="130"/>
      <c r="C8" s="130"/>
      <c r="D8" s="130"/>
      <c r="E8" s="130"/>
      <c r="F8" s="130"/>
    </row>
    <row r="9" spans="2:6" ht="15.75" thickBot="1">
      <c r="B9" s="130"/>
      <c r="C9" s="130"/>
      <c r="D9" s="154" t="s">
        <v>482</v>
      </c>
      <c r="E9" s="130"/>
      <c r="F9" s="130"/>
    </row>
    <row r="10" spans="1:6" ht="15">
      <c r="A10" s="603" t="s">
        <v>481</v>
      </c>
      <c r="B10" s="604"/>
      <c r="C10" s="129" t="s">
        <v>531</v>
      </c>
      <c r="D10" s="129" t="s">
        <v>532</v>
      </c>
      <c r="E10" s="130"/>
      <c r="F10" s="130"/>
    </row>
    <row r="11" spans="1:6" ht="15.75" thickBot="1">
      <c r="A11" s="605"/>
      <c r="B11" s="606"/>
      <c r="C11" s="132"/>
      <c r="D11" s="133"/>
      <c r="E11" s="130"/>
      <c r="F11" s="130"/>
    </row>
    <row r="12" spans="1:6" ht="15.75" thickBot="1">
      <c r="A12" s="607"/>
      <c r="B12" s="608"/>
      <c r="C12" s="134" t="s">
        <v>533</v>
      </c>
      <c r="D12" s="135"/>
      <c r="E12" s="130"/>
      <c r="F12" s="130"/>
    </row>
    <row r="13" spans="1:6" ht="15">
      <c r="A13" s="136" t="s">
        <v>414</v>
      </c>
      <c r="B13" s="137" t="s">
        <v>615</v>
      </c>
      <c r="C13" s="138"/>
      <c r="D13" s="139"/>
      <c r="E13" s="130"/>
      <c r="F13" s="130"/>
    </row>
    <row r="14" spans="1:6" ht="15">
      <c r="A14" s="136" t="s">
        <v>416</v>
      </c>
      <c r="B14" s="130" t="s">
        <v>616</v>
      </c>
      <c r="C14" s="140">
        <v>4440</v>
      </c>
      <c r="D14" s="140">
        <v>10972</v>
      </c>
      <c r="E14" s="130"/>
      <c r="F14" s="130"/>
    </row>
    <row r="15" spans="1:6" ht="15.75" thickBot="1">
      <c r="A15" s="136" t="s">
        <v>417</v>
      </c>
      <c r="B15" s="130" t="s">
        <v>617</v>
      </c>
      <c r="C15" s="140">
        <v>54</v>
      </c>
      <c r="D15" s="140">
        <v>3</v>
      </c>
      <c r="E15" s="130"/>
      <c r="F15" s="130"/>
    </row>
    <row r="16" spans="1:6" ht="19.5" customHeight="1" thickBot="1">
      <c r="A16" s="141" t="s">
        <v>618</v>
      </c>
      <c r="B16" s="142" t="s">
        <v>619</v>
      </c>
      <c r="C16" s="143">
        <f>C15+C14</f>
        <v>4494</v>
      </c>
      <c r="D16" s="144">
        <f>D15+D14</f>
        <v>10975</v>
      </c>
      <c r="E16" s="130"/>
      <c r="F16" s="130"/>
    </row>
    <row r="17" spans="1:6" ht="15">
      <c r="A17" s="136" t="s">
        <v>418</v>
      </c>
      <c r="B17" s="130" t="s">
        <v>620</v>
      </c>
      <c r="C17" s="140">
        <v>23760</v>
      </c>
      <c r="D17" s="140">
        <v>23760</v>
      </c>
      <c r="E17" s="130"/>
      <c r="F17" s="130"/>
    </row>
    <row r="18" spans="1:6" ht="15.75" thickBot="1">
      <c r="A18" s="136" t="s">
        <v>419</v>
      </c>
      <c r="B18" s="130" t="s">
        <v>621</v>
      </c>
      <c r="C18" s="140"/>
      <c r="D18" s="140"/>
      <c r="E18" s="130"/>
      <c r="F18" s="130"/>
    </row>
    <row r="19" spans="1:6" ht="19.5" customHeight="1" thickBot="1">
      <c r="A19" s="141" t="s">
        <v>622</v>
      </c>
      <c r="B19" s="142" t="s">
        <v>623</v>
      </c>
      <c r="C19" s="144">
        <f>SUM(C17:C18)</f>
        <v>23760</v>
      </c>
      <c r="D19" s="144">
        <f>SUM(D17:D18)</f>
        <v>23760</v>
      </c>
      <c r="E19" s="130"/>
      <c r="F19" s="130"/>
    </row>
    <row r="20" spans="1:6" ht="15">
      <c r="A20" s="136"/>
      <c r="B20" s="130" t="s">
        <v>624</v>
      </c>
      <c r="C20" s="140"/>
      <c r="D20" s="140"/>
      <c r="E20" s="130"/>
      <c r="F20" s="130"/>
    </row>
    <row r="21" spans="1:6" ht="15">
      <c r="A21" s="136"/>
      <c r="B21" s="130" t="s">
        <v>625</v>
      </c>
      <c r="C21" s="145">
        <v>592</v>
      </c>
      <c r="D21" s="145">
        <v>22</v>
      </c>
      <c r="E21" s="130"/>
      <c r="F21" s="130"/>
    </row>
    <row r="22" spans="1:6" ht="15">
      <c r="A22" s="136"/>
      <c r="B22" s="130" t="s">
        <v>626</v>
      </c>
      <c r="C22" s="145"/>
      <c r="D22" s="145"/>
      <c r="E22" s="130"/>
      <c r="F22" s="130"/>
    </row>
    <row r="23" spans="1:6" s="149" customFormat="1" ht="15">
      <c r="A23" s="146" t="s">
        <v>471</v>
      </c>
      <c r="B23" s="147" t="s">
        <v>627</v>
      </c>
      <c r="C23" s="148">
        <f>SUM(C20:C22)</f>
        <v>592</v>
      </c>
      <c r="D23" s="148">
        <f>SUM(D20:D22)</f>
        <v>22</v>
      </c>
      <c r="E23" s="147"/>
      <c r="F23" s="147"/>
    </row>
    <row r="24" spans="1:6" ht="15">
      <c r="A24" s="136"/>
      <c r="B24" s="130" t="s">
        <v>628</v>
      </c>
      <c r="C24" s="140">
        <v>8592</v>
      </c>
      <c r="D24" s="140">
        <v>217</v>
      </c>
      <c r="E24" s="130"/>
      <c r="F24" s="130"/>
    </row>
    <row r="25" spans="1:6" ht="15">
      <c r="A25" s="136"/>
      <c r="B25" s="130" t="s">
        <v>629</v>
      </c>
      <c r="C25" s="145"/>
      <c r="D25" s="145">
        <v>85</v>
      </c>
      <c r="E25" s="130"/>
      <c r="F25" s="130"/>
    </row>
    <row r="26" spans="1:6" ht="15">
      <c r="A26" s="136"/>
      <c r="B26" s="130" t="s">
        <v>630</v>
      </c>
      <c r="C26" s="145"/>
      <c r="D26" s="145"/>
      <c r="E26" s="130"/>
      <c r="F26" s="130"/>
    </row>
    <row r="27" spans="1:6" s="149" customFormat="1" ht="15.75" thickBot="1">
      <c r="A27" s="146" t="s">
        <v>420</v>
      </c>
      <c r="B27" s="147" t="s">
        <v>631</v>
      </c>
      <c r="C27" s="150">
        <f>SUM(C24:C26)</f>
        <v>8592</v>
      </c>
      <c r="D27" s="150">
        <f>SUM(D24:D26)</f>
        <v>302</v>
      </c>
      <c r="E27" s="147"/>
      <c r="F27" s="147"/>
    </row>
    <row r="28" spans="1:6" ht="19.5" customHeight="1" thickBot="1">
      <c r="A28" s="141" t="s">
        <v>632</v>
      </c>
      <c r="B28" s="142" t="s">
        <v>633</v>
      </c>
      <c r="C28" s="143">
        <f>C23-C27</f>
        <v>-8000</v>
      </c>
      <c r="D28" s="144">
        <f>D23-D27</f>
        <v>-280</v>
      </c>
      <c r="E28" s="130"/>
      <c r="F28" s="130"/>
    </row>
    <row r="29" spans="1:6" ht="15">
      <c r="A29" s="136" t="s">
        <v>421</v>
      </c>
      <c r="B29" s="130" t="s">
        <v>634</v>
      </c>
      <c r="C29" s="140">
        <v>13254</v>
      </c>
      <c r="D29" s="140">
        <v>19543</v>
      </c>
      <c r="E29" s="130"/>
      <c r="F29" s="130"/>
    </row>
    <row r="30" spans="1:6" ht="15.75" thickBot="1">
      <c r="A30" s="136" t="s">
        <v>423</v>
      </c>
      <c r="B30" s="130" t="s">
        <v>635</v>
      </c>
      <c r="C30" s="140"/>
      <c r="D30" s="140"/>
      <c r="E30" s="130"/>
      <c r="F30" s="130"/>
    </row>
    <row r="31" spans="1:6" ht="19.5" customHeight="1" thickBot="1">
      <c r="A31" s="141" t="s">
        <v>636</v>
      </c>
      <c r="B31" s="142" t="s">
        <v>637</v>
      </c>
      <c r="C31" s="143">
        <f>SUM(C29:C30)</f>
        <v>13254</v>
      </c>
      <c r="D31" s="143">
        <f>SUM(D29:D30)</f>
        <v>19543</v>
      </c>
      <c r="E31" s="130"/>
      <c r="F31" s="130"/>
    </row>
    <row r="32" spans="1:6" ht="19.5" customHeight="1" thickBot="1">
      <c r="A32" s="141" t="s">
        <v>638</v>
      </c>
      <c r="B32" s="142" t="s">
        <v>639</v>
      </c>
      <c r="C32" s="143"/>
      <c r="D32" s="143"/>
      <c r="E32" s="130"/>
      <c r="F32" s="130"/>
    </row>
    <row r="33" spans="1:6" ht="19.5" customHeight="1" thickBot="1">
      <c r="A33" s="141" t="s">
        <v>640</v>
      </c>
      <c r="B33" s="142" t="s">
        <v>641</v>
      </c>
      <c r="C33" s="143">
        <f>C16+C19+C28-C31-C32</f>
        <v>7000</v>
      </c>
      <c r="D33" s="143">
        <f>D16+D19+D28-D31-D32</f>
        <v>14912</v>
      </c>
      <c r="E33" s="130"/>
      <c r="F33" s="130"/>
    </row>
    <row r="34" spans="1:6" ht="15">
      <c r="A34" s="136" t="s">
        <v>425</v>
      </c>
      <c r="B34" s="130" t="s">
        <v>642</v>
      </c>
      <c r="C34" s="151"/>
      <c r="D34" s="151"/>
      <c r="E34" s="130"/>
      <c r="F34" s="130"/>
    </row>
    <row r="35" spans="1:6" ht="15">
      <c r="A35" s="136" t="s">
        <v>427</v>
      </c>
      <c r="B35" s="130" t="s">
        <v>643</v>
      </c>
      <c r="C35" s="140">
        <v>-320</v>
      </c>
      <c r="D35" s="145">
        <v>-55</v>
      </c>
      <c r="E35" s="130"/>
      <c r="F35" s="130"/>
    </row>
    <row r="36" spans="1:6" ht="15">
      <c r="A36" s="136" t="s">
        <v>472</v>
      </c>
      <c r="B36" s="130" t="s">
        <v>644</v>
      </c>
      <c r="C36" s="140"/>
      <c r="D36" s="140"/>
      <c r="E36" s="130"/>
      <c r="F36" s="130"/>
    </row>
    <row r="37" spans="1:6" ht="15.75" thickBot="1">
      <c r="A37" s="136" t="s">
        <v>428</v>
      </c>
      <c r="B37" s="130" t="s">
        <v>645</v>
      </c>
      <c r="C37" s="140"/>
      <c r="D37" s="140"/>
      <c r="E37" s="130"/>
      <c r="F37" s="130"/>
    </row>
    <row r="38" spans="1:6" ht="19.5" customHeight="1" thickBot="1">
      <c r="A38" s="141" t="s">
        <v>646</v>
      </c>
      <c r="B38" s="142" t="s">
        <v>647</v>
      </c>
      <c r="C38" s="143">
        <f>SUM(C35:C37)</f>
        <v>-320</v>
      </c>
      <c r="D38" s="143">
        <f>SUM(D35:D37)</f>
        <v>-55</v>
      </c>
      <c r="E38" s="130"/>
      <c r="F38" s="130"/>
    </row>
    <row r="39" spans="1:6" ht="15.75" thickBot="1">
      <c r="A39" s="136" t="s">
        <v>648</v>
      </c>
      <c r="B39" s="130" t="s">
        <v>686</v>
      </c>
      <c r="C39" s="140"/>
      <c r="D39" s="140"/>
      <c r="E39" s="130"/>
      <c r="F39" s="130"/>
    </row>
    <row r="40" spans="1:6" ht="19.5" customHeight="1" thickBot="1">
      <c r="A40" s="141" t="s">
        <v>649</v>
      </c>
      <c r="B40" s="142" t="s">
        <v>650</v>
      </c>
      <c r="C40" s="143">
        <f>C33+C38+C39</f>
        <v>6680</v>
      </c>
      <c r="D40" s="143">
        <f>D33+D38+D39</f>
        <v>14857</v>
      </c>
      <c r="E40" s="130"/>
      <c r="F40" s="130"/>
    </row>
    <row r="41" spans="1:6" ht="30">
      <c r="A41" s="136" t="s">
        <v>429</v>
      </c>
      <c r="B41" s="152" t="s">
        <v>651</v>
      </c>
      <c r="C41" s="140"/>
      <c r="D41" s="140"/>
      <c r="E41" s="130"/>
      <c r="F41" s="130"/>
    </row>
    <row r="42" spans="1:6" ht="15.75" thickBot="1">
      <c r="A42" s="136" t="s">
        <v>430</v>
      </c>
      <c r="B42" s="130" t="s">
        <v>652</v>
      </c>
      <c r="C42" s="151"/>
      <c r="D42" s="151"/>
      <c r="E42" s="130"/>
      <c r="F42" s="130"/>
    </row>
    <row r="43" spans="1:6" ht="19.5" customHeight="1" thickBot="1">
      <c r="A43" s="141" t="s">
        <v>653</v>
      </c>
      <c r="B43" s="142" t="s">
        <v>654</v>
      </c>
      <c r="C43" s="143">
        <f>C40+C41</f>
        <v>6680</v>
      </c>
      <c r="D43" s="143">
        <f>D40+D41</f>
        <v>14857</v>
      </c>
      <c r="E43" s="130"/>
      <c r="F43" s="130"/>
    </row>
    <row r="44" spans="1:6" ht="15">
      <c r="A44" s="136"/>
      <c r="B44" s="130" t="s">
        <v>687</v>
      </c>
      <c r="C44" s="140"/>
      <c r="D44" s="140"/>
      <c r="E44" s="130"/>
      <c r="F44" s="130"/>
    </row>
    <row r="45" spans="1:6" ht="15">
      <c r="A45" s="136" t="s">
        <v>434</v>
      </c>
      <c r="B45" s="130" t="s">
        <v>655</v>
      </c>
      <c r="C45" s="140">
        <v>17</v>
      </c>
      <c r="D45" s="140">
        <v>1161</v>
      </c>
      <c r="E45" s="130"/>
      <c r="F45" s="130"/>
    </row>
    <row r="46" spans="1:6" ht="15">
      <c r="A46" s="136"/>
      <c r="B46" s="130" t="s">
        <v>656</v>
      </c>
      <c r="C46" s="140">
        <v>17</v>
      </c>
      <c r="D46" s="140">
        <v>1161</v>
      </c>
      <c r="E46" s="130"/>
      <c r="F46" s="130"/>
    </row>
    <row r="47" spans="2:6" ht="15">
      <c r="B47" s="130" t="s">
        <v>657</v>
      </c>
      <c r="C47" s="140"/>
      <c r="D47" s="140"/>
      <c r="E47" s="130"/>
      <c r="F47" s="130"/>
    </row>
    <row r="48" spans="1:6" ht="15">
      <c r="A48" s="131" t="s">
        <v>435</v>
      </c>
      <c r="B48" s="130" t="s">
        <v>658</v>
      </c>
      <c r="C48" s="140">
        <v>6663</v>
      </c>
      <c r="D48" s="140">
        <v>13696</v>
      </c>
      <c r="E48" s="130"/>
      <c r="F48" s="130"/>
    </row>
    <row r="49" spans="2:6" ht="15">
      <c r="B49" s="130" t="s">
        <v>659</v>
      </c>
      <c r="C49" s="140">
        <v>6663</v>
      </c>
      <c r="D49" s="140">
        <v>13696</v>
      </c>
      <c r="E49" s="130"/>
      <c r="F49" s="130"/>
    </row>
    <row r="50" spans="2:6" ht="15">
      <c r="B50" s="130" t="s">
        <v>660</v>
      </c>
      <c r="C50" s="140"/>
      <c r="D50" s="140"/>
      <c r="E50" s="130"/>
      <c r="F50" s="130"/>
    </row>
    <row r="51" spans="2:6" ht="15">
      <c r="B51" s="130"/>
      <c r="C51" s="130"/>
      <c r="D51" s="130"/>
      <c r="E51" s="130"/>
      <c r="F51" s="130"/>
    </row>
    <row r="52" spans="2:6" ht="15">
      <c r="B52" s="130"/>
      <c r="C52" s="130"/>
      <c r="D52" s="130"/>
      <c r="E52" s="130"/>
      <c r="F52" s="130"/>
    </row>
    <row r="53" spans="2:6" ht="15">
      <c r="B53" s="130"/>
      <c r="C53" s="130"/>
      <c r="D53" s="130"/>
      <c r="E53" s="130"/>
      <c r="F53" s="130"/>
    </row>
    <row r="54" spans="2:6" ht="15">
      <c r="B54" s="130"/>
      <c r="C54" s="130"/>
      <c r="D54" s="130"/>
      <c r="E54" s="130"/>
      <c r="F54" s="130"/>
    </row>
    <row r="55" spans="2:6" ht="15">
      <c r="B55" s="130"/>
      <c r="C55" s="130"/>
      <c r="D55" s="130"/>
      <c r="E55" s="130"/>
      <c r="F55" s="130"/>
    </row>
    <row r="56" spans="2:6" ht="15">
      <c r="B56" s="130"/>
      <c r="C56" s="130"/>
      <c r="D56" s="130"/>
      <c r="E56" s="130"/>
      <c r="F56" s="130"/>
    </row>
    <row r="57" spans="2:6" ht="15">
      <c r="B57" s="130"/>
      <c r="C57" s="130"/>
      <c r="D57" s="130"/>
      <c r="E57" s="130"/>
      <c r="F57" s="130"/>
    </row>
    <row r="58" spans="2:6" ht="15">
      <c r="B58" s="130"/>
      <c r="C58" s="130"/>
      <c r="D58" s="130"/>
      <c r="E58" s="130"/>
      <c r="F58" s="130"/>
    </row>
    <row r="59" spans="2:6" ht="15">
      <c r="B59" s="130"/>
      <c r="C59" s="130"/>
      <c r="D59" s="130"/>
      <c r="E59" s="130"/>
      <c r="F59" s="130"/>
    </row>
    <row r="60" spans="2:6" ht="15">
      <c r="B60" s="130"/>
      <c r="C60" s="130"/>
      <c r="D60" s="130"/>
      <c r="E60" s="130"/>
      <c r="F60" s="130"/>
    </row>
    <row r="61" spans="2:6" ht="15">
      <c r="B61" s="130"/>
      <c r="C61" s="130"/>
      <c r="D61" s="130"/>
      <c r="E61" s="130"/>
      <c r="F61" s="130"/>
    </row>
    <row r="62" spans="2:6" ht="15">
      <c r="B62" s="130"/>
      <c r="C62" s="130"/>
      <c r="D62" s="130"/>
      <c r="E62" s="130"/>
      <c r="F62" s="130"/>
    </row>
    <row r="63" spans="2:6" ht="15">
      <c r="B63" s="130"/>
      <c r="C63" s="130"/>
      <c r="D63" s="130"/>
      <c r="E63" s="130"/>
      <c r="F63" s="130"/>
    </row>
    <row r="64" spans="2:6" ht="15">
      <c r="B64" s="130"/>
      <c r="C64" s="130"/>
      <c r="D64" s="130"/>
      <c r="E64" s="130"/>
      <c r="F64" s="130"/>
    </row>
    <row r="65" spans="2:6" ht="15">
      <c r="B65" s="130"/>
      <c r="C65" s="130"/>
      <c r="D65" s="130"/>
      <c r="E65" s="130"/>
      <c r="F65" s="130"/>
    </row>
    <row r="66" spans="2:6" ht="15">
      <c r="B66" s="130"/>
      <c r="C66" s="130"/>
      <c r="D66" s="130"/>
      <c r="E66" s="130"/>
      <c r="F66" s="130"/>
    </row>
    <row r="67" spans="2:6" ht="15">
      <c r="B67" s="130"/>
      <c r="C67" s="130"/>
      <c r="D67" s="130"/>
      <c r="E67" s="130"/>
      <c r="F67" s="130"/>
    </row>
    <row r="68" spans="2:6" ht="15">
      <c r="B68" s="130"/>
      <c r="C68" s="130"/>
      <c r="D68" s="130"/>
      <c r="E68" s="130"/>
      <c r="F68" s="130"/>
    </row>
    <row r="69" spans="2:6" ht="15">
      <c r="B69" s="130"/>
      <c r="C69" s="130"/>
      <c r="D69" s="130"/>
      <c r="E69" s="130"/>
      <c r="F69" s="130"/>
    </row>
    <row r="70" spans="2:6" ht="15">
      <c r="B70" s="130"/>
      <c r="C70" s="130"/>
      <c r="D70" s="130"/>
      <c r="E70" s="130"/>
      <c r="F70" s="130"/>
    </row>
    <row r="71" spans="2:6" ht="15">
      <c r="B71" s="130"/>
      <c r="C71" s="130"/>
      <c r="D71" s="130"/>
      <c r="E71" s="130"/>
      <c r="F71" s="130"/>
    </row>
    <row r="72" spans="2:6" ht="15">
      <c r="B72" s="130"/>
      <c r="C72" s="130"/>
      <c r="D72" s="130"/>
      <c r="E72" s="130"/>
      <c r="F72" s="130"/>
    </row>
    <row r="73" spans="2:6" ht="15">
      <c r="B73" s="130"/>
      <c r="C73" s="130"/>
      <c r="D73" s="130"/>
      <c r="E73" s="130"/>
      <c r="F73" s="130"/>
    </row>
    <row r="74" spans="2:6" ht="15">
      <c r="B74" s="130"/>
      <c r="C74" s="130"/>
      <c r="D74" s="130"/>
      <c r="E74" s="130"/>
      <c r="F74" s="130"/>
    </row>
    <row r="75" spans="2:6" ht="15">
      <c r="B75" s="130"/>
      <c r="C75" s="130"/>
      <c r="D75" s="130"/>
      <c r="E75" s="130"/>
      <c r="F75" s="130"/>
    </row>
    <row r="76" spans="2:6" ht="15">
      <c r="B76" s="130"/>
      <c r="C76" s="130"/>
      <c r="D76" s="130"/>
      <c r="E76" s="130"/>
      <c r="F76" s="130"/>
    </row>
    <row r="77" spans="2:6" ht="15">
      <c r="B77" s="130"/>
      <c r="C77" s="130"/>
      <c r="D77" s="130"/>
      <c r="E77" s="130"/>
      <c r="F77" s="130"/>
    </row>
    <row r="78" spans="2:6" ht="15">
      <c r="B78" s="130"/>
      <c r="C78" s="130"/>
      <c r="D78" s="130"/>
      <c r="E78" s="130"/>
      <c r="F78" s="130"/>
    </row>
    <row r="79" spans="2:6" ht="15">
      <c r="B79" s="130"/>
      <c r="C79" s="130"/>
      <c r="D79" s="130"/>
      <c r="E79" s="130"/>
      <c r="F79" s="130"/>
    </row>
    <row r="80" spans="2:6" ht="15">
      <c r="B80" s="130"/>
      <c r="C80" s="130"/>
      <c r="D80" s="130"/>
      <c r="E80" s="130"/>
      <c r="F80" s="130"/>
    </row>
    <row r="81" spans="2:6" ht="15">
      <c r="B81" s="130"/>
      <c r="C81" s="130"/>
      <c r="D81" s="130"/>
      <c r="E81" s="130"/>
      <c r="F81" s="130"/>
    </row>
    <row r="82" spans="2:6" ht="15">
      <c r="B82" s="130"/>
      <c r="C82" s="130"/>
      <c r="D82" s="130"/>
      <c r="E82" s="130"/>
      <c r="F82" s="130"/>
    </row>
    <row r="83" spans="2:6" ht="15">
      <c r="B83" s="130"/>
      <c r="C83" s="130"/>
      <c r="D83" s="130"/>
      <c r="E83" s="130"/>
      <c r="F83" s="130"/>
    </row>
    <row r="84" spans="2:6" ht="15">
      <c r="B84" s="130"/>
      <c r="C84" s="130"/>
      <c r="D84" s="130"/>
      <c r="E84" s="130"/>
      <c r="F84" s="130"/>
    </row>
    <row r="85" spans="2:6" ht="15">
      <c r="B85" s="130"/>
      <c r="C85" s="130"/>
      <c r="D85" s="130"/>
      <c r="E85" s="130"/>
      <c r="F85" s="130"/>
    </row>
    <row r="86" spans="2:6" ht="15">
      <c r="B86" s="130"/>
      <c r="C86" s="130"/>
      <c r="D86" s="130"/>
      <c r="E86" s="130"/>
      <c r="F86" s="130"/>
    </row>
    <row r="87" spans="2:6" ht="15">
      <c r="B87" s="130"/>
      <c r="C87" s="130"/>
      <c r="D87" s="130"/>
      <c r="E87" s="130"/>
      <c r="F87" s="130"/>
    </row>
    <row r="88" spans="2:6" ht="15">
      <c r="B88" s="130"/>
      <c r="C88" s="130"/>
      <c r="D88" s="130"/>
      <c r="E88" s="130"/>
      <c r="F88" s="130"/>
    </row>
    <row r="89" spans="2:6" ht="15">
      <c r="B89" s="130"/>
      <c r="C89" s="130"/>
      <c r="D89" s="130"/>
      <c r="E89" s="130"/>
      <c r="F89" s="130"/>
    </row>
    <row r="90" spans="2:6" ht="15">
      <c r="B90" s="130"/>
      <c r="C90" s="130"/>
      <c r="D90" s="130"/>
      <c r="E90" s="130"/>
      <c r="F90" s="130"/>
    </row>
    <row r="91" spans="2:6" ht="15">
      <c r="B91" s="130"/>
      <c r="C91" s="130"/>
      <c r="D91" s="130"/>
      <c r="E91" s="130"/>
      <c r="F91" s="130"/>
    </row>
    <row r="92" spans="2:6" ht="15">
      <c r="B92" s="130"/>
      <c r="C92" s="130"/>
      <c r="D92" s="130"/>
      <c r="E92" s="130"/>
      <c r="F92" s="130"/>
    </row>
    <row r="93" spans="2:6" ht="15">
      <c r="B93" s="130"/>
      <c r="C93" s="130"/>
      <c r="D93" s="130"/>
      <c r="E93" s="130"/>
      <c r="F93" s="130"/>
    </row>
    <row r="94" spans="2:6" ht="15">
      <c r="B94" s="130"/>
      <c r="C94" s="130"/>
      <c r="D94" s="130"/>
      <c r="E94" s="130"/>
      <c r="F94" s="130"/>
    </row>
    <row r="95" spans="2:6" ht="15">
      <c r="B95" s="130"/>
      <c r="C95" s="130"/>
      <c r="D95" s="130"/>
      <c r="E95" s="130"/>
      <c r="F95" s="130"/>
    </row>
    <row r="96" spans="2:6" ht="15">
      <c r="B96" s="130"/>
      <c r="C96" s="130"/>
      <c r="D96" s="130"/>
      <c r="E96" s="130"/>
      <c r="F96" s="130"/>
    </row>
    <row r="97" spans="2:6" ht="15">
      <c r="B97" s="130"/>
      <c r="C97" s="130"/>
      <c r="D97" s="130"/>
      <c r="E97" s="130"/>
      <c r="F97" s="130"/>
    </row>
    <row r="98" spans="2:6" ht="15">
      <c r="B98" s="130"/>
      <c r="C98" s="130"/>
      <c r="D98" s="130"/>
      <c r="E98" s="130"/>
      <c r="F98" s="130"/>
    </row>
    <row r="99" spans="2:6" ht="15">
      <c r="B99" s="130"/>
      <c r="C99" s="130"/>
      <c r="D99" s="130"/>
      <c r="E99" s="130"/>
      <c r="F99" s="130"/>
    </row>
    <row r="100" spans="2:6" ht="15">
      <c r="B100" s="130"/>
      <c r="C100" s="130"/>
      <c r="D100" s="130"/>
      <c r="E100" s="130"/>
      <c r="F100" s="130"/>
    </row>
    <row r="101" spans="2:6" ht="15">
      <c r="B101" s="130"/>
      <c r="C101" s="130"/>
      <c r="D101" s="130"/>
      <c r="E101" s="130"/>
      <c r="F101" s="130"/>
    </row>
    <row r="102" spans="2:6" ht="15">
      <c r="B102" s="130"/>
      <c r="C102" s="130"/>
      <c r="D102" s="130"/>
      <c r="E102" s="130"/>
      <c r="F102" s="130"/>
    </row>
    <row r="103" spans="2:6" ht="15">
      <c r="B103" s="130"/>
      <c r="C103" s="130"/>
      <c r="D103" s="130"/>
      <c r="E103" s="130"/>
      <c r="F103" s="130"/>
    </row>
    <row r="104" spans="2:6" ht="15">
      <c r="B104" s="130"/>
      <c r="C104" s="130"/>
      <c r="D104" s="130"/>
      <c r="E104" s="130"/>
      <c r="F104" s="130"/>
    </row>
    <row r="105" spans="2:6" ht="15">
      <c r="B105" s="130"/>
      <c r="C105" s="130"/>
      <c r="D105" s="130"/>
      <c r="E105" s="130"/>
      <c r="F105" s="130"/>
    </row>
    <row r="106" spans="2:6" ht="15">
      <c r="B106" s="130"/>
      <c r="C106" s="130"/>
      <c r="D106" s="130"/>
      <c r="E106" s="130"/>
      <c r="F106" s="130"/>
    </row>
    <row r="107" spans="2:6" ht="15">
      <c r="B107" s="130"/>
      <c r="C107" s="130"/>
      <c r="D107" s="130"/>
      <c r="E107" s="130"/>
      <c r="F107" s="130"/>
    </row>
    <row r="108" spans="2:6" ht="15">
      <c r="B108" s="130"/>
      <c r="C108" s="130"/>
      <c r="D108" s="130"/>
      <c r="E108" s="130"/>
      <c r="F108" s="130"/>
    </row>
    <row r="109" spans="2:6" ht="15">
      <c r="B109" s="130"/>
      <c r="C109" s="130"/>
      <c r="D109" s="130"/>
      <c r="E109" s="130"/>
      <c r="F109" s="130"/>
    </row>
    <row r="110" spans="2:6" ht="15">
      <c r="B110" s="130"/>
      <c r="C110" s="130"/>
      <c r="D110" s="130"/>
      <c r="E110" s="130"/>
      <c r="F110" s="130"/>
    </row>
    <row r="111" spans="2:6" ht="15">
      <c r="B111" s="130"/>
      <c r="C111" s="130"/>
      <c r="D111" s="130"/>
      <c r="E111" s="130"/>
      <c r="F111" s="130"/>
    </row>
    <row r="112" spans="2:6" ht="15">
      <c r="B112" s="130"/>
      <c r="C112" s="130"/>
      <c r="D112" s="130"/>
      <c r="E112" s="130"/>
      <c r="F112" s="130"/>
    </row>
    <row r="113" spans="2:6" ht="15">
      <c r="B113" s="130"/>
      <c r="C113" s="130"/>
      <c r="D113" s="130"/>
      <c r="E113" s="130"/>
      <c r="F113" s="130"/>
    </row>
    <row r="114" spans="2:6" ht="15">
      <c r="B114" s="130"/>
      <c r="C114" s="130"/>
      <c r="D114" s="130"/>
      <c r="E114" s="130"/>
      <c r="F114" s="130"/>
    </row>
    <row r="115" spans="2:6" ht="15">
      <c r="B115" s="130"/>
      <c r="C115" s="130"/>
      <c r="D115" s="130"/>
      <c r="E115" s="130"/>
      <c r="F115" s="130"/>
    </row>
    <row r="116" spans="2:6" ht="15">
      <c r="B116" s="130"/>
      <c r="C116" s="130"/>
      <c r="D116" s="130"/>
      <c r="E116" s="130"/>
      <c r="F116" s="130"/>
    </row>
    <row r="117" spans="2:6" ht="15">
      <c r="B117" s="130"/>
      <c r="C117" s="130"/>
      <c r="D117" s="130"/>
      <c r="E117" s="130"/>
      <c r="F117" s="130"/>
    </row>
    <row r="118" spans="2:6" ht="15">
      <c r="B118" s="130"/>
      <c r="C118" s="130"/>
      <c r="D118" s="130"/>
      <c r="E118" s="130"/>
      <c r="F118" s="130"/>
    </row>
    <row r="119" spans="2:6" ht="15">
      <c r="B119" s="130"/>
      <c r="C119" s="130"/>
      <c r="D119" s="130"/>
      <c r="E119" s="130"/>
      <c r="F119" s="130"/>
    </row>
    <row r="120" spans="2:6" ht="15">
      <c r="B120" s="130"/>
      <c r="C120" s="130"/>
      <c r="D120" s="130"/>
      <c r="E120" s="130"/>
      <c r="F120" s="130"/>
    </row>
    <row r="121" spans="2:6" ht="15">
      <c r="B121" s="130"/>
      <c r="C121" s="130"/>
      <c r="D121" s="130"/>
      <c r="E121" s="130"/>
      <c r="F121" s="130"/>
    </row>
    <row r="122" spans="2:6" ht="15">
      <c r="B122" s="130"/>
      <c r="C122" s="130"/>
      <c r="D122" s="130"/>
      <c r="E122" s="130"/>
      <c r="F122" s="130"/>
    </row>
    <row r="123" spans="2:6" ht="15">
      <c r="B123" s="130"/>
      <c r="C123" s="130"/>
      <c r="D123" s="130"/>
      <c r="E123" s="130"/>
      <c r="F123" s="130"/>
    </row>
    <row r="124" spans="2:6" ht="15">
      <c r="B124" s="130"/>
      <c r="C124" s="130"/>
      <c r="D124" s="130"/>
      <c r="E124" s="130"/>
      <c r="F124" s="130"/>
    </row>
    <row r="125" spans="2:6" ht="15">
      <c r="B125" s="130"/>
      <c r="C125" s="130"/>
      <c r="D125" s="130"/>
      <c r="E125" s="130"/>
      <c r="F125" s="130"/>
    </row>
    <row r="126" spans="2:6" ht="15">
      <c r="B126" s="130"/>
      <c r="C126" s="130"/>
      <c r="D126" s="130"/>
      <c r="E126" s="130"/>
      <c r="F126" s="130"/>
    </row>
    <row r="127" spans="2:6" ht="15">
      <c r="B127" s="130"/>
      <c r="C127" s="130"/>
      <c r="D127" s="130"/>
      <c r="E127" s="130"/>
      <c r="F127" s="130"/>
    </row>
    <row r="128" spans="2:6" ht="15">
      <c r="B128" s="130"/>
      <c r="C128" s="130"/>
      <c r="D128" s="130"/>
      <c r="E128" s="130"/>
      <c r="F128" s="130"/>
    </row>
    <row r="129" spans="2:6" ht="15">
      <c r="B129" s="130"/>
      <c r="C129" s="130"/>
      <c r="D129" s="130"/>
      <c r="E129" s="130"/>
      <c r="F129" s="130"/>
    </row>
    <row r="130" spans="2:6" ht="15">
      <c r="B130" s="130"/>
      <c r="C130" s="130"/>
      <c r="D130" s="130"/>
      <c r="E130" s="130"/>
      <c r="F130" s="130"/>
    </row>
    <row r="131" spans="2:6" ht="15">
      <c r="B131" s="130"/>
      <c r="C131" s="130"/>
      <c r="D131" s="130"/>
      <c r="E131" s="130"/>
      <c r="F131" s="130"/>
    </row>
    <row r="132" spans="2:6" ht="15">
      <c r="B132" s="130"/>
      <c r="C132" s="130"/>
      <c r="D132" s="130"/>
      <c r="E132" s="130"/>
      <c r="F132" s="130"/>
    </row>
    <row r="133" spans="2:6" ht="15">
      <c r="B133" s="130"/>
      <c r="C133" s="130"/>
      <c r="D133" s="130"/>
      <c r="E133" s="130"/>
      <c r="F133" s="130"/>
    </row>
    <row r="134" spans="2:6" ht="15">
      <c r="B134" s="130"/>
      <c r="C134" s="130"/>
      <c r="D134" s="130"/>
      <c r="E134" s="130"/>
      <c r="F134" s="130"/>
    </row>
    <row r="135" spans="2:6" ht="15">
      <c r="B135" s="130"/>
      <c r="C135" s="130"/>
      <c r="D135" s="130"/>
      <c r="E135" s="130"/>
      <c r="F135" s="130"/>
    </row>
    <row r="136" spans="2:6" ht="15">
      <c r="B136" s="130"/>
      <c r="C136" s="130"/>
      <c r="D136" s="130"/>
      <c r="E136" s="130"/>
      <c r="F136" s="130"/>
    </row>
    <row r="137" spans="2:6" ht="15">
      <c r="B137" s="130"/>
      <c r="C137" s="130"/>
      <c r="D137" s="130"/>
      <c r="E137" s="130"/>
      <c r="F137" s="130"/>
    </row>
    <row r="138" spans="2:6" ht="15">
      <c r="B138" s="130"/>
      <c r="C138" s="130"/>
      <c r="D138" s="130"/>
      <c r="E138" s="130"/>
      <c r="F138" s="130"/>
    </row>
    <row r="139" spans="2:6" ht="15">
      <c r="B139" s="130"/>
      <c r="C139" s="130"/>
      <c r="D139" s="130"/>
      <c r="E139" s="130"/>
      <c r="F139" s="130"/>
    </row>
    <row r="140" spans="2:6" ht="15">
      <c r="B140" s="130"/>
      <c r="C140" s="130"/>
      <c r="D140" s="130"/>
      <c r="E140" s="130"/>
      <c r="F140" s="130"/>
    </row>
    <row r="141" spans="2:6" ht="15">
      <c r="B141" s="130"/>
      <c r="C141" s="130"/>
      <c r="D141" s="130"/>
      <c r="E141" s="130"/>
      <c r="F141" s="130"/>
    </row>
    <row r="142" spans="2:6" ht="15">
      <c r="B142" s="130"/>
      <c r="C142" s="130"/>
      <c r="D142" s="130"/>
      <c r="E142" s="130"/>
      <c r="F142" s="130"/>
    </row>
    <row r="143" spans="2:6" ht="15">
      <c r="B143" s="130"/>
      <c r="C143" s="130"/>
      <c r="D143" s="130"/>
      <c r="E143" s="130"/>
      <c r="F143" s="130"/>
    </row>
    <row r="144" spans="2:6" ht="15">
      <c r="B144" s="130"/>
      <c r="C144" s="130"/>
      <c r="D144" s="130"/>
      <c r="E144" s="130"/>
      <c r="F144" s="130"/>
    </row>
    <row r="145" spans="2:6" ht="15">
      <c r="B145" s="130"/>
      <c r="C145" s="130"/>
      <c r="D145" s="130"/>
      <c r="E145" s="130"/>
      <c r="F145" s="130"/>
    </row>
    <row r="146" spans="2:6" ht="15">
      <c r="B146" s="130"/>
      <c r="C146" s="130"/>
      <c r="D146" s="130"/>
      <c r="E146" s="130"/>
      <c r="F146" s="130"/>
    </row>
    <row r="147" spans="2:6" ht="15">
      <c r="B147" s="130"/>
      <c r="C147" s="130"/>
      <c r="D147" s="130"/>
      <c r="E147" s="130"/>
      <c r="F147" s="130"/>
    </row>
    <row r="148" spans="2:6" ht="15">
      <c r="B148" s="130"/>
      <c r="C148" s="130"/>
      <c r="D148" s="130"/>
      <c r="E148" s="130"/>
      <c r="F148" s="130"/>
    </row>
    <row r="149" spans="2:6" ht="15">
      <c r="B149" s="130"/>
      <c r="C149" s="130"/>
      <c r="D149" s="130"/>
      <c r="E149" s="130"/>
      <c r="F149" s="130"/>
    </row>
    <row r="150" spans="2:6" ht="15">
      <c r="B150" s="130"/>
      <c r="C150" s="130"/>
      <c r="D150" s="130"/>
      <c r="E150" s="130"/>
      <c r="F150" s="130"/>
    </row>
    <row r="151" spans="2:6" ht="15">
      <c r="B151" s="130"/>
      <c r="C151" s="130"/>
      <c r="D151" s="130"/>
      <c r="E151" s="130"/>
      <c r="F151" s="130"/>
    </row>
    <row r="152" spans="2:6" ht="15">
      <c r="B152" s="130"/>
      <c r="C152" s="130"/>
      <c r="D152" s="130"/>
      <c r="E152" s="130"/>
      <c r="F152" s="130"/>
    </row>
    <row r="153" spans="2:6" ht="15">
      <c r="B153" s="130"/>
      <c r="C153" s="130"/>
      <c r="D153" s="130"/>
      <c r="E153" s="130"/>
      <c r="F153" s="130"/>
    </row>
    <row r="154" spans="2:6" ht="15">
      <c r="B154" s="130"/>
      <c r="C154" s="130"/>
      <c r="D154" s="130"/>
      <c r="E154" s="130"/>
      <c r="F154" s="130"/>
    </row>
    <row r="155" spans="2:6" ht="15">
      <c r="B155" s="130"/>
      <c r="C155" s="130"/>
      <c r="D155" s="130"/>
      <c r="E155" s="130"/>
      <c r="F155" s="130"/>
    </row>
    <row r="156" spans="2:6" ht="15">
      <c r="B156" s="130"/>
      <c r="C156" s="130"/>
      <c r="D156" s="130"/>
      <c r="E156" s="130"/>
      <c r="F156" s="130"/>
    </row>
    <row r="157" spans="2:6" ht="15">
      <c r="B157" s="130"/>
      <c r="C157" s="130"/>
      <c r="D157" s="130"/>
      <c r="E157" s="130"/>
      <c r="F157" s="130"/>
    </row>
    <row r="158" spans="2:6" ht="15">
      <c r="B158" s="130"/>
      <c r="C158" s="130"/>
      <c r="D158" s="130"/>
      <c r="E158" s="130"/>
      <c r="F158" s="130"/>
    </row>
    <row r="159" spans="2:6" ht="15">
      <c r="B159" s="130"/>
      <c r="C159" s="130"/>
      <c r="D159" s="130"/>
      <c r="E159" s="130"/>
      <c r="F159" s="130"/>
    </row>
    <row r="160" spans="2:6" ht="15">
      <c r="B160" s="130"/>
      <c r="C160" s="130"/>
      <c r="D160" s="130"/>
      <c r="E160" s="130"/>
      <c r="F160" s="130"/>
    </row>
    <row r="161" spans="2:6" ht="15">
      <c r="B161" s="130"/>
      <c r="C161" s="130"/>
      <c r="D161" s="130"/>
      <c r="E161" s="130"/>
      <c r="F161" s="130"/>
    </row>
    <row r="162" spans="2:6" ht="15">
      <c r="B162" s="130"/>
      <c r="C162" s="130"/>
      <c r="D162" s="130"/>
      <c r="E162" s="130"/>
      <c r="F162" s="130"/>
    </row>
    <row r="163" spans="2:6" ht="15">
      <c r="B163" s="130"/>
      <c r="C163" s="130"/>
      <c r="D163" s="130"/>
      <c r="E163" s="130"/>
      <c r="F163" s="130"/>
    </row>
    <row r="164" spans="2:6" ht="15">
      <c r="B164" s="130"/>
      <c r="C164" s="130"/>
      <c r="D164" s="130"/>
      <c r="E164" s="130"/>
      <c r="F164" s="130"/>
    </row>
    <row r="165" spans="2:6" ht="15">
      <c r="B165" s="130"/>
      <c r="C165" s="130"/>
      <c r="D165" s="130"/>
      <c r="E165" s="130"/>
      <c r="F165" s="130"/>
    </row>
    <row r="166" spans="2:6" ht="15">
      <c r="B166" s="130"/>
      <c r="C166" s="130"/>
      <c r="D166" s="130"/>
      <c r="E166" s="130"/>
      <c r="F166" s="130"/>
    </row>
    <row r="167" spans="2:6" ht="15">
      <c r="B167" s="130"/>
      <c r="C167" s="130"/>
      <c r="D167" s="130"/>
      <c r="E167" s="130"/>
      <c r="F167" s="130"/>
    </row>
    <row r="168" spans="2:6" ht="15">
      <c r="B168" s="130"/>
      <c r="C168" s="130"/>
      <c r="D168" s="130"/>
      <c r="E168" s="130"/>
      <c r="F168" s="130"/>
    </row>
    <row r="169" spans="2:6" ht="15">
      <c r="B169" s="130"/>
      <c r="C169" s="130"/>
      <c r="D169" s="130"/>
      <c r="E169" s="130"/>
      <c r="F169" s="130"/>
    </row>
    <row r="170" spans="2:6" ht="15">
      <c r="B170" s="130"/>
      <c r="C170" s="130"/>
      <c r="D170" s="130"/>
      <c r="E170" s="130"/>
      <c r="F170" s="130"/>
    </row>
    <row r="171" spans="2:6" ht="15">
      <c r="B171" s="130"/>
      <c r="C171" s="130"/>
      <c r="D171" s="130"/>
      <c r="E171" s="130"/>
      <c r="F171" s="130"/>
    </row>
    <row r="172" spans="2:6" ht="15">
      <c r="B172" s="130"/>
      <c r="C172" s="130"/>
      <c r="D172" s="130"/>
      <c r="E172" s="130"/>
      <c r="F172" s="130"/>
    </row>
    <row r="173" spans="2:6" ht="15">
      <c r="B173" s="130"/>
      <c r="C173" s="130"/>
      <c r="D173" s="130"/>
      <c r="E173" s="130"/>
      <c r="F173" s="130"/>
    </row>
    <row r="174" spans="2:6" ht="15">
      <c r="B174" s="130"/>
      <c r="C174" s="130"/>
      <c r="D174" s="130"/>
      <c r="E174" s="130"/>
      <c r="F174" s="130"/>
    </row>
    <row r="175" spans="2:6" ht="15">
      <c r="B175" s="130"/>
      <c r="C175" s="130"/>
      <c r="D175" s="130"/>
      <c r="E175" s="130"/>
      <c r="F175" s="130"/>
    </row>
    <row r="176" spans="2:6" ht="15">
      <c r="B176" s="130"/>
      <c r="C176" s="130"/>
      <c r="D176" s="130"/>
      <c r="E176" s="130"/>
      <c r="F176" s="130"/>
    </row>
    <row r="177" spans="2:6" ht="15">
      <c r="B177" s="130"/>
      <c r="C177" s="130"/>
      <c r="D177" s="130"/>
      <c r="E177" s="130"/>
      <c r="F177" s="130"/>
    </row>
    <row r="178" spans="2:6" ht="15">
      <c r="B178" s="130"/>
      <c r="C178" s="130"/>
      <c r="D178" s="130"/>
      <c r="E178" s="130"/>
      <c r="F178" s="130"/>
    </row>
    <row r="179" spans="2:6" ht="15">
      <c r="B179" s="130"/>
      <c r="C179" s="130"/>
      <c r="D179" s="130"/>
      <c r="E179" s="130"/>
      <c r="F179" s="130"/>
    </row>
    <row r="180" spans="2:6" ht="15">
      <c r="B180" s="130"/>
      <c r="C180" s="130"/>
      <c r="D180" s="130"/>
      <c r="E180" s="130"/>
      <c r="F180" s="130"/>
    </row>
    <row r="181" spans="2:6" ht="15">
      <c r="B181" s="130"/>
      <c r="C181" s="130"/>
      <c r="D181" s="130"/>
      <c r="E181" s="130"/>
      <c r="F181" s="130"/>
    </row>
    <row r="182" spans="2:6" ht="15">
      <c r="B182" s="130"/>
      <c r="C182" s="130"/>
      <c r="D182" s="130"/>
      <c r="E182" s="130"/>
      <c r="F182" s="130"/>
    </row>
    <row r="183" spans="2:6" ht="15">
      <c r="B183" s="130"/>
      <c r="C183" s="130"/>
      <c r="D183" s="130"/>
      <c r="E183" s="130"/>
      <c r="F183" s="130"/>
    </row>
    <row r="184" spans="2:6" ht="15">
      <c r="B184" s="130"/>
      <c r="C184" s="130"/>
      <c r="D184" s="130"/>
      <c r="E184" s="130"/>
      <c r="F184" s="130"/>
    </row>
    <row r="185" spans="2:6" ht="15">
      <c r="B185" s="130"/>
      <c r="C185" s="130"/>
      <c r="D185" s="130"/>
      <c r="E185" s="130"/>
      <c r="F185" s="130"/>
    </row>
    <row r="186" spans="2:6" ht="15">
      <c r="B186" s="130"/>
      <c r="C186" s="130"/>
      <c r="D186" s="130"/>
      <c r="E186" s="130"/>
      <c r="F186" s="130"/>
    </row>
    <row r="187" spans="2:6" ht="15">
      <c r="B187" s="130"/>
      <c r="C187" s="130"/>
      <c r="D187" s="130"/>
      <c r="E187" s="130"/>
      <c r="F187" s="130"/>
    </row>
    <row r="188" spans="2:6" ht="15">
      <c r="B188" s="130"/>
      <c r="C188" s="130"/>
      <c r="D188" s="130"/>
      <c r="E188" s="130"/>
      <c r="F188" s="130"/>
    </row>
    <row r="189" spans="2:6" ht="15">
      <c r="B189" s="130"/>
      <c r="C189" s="130"/>
      <c r="D189" s="130"/>
      <c r="E189" s="130"/>
      <c r="F189" s="130"/>
    </row>
    <row r="190" spans="2:6" ht="15">
      <c r="B190" s="130"/>
      <c r="C190" s="130"/>
      <c r="D190" s="130"/>
      <c r="E190" s="130"/>
      <c r="F190" s="130"/>
    </row>
    <row r="191" spans="2:6" ht="15">
      <c r="B191" s="130"/>
      <c r="C191" s="130"/>
      <c r="D191" s="130"/>
      <c r="E191" s="130"/>
      <c r="F191" s="130"/>
    </row>
    <row r="192" spans="2:6" ht="15">
      <c r="B192" s="130"/>
      <c r="C192" s="130"/>
      <c r="D192" s="130"/>
      <c r="E192" s="130"/>
      <c r="F192" s="130"/>
    </row>
    <row r="193" spans="2:6" ht="15">
      <c r="B193" s="130"/>
      <c r="C193" s="130"/>
      <c r="D193" s="130"/>
      <c r="E193" s="130"/>
      <c r="F193" s="130"/>
    </row>
    <row r="194" spans="2:6" ht="15">
      <c r="B194" s="130"/>
      <c r="C194" s="130"/>
      <c r="D194" s="130"/>
      <c r="E194" s="130"/>
      <c r="F194" s="130"/>
    </row>
    <row r="195" spans="2:6" ht="15">
      <c r="B195" s="130"/>
      <c r="C195" s="130"/>
      <c r="D195" s="130"/>
      <c r="E195" s="130"/>
      <c r="F195" s="130"/>
    </row>
    <row r="196" spans="2:6" ht="15">
      <c r="B196" s="130"/>
      <c r="C196" s="130"/>
      <c r="D196" s="130"/>
      <c r="E196" s="130"/>
      <c r="F196" s="130"/>
    </row>
    <row r="197" spans="2:6" ht="15">
      <c r="B197" s="130"/>
      <c r="C197" s="130"/>
      <c r="D197" s="130"/>
      <c r="E197" s="130"/>
      <c r="F197" s="130"/>
    </row>
    <row r="198" spans="2:6" ht="15">
      <c r="B198" s="130"/>
      <c r="C198" s="130"/>
      <c r="D198" s="130"/>
      <c r="E198" s="130"/>
      <c r="F198" s="130"/>
    </row>
    <row r="199" spans="2:6" ht="15">
      <c r="B199" s="130"/>
      <c r="C199" s="130"/>
      <c r="D199" s="130"/>
      <c r="E199" s="130"/>
      <c r="F199" s="130"/>
    </row>
    <row r="200" spans="2:6" ht="15">
      <c r="B200" s="130"/>
      <c r="C200" s="130"/>
      <c r="D200" s="130"/>
      <c r="E200" s="130"/>
      <c r="F200" s="130"/>
    </row>
    <row r="201" spans="2:6" ht="15">
      <c r="B201" s="130"/>
      <c r="C201" s="130"/>
      <c r="D201" s="130"/>
      <c r="E201" s="130"/>
      <c r="F201" s="130"/>
    </row>
    <row r="202" spans="2:6" ht="15">
      <c r="B202" s="130"/>
      <c r="C202" s="130"/>
      <c r="D202" s="130"/>
      <c r="E202" s="130"/>
      <c r="F202" s="130"/>
    </row>
    <row r="203" spans="2:6" ht="15">
      <c r="B203" s="130"/>
      <c r="C203" s="130"/>
      <c r="D203" s="130"/>
      <c r="E203" s="130"/>
      <c r="F203" s="130"/>
    </row>
    <row r="204" spans="2:6" ht="15">
      <c r="B204" s="130"/>
      <c r="C204" s="130"/>
      <c r="D204" s="130"/>
      <c r="E204" s="130"/>
      <c r="F204" s="130"/>
    </row>
    <row r="205" spans="2:6" ht="15">
      <c r="B205" s="130"/>
      <c r="C205" s="130"/>
      <c r="D205" s="130"/>
      <c r="E205" s="130"/>
      <c r="F205" s="130"/>
    </row>
    <row r="206" spans="2:6" ht="15">
      <c r="B206" s="130"/>
      <c r="C206" s="130"/>
      <c r="D206" s="130"/>
      <c r="E206" s="130"/>
      <c r="F206" s="130"/>
    </row>
    <row r="207" spans="2:6" ht="15">
      <c r="B207" s="130"/>
      <c r="C207" s="130"/>
      <c r="D207" s="130"/>
      <c r="E207" s="130"/>
      <c r="F207" s="130"/>
    </row>
    <row r="208" spans="2:6" ht="15">
      <c r="B208" s="130"/>
      <c r="C208" s="130"/>
      <c r="D208" s="130"/>
      <c r="E208" s="130"/>
      <c r="F208" s="130"/>
    </row>
    <row r="209" spans="2:6" ht="15">
      <c r="B209" s="130"/>
      <c r="C209" s="130"/>
      <c r="D209" s="130"/>
      <c r="E209" s="130"/>
      <c r="F209" s="130"/>
    </row>
    <row r="210" spans="2:6" ht="15">
      <c r="B210" s="130"/>
      <c r="C210" s="130"/>
      <c r="D210" s="130"/>
      <c r="E210" s="130"/>
      <c r="F210" s="130"/>
    </row>
    <row r="211" spans="2:6" ht="15">
      <c r="B211" s="130"/>
      <c r="C211" s="130"/>
      <c r="D211" s="130"/>
      <c r="E211" s="130"/>
      <c r="F211" s="130"/>
    </row>
    <row r="212" spans="2:6" ht="15">
      <c r="B212" s="130"/>
      <c r="C212" s="130"/>
      <c r="D212" s="130"/>
      <c r="E212" s="130"/>
      <c r="F212" s="130"/>
    </row>
    <row r="213" spans="2:6" ht="15">
      <c r="B213" s="130"/>
      <c r="C213" s="130"/>
      <c r="D213" s="130"/>
      <c r="E213" s="130"/>
      <c r="F213" s="130"/>
    </row>
    <row r="214" spans="2:6" ht="15">
      <c r="B214" s="130"/>
      <c r="C214" s="130"/>
      <c r="D214" s="130"/>
      <c r="E214" s="130"/>
      <c r="F214" s="130"/>
    </row>
    <row r="215" spans="2:6" ht="15">
      <c r="B215" s="130"/>
      <c r="C215" s="130"/>
      <c r="D215" s="130"/>
      <c r="E215" s="130"/>
      <c r="F215" s="130"/>
    </row>
    <row r="216" spans="2:6" ht="15">
      <c r="B216" s="130"/>
      <c r="C216" s="130"/>
      <c r="D216" s="130"/>
      <c r="E216" s="130"/>
      <c r="F216" s="130"/>
    </row>
    <row r="217" spans="2:6" ht="15">
      <c r="B217" s="130"/>
      <c r="C217" s="130"/>
      <c r="D217" s="130"/>
      <c r="E217" s="130"/>
      <c r="F217" s="130"/>
    </row>
    <row r="218" spans="2:6" ht="15">
      <c r="B218" s="130"/>
      <c r="C218" s="130"/>
      <c r="D218" s="130"/>
      <c r="E218" s="130"/>
      <c r="F218" s="130"/>
    </row>
    <row r="219" spans="2:6" ht="15">
      <c r="B219" s="130"/>
      <c r="C219" s="130"/>
      <c r="D219" s="130"/>
      <c r="E219" s="130"/>
      <c r="F219" s="130"/>
    </row>
    <row r="220" spans="2:6" ht="15">
      <c r="B220" s="130"/>
      <c r="C220" s="130"/>
      <c r="D220" s="130"/>
      <c r="E220" s="130"/>
      <c r="F220" s="130"/>
    </row>
    <row r="221" spans="2:6" ht="15">
      <c r="B221" s="130"/>
      <c r="C221" s="130"/>
      <c r="D221" s="130"/>
      <c r="E221" s="130"/>
      <c r="F221" s="130"/>
    </row>
    <row r="222" spans="2:6" ht="15">
      <c r="B222" s="130"/>
      <c r="C222" s="130"/>
      <c r="D222" s="130"/>
      <c r="E222" s="130"/>
      <c r="F222" s="130"/>
    </row>
    <row r="223" spans="2:6" ht="15">
      <c r="B223" s="130"/>
      <c r="C223" s="130"/>
      <c r="D223" s="130"/>
      <c r="E223" s="130"/>
      <c r="F223" s="130"/>
    </row>
    <row r="224" spans="2:6" ht="15">
      <c r="B224" s="130"/>
      <c r="C224" s="130"/>
      <c r="D224" s="130"/>
      <c r="E224" s="130"/>
      <c r="F224" s="130"/>
    </row>
    <row r="225" spans="2:6" ht="15">
      <c r="B225" s="130"/>
      <c r="C225" s="130"/>
      <c r="D225" s="130"/>
      <c r="E225" s="130"/>
      <c r="F225" s="130"/>
    </row>
    <row r="226" spans="2:6" ht="15">
      <c r="B226" s="130"/>
      <c r="C226" s="130"/>
      <c r="D226" s="130"/>
      <c r="E226" s="130"/>
      <c r="F226" s="130"/>
    </row>
    <row r="227" spans="2:6" ht="15">
      <c r="B227" s="130"/>
      <c r="C227" s="130"/>
      <c r="D227" s="130"/>
      <c r="E227" s="130"/>
      <c r="F227" s="130"/>
    </row>
    <row r="228" spans="2:6" ht="15">
      <c r="B228" s="130"/>
      <c r="C228" s="130"/>
      <c r="D228" s="130"/>
      <c r="E228" s="130"/>
      <c r="F228" s="130"/>
    </row>
    <row r="229" spans="2:6" ht="15">
      <c r="B229" s="130"/>
      <c r="C229" s="130"/>
      <c r="D229" s="130"/>
      <c r="E229" s="130"/>
      <c r="F229" s="130"/>
    </row>
    <row r="230" spans="2:6" ht="15">
      <c r="B230" s="130"/>
      <c r="C230" s="130"/>
      <c r="D230" s="130"/>
      <c r="E230" s="130"/>
      <c r="F230" s="130"/>
    </row>
    <row r="231" spans="2:6" ht="15">
      <c r="B231" s="130"/>
      <c r="C231" s="130"/>
      <c r="D231" s="130"/>
      <c r="E231" s="130"/>
      <c r="F231" s="130"/>
    </row>
    <row r="232" spans="2:6" ht="15">
      <c r="B232" s="130"/>
      <c r="C232" s="130"/>
      <c r="D232" s="130"/>
      <c r="E232" s="130"/>
      <c r="F232" s="130"/>
    </row>
    <row r="233" spans="2:6" ht="15">
      <c r="B233" s="130"/>
      <c r="C233" s="130"/>
      <c r="D233" s="130"/>
      <c r="E233" s="130"/>
      <c r="F233" s="130"/>
    </row>
    <row r="234" spans="2:6" ht="15">
      <c r="B234" s="130"/>
      <c r="C234" s="130"/>
      <c r="D234" s="130"/>
      <c r="E234" s="130"/>
      <c r="F234" s="130"/>
    </row>
    <row r="235" spans="2:6" ht="15">
      <c r="B235" s="130"/>
      <c r="C235" s="130"/>
      <c r="D235" s="130"/>
      <c r="E235" s="130"/>
      <c r="F235" s="130"/>
    </row>
    <row r="236" spans="2:6" ht="15">
      <c r="B236" s="130"/>
      <c r="C236" s="130"/>
      <c r="D236" s="130"/>
      <c r="E236" s="130"/>
      <c r="F236" s="130"/>
    </row>
    <row r="237" spans="2:6" ht="15">
      <c r="B237" s="130"/>
      <c r="C237" s="130"/>
      <c r="D237" s="130"/>
      <c r="E237" s="130"/>
      <c r="F237" s="130"/>
    </row>
    <row r="238" spans="2:6" ht="15">
      <c r="B238" s="130"/>
      <c r="C238" s="130"/>
      <c r="D238" s="130"/>
      <c r="E238" s="130"/>
      <c r="F238" s="130"/>
    </row>
    <row r="239" spans="2:6" ht="15">
      <c r="B239" s="130"/>
      <c r="C239" s="130"/>
      <c r="D239" s="130"/>
      <c r="E239" s="130"/>
      <c r="F239" s="130"/>
    </row>
    <row r="240" spans="2:6" ht="15">
      <c r="B240" s="130"/>
      <c r="C240" s="130"/>
      <c r="D240" s="130"/>
      <c r="E240" s="130"/>
      <c r="F240" s="130"/>
    </row>
    <row r="241" spans="2:6" ht="15">
      <c r="B241" s="130"/>
      <c r="C241" s="130"/>
      <c r="D241" s="130"/>
      <c r="E241" s="130"/>
      <c r="F241" s="130"/>
    </row>
    <row r="242" spans="2:6" ht="15">
      <c r="B242" s="130"/>
      <c r="C242" s="130"/>
      <c r="D242" s="130"/>
      <c r="E242" s="130"/>
      <c r="F242" s="130"/>
    </row>
    <row r="243" spans="2:6" ht="15">
      <c r="B243" s="130"/>
      <c r="C243" s="130"/>
      <c r="D243" s="130"/>
      <c r="E243" s="130"/>
      <c r="F243" s="130"/>
    </row>
    <row r="244" spans="2:6" ht="15">
      <c r="B244" s="130"/>
      <c r="C244" s="130"/>
      <c r="D244" s="130"/>
      <c r="E244" s="130"/>
      <c r="F244" s="130"/>
    </row>
    <row r="245" spans="2:6" ht="15">
      <c r="B245" s="130"/>
      <c r="C245" s="130"/>
      <c r="D245" s="130"/>
      <c r="E245" s="130"/>
      <c r="F245" s="130"/>
    </row>
    <row r="246" spans="2:6" ht="15">
      <c r="B246" s="130"/>
      <c r="C246" s="130"/>
      <c r="D246" s="130"/>
      <c r="E246" s="130"/>
      <c r="F246" s="130"/>
    </row>
    <row r="247" spans="2:6" ht="15">
      <c r="B247" s="130"/>
      <c r="C247" s="130"/>
      <c r="D247" s="130"/>
      <c r="E247" s="130"/>
      <c r="F247" s="130"/>
    </row>
    <row r="248" spans="2:6" ht="15">
      <c r="B248" s="130"/>
      <c r="C248" s="130"/>
      <c r="D248" s="130"/>
      <c r="E248" s="130"/>
      <c r="F248" s="130"/>
    </row>
    <row r="249" spans="2:6" ht="15">
      <c r="B249" s="130"/>
      <c r="C249" s="130"/>
      <c r="D249" s="130"/>
      <c r="E249" s="130"/>
      <c r="F249" s="130"/>
    </row>
    <row r="250" spans="2:6" ht="15">
      <c r="B250" s="130"/>
      <c r="C250" s="130"/>
      <c r="D250" s="130"/>
      <c r="E250" s="130"/>
      <c r="F250" s="130"/>
    </row>
    <row r="251" spans="2:6" ht="15">
      <c r="B251" s="130"/>
      <c r="C251" s="130"/>
      <c r="D251" s="130"/>
      <c r="E251" s="130"/>
      <c r="F251" s="130"/>
    </row>
    <row r="252" spans="2:6" ht="15">
      <c r="B252" s="130"/>
      <c r="C252" s="130"/>
      <c r="D252" s="130"/>
      <c r="E252" s="130"/>
      <c r="F252" s="130"/>
    </row>
    <row r="253" spans="2:6" ht="15">
      <c r="B253" s="130"/>
      <c r="C253" s="130"/>
      <c r="D253" s="130"/>
      <c r="E253" s="130"/>
      <c r="F253" s="130"/>
    </row>
    <row r="254" spans="2:6" ht="15">
      <c r="B254" s="130"/>
      <c r="C254" s="130"/>
      <c r="D254" s="130"/>
      <c r="E254" s="130"/>
      <c r="F254" s="130"/>
    </row>
    <row r="255" spans="2:6" ht="15">
      <c r="B255" s="130"/>
      <c r="C255" s="130"/>
      <c r="D255" s="130"/>
      <c r="E255" s="130"/>
      <c r="F255" s="130"/>
    </row>
    <row r="256" spans="2:6" ht="15">
      <c r="B256" s="130"/>
      <c r="C256" s="130"/>
      <c r="D256" s="130"/>
      <c r="E256" s="130"/>
      <c r="F256" s="130"/>
    </row>
    <row r="257" spans="2:6" ht="15">
      <c r="B257" s="130"/>
      <c r="C257" s="130"/>
      <c r="D257" s="130"/>
      <c r="E257" s="130"/>
      <c r="F257" s="130"/>
    </row>
    <row r="258" spans="2:6" ht="15">
      <c r="B258" s="130"/>
      <c r="C258" s="130"/>
      <c r="D258" s="130"/>
      <c r="E258" s="130"/>
      <c r="F258" s="130"/>
    </row>
    <row r="259" spans="2:6" ht="15">
      <c r="B259" s="130"/>
      <c r="C259" s="130"/>
      <c r="D259" s="130"/>
      <c r="E259" s="130"/>
      <c r="F259" s="130"/>
    </row>
    <row r="260" spans="2:6" ht="15">
      <c r="B260" s="130"/>
      <c r="C260" s="130"/>
      <c r="D260" s="130"/>
      <c r="E260" s="130"/>
      <c r="F260" s="130"/>
    </row>
    <row r="261" spans="2:6" ht="15">
      <c r="B261" s="130"/>
      <c r="C261" s="130"/>
      <c r="D261" s="130"/>
      <c r="E261" s="130"/>
      <c r="F261" s="130"/>
    </row>
    <row r="262" spans="2:6" ht="15">
      <c r="B262" s="130"/>
      <c r="C262" s="130"/>
      <c r="D262" s="130"/>
      <c r="E262" s="130"/>
      <c r="F262" s="130"/>
    </row>
  </sheetData>
  <sheetProtection/>
  <mergeCells count="6">
    <mergeCell ref="A10:B12"/>
    <mergeCell ref="C1:D1"/>
    <mergeCell ref="B3:D3"/>
    <mergeCell ref="A4:D4"/>
    <mergeCell ref="B6:D6"/>
    <mergeCell ref="B7:D7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4" sqref="A4:G4"/>
    </sheetView>
  </sheetViews>
  <sheetFormatPr defaultColWidth="9.00390625" defaultRowHeight="12.75"/>
  <cols>
    <col min="1" max="2" width="9.125" style="54" customWidth="1"/>
    <col min="3" max="3" width="14.125" style="54" customWidth="1"/>
    <col min="4" max="4" width="13.875" style="54" customWidth="1"/>
    <col min="5" max="5" width="9.125" style="54" customWidth="1"/>
    <col min="6" max="6" width="14.25390625" style="54" customWidth="1"/>
    <col min="7" max="7" width="13.125" style="54" customWidth="1"/>
    <col min="8" max="16384" width="9.125" style="386" customWidth="1"/>
  </cols>
  <sheetData>
    <row r="2" spans="1:7" s="390" customFormat="1" ht="15.75">
      <c r="A2" s="635" t="s">
        <v>10</v>
      </c>
      <c r="B2" s="635"/>
      <c r="C2" s="635"/>
      <c r="D2" s="635"/>
      <c r="E2" s="635"/>
      <c r="F2" s="635"/>
      <c r="G2" s="635"/>
    </row>
    <row r="4" spans="1:7" ht="15.75">
      <c r="A4" s="588"/>
      <c r="B4" s="588"/>
      <c r="C4" s="588"/>
      <c r="D4" s="588"/>
      <c r="E4" s="588"/>
      <c r="F4" s="588"/>
      <c r="G4" s="588"/>
    </row>
    <row r="5" spans="1:7" ht="15.75">
      <c r="A5" s="474" t="s">
        <v>661</v>
      </c>
      <c r="B5" s="474"/>
      <c r="C5" s="474"/>
      <c r="D5" s="474"/>
      <c r="E5" s="474"/>
      <c r="F5" s="474"/>
      <c r="G5" s="474"/>
    </row>
    <row r="6" spans="1:7" ht="15.75">
      <c r="A6" s="474" t="s">
        <v>781</v>
      </c>
      <c r="B6" s="474"/>
      <c r="C6" s="474"/>
      <c r="D6" s="474"/>
      <c r="E6" s="474"/>
      <c r="F6" s="474"/>
      <c r="G6" s="474"/>
    </row>
    <row r="7" ht="16.5" thickBot="1"/>
    <row r="8" spans="1:7" ht="15.75">
      <c r="A8" s="626" t="s">
        <v>782</v>
      </c>
      <c r="B8" s="627"/>
      <c r="C8" s="628"/>
      <c r="D8" s="632" t="s">
        <v>777</v>
      </c>
      <c r="E8" s="632" t="s">
        <v>778</v>
      </c>
      <c r="F8" s="632" t="s">
        <v>779</v>
      </c>
      <c r="G8" s="620" t="s">
        <v>780</v>
      </c>
    </row>
    <row r="9" spans="1:7" ht="15.75">
      <c r="A9" s="629"/>
      <c r="B9" s="630"/>
      <c r="C9" s="631"/>
      <c r="D9" s="633"/>
      <c r="E9" s="633"/>
      <c r="F9" s="633"/>
      <c r="G9" s="621"/>
    </row>
    <row r="10" spans="1:7" ht="29.25" customHeight="1" thickBot="1">
      <c r="A10" s="629"/>
      <c r="B10" s="630"/>
      <c r="C10" s="631"/>
      <c r="D10" s="634"/>
      <c r="E10" s="634"/>
      <c r="F10" s="634"/>
      <c r="G10" s="622"/>
    </row>
    <row r="11" spans="1:7" ht="22.5" customHeight="1">
      <c r="A11" s="623" t="s">
        <v>485</v>
      </c>
      <c r="B11" s="624"/>
      <c r="C11" s="625"/>
      <c r="D11" s="391">
        <v>1</v>
      </c>
      <c r="E11" s="385"/>
      <c r="F11" s="385">
        <v>1</v>
      </c>
      <c r="G11" s="388">
        <v>0.9</v>
      </c>
    </row>
    <row r="12" spans="1:7" ht="22.5" customHeight="1">
      <c r="A12" s="618" t="s">
        <v>786</v>
      </c>
      <c r="B12" s="618"/>
      <c r="C12" s="619"/>
      <c r="D12" s="385"/>
      <c r="E12" s="385"/>
      <c r="F12" s="385"/>
      <c r="G12" s="388">
        <v>0.1</v>
      </c>
    </row>
    <row r="13" spans="1:7" ht="22.5" customHeight="1">
      <c r="A13" s="618" t="s">
        <v>582</v>
      </c>
      <c r="B13" s="618"/>
      <c r="C13" s="619"/>
      <c r="D13" s="385">
        <v>0.5</v>
      </c>
      <c r="E13" s="385"/>
      <c r="F13" s="385">
        <v>0.5</v>
      </c>
      <c r="G13" s="388">
        <v>0.5</v>
      </c>
    </row>
    <row r="14" spans="1:7" ht="22.5" customHeight="1">
      <c r="A14" s="618" t="s">
        <v>783</v>
      </c>
      <c r="B14" s="618"/>
      <c r="C14" s="619"/>
      <c r="D14" s="385">
        <v>0.5</v>
      </c>
      <c r="E14" s="385"/>
      <c r="F14" s="385">
        <v>0.5</v>
      </c>
      <c r="G14" s="388">
        <v>0.5</v>
      </c>
    </row>
    <row r="15" spans="1:7" ht="24.75" customHeight="1">
      <c r="A15" s="613" t="s">
        <v>784</v>
      </c>
      <c r="B15" s="613"/>
      <c r="C15" s="614"/>
      <c r="D15" s="385">
        <v>0.5</v>
      </c>
      <c r="E15" s="385"/>
      <c r="F15" s="385">
        <v>0.5</v>
      </c>
      <c r="G15" s="388">
        <v>0.5</v>
      </c>
    </row>
    <row r="16" spans="1:7" ht="22.5" customHeight="1">
      <c r="A16" s="618" t="s">
        <v>486</v>
      </c>
      <c r="B16" s="618"/>
      <c r="C16" s="619"/>
      <c r="D16" s="385">
        <v>1</v>
      </c>
      <c r="E16" s="385"/>
      <c r="F16" s="385">
        <v>1</v>
      </c>
      <c r="G16" s="388">
        <v>1</v>
      </c>
    </row>
    <row r="17" spans="1:7" ht="22.5" customHeight="1">
      <c r="A17" s="618" t="s">
        <v>604</v>
      </c>
      <c r="B17" s="618" t="s">
        <v>604</v>
      </c>
      <c r="C17" s="619" t="s">
        <v>604</v>
      </c>
      <c r="D17" s="385">
        <v>0.2</v>
      </c>
      <c r="E17" s="385"/>
      <c r="F17" s="385">
        <v>0.2</v>
      </c>
      <c r="G17" s="388">
        <v>0.2</v>
      </c>
    </row>
    <row r="18" spans="1:7" ht="29.25" customHeight="1" thickBot="1">
      <c r="A18" s="613" t="s">
        <v>785</v>
      </c>
      <c r="B18" s="613" t="s">
        <v>785</v>
      </c>
      <c r="C18" s="614" t="s">
        <v>785</v>
      </c>
      <c r="D18" s="385">
        <v>1.05</v>
      </c>
      <c r="E18" s="385"/>
      <c r="F18" s="385">
        <v>1.05</v>
      </c>
      <c r="G18" s="388">
        <v>1.05</v>
      </c>
    </row>
    <row r="19" spans="1:7" ht="36.75" customHeight="1" thickBot="1">
      <c r="A19" s="615" t="s">
        <v>483</v>
      </c>
      <c r="B19" s="616"/>
      <c r="C19" s="617"/>
      <c r="D19" s="387">
        <f>SUM(D11:D18)</f>
        <v>4.75</v>
      </c>
      <c r="E19" s="387">
        <f>SUM(E11:E18)</f>
        <v>0</v>
      </c>
      <c r="F19" s="387">
        <f>SUM(F11:F18)</f>
        <v>4.75</v>
      </c>
      <c r="G19" s="389">
        <f>SUM(G11:G18)</f>
        <v>4.75</v>
      </c>
    </row>
  </sheetData>
  <mergeCells count="18">
    <mergeCell ref="A2:G2"/>
    <mergeCell ref="A4:G4"/>
    <mergeCell ref="A5:G5"/>
    <mergeCell ref="A6:G6"/>
    <mergeCell ref="G8:G10"/>
    <mergeCell ref="A11:C11"/>
    <mergeCell ref="A12:C12"/>
    <mergeCell ref="A13:C13"/>
    <mergeCell ref="A8:C10"/>
    <mergeCell ref="D8:D10"/>
    <mergeCell ref="E8:E10"/>
    <mergeCell ref="F8:F10"/>
    <mergeCell ref="A18:C18"/>
    <mergeCell ref="A19:C19"/>
    <mergeCell ref="A14:C14"/>
    <mergeCell ref="A15:C15"/>
    <mergeCell ref="A16:C16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O9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9.125" style="161" customWidth="1"/>
    <col min="3" max="3" width="16.625" style="161" customWidth="1"/>
    <col min="4" max="4" width="12.125" style="161" customWidth="1"/>
    <col min="5" max="12" width="11.75390625" style="161" customWidth="1"/>
    <col min="13" max="13" width="10.875" style="161" customWidth="1"/>
    <col min="14" max="16384" width="9.125" style="161" customWidth="1"/>
  </cols>
  <sheetData>
    <row r="1" spans="1:13" s="104" customFormat="1" ht="15.75">
      <c r="A1" s="610"/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</row>
    <row r="2" spans="1:13" s="77" customFormat="1" ht="15.75">
      <c r="A2" s="611" t="s">
        <v>11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</row>
    <row r="3" s="77" customFormat="1" ht="15.75"/>
    <row r="4" spans="1:15" ht="15.75">
      <c r="A4" s="554" t="s">
        <v>768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424"/>
      <c r="O4" s="424"/>
    </row>
    <row r="5" spans="1:15" ht="15.75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4"/>
      <c r="O5" s="424"/>
    </row>
    <row r="6" spans="1:15" ht="15.75">
      <c r="A6" s="426" t="s">
        <v>805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4"/>
      <c r="O6" s="424"/>
    </row>
    <row r="7" spans="1:15" ht="18.75">
      <c r="A7" s="428"/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4"/>
      <c r="O7" s="424"/>
    </row>
    <row r="8" spans="1:15" ht="15.75">
      <c r="A8" s="429" t="s">
        <v>806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24"/>
      <c r="O8" s="424"/>
    </row>
    <row r="9" spans="1:15" ht="19.5" thickBot="1">
      <c r="A9" s="428"/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4"/>
      <c r="O9" s="424"/>
    </row>
    <row r="10" spans="1:15" ht="16.5" thickBot="1">
      <c r="A10" s="645" t="s">
        <v>390</v>
      </c>
      <c r="B10" s="646"/>
      <c r="C10" s="646"/>
      <c r="D10" s="683" t="s">
        <v>391</v>
      </c>
      <c r="E10" s="684"/>
      <c r="F10" s="685"/>
      <c r="G10" s="683" t="s">
        <v>392</v>
      </c>
      <c r="H10" s="684"/>
      <c r="I10" s="685"/>
      <c r="J10" s="683" t="s">
        <v>393</v>
      </c>
      <c r="K10" s="684"/>
      <c r="L10" s="685"/>
      <c r="M10" s="642" t="s">
        <v>394</v>
      </c>
      <c r="N10" s="424"/>
      <c r="O10" s="424"/>
    </row>
    <row r="11" spans="1:15" ht="15.75">
      <c r="A11" s="647"/>
      <c r="B11" s="648"/>
      <c r="C11" s="648"/>
      <c r="D11" s="431" t="s">
        <v>395</v>
      </c>
      <c r="E11" s="432" t="s">
        <v>396</v>
      </c>
      <c r="F11" s="433" t="s">
        <v>397</v>
      </c>
      <c r="G11" s="432" t="s">
        <v>398</v>
      </c>
      <c r="H11" s="432" t="s">
        <v>396</v>
      </c>
      <c r="I11" s="433" t="s">
        <v>399</v>
      </c>
      <c r="J11" s="432" t="s">
        <v>398</v>
      </c>
      <c r="K11" s="433" t="s">
        <v>396</v>
      </c>
      <c r="L11" s="432" t="s">
        <v>399</v>
      </c>
      <c r="M11" s="643"/>
      <c r="N11" s="424"/>
      <c r="O11" s="424"/>
    </row>
    <row r="12" spans="1:15" ht="16.5" thickBot="1">
      <c r="A12" s="647"/>
      <c r="B12" s="648"/>
      <c r="C12" s="648"/>
      <c r="D12" s="434" t="s">
        <v>400</v>
      </c>
      <c r="E12" s="435" t="s">
        <v>401</v>
      </c>
      <c r="F12" s="436" t="s">
        <v>402</v>
      </c>
      <c r="G12" s="437" t="s">
        <v>400</v>
      </c>
      <c r="H12" s="435" t="s">
        <v>401</v>
      </c>
      <c r="I12" s="436" t="s">
        <v>402</v>
      </c>
      <c r="J12" s="437" t="s">
        <v>400</v>
      </c>
      <c r="K12" s="436" t="s">
        <v>401</v>
      </c>
      <c r="L12" s="435" t="s">
        <v>402</v>
      </c>
      <c r="M12" s="644"/>
      <c r="N12" s="424"/>
      <c r="O12" s="424"/>
    </row>
    <row r="13" spans="1:15" ht="12.75" customHeight="1">
      <c r="A13" s="686" t="s">
        <v>807</v>
      </c>
      <c r="B13" s="687"/>
      <c r="C13" s="688"/>
      <c r="D13" s="652" t="s">
        <v>449</v>
      </c>
      <c r="E13" s="649" t="s">
        <v>449</v>
      </c>
      <c r="F13" s="649" t="s">
        <v>449</v>
      </c>
      <c r="G13" s="649" t="s">
        <v>449</v>
      </c>
      <c r="H13" s="649" t="s">
        <v>449</v>
      </c>
      <c r="I13" s="649" t="s">
        <v>449</v>
      </c>
      <c r="J13" s="649" t="s">
        <v>449</v>
      </c>
      <c r="K13" s="649" t="s">
        <v>449</v>
      </c>
      <c r="L13" s="649" t="s">
        <v>449</v>
      </c>
      <c r="M13" s="649" t="s">
        <v>449</v>
      </c>
      <c r="N13" s="424"/>
      <c r="O13" s="424"/>
    </row>
    <row r="14" spans="1:15" ht="12.75" customHeight="1">
      <c r="A14" s="689"/>
      <c r="B14" s="690"/>
      <c r="C14" s="691"/>
      <c r="D14" s="653"/>
      <c r="E14" s="650"/>
      <c r="F14" s="650"/>
      <c r="G14" s="650"/>
      <c r="H14" s="650"/>
      <c r="I14" s="650"/>
      <c r="J14" s="650"/>
      <c r="K14" s="650"/>
      <c r="L14" s="650"/>
      <c r="M14" s="650"/>
      <c r="N14" s="424"/>
      <c r="O14" s="424"/>
    </row>
    <row r="15" spans="1:15" ht="13.5" customHeight="1" thickBot="1">
      <c r="A15" s="692"/>
      <c r="B15" s="693"/>
      <c r="C15" s="694"/>
      <c r="D15" s="654"/>
      <c r="E15" s="651"/>
      <c r="F15" s="651"/>
      <c r="G15" s="651"/>
      <c r="H15" s="651"/>
      <c r="I15" s="651"/>
      <c r="J15" s="651"/>
      <c r="K15" s="651"/>
      <c r="L15" s="651"/>
      <c r="M15" s="651"/>
      <c r="N15" s="424"/>
      <c r="O15" s="424"/>
    </row>
    <row r="16" spans="1:15" ht="12.75" customHeight="1" thickBot="1">
      <c r="A16" s="697" t="s">
        <v>483</v>
      </c>
      <c r="B16" s="698"/>
      <c r="C16" s="699"/>
      <c r="D16" s="703" t="s">
        <v>449</v>
      </c>
      <c r="E16" s="695"/>
      <c r="F16" s="705"/>
      <c r="G16" s="695"/>
      <c r="H16" s="695"/>
      <c r="I16" s="695"/>
      <c r="J16" s="695"/>
      <c r="K16" s="695"/>
      <c r="L16" s="695"/>
      <c r="M16" s="695"/>
      <c r="N16" s="424"/>
      <c r="O16" s="424"/>
    </row>
    <row r="17" spans="1:15" ht="13.5" customHeight="1" thickBot="1">
      <c r="A17" s="700"/>
      <c r="B17" s="701"/>
      <c r="C17" s="702"/>
      <c r="D17" s="704"/>
      <c r="E17" s="696"/>
      <c r="F17" s="706"/>
      <c r="G17" s="696"/>
      <c r="H17" s="696"/>
      <c r="I17" s="696"/>
      <c r="J17" s="696"/>
      <c r="K17" s="696"/>
      <c r="L17" s="696"/>
      <c r="M17" s="696"/>
      <c r="N17" s="424"/>
      <c r="O17" s="424"/>
    </row>
    <row r="18" spans="1:15" ht="18.75">
      <c r="A18" s="428"/>
      <c r="B18" s="428"/>
      <c r="C18" s="428"/>
      <c r="D18" s="438"/>
      <c r="E18" s="428"/>
      <c r="F18" s="439"/>
      <c r="G18" s="428"/>
      <c r="H18" s="428"/>
      <c r="I18" s="428"/>
      <c r="J18" s="428"/>
      <c r="K18" s="428"/>
      <c r="L18" s="428"/>
      <c r="M18" s="428"/>
      <c r="N18" s="424"/>
      <c r="O18" s="424"/>
    </row>
    <row r="19" spans="1:15" ht="15.75">
      <c r="A19" s="429" t="s">
        <v>343</v>
      </c>
      <c r="B19" s="429"/>
      <c r="C19" s="429"/>
      <c r="D19" s="429"/>
      <c r="E19" s="429"/>
      <c r="F19" s="207"/>
      <c r="G19" s="429"/>
      <c r="H19" s="429"/>
      <c r="I19" s="429"/>
      <c r="J19" s="429"/>
      <c r="K19" s="429"/>
      <c r="L19" s="429"/>
      <c r="M19" s="429"/>
      <c r="N19" s="424"/>
      <c r="O19" s="424"/>
    </row>
    <row r="20" spans="1:15" ht="18.75">
      <c r="A20" s="440" t="s">
        <v>344</v>
      </c>
      <c r="B20" s="440"/>
      <c r="C20" s="440"/>
      <c r="D20" s="440"/>
      <c r="E20" s="440"/>
      <c r="F20" s="208">
        <v>0</v>
      </c>
      <c r="G20" s="441" t="s">
        <v>402</v>
      </c>
      <c r="H20" s="428"/>
      <c r="I20" s="428"/>
      <c r="J20" s="428"/>
      <c r="K20" s="428"/>
      <c r="L20" s="428"/>
      <c r="M20" s="428"/>
      <c r="N20" s="424"/>
      <c r="O20" s="424"/>
    </row>
    <row r="21" spans="1:15" ht="18.75">
      <c r="A21" s="440" t="s">
        <v>345</v>
      </c>
      <c r="B21" s="440"/>
      <c r="C21" s="440"/>
      <c r="D21" s="440"/>
      <c r="E21" s="440"/>
      <c r="F21" s="208">
        <v>148</v>
      </c>
      <c r="G21" s="441" t="s">
        <v>402</v>
      </c>
      <c r="H21" s="428"/>
      <c r="I21" s="428"/>
      <c r="J21" s="428"/>
      <c r="K21" s="428"/>
      <c r="L21" s="428"/>
      <c r="M21" s="428"/>
      <c r="N21" s="424"/>
      <c r="O21" s="424"/>
    </row>
    <row r="22" spans="1:15" ht="19.5">
      <c r="A22" s="440" t="s">
        <v>808</v>
      </c>
      <c r="B22" s="440"/>
      <c r="C22" s="440"/>
      <c r="D22" s="440"/>
      <c r="E22" s="440"/>
      <c r="F22" s="209">
        <v>36</v>
      </c>
      <c r="G22" s="442" t="s">
        <v>402</v>
      </c>
      <c r="H22" s="428"/>
      <c r="I22" s="428"/>
      <c r="J22" s="428"/>
      <c r="K22" s="428"/>
      <c r="L22" s="428"/>
      <c r="M22" s="428"/>
      <c r="N22" s="424"/>
      <c r="O22" s="424"/>
    </row>
    <row r="23" spans="1:15" ht="18.75">
      <c r="A23" s="440" t="s">
        <v>346</v>
      </c>
      <c r="B23" s="440"/>
      <c r="C23" s="440"/>
      <c r="D23" s="440"/>
      <c r="E23" s="440"/>
      <c r="F23" s="210">
        <v>184</v>
      </c>
      <c r="G23" s="443" t="s">
        <v>402</v>
      </c>
      <c r="H23" s="428"/>
      <c r="I23" s="428"/>
      <c r="J23" s="428"/>
      <c r="K23" s="428"/>
      <c r="L23" s="428"/>
      <c r="M23" s="428"/>
      <c r="N23" s="424"/>
      <c r="O23" s="424"/>
    </row>
    <row r="24" spans="1:15" ht="11.25" customHeight="1">
      <c r="A24" s="440"/>
      <c r="B24" s="440"/>
      <c r="C24" s="440"/>
      <c r="D24" s="440"/>
      <c r="E24" s="440"/>
      <c r="F24" s="210"/>
      <c r="G24" s="443"/>
      <c r="H24" s="428"/>
      <c r="I24" s="428"/>
      <c r="J24" s="428"/>
      <c r="K24" s="428"/>
      <c r="L24" s="428"/>
      <c r="M24" s="428"/>
      <c r="N24" s="424"/>
      <c r="O24" s="424"/>
    </row>
    <row r="25" spans="1:15" ht="15.75">
      <c r="A25" s="429" t="s">
        <v>809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24"/>
      <c r="O25" s="424"/>
    </row>
    <row r="26" spans="1:15" ht="19.5" thickBot="1">
      <c r="A26" s="440"/>
      <c r="B26" s="440"/>
      <c r="C26" s="440"/>
      <c r="D26" s="440"/>
      <c r="E26" s="440"/>
      <c r="F26" s="210"/>
      <c r="G26" s="443"/>
      <c r="H26" s="428"/>
      <c r="I26" s="428"/>
      <c r="J26" s="428"/>
      <c r="K26" s="428"/>
      <c r="L26" s="428"/>
      <c r="M26" s="428"/>
      <c r="N26" s="424"/>
      <c r="O26" s="424"/>
    </row>
    <row r="27" spans="1:15" ht="16.5" thickBot="1">
      <c r="A27" s="645" t="s">
        <v>390</v>
      </c>
      <c r="B27" s="646"/>
      <c r="C27" s="646"/>
      <c r="D27" s="683" t="s">
        <v>391</v>
      </c>
      <c r="E27" s="684"/>
      <c r="F27" s="685"/>
      <c r="G27" s="683" t="s">
        <v>392</v>
      </c>
      <c r="H27" s="684"/>
      <c r="I27" s="685"/>
      <c r="J27" s="683" t="s">
        <v>393</v>
      </c>
      <c r="K27" s="684"/>
      <c r="L27" s="685"/>
      <c r="M27" s="642" t="s">
        <v>394</v>
      </c>
      <c r="N27" s="424"/>
      <c r="O27" s="424"/>
    </row>
    <row r="28" spans="1:15" ht="15.75">
      <c r="A28" s="647"/>
      <c r="B28" s="648"/>
      <c r="C28" s="648"/>
      <c r="D28" s="431" t="s">
        <v>395</v>
      </c>
      <c r="E28" s="432" t="s">
        <v>396</v>
      </c>
      <c r="F28" s="433" t="s">
        <v>397</v>
      </c>
      <c r="G28" s="432" t="s">
        <v>398</v>
      </c>
      <c r="H28" s="432" t="s">
        <v>396</v>
      </c>
      <c r="I28" s="433" t="s">
        <v>399</v>
      </c>
      <c r="J28" s="432" t="s">
        <v>398</v>
      </c>
      <c r="K28" s="433" t="s">
        <v>396</v>
      </c>
      <c r="L28" s="432" t="s">
        <v>399</v>
      </c>
      <c r="M28" s="643"/>
      <c r="N28" s="424"/>
      <c r="O28" s="424"/>
    </row>
    <row r="29" spans="1:15" ht="16.5" thickBot="1">
      <c r="A29" s="647"/>
      <c r="B29" s="648"/>
      <c r="C29" s="648"/>
      <c r="D29" s="434" t="s">
        <v>400</v>
      </c>
      <c r="E29" s="435" t="s">
        <v>401</v>
      </c>
      <c r="F29" s="436" t="s">
        <v>402</v>
      </c>
      <c r="G29" s="437" t="s">
        <v>400</v>
      </c>
      <c r="H29" s="435" t="s">
        <v>401</v>
      </c>
      <c r="I29" s="436" t="s">
        <v>402</v>
      </c>
      <c r="J29" s="437" t="s">
        <v>400</v>
      </c>
      <c r="K29" s="436" t="s">
        <v>401</v>
      </c>
      <c r="L29" s="435" t="s">
        <v>402</v>
      </c>
      <c r="M29" s="644"/>
      <c r="N29" s="424"/>
      <c r="O29" s="424"/>
    </row>
    <row r="30" spans="1:15" ht="12.75">
      <c r="A30" s="686" t="s">
        <v>810</v>
      </c>
      <c r="B30" s="687"/>
      <c r="C30" s="688"/>
      <c r="D30" s="652" t="s">
        <v>811</v>
      </c>
      <c r="E30" s="649"/>
      <c r="F30" s="707" t="s">
        <v>449</v>
      </c>
      <c r="G30" s="709"/>
      <c r="H30" s="709"/>
      <c r="I30" s="709"/>
      <c r="J30" s="649"/>
      <c r="K30" s="649"/>
      <c r="L30" s="649"/>
      <c r="M30" s="710" t="s">
        <v>449</v>
      </c>
      <c r="N30" s="424"/>
      <c r="O30" s="424"/>
    </row>
    <row r="31" spans="1:15" ht="12.75">
      <c r="A31" s="689"/>
      <c r="B31" s="690"/>
      <c r="C31" s="691"/>
      <c r="D31" s="653"/>
      <c r="E31" s="650"/>
      <c r="F31" s="664"/>
      <c r="G31" s="650"/>
      <c r="H31" s="650"/>
      <c r="I31" s="650"/>
      <c r="J31" s="650"/>
      <c r="K31" s="650"/>
      <c r="L31" s="650"/>
      <c r="M31" s="650"/>
      <c r="N31" s="424"/>
      <c r="O31" s="424"/>
    </row>
    <row r="32" spans="1:15" ht="12.75">
      <c r="A32" s="692"/>
      <c r="B32" s="693"/>
      <c r="C32" s="694"/>
      <c r="D32" s="654"/>
      <c r="E32" s="651"/>
      <c r="F32" s="708"/>
      <c r="G32" s="650"/>
      <c r="H32" s="650"/>
      <c r="I32" s="650"/>
      <c r="J32" s="651"/>
      <c r="K32" s="651"/>
      <c r="L32" s="651"/>
      <c r="M32" s="651"/>
      <c r="N32" s="424"/>
      <c r="O32" s="424"/>
    </row>
    <row r="33" spans="1:15" ht="12.75">
      <c r="A33" s="686" t="s">
        <v>812</v>
      </c>
      <c r="B33" s="687"/>
      <c r="C33" s="688"/>
      <c r="D33" s="652" t="s">
        <v>813</v>
      </c>
      <c r="E33" s="649"/>
      <c r="F33" s="707" t="s">
        <v>449</v>
      </c>
      <c r="G33" s="711"/>
      <c r="H33" s="711"/>
      <c r="I33" s="711"/>
      <c r="J33" s="649"/>
      <c r="K33" s="649"/>
      <c r="L33" s="649"/>
      <c r="M33" s="710" t="s">
        <v>449</v>
      </c>
      <c r="N33" s="424"/>
      <c r="O33" s="424"/>
    </row>
    <row r="34" spans="1:15" ht="12.75">
      <c r="A34" s="689"/>
      <c r="B34" s="690"/>
      <c r="C34" s="691"/>
      <c r="D34" s="653"/>
      <c r="E34" s="650"/>
      <c r="F34" s="664"/>
      <c r="G34" s="711"/>
      <c r="H34" s="711"/>
      <c r="I34" s="711"/>
      <c r="J34" s="650"/>
      <c r="K34" s="650"/>
      <c r="L34" s="650"/>
      <c r="M34" s="650"/>
      <c r="N34" s="424"/>
      <c r="O34" s="424"/>
    </row>
    <row r="35" spans="1:15" ht="12.75">
      <c r="A35" s="692"/>
      <c r="B35" s="693"/>
      <c r="C35" s="694"/>
      <c r="D35" s="654"/>
      <c r="E35" s="651"/>
      <c r="F35" s="708"/>
      <c r="G35" s="711"/>
      <c r="H35" s="711"/>
      <c r="I35" s="711"/>
      <c r="J35" s="651"/>
      <c r="K35" s="651"/>
      <c r="L35" s="651"/>
      <c r="M35" s="651"/>
      <c r="N35" s="424"/>
      <c r="O35" s="424"/>
    </row>
    <row r="36" spans="1:15" ht="12.75">
      <c r="A36" s="686" t="s">
        <v>347</v>
      </c>
      <c r="B36" s="687"/>
      <c r="C36" s="688"/>
      <c r="D36" s="652" t="s">
        <v>348</v>
      </c>
      <c r="E36" s="649"/>
      <c r="F36" s="707">
        <v>6</v>
      </c>
      <c r="G36" s="711"/>
      <c r="H36" s="711"/>
      <c r="I36" s="711"/>
      <c r="J36" s="649"/>
      <c r="K36" s="649"/>
      <c r="L36" s="649"/>
      <c r="M36" s="710">
        <v>6</v>
      </c>
      <c r="N36" s="424"/>
      <c r="O36" s="424"/>
    </row>
    <row r="37" spans="1:15" ht="12.75">
      <c r="A37" s="689"/>
      <c r="B37" s="690"/>
      <c r="C37" s="691"/>
      <c r="D37" s="653"/>
      <c r="E37" s="650"/>
      <c r="F37" s="664"/>
      <c r="G37" s="711"/>
      <c r="H37" s="711"/>
      <c r="I37" s="711"/>
      <c r="J37" s="650"/>
      <c r="K37" s="650"/>
      <c r="L37" s="650"/>
      <c r="M37" s="650"/>
      <c r="N37" s="424"/>
      <c r="O37" s="424"/>
    </row>
    <row r="38" spans="1:15" ht="12.75">
      <c r="A38" s="692"/>
      <c r="B38" s="693"/>
      <c r="C38" s="694"/>
      <c r="D38" s="654"/>
      <c r="E38" s="651"/>
      <c r="F38" s="708"/>
      <c r="G38" s="711"/>
      <c r="H38" s="711"/>
      <c r="I38" s="711"/>
      <c r="J38" s="651"/>
      <c r="K38" s="651"/>
      <c r="L38" s="651"/>
      <c r="M38" s="651"/>
      <c r="N38" s="424"/>
      <c r="O38" s="424"/>
    </row>
    <row r="39" spans="1:15" ht="12.75">
      <c r="A39" s="686" t="s">
        <v>349</v>
      </c>
      <c r="B39" s="687"/>
      <c r="C39" s="688"/>
      <c r="D39" s="652"/>
      <c r="E39" s="649"/>
      <c r="F39" s="707"/>
      <c r="G39" s="712" t="s">
        <v>814</v>
      </c>
      <c r="H39" s="711"/>
      <c r="I39" s="713" t="s">
        <v>449</v>
      </c>
      <c r="J39" s="649"/>
      <c r="K39" s="649"/>
      <c r="L39" s="649"/>
      <c r="M39" s="710" t="s">
        <v>449</v>
      </c>
      <c r="N39" s="424"/>
      <c r="O39" s="424"/>
    </row>
    <row r="40" spans="1:15" ht="12.75">
      <c r="A40" s="689"/>
      <c r="B40" s="690"/>
      <c r="C40" s="691"/>
      <c r="D40" s="653"/>
      <c r="E40" s="650"/>
      <c r="F40" s="664"/>
      <c r="G40" s="712"/>
      <c r="H40" s="711"/>
      <c r="I40" s="713"/>
      <c r="J40" s="650"/>
      <c r="K40" s="650"/>
      <c r="L40" s="650"/>
      <c r="M40" s="650"/>
      <c r="N40" s="424"/>
      <c r="O40" s="424"/>
    </row>
    <row r="41" spans="1:15" ht="12.75">
      <c r="A41" s="692"/>
      <c r="B41" s="693"/>
      <c r="C41" s="694"/>
      <c r="D41" s="654"/>
      <c r="E41" s="651"/>
      <c r="F41" s="708"/>
      <c r="G41" s="712"/>
      <c r="H41" s="711"/>
      <c r="I41" s="713"/>
      <c r="J41" s="651"/>
      <c r="K41" s="651"/>
      <c r="L41" s="651"/>
      <c r="M41" s="651"/>
      <c r="N41" s="424"/>
      <c r="O41" s="424"/>
    </row>
    <row r="42" spans="1:15" ht="12.75">
      <c r="A42" s="686" t="s">
        <v>349</v>
      </c>
      <c r="B42" s="687"/>
      <c r="C42" s="688"/>
      <c r="D42" s="652"/>
      <c r="E42" s="649"/>
      <c r="F42" s="707"/>
      <c r="G42" s="712" t="s">
        <v>350</v>
      </c>
      <c r="H42" s="711"/>
      <c r="I42" s="713">
        <v>123</v>
      </c>
      <c r="J42" s="649"/>
      <c r="K42" s="649"/>
      <c r="L42" s="649"/>
      <c r="M42" s="710">
        <v>123</v>
      </c>
      <c r="N42" s="424"/>
      <c r="O42" s="424"/>
    </row>
    <row r="43" spans="1:15" ht="12.75">
      <c r="A43" s="689"/>
      <c r="B43" s="690"/>
      <c r="C43" s="691"/>
      <c r="D43" s="653"/>
      <c r="E43" s="650"/>
      <c r="F43" s="664"/>
      <c r="G43" s="712"/>
      <c r="H43" s="711"/>
      <c r="I43" s="713"/>
      <c r="J43" s="650"/>
      <c r="K43" s="650"/>
      <c r="L43" s="650"/>
      <c r="M43" s="650"/>
      <c r="N43" s="424"/>
      <c r="O43" s="424"/>
    </row>
    <row r="44" spans="1:15" ht="12.75">
      <c r="A44" s="692"/>
      <c r="B44" s="693"/>
      <c r="C44" s="694"/>
      <c r="D44" s="654"/>
      <c r="E44" s="651"/>
      <c r="F44" s="708"/>
      <c r="G44" s="712"/>
      <c r="H44" s="711"/>
      <c r="I44" s="713"/>
      <c r="J44" s="651"/>
      <c r="K44" s="651"/>
      <c r="L44" s="651"/>
      <c r="M44" s="651"/>
      <c r="N44" s="424"/>
      <c r="O44" s="424"/>
    </row>
    <row r="45" spans="1:15" ht="12.75">
      <c r="A45" s="686" t="s">
        <v>349</v>
      </c>
      <c r="B45" s="687"/>
      <c r="C45" s="688"/>
      <c r="D45" s="652"/>
      <c r="E45" s="649"/>
      <c r="F45" s="707"/>
      <c r="G45" s="712" t="s">
        <v>815</v>
      </c>
      <c r="H45" s="711"/>
      <c r="I45" s="713" t="s">
        <v>449</v>
      </c>
      <c r="J45" s="649"/>
      <c r="K45" s="649"/>
      <c r="L45" s="649"/>
      <c r="M45" s="710" t="s">
        <v>449</v>
      </c>
      <c r="N45" s="424"/>
      <c r="O45" s="424"/>
    </row>
    <row r="46" spans="1:15" ht="12.75">
      <c r="A46" s="689"/>
      <c r="B46" s="690"/>
      <c r="C46" s="691"/>
      <c r="D46" s="653"/>
      <c r="E46" s="650"/>
      <c r="F46" s="664"/>
      <c r="G46" s="712"/>
      <c r="H46" s="711"/>
      <c r="I46" s="713"/>
      <c r="J46" s="650"/>
      <c r="K46" s="650"/>
      <c r="L46" s="650"/>
      <c r="M46" s="650"/>
      <c r="N46" s="424"/>
      <c r="O46" s="424"/>
    </row>
    <row r="47" spans="1:15" ht="12.75">
      <c r="A47" s="692"/>
      <c r="B47" s="693"/>
      <c r="C47" s="694"/>
      <c r="D47" s="654"/>
      <c r="E47" s="651"/>
      <c r="F47" s="708"/>
      <c r="G47" s="712"/>
      <c r="H47" s="711"/>
      <c r="I47" s="713"/>
      <c r="J47" s="651"/>
      <c r="K47" s="651"/>
      <c r="L47" s="651"/>
      <c r="M47" s="651"/>
      <c r="N47" s="444"/>
      <c r="O47" s="444"/>
    </row>
    <row r="48" spans="1:15" ht="12.75">
      <c r="A48" s="686" t="s">
        <v>349</v>
      </c>
      <c r="B48" s="687"/>
      <c r="C48" s="688"/>
      <c r="D48" s="652"/>
      <c r="E48" s="649"/>
      <c r="F48" s="707"/>
      <c r="G48" s="712" t="s">
        <v>816</v>
      </c>
      <c r="H48" s="711"/>
      <c r="I48" s="713" t="s">
        <v>449</v>
      </c>
      <c r="J48" s="649"/>
      <c r="K48" s="649"/>
      <c r="L48" s="649"/>
      <c r="M48" s="710" t="s">
        <v>449</v>
      </c>
      <c r="N48" s="444"/>
      <c r="O48" s="444"/>
    </row>
    <row r="49" spans="1:15" ht="12.75">
      <c r="A49" s="689"/>
      <c r="B49" s="690"/>
      <c r="C49" s="691"/>
      <c r="D49" s="653"/>
      <c r="E49" s="650"/>
      <c r="F49" s="664"/>
      <c r="G49" s="712"/>
      <c r="H49" s="711"/>
      <c r="I49" s="713"/>
      <c r="J49" s="650"/>
      <c r="K49" s="650"/>
      <c r="L49" s="650"/>
      <c r="M49" s="650"/>
      <c r="N49" s="444"/>
      <c r="O49" s="444"/>
    </row>
    <row r="50" spans="1:15" ht="13.5" thickBot="1">
      <c r="A50" s="692"/>
      <c r="B50" s="693"/>
      <c r="C50" s="694"/>
      <c r="D50" s="654"/>
      <c r="E50" s="651"/>
      <c r="F50" s="708"/>
      <c r="G50" s="712"/>
      <c r="H50" s="711"/>
      <c r="I50" s="713"/>
      <c r="J50" s="651"/>
      <c r="K50" s="651"/>
      <c r="L50" s="651"/>
      <c r="M50" s="651"/>
      <c r="N50" s="444"/>
      <c r="O50" s="444"/>
    </row>
    <row r="51" spans="1:15" ht="12.75">
      <c r="A51" s="697" t="s">
        <v>483</v>
      </c>
      <c r="B51" s="698"/>
      <c r="C51" s="699"/>
      <c r="D51" s="695"/>
      <c r="E51" s="695"/>
      <c r="F51" s="705">
        <v>6</v>
      </c>
      <c r="G51" s="695"/>
      <c r="H51" s="695"/>
      <c r="I51" s="714">
        <v>123</v>
      </c>
      <c r="J51" s="695"/>
      <c r="K51" s="695"/>
      <c r="L51" s="695" t="s">
        <v>449</v>
      </c>
      <c r="M51" s="714">
        <v>129</v>
      </c>
      <c r="N51" s="445"/>
      <c r="O51" s="445"/>
    </row>
    <row r="52" spans="1:15" ht="13.5" thickBot="1">
      <c r="A52" s="700"/>
      <c r="B52" s="701"/>
      <c r="C52" s="702"/>
      <c r="D52" s="696"/>
      <c r="E52" s="696"/>
      <c r="F52" s="706"/>
      <c r="G52" s="696"/>
      <c r="H52" s="696"/>
      <c r="I52" s="696"/>
      <c r="J52" s="696"/>
      <c r="K52" s="696"/>
      <c r="L52" s="696"/>
      <c r="M52" s="696"/>
      <c r="N52" s="445"/>
      <c r="O52" s="445"/>
    </row>
    <row r="53" s="103" customFormat="1" ht="12.75"/>
    <row r="54" s="103" customFormat="1" ht="12.75"/>
    <row r="55" s="103" customFormat="1" ht="12.75"/>
    <row r="56" spans="1:13" ht="15.75">
      <c r="A56" s="128" t="s">
        <v>442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</row>
    <row r="57" spans="1:13" ht="12" customHeight="1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</row>
    <row r="58" spans="1:13" ht="15.75">
      <c r="A58" s="128" t="s">
        <v>662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</row>
    <row r="59" spans="1:13" ht="12" customHeight="1" thickBot="1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</row>
    <row r="60" spans="1:11" ht="12.75" customHeight="1">
      <c r="A60" s="636" t="s">
        <v>390</v>
      </c>
      <c r="B60" s="660"/>
      <c r="C60" s="637"/>
      <c r="D60" s="636" t="s">
        <v>443</v>
      </c>
      <c r="E60" s="637"/>
      <c r="F60" s="636" t="s">
        <v>663</v>
      </c>
      <c r="G60" s="637"/>
      <c r="H60" s="636" t="s">
        <v>444</v>
      </c>
      <c r="I60" s="637"/>
      <c r="J60" s="636" t="s">
        <v>666</v>
      </c>
      <c r="K60" s="637"/>
    </row>
    <row r="61" spans="1:11" ht="12.75" customHeight="1">
      <c r="A61" s="638"/>
      <c r="B61" s="661"/>
      <c r="C61" s="639"/>
      <c r="D61" s="638"/>
      <c r="E61" s="639"/>
      <c r="F61" s="638"/>
      <c r="G61" s="639"/>
      <c r="H61" s="638"/>
      <c r="I61" s="639"/>
      <c r="J61" s="638"/>
      <c r="K61" s="639"/>
    </row>
    <row r="62" spans="1:11" ht="13.5" customHeight="1" thickBot="1">
      <c r="A62" s="640"/>
      <c r="B62" s="662"/>
      <c r="C62" s="641"/>
      <c r="D62" s="640"/>
      <c r="E62" s="641"/>
      <c r="F62" s="640"/>
      <c r="G62" s="641"/>
      <c r="H62" s="640"/>
      <c r="I62" s="641"/>
      <c r="J62" s="640"/>
      <c r="K62" s="641"/>
    </row>
    <row r="63" spans="1:12" s="163" customFormat="1" ht="25.5" customHeight="1" thickBot="1">
      <c r="A63" s="657" t="s">
        <v>445</v>
      </c>
      <c r="B63" s="658"/>
      <c r="C63" s="659"/>
      <c r="D63" s="657" t="s">
        <v>449</v>
      </c>
      <c r="E63" s="659"/>
      <c r="F63" s="657" t="s">
        <v>449</v>
      </c>
      <c r="G63" s="659"/>
      <c r="H63" s="657" t="s">
        <v>449</v>
      </c>
      <c r="I63" s="659"/>
      <c r="J63" s="657" t="s">
        <v>449</v>
      </c>
      <c r="K63" s="659"/>
      <c r="L63" s="164"/>
    </row>
    <row r="64" spans="1:13" s="192" customFormat="1" ht="12.75" customHeight="1">
      <c r="A64" s="626" t="s">
        <v>483</v>
      </c>
      <c r="B64" s="627"/>
      <c r="C64" s="628"/>
      <c r="D64" s="626"/>
      <c r="E64" s="628"/>
      <c r="F64" s="626"/>
      <c r="G64" s="628"/>
      <c r="H64" s="626"/>
      <c r="I64" s="628"/>
      <c r="J64" s="626" t="s">
        <v>449</v>
      </c>
      <c r="K64" s="628"/>
      <c r="L64" s="630"/>
      <c r="M64" s="630"/>
    </row>
    <row r="65" spans="1:13" s="192" customFormat="1" ht="13.5" customHeight="1" thickBot="1">
      <c r="A65" s="655"/>
      <c r="B65" s="663"/>
      <c r="C65" s="656"/>
      <c r="D65" s="655"/>
      <c r="E65" s="656"/>
      <c r="F65" s="655"/>
      <c r="G65" s="656"/>
      <c r="H65" s="655"/>
      <c r="I65" s="656"/>
      <c r="J65" s="655"/>
      <c r="K65" s="656"/>
      <c r="L65" s="630"/>
      <c r="M65" s="630"/>
    </row>
    <row r="67" spans="1:13" ht="15.75">
      <c r="A67" s="128" t="s">
        <v>446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</row>
    <row r="68" ht="13.5" thickBot="1"/>
    <row r="69" spans="1:11" ht="12.75" customHeight="1">
      <c r="A69" s="636" t="s">
        <v>390</v>
      </c>
      <c r="B69" s="660"/>
      <c r="C69" s="660"/>
      <c r="D69" s="636" t="s">
        <v>443</v>
      </c>
      <c r="E69" s="637"/>
      <c r="F69" s="636" t="s">
        <v>664</v>
      </c>
      <c r="G69" s="637"/>
      <c r="H69" s="636" t="s">
        <v>444</v>
      </c>
      <c r="I69" s="637"/>
      <c r="J69" s="636" t="s">
        <v>666</v>
      </c>
      <c r="K69" s="637"/>
    </row>
    <row r="70" spans="1:11" ht="12.75" customHeight="1">
      <c r="A70" s="638"/>
      <c r="B70" s="661"/>
      <c r="C70" s="661"/>
      <c r="D70" s="638"/>
      <c r="E70" s="639"/>
      <c r="F70" s="638"/>
      <c r="G70" s="639"/>
      <c r="H70" s="638"/>
      <c r="I70" s="639"/>
      <c r="J70" s="638"/>
      <c r="K70" s="639"/>
    </row>
    <row r="71" spans="1:11" ht="13.5" customHeight="1" thickBot="1">
      <c r="A71" s="640"/>
      <c r="B71" s="662"/>
      <c r="C71" s="662"/>
      <c r="D71" s="640"/>
      <c r="E71" s="641"/>
      <c r="F71" s="640"/>
      <c r="G71" s="641"/>
      <c r="H71" s="640"/>
      <c r="I71" s="641"/>
      <c r="J71" s="640"/>
      <c r="K71" s="641"/>
    </row>
    <row r="72" spans="1:12" s="163" customFormat="1" ht="25.5" customHeight="1" thickBot="1">
      <c r="A72" s="679" t="s">
        <v>447</v>
      </c>
      <c r="B72" s="679"/>
      <c r="C72" s="679"/>
      <c r="D72" s="679"/>
      <c r="E72" s="679"/>
      <c r="F72" s="680" t="s">
        <v>449</v>
      </c>
      <c r="G72" s="681"/>
      <c r="H72" s="680"/>
      <c r="I72" s="681"/>
      <c r="J72" s="664"/>
      <c r="K72" s="664"/>
      <c r="L72" s="164"/>
    </row>
    <row r="73" spans="1:13" ht="12.75" customHeight="1">
      <c r="A73" s="665" t="s">
        <v>483</v>
      </c>
      <c r="B73" s="666"/>
      <c r="C73" s="667"/>
      <c r="D73" s="671"/>
      <c r="E73" s="672"/>
      <c r="F73" s="675">
        <f>SUM(F72)</f>
        <v>0</v>
      </c>
      <c r="G73" s="676"/>
      <c r="H73" s="675">
        <f>SUM(H72)</f>
        <v>0</v>
      </c>
      <c r="I73" s="676"/>
      <c r="J73" s="675">
        <f>SUM(J72)</f>
        <v>0</v>
      </c>
      <c r="K73" s="676"/>
      <c r="L73" s="682"/>
      <c r="M73" s="682"/>
    </row>
    <row r="74" spans="1:13" ht="13.5" customHeight="1" thickBot="1">
      <c r="A74" s="668"/>
      <c r="B74" s="669"/>
      <c r="C74" s="670"/>
      <c r="D74" s="673"/>
      <c r="E74" s="674"/>
      <c r="F74" s="677"/>
      <c r="G74" s="678"/>
      <c r="H74" s="677"/>
      <c r="I74" s="678"/>
      <c r="J74" s="677"/>
      <c r="K74" s="678"/>
      <c r="L74" s="682"/>
      <c r="M74" s="682"/>
    </row>
    <row r="76" spans="1:13" ht="15.75">
      <c r="A76" s="128" t="s">
        <v>448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</row>
    <row r="77" ht="13.5" thickBot="1"/>
    <row r="78" spans="1:11" ht="12.75" customHeight="1">
      <c r="A78" s="636" t="s">
        <v>390</v>
      </c>
      <c r="B78" s="660"/>
      <c r="C78" s="660"/>
      <c r="D78" s="636" t="s">
        <v>443</v>
      </c>
      <c r="E78" s="637"/>
      <c r="F78" s="636" t="s">
        <v>663</v>
      </c>
      <c r="G78" s="637"/>
      <c r="H78" s="636" t="s">
        <v>444</v>
      </c>
      <c r="I78" s="637"/>
      <c r="J78" s="636" t="s">
        <v>666</v>
      </c>
      <c r="K78" s="637"/>
    </row>
    <row r="79" spans="1:11" ht="12.75" customHeight="1">
      <c r="A79" s="638"/>
      <c r="B79" s="661"/>
      <c r="C79" s="661"/>
      <c r="D79" s="638"/>
      <c r="E79" s="639"/>
      <c r="F79" s="638"/>
      <c r="G79" s="639"/>
      <c r="H79" s="638"/>
      <c r="I79" s="639"/>
      <c r="J79" s="638"/>
      <c r="K79" s="639"/>
    </row>
    <row r="80" spans="1:11" ht="13.5" customHeight="1" thickBot="1">
      <c r="A80" s="640"/>
      <c r="B80" s="662"/>
      <c r="C80" s="662"/>
      <c r="D80" s="640"/>
      <c r="E80" s="641"/>
      <c r="F80" s="640"/>
      <c r="G80" s="641"/>
      <c r="H80" s="640"/>
      <c r="I80" s="641"/>
      <c r="J80" s="640"/>
      <c r="K80" s="641"/>
    </row>
    <row r="81" spans="1:12" s="163" customFormat="1" ht="25.5" customHeight="1" thickBot="1">
      <c r="A81" s="679" t="s">
        <v>447</v>
      </c>
      <c r="B81" s="679"/>
      <c r="C81" s="679"/>
      <c r="D81" s="679"/>
      <c r="E81" s="679"/>
      <c r="F81" s="657" t="s">
        <v>449</v>
      </c>
      <c r="G81" s="659"/>
      <c r="H81" s="657"/>
      <c r="I81" s="659"/>
      <c r="J81" s="679"/>
      <c r="K81" s="679"/>
      <c r="L81" s="164"/>
    </row>
    <row r="82" spans="1:13" ht="12.75" customHeight="1">
      <c r="A82" s="665" t="s">
        <v>483</v>
      </c>
      <c r="B82" s="666"/>
      <c r="C82" s="667"/>
      <c r="D82" s="671"/>
      <c r="E82" s="672"/>
      <c r="F82" s="671"/>
      <c r="G82" s="672"/>
      <c r="H82" s="626">
        <f>SUM(H81)</f>
        <v>0</v>
      </c>
      <c r="I82" s="628"/>
      <c r="J82" s="626">
        <f>SUM(J81)</f>
        <v>0</v>
      </c>
      <c r="K82" s="628"/>
      <c r="L82" s="682"/>
      <c r="M82" s="682"/>
    </row>
    <row r="83" spans="1:13" ht="13.5" customHeight="1" thickBot="1">
      <c r="A83" s="668"/>
      <c r="B83" s="669"/>
      <c r="C83" s="670"/>
      <c r="D83" s="673"/>
      <c r="E83" s="674"/>
      <c r="F83" s="673"/>
      <c r="G83" s="674"/>
      <c r="H83" s="655"/>
      <c r="I83" s="656"/>
      <c r="J83" s="655"/>
      <c r="K83" s="656"/>
      <c r="L83" s="682"/>
      <c r="M83" s="682"/>
    </row>
    <row r="84" s="103" customFormat="1" ht="12.75"/>
    <row r="85" spans="1:13" ht="15.75">
      <c r="A85" s="128" t="s">
        <v>665</v>
      </c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</row>
    <row r="86" ht="13.5" thickBot="1"/>
    <row r="87" spans="1:11" ht="12.75" customHeight="1">
      <c r="A87" s="636" t="s">
        <v>390</v>
      </c>
      <c r="B87" s="660"/>
      <c r="C87" s="660"/>
      <c r="D87" s="636" t="s">
        <v>443</v>
      </c>
      <c r="E87" s="637"/>
      <c r="F87" s="636" t="s">
        <v>663</v>
      </c>
      <c r="G87" s="637"/>
      <c r="H87" s="636" t="s">
        <v>444</v>
      </c>
      <c r="I87" s="637"/>
      <c r="J87" s="636" t="s">
        <v>666</v>
      </c>
      <c r="K87" s="637"/>
    </row>
    <row r="88" spans="1:11" ht="12.75" customHeight="1">
      <c r="A88" s="638"/>
      <c r="B88" s="661"/>
      <c r="C88" s="661"/>
      <c r="D88" s="638"/>
      <c r="E88" s="639"/>
      <c r="F88" s="638"/>
      <c r="G88" s="639"/>
      <c r="H88" s="638"/>
      <c r="I88" s="639"/>
      <c r="J88" s="638"/>
      <c r="K88" s="639"/>
    </row>
    <row r="89" spans="1:11" ht="13.5" customHeight="1" thickBot="1">
      <c r="A89" s="640"/>
      <c r="B89" s="662"/>
      <c r="C89" s="662"/>
      <c r="D89" s="640"/>
      <c r="E89" s="641"/>
      <c r="F89" s="640"/>
      <c r="G89" s="641"/>
      <c r="H89" s="640"/>
      <c r="I89" s="641"/>
      <c r="J89" s="640"/>
      <c r="K89" s="641"/>
    </row>
    <row r="90" spans="1:12" s="163" customFormat="1" ht="25.5" customHeight="1" thickBot="1">
      <c r="A90" s="679" t="s">
        <v>447</v>
      </c>
      <c r="B90" s="679"/>
      <c r="C90" s="679"/>
      <c r="D90" s="679"/>
      <c r="E90" s="679"/>
      <c r="F90" s="657" t="s">
        <v>449</v>
      </c>
      <c r="G90" s="659"/>
      <c r="H90" s="657"/>
      <c r="I90" s="659"/>
      <c r="J90" s="679"/>
      <c r="K90" s="679"/>
      <c r="L90" s="164"/>
    </row>
    <row r="91" spans="1:13" ht="12.75" customHeight="1">
      <c r="A91" s="665" t="s">
        <v>483</v>
      </c>
      <c r="B91" s="666"/>
      <c r="C91" s="667"/>
      <c r="D91" s="671"/>
      <c r="E91" s="672"/>
      <c r="F91" s="671"/>
      <c r="G91" s="672"/>
      <c r="H91" s="626">
        <f>SUM(H90)</f>
        <v>0</v>
      </c>
      <c r="I91" s="628"/>
      <c r="J91" s="626">
        <f>SUM(J90)</f>
        <v>0</v>
      </c>
      <c r="K91" s="628"/>
      <c r="L91" s="682"/>
      <c r="M91" s="682"/>
    </row>
    <row r="92" spans="1:13" ht="13.5" customHeight="1" thickBot="1">
      <c r="A92" s="668"/>
      <c r="B92" s="669"/>
      <c r="C92" s="670"/>
      <c r="D92" s="673"/>
      <c r="E92" s="674"/>
      <c r="F92" s="673"/>
      <c r="G92" s="674"/>
      <c r="H92" s="655"/>
      <c r="I92" s="656"/>
      <c r="J92" s="655"/>
      <c r="K92" s="656"/>
      <c r="L92" s="682"/>
      <c r="M92" s="682"/>
    </row>
  </sheetData>
  <sheetProtection/>
  <mergeCells count="191">
    <mergeCell ref="K51:K52"/>
    <mergeCell ref="L51:L52"/>
    <mergeCell ref="M51:M52"/>
    <mergeCell ref="G51:G52"/>
    <mergeCell ref="H51:H52"/>
    <mergeCell ref="I51:I52"/>
    <mergeCell ref="J51:J52"/>
    <mergeCell ref="A51:C52"/>
    <mergeCell ref="D51:D52"/>
    <mergeCell ref="E51:E52"/>
    <mergeCell ref="F51:F52"/>
    <mergeCell ref="J48:J50"/>
    <mergeCell ref="K48:K50"/>
    <mergeCell ref="L48:L50"/>
    <mergeCell ref="M48:M50"/>
    <mergeCell ref="K45:K47"/>
    <mergeCell ref="L45:L47"/>
    <mergeCell ref="M45:M47"/>
    <mergeCell ref="A48:C50"/>
    <mergeCell ref="D48:D50"/>
    <mergeCell ref="E48:E50"/>
    <mergeCell ref="F48:F50"/>
    <mergeCell ref="G48:G50"/>
    <mergeCell ref="H48:H50"/>
    <mergeCell ref="I48:I50"/>
    <mergeCell ref="G45:G47"/>
    <mergeCell ref="H45:H47"/>
    <mergeCell ref="I45:I47"/>
    <mergeCell ref="J45:J47"/>
    <mergeCell ref="A45:C47"/>
    <mergeCell ref="D45:D47"/>
    <mergeCell ref="E45:E47"/>
    <mergeCell ref="F45:F47"/>
    <mergeCell ref="J42:J44"/>
    <mergeCell ref="K42:K44"/>
    <mergeCell ref="L42:L44"/>
    <mergeCell ref="M42:M44"/>
    <mergeCell ref="K39:K41"/>
    <mergeCell ref="L39:L41"/>
    <mergeCell ref="M39:M41"/>
    <mergeCell ref="A42:C44"/>
    <mergeCell ref="D42:D44"/>
    <mergeCell ref="E42:E44"/>
    <mergeCell ref="F42:F44"/>
    <mergeCell ref="G42:G44"/>
    <mergeCell ref="H42:H44"/>
    <mergeCell ref="I42:I44"/>
    <mergeCell ref="G39:G41"/>
    <mergeCell ref="H39:H41"/>
    <mergeCell ref="I39:I41"/>
    <mergeCell ref="J39:J41"/>
    <mergeCell ref="A39:C41"/>
    <mergeCell ref="D39:D41"/>
    <mergeCell ref="E39:E41"/>
    <mergeCell ref="F39:F41"/>
    <mergeCell ref="J36:J38"/>
    <mergeCell ref="K36:K38"/>
    <mergeCell ref="L36:L38"/>
    <mergeCell ref="M36:M38"/>
    <mergeCell ref="K33:K35"/>
    <mergeCell ref="L33:L35"/>
    <mergeCell ref="M33:M35"/>
    <mergeCell ref="A36:C38"/>
    <mergeCell ref="D36:D38"/>
    <mergeCell ref="E36:E38"/>
    <mergeCell ref="F36:F38"/>
    <mergeCell ref="G36:G38"/>
    <mergeCell ref="H36:H38"/>
    <mergeCell ref="I36:I38"/>
    <mergeCell ref="G33:G35"/>
    <mergeCell ref="H33:H35"/>
    <mergeCell ref="I33:I35"/>
    <mergeCell ref="J33:J35"/>
    <mergeCell ref="A33:C35"/>
    <mergeCell ref="D33:D35"/>
    <mergeCell ref="E33:E35"/>
    <mergeCell ref="F33:F35"/>
    <mergeCell ref="J30:J32"/>
    <mergeCell ref="K30:K32"/>
    <mergeCell ref="L30:L32"/>
    <mergeCell ref="M30:M32"/>
    <mergeCell ref="M27:M29"/>
    <mergeCell ref="G16:G17"/>
    <mergeCell ref="H16:H17"/>
    <mergeCell ref="A30:C32"/>
    <mergeCell ref="D30:D32"/>
    <mergeCell ref="E30:E32"/>
    <mergeCell ref="F30:F32"/>
    <mergeCell ref="G30:G32"/>
    <mergeCell ref="H30:H32"/>
    <mergeCell ref="I30:I32"/>
    <mergeCell ref="A27:C29"/>
    <mergeCell ref="D27:F27"/>
    <mergeCell ref="G27:I27"/>
    <mergeCell ref="J27:L27"/>
    <mergeCell ref="G13:G15"/>
    <mergeCell ref="K16:K17"/>
    <mergeCell ref="L16:L17"/>
    <mergeCell ref="M16:M17"/>
    <mergeCell ref="I16:I17"/>
    <mergeCell ref="J16:J17"/>
    <mergeCell ref="A16:C17"/>
    <mergeCell ref="D16:D17"/>
    <mergeCell ref="E16:E17"/>
    <mergeCell ref="F16:F17"/>
    <mergeCell ref="L13:L15"/>
    <mergeCell ref="M13:M15"/>
    <mergeCell ref="A4:M4"/>
    <mergeCell ref="D10:F10"/>
    <mergeCell ref="G10:I10"/>
    <mergeCell ref="J10:L10"/>
    <mergeCell ref="A13:C15"/>
    <mergeCell ref="H13:H15"/>
    <mergeCell ref="I13:I15"/>
    <mergeCell ref="J13:J15"/>
    <mergeCell ref="A90:C90"/>
    <mergeCell ref="D90:E90"/>
    <mergeCell ref="L82:L83"/>
    <mergeCell ref="A87:C89"/>
    <mergeCell ref="D87:E89"/>
    <mergeCell ref="F87:G89"/>
    <mergeCell ref="H87:I89"/>
    <mergeCell ref="F90:G90"/>
    <mergeCell ref="H90:I90"/>
    <mergeCell ref="A91:C92"/>
    <mergeCell ref="D91:E92"/>
    <mergeCell ref="F91:G92"/>
    <mergeCell ref="H91:I92"/>
    <mergeCell ref="M82:M83"/>
    <mergeCell ref="J87:K89"/>
    <mergeCell ref="L91:L92"/>
    <mergeCell ref="M91:M92"/>
    <mergeCell ref="J90:K90"/>
    <mergeCell ref="J91:K92"/>
    <mergeCell ref="J81:K81"/>
    <mergeCell ref="A82:C83"/>
    <mergeCell ref="D82:E83"/>
    <mergeCell ref="F82:G83"/>
    <mergeCell ref="H82:I83"/>
    <mergeCell ref="J82:K83"/>
    <mergeCell ref="A81:C81"/>
    <mergeCell ref="D81:E81"/>
    <mergeCell ref="F81:G81"/>
    <mergeCell ref="H81:I81"/>
    <mergeCell ref="L73:L74"/>
    <mergeCell ref="M73:M74"/>
    <mergeCell ref="A78:C80"/>
    <mergeCell ref="D78:E80"/>
    <mergeCell ref="F78:G80"/>
    <mergeCell ref="H78:I80"/>
    <mergeCell ref="J78:K80"/>
    <mergeCell ref="J72:K72"/>
    <mergeCell ref="A73:C74"/>
    <mergeCell ref="D73:E74"/>
    <mergeCell ref="F73:G74"/>
    <mergeCell ref="H73:I74"/>
    <mergeCell ref="J73:K74"/>
    <mergeCell ref="A72:C72"/>
    <mergeCell ref="D72:E72"/>
    <mergeCell ref="F72:G72"/>
    <mergeCell ref="H72:I72"/>
    <mergeCell ref="J64:K65"/>
    <mergeCell ref="L64:L65"/>
    <mergeCell ref="M64:M65"/>
    <mergeCell ref="A69:C71"/>
    <mergeCell ref="D69:E71"/>
    <mergeCell ref="F69:G71"/>
    <mergeCell ref="H69:I71"/>
    <mergeCell ref="J69:K71"/>
    <mergeCell ref="A64:C65"/>
    <mergeCell ref="D64:E65"/>
    <mergeCell ref="F64:G65"/>
    <mergeCell ref="H64:I65"/>
    <mergeCell ref="J60:K62"/>
    <mergeCell ref="A63:C63"/>
    <mergeCell ref="D63:E63"/>
    <mergeCell ref="F63:G63"/>
    <mergeCell ref="H63:I63"/>
    <mergeCell ref="J63:K63"/>
    <mergeCell ref="A60:C62"/>
    <mergeCell ref="D60:E62"/>
    <mergeCell ref="F60:G62"/>
    <mergeCell ref="H60:I62"/>
    <mergeCell ref="A1:M1"/>
    <mergeCell ref="A2:M2"/>
    <mergeCell ref="M10:M12"/>
    <mergeCell ref="A10:C12"/>
    <mergeCell ref="K13:K15"/>
    <mergeCell ref="D13:D15"/>
    <mergeCell ref="E13:E15"/>
    <mergeCell ref="F13:F15"/>
  </mergeCells>
  <printOptions horizontalCentered="1"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875" style="161" customWidth="1"/>
    <col min="2" max="2" width="56.125" style="161" customWidth="1"/>
    <col min="3" max="10" width="11.875" style="161" customWidth="1"/>
    <col min="11" max="11" width="12.375" style="161" customWidth="1"/>
    <col min="12" max="16384" width="9.125" style="161" customWidth="1"/>
  </cols>
  <sheetData>
    <row r="1" spans="9:11" ht="12.75">
      <c r="I1" s="255"/>
      <c r="K1" s="255"/>
    </row>
    <row r="3" spans="1:11" ht="12.75">
      <c r="A3" s="730"/>
      <c r="B3" s="730"/>
      <c r="C3" s="730"/>
      <c r="D3" s="730"/>
      <c r="E3" s="730"/>
      <c r="F3" s="730"/>
      <c r="G3" s="730"/>
      <c r="H3" s="730"/>
      <c r="I3" s="730"/>
      <c r="J3" s="383"/>
      <c r="K3" s="383"/>
    </row>
    <row r="4" spans="1:13" ht="12.75">
      <c r="A4" s="384" t="s">
        <v>12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153"/>
      <c r="M4" s="153"/>
    </row>
    <row r="5" spans="1:13" ht="12.75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153"/>
      <c r="M5" s="153"/>
    </row>
    <row r="6" spans="1:12" ht="14.25">
      <c r="A6" s="729" t="s">
        <v>661</v>
      </c>
      <c r="B6" s="729"/>
      <c r="C6" s="729"/>
      <c r="D6" s="729"/>
      <c r="E6" s="729"/>
      <c r="F6" s="729"/>
      <c r="G6" s="729"/>
      <c r="H6" s="729"/>
      <c r="I6" s="729"/>
      <c r="J6" s="211"/>
      <c r="K6" s="211"/>
      <c r="L6" s="211"/>
    </row>
    <row r="7" spans="1:12" s="35" customFormat="1" ht="15.75">
      <c r="A7" s="731" t="s">
        <v>351</v>
      </c>
      <c r="B7" s="731"/>
      <c r="C7" s="731"/>
      <c r="D7" s="731"/>
      <c r="E7" s="731"/>
      <c r="F7" s="731"/>
      <c r="G7" s="731"/>
      <c r="H7" s="731"/>
      <c r="I7" s="731"/>
      <c r="J7" s="212"/>
      <c r="K7" s="212"/>
      <c r="L7" s="212"/>
    </row>
    <row r="8" spans="1:12" s="35" customFormat="1" ht="15.75">
      <c r="A8" s="731" t="s">
        <v>770</v>
      </c>
      <c r="B8" s="731"/>
      <c r="C8" s="731"/>
      <c r="D8" s="731"/>
      <c r="E8" s="731"/>
      <c r="F8" s="731"/>
      <c r="G8" s="731"/>
      <c r="H8" s="731"/>
      <c r="I8" s="731"/>
      <c r="J8" s="212"/>
      <c r="K8" s="212"/>
      <c r="L8" s="212"/>
    </row>
    <row r="9" spans="1:12" s="35" customFormat="1" ht="15.75">
      <c r="A9" s="126"/>
      <c r="B9" s="126"/>
      <c r="C9" s="126"/>
      <c r="D9" s="126"/>
      <c r="E9" s="126"/>
      <c r="F9" s="126"/>
      <c r="G9" s="126"/>
      <c r="H9" s="126"/>
      <c r="I9" s="126"/>
      <c r="J9" s="212"/>
      <c r="K9" s="212"/>
      <c r="L9" s="212"/>
    </row>
    <row r="10" spans="1:9" s="35" customFormat="1" ht="13.5" thickBot="1">
      <c r="A10" s="213"/>
      <c r="B10" s="213"/>
      <c r="C10" s="213"/>
      <c r="D10" s="213"/>
      <c r="E10" s="213"/>
      <c r="F10" s="213"/>
      <c r="G10" s="213"/>
      <c r="H10" s="213"/>
      <c r="I10" s="199" t="s">
        <v>463</v>
      </c>
    </row>
    <row r="11" spans="1:9" s="216" customFormat="1" ht="22.5" customHeight="1" thickTop="1">
      <c r="A11" s="214" t="s">
        <v>413</v>
      </c>
      <c r="B11" s="215"/>
      <c r="C11" s="717" t="s">
        <v>352</v>
      </c>
      <c r="D11" s="717" t="s">
        <v>353</v>
      </c>
      <c r="E11" s="717" t="s">
        <v>354</v>
      </c>
      <c r="F11" s="717" t="s">
        <v>355</v>
      </c>
      <c r="G11" s="717" t="s">
        <v>356</v>
      </c>
      <c r="H11" s="717" t="s">
        <v>357</v>
      </c>
      <c r="I11" s="720" t="s">
        <v>409</v>
      </c>
    </row>
    <row r="12" spans="1:9" s="216" customFormat="1" ht="12.75">
      <c r="A12" s="217"/>
      <c r="B12" s="218" t="s">
        <v>358</v>
      </c>
      <c r="C12" s="718"/>
      <c r="D12" s="718"/>
      <c r="E12" s="718"/>
      <c r="F12" s="718"/>
      <c r="G12" s="718"/>
      <c r="H12" s="718"/>
      <c r="I12" s="721"/>
    </row>
    <row r="13" spans="1:9" s="216" customFormat="1" ht="13.5" thickBot="1">
      <c r="A13" s="219" t="s">
        <v>410</v>
      </c>
      <c r="B13" s="220"/>
      <c r="C13" s="719"/>
      <c r="D13" s="719"/>
      <c r="E13" s="719"/>
      <c r="F13" s="719"/>
      <c r="G13" s="719"/>
      <c r="H13" s="719"/>
      <c r="I13" s="722"/>
    </row>
    <row r="14" spans="1:9" s="216" customFormat="1" ht="12.75">
      <c r="A14" s="725" t="s">
        <v>414</v>
      </c>
      <c r="B14" s="727" t="s">
        <v>359</v>
      </c>
      <c r="C14" s="723">
        <v>1887</v>
      </c>
      <c r="D14" s="723">
        <v>1887</v>
      </c>
      <c r="E14" s="723">
        <v>1887</v>
      </c>
      <c r="F14" s="723">
        <v>1887</v>
      </c>
      <c r="G14" s="723">
        <v>1887</v>
      </c>
      <c r="H14" s="723">
        <v>1887</v>
      </c>
      <c r="I14" s="715">
        <f>SUM(C14:H19)</f>
        <v>11322</v>
      </c>
    </row>
    <row r="15" spans="1:9" s="216" customFormat="1" ht="15" customHeight="1">
      <c r="A15" s="726"/>
      <c r="B15" s="728"/>
      <c r="C15" s="724"/>
      <c r="D15" s="724"/>
      <c r="E15" s="724"/>
      <c r="F15" s="724"/>
      <c r="G15" s="724"/>
      <c r="H15" s="724"/>
      <c r="I15" s="716"/>
    </row>
    <row r="16" spans="1:9" s="216" customFormat="1" ht="15" customHeight="1">
      <c r="A16" s="726"/>
      <c r="B16" s="221" t="s">
        <v>769</v>
      </c>
      <c r="C16" s="724"/>
      <c r="D16" s="724"/>
      <c r="E16" s="724"/>
      <c r="F16" s="724"/>
      <c r="G16" s="724"/>
      <c r="H16" s="724"/>
      <c r="I16" s="716"/>
    </row>
    <row r="17" spans="1:9" s="216" customFormat="1" ht="25.5">
      <c r="A17" s="726"/>
      <c r="B17" s="221" t="s">
        <v>360</v>
      </c>
      <c r="C17" s="724"/>
      <c r="D17" s="724"/>
      <c r="E17" s="724"/>
      <c r="F17" s="724"/>
      <c r="G17" s="724"/>
      <c r="H17" s="724"/>
      <c r="I17" s="716"/>
    </row>
    <row r="18" spans="1:9" s="216" customFormat="1" ht="12.75">
      <c r="A18" s="726"/>
      <c r="B18" s="222" t="s">
        <v>361</v>
      </c>
      <c r="C18" s="724"/>
      <c r="D18" s="724"/>
      <c r="E18" s="724"/>
      <c r="F18" s="724"/>
      <c r="G18" s="724"/>
      <c r="H18" s="724"/>
      <c r="I18" s="716"/>
    </row>
    <row r="19" spans="1:9" s="216" customFormat="1" ht="13.5" thickBot="1">
      <c r="A19" s="726"/>
      <c r="B19" s="223" t="s">
        <v>362</v>
      </c>
      <c r="C19" s="724"/>
      <c r="D19" s="724"/>
      <c r="E19" s="724"/>
      <c r="F19" s="724"/>
      <c r="G19" s="724"/>
      <c r="H19" s="724"/>
      <c r="I19" s="716"/>
    </row>
    <row r="20" spans="1:10" s="105" customFormat="1" ht="40.5" customHeight="1" thickBot="1" thickTop="1">
      <c r="A20" s="224"/>
      <c r="B20" s="225" t="s">
        <v>363</v>
      </c>
      <c r="C20" s="226">
        <f aca="true" t="shared" si="0" ref="C20:I20">SUM(C14:C19)</f>
        <v>1887</v>
      </c>
      <c r="D20" s="226">
        <f t="shared" si="0"/>
        <v>1887</v>
      </c>
      <c r="E20" s="226">
        <f t="shared" si="0"/>
        <v>1887</v>
      </c>
      <c r="F20" s="226">
        <f t="shared" si="0"/>
        <v>1887</v>
      </c>
      <c r="G20" s="226">
        <f t="shared" si="0"/>
        <v>1887</v>
      </c>
      <c r="H20" s="226">
        <f t="shared" si="0"/>
        <v>1887</v>
      </c>
      <c r="I20" s="227">
        <f t="shared" si="0"/>
        <v>11322</v>
      </c>
      <c r="J20" s="228"/>
    </row>
    <row r="21" spans="1:10" s="105" customFormat="1" ht="27" customHeight="1">
      <c r="A21" s="229"/>
      <c r="B21" s="184"/>
      <c r="C21" s="230"/>
      <c r="D21" s="230"/>
      <c r="E21" s="230"/>
      <c r="F21" s="230"/>
      <c r="G21" s="230"/>
      <c r="H21" s="230"/>
      <c r="I21" s="230"/>
      <c r="J21" s="230"/>
    </row>
  </sheetData>
  <sheetProtection/>
  <mergeCells count="20">
    <mergeCell ref="A6:I6"/>
    <mergeCell ref="A3:I3"/>
    <mergeCell ref="A8:I8"/>
    <mergeCell ref="A7:I7"/>
    <mergeCell ref="G14:G19"/>
    <mergeCell ref="H14:H19"/>
    <mergeCell ref="A14:A19"/>
    <mergeCell ref="B14:B15"/>
    <mergeCell ref="C14:C19"/>
    <mergeCell ref="D14:D19"/>
    <mergeCell ref="I14:I19"/>
    <mergeCell ref="C11:C13"/>
    <mergeCell ref="D11:D13"/>
    <mergeCell ref="E11:E13"/>
    <mergeCell ref="F11:F13"/>
    <mergeCell ref="G11:G13"/>
    <mergeCell ref="H11:H13"/>
    <mergeCell ref="I11:I13"/>
    <mergeCell ref="E14:E19"/>
    <mergeCell ref="F14:F19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5.75390625" style="103" customWidth="1"/>
    <col min="2" max="2" width="21.25390625" style="103" customWidth="1"/>
    <col min="3" max="3" width="7.00390625" style="103" customWidth="1"/>
    <col min="4" max="12" width="12.125" style="103" customWidth="1"/>
    <col min="13" max="16384" width="9.125" style="103" customWidth="1"/>
  </cols>
  <sheetData>
    <row r="1" spans="10:12" ht="12.75">
      <c r="J1" s="746"/>
      <c r="K1" s="746"/>
      <c r="L1" s="746"/>
    </row>
    <row r="3" spans="1:12" s="192" customFormat="1" ht="12.75">
      <c r="A3" s="588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</row>
    <row r="4" spans="1:12" s="192" customFormat="1" ht="12.75">
      <c r="A4" s="589" t="s">
        <v>13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</row>
    <row r="6" spans="1:12" ht="12.75">
      <c r="A6" s="588" t="s">
        <v>771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</row>
    <row r="8" ht="13.5" thickBot="1">
      <c r="L8" s="191" t="s">
        <v>463</v>
      </c>
    </row>
    <row r="9" spans="1:12" ht="24.75" customHeight="1" thickTop="1">
      <c r="A9" s="747" t="s">
        <v>307</v>
      </c>
      <c r="B9" s="750" t="s">
        <v>308</v>
      </c>
      <c r="C9" s="753" t="s">
        <v>309</v>
      </c>
      <c r="D9" s="754" t="s">
        <v>310</v>
      </c>
      <c r="E9" s="736" t="s">
        <v>311</v>
      </c>
      <c r="F9" s="737"/>
      <c r="G9" s="737"/>
      <c r="H9" s="736" t="s">
        <v>772</v>
      </c>
      <c r="I9" s="740"/>
      <c r="J9" s="736" t="s">
        <v>774</v>
      </c>
      <c r="K9" s="737"/>
      <c r="L9" s="732" t="s">
        <v>667</v>
      </c>
    </row>
    <row r="10" spans="1:12" ht="3.75" customHeight="1" thickBot="1">
      <c r="A10" s="748"/>
      <c r="B10" s="751"/>
      <c r="C10" s="592"/>
      <c r="D10" s="755"/>
      <c r="E10" s="738"/>
      <c r="F10" s="739"/>
      <c r="G10" s="739"/>
      <c r="H10" s="741"/>
      <c r="I10" s="742"/>
      <c r="J10" s="741"/>
      <c r="K10" s="745"/>
      <c r="L10" s="757"/>
    </row>
    <row r="11" spans="1:12" ht="16.5" customHeight="1">
      <c r="A11" s="748"/>
      <c r="B11" s="751"/>
      <c r="C11" s="592"/>
      <c r="D11" s="755"/>
      <c r="E11" s="743" t="s">
        <v>312</v>
      </c>
      <c r="F11" s="743" t="s">
        <v>313</v>
      </c>
      <c r="G11" s="743" t="s">
        <v>409</v>
      </c>
      <c r="H11" s="732" t="s">
        <v>314</v>
      </c>
      <c r="I11" s="732" t="s">
        <v>315</v>
      </c>
      <c r="J11" s="732" t="s">
        <v>316</v>
      </c>
      <c r="K11" s="734" t="s">
        <v>315</v>
      </c>
      <c r="L11" s="757"/>
    </row>
    <row r="12" spans="1:12" ht="20.25" customHeight="1" thickBot="1">
      <c r="A12" s="749"/>
      <c r="B12" s="752"/>
      <c r="C12" s="593"/>
      <c r="D12" s="756"/>
      <c r="E12" s="744"/>
      <c r="F12" s="744"/>
      <c r="G12" s="744"/>
      <c r="H12" s="733"/>
      <c r="I12" s="733"/>
      <c r="J12" s="733"/>
      <c r="K12" s="735"/>
      <c r="L12" s="733"/>
    </row>
    <row r="13" spans="1:12" ht="26.25" customHeight="1">
      <c r="A13" s="761" t="s">
        <v>414</v>
      </c>
      <c r="B13" s="763" t="s">
        <v>318</v>
      </c>
      <c r="C13" s="765">
        <v>77.56</v>
      </c>
      <c r="D13" s="768" t="s">
        <v>319</v>
      </c>
      <c r="E13" s="771">
        <v>82909</v>
      </c>
      <c r="F13" s="771">
        <v>286558</v>
      </c>
      <c r="G13" s="771">
        <v>369467</v>
      </c>
      <c r="H13" s="771">
        <f>5464+1285+276222-3218+69095</f>
        <v>348848</v>
      </c>
      <c r="I13" s="771">
        <f>206760+55145</f>
        <v>261905</v>
      </c>
      <c r="J13" s="771"/>
      <c r="K13" s="771">
        <v>6536</v>
      </c>
      <c r="L13" s="758"/>
    </row>
    <row r="14" spans="1:12" ht="26.25" customHeight="1">
      <c r="A14" s="761"/>
      <c r="B14" s="763"/>
      <c r="C14" s="766"/>
      <c r="D14" s="769"/>
      <c r="E14" s="772"/>
      <c r="F14" s="772"/>
      <c r="G14" s="772"/>
      <c r="H14" s="772"/>
      <c r="I14" s="772"/>
      <c r="J14" s="772"/>
      <c r="K14" s="772"/>
      <c r="L14" s="759"/>
    </row>
    <row r="15" spans="1:12" s="193" customFormat="1" ht="26.25" customHeight="1" thickBot="1">
      <c r="A15" s="762"/>
      <c r="B15" s="764"/>
      <c r="C15" s="767"/>
      <c r="D15" s="770"/>
      <c r="E15" s="773"/>
      <c r="F15" s="773"/>
      <c r="G15" s="773"/>
      <c r="H15" s="773"/>
      <c r="I15" s="773"/>
      <c r="J15" s="773"/>
      <c r="K15" s="773"/>
      <c r="L15" s="760"/>
    </row>
    <row r="16" spans="1:12" ht="26.25" customHeight="1">
      <c r="A16" s="761" t="s">
        <v>416</v>
      </c>
      <c r="B16" s="763" t="s">
        <v>773</v>
      </c>
      <c r="C16" s="765">
        <v>100</v>
      </c>
      <c r="D16" s="768" t="s">
        <v>775</v>
      </c>
      <c r="E16" s="771"/>
      <c r="F16" s="771">
        <v>9910</v>
      </c>
      <c r="G16" s="771">
        <v>9910</v>
      </c>
      <c r="H16" s="771"/>
      <c r="I16" s="771"/>
      <c r="J16" s="771">
        <v>1310</v>
      </c>
      <c r="K16" s="771">
        <v>2477</v>
      </c>
      <c r="L16" s="758">
        <f>9910-2477</f>
        <v>7433</v>
      </c>
    </row>
    <row r="17" spans="1:12" ht="26.25" customHeight="1">
      <c r="A17" s="761"/>
      <c r="B17" s="763"/>
      <c r="C17" s="766"/>
      <c r="D17" s="769"/>
      <c r="E17" s="772"/>
      <c r="F17" s="772"/>
      <c r="G17" s="772"/>
      <c r="H17" s="772"/>
      <c r="I17" s="772"/>
      <c r="J17" s="772"/>
      <c r="K17" s="772"/>
      <c r="L17" s="759"/>
    </row>
    <row r="18" spans="1:12" s="193" customFormat="1" ht="26.25" customHeight="1" thickBot="1">
      <c r="A18" s="762"/>
      <c r="B18" s="764"/>
      <c r="C18" s="767"/>
      <c r="D18" s="770"/>
      <c r="E18" s="773"/>
      <c r="F18" s="773"/>
      <c r="G18" s="773"/>
      <c r="H18" s="773"/>
      <c r="I18" s="773"/>
      <c r="J18" s="773"/>
      <c r="K18" s="773"/>
      <c r="L18" s="760"/>
    </row>
    <row r="19" spans="1:12" ht="26.25" customHeight="1">
      <c r="A19" s="761" t="s">
        <v>417</v>
      </c>
      <c r="B19" s="763" t="s">
        <v>776</v>
      </c>
      <c r="C19" s="765">
        <v>100</v>
      </c>
      <c r="D19" s="768" t="s">
        <v>775</v>
      </c>
      <c r="E19" s="771"/>
      <c r="F19" s="771">
        <v>4390</v>
      </c>
      <c r="G19" s="771">
        <v>4390</v>
      </c>
      <c r="H19" s="771"/>
      <c r="I19" s="771"/>
      <c r="J19" s="771"/>
      <c r="K19" s="771"/>
      <c r="L19" s="758">
        <v>4390</v>
      </c>
    </row>
    <row r="20" spans="1:12" ht="26.25" customHeight="1">
      <c r="A20" s="761"/>
      <c r="B20" s="763"/>
      <c r="C20" s="766"/>
      <c r="D20" s="769"/>
      <c r="E20" s="772"/>
      <c r="F20" s="772"/>
      <c r="G20" s="772"/>
      <c r="H20" s="772"/>
      <c r="I20" s="772"/>
      <c r="J20" s="772"/>
      <c r="K20" s="772"/>
      <c r="L20" s="759"/>
    </row>
    <row r="21" spans="1:12" s="193" customFormat="1" ht="26.25" customHeight="1" thickBot="1">
      <c r="A21" s="762"/>
      <c r="B21" s="764"/>
      <c r="C21" s="767"/>
      <c r="D21" s="770"/>
      <c r="E21" s="773"/>
      <c r="F21" s="773"/>
      <c r="G21" s="773"/>
      <c r="H21" s="773"/>
      <c r="I21" s="773"/>
      <c r="J21" s="773"/>
      <c r="K21" s="773"/>
      <c r="L21" s="760"/>
    </row>
    <row r="22" spans="1:12" ht="26.25" customHeight="1" thickTop="1">
      <c r="A22" s="777" t="s">
        <v>317</v>
      </c>
      <c r="B22" s="778"/>
      <c r="C22" s="778"/>
      <c r="D22" s="779"/>
      <c r="E22" s="774">
        <f>SUM(E13:E18)</f>
        <v>82909</v>
      </c>
      <c r="F22" s="774">
        <f>SUM(F13:F21)</f>
        <v>300858</v>
      </c>
      <c r="G22" s="774">
        <f aca="true" t="shared" si="0" ref="G22:L22">SUM(G13:G21)</f>
        <v>383767</v>
      </c>
      <c r="H22" s="774">
        <f t="shared" si="0"/>
        <v>348848</v>
      </c>
      <c r="I22" s="774">
        <f t="shared" si="0"/>
        <v>261905</v>
      </c>
      <c r="J22" s="774">
        <f t="shared" si="0"/>
        <v>1310</v>
      </c>
      <c r="K22" s="774">
        <f t="shared" si="0"/>
        <v>9013</v>
      </c>
      <c r="L22" s="774">
        <f t="shared" si="0"/>
        <v>11823</v>
      </c>
    </row>
    <row r="23" spans="1:12" ht="26.25" customHeight="1">
      <c r="A23" s="780"/>
      <c r="B23" s="781"/>
      <c r="C23" s="781"/>
      <c r="D23" s="782"/>
      <c r="E23" s="775"/>
      <c r="F23" s="775"/>
      <c r="G23" s="775"/>
      <c r="H23" s="775"/>
      <c r="I23" s="775"/>
      <c r="J23" s="775"/>
      <c r="K23" s="775"/>
      <c r="L23" s="775"/>
    </row>
    <row r="24" spans="1:12" s="193" customFormat="1" ht="26.25" customHeight="1" thickBot="1">
      <c r="A24" s="783"/>
      <c r="B24" s="784"/>
      <c r="C24" s="784"/>
      <c r="D24" s="785"/>
      <c r="E24" s="776"/>
      <c r="F24" s="776"/>
      <c r="G24" s="776"/>
      <c r="H24" s="776"/>
      <c r="I24" s="776"/>
      <c r="J24" s="776"/>
      <c r="K24" s="776"/>
      <c r="L24" s="776"/>
    </row>
    <row r="25" ht="13.5" thickTop="1"/>
  </sheetData>
  <sheetProtection/>
  <mergeCells count="64">
    <mergeCell ref="E19:E21"/>
    <mergeCell ref="L19:L21"/>
    <mergeCell ref="J22:J24"/>
    <mergeCell ref="K22:K24"/>
    <mergeCell ref="L22:L24"/>
    <mergeCell ref="J19:J21"/>
    <mergeCell ref="K19:K21"/>
    <mergeCell ref="F19:F21"/>
    <mergeCell ref="G19:G21"/>
    <mergeCell ref="H22:H24"/>
    <mergeCell ref="A22:D24"/>
    <mergeCell ref="E22:E24"/>
    <mergeCell ref="F22:F24"/>
    <mergeCell ref="G22:G24"/>
    <mergeCell ref="A19:A21"/>
    <mergeCell ref="B19:B21"/>
    <mergeCell ref="C19:C21"/>
    <mergeCell ref="D19:D21"/>
    <mergeCell ref="I22:I24"/>
    <mergeCell ref="G16:G18"/>
    <mergeCell ref="H16:H18"/>
    <mergeCell ref="I16:I18"/>
    <mergeCell ref="H19:H21"/>
    <mergeCell ref="I19:I21"/>
    <mergeCell ref="L16:L18"/>
    <mergeCell ref="A16:A18"/>
    <mergeCell ref="B16:B18"/>
    <mergeCell ref="C16:C18"/>
    <mergeCell ref="D16:D18"/>
    <mergeCell ref="E16:E18"/>
    <mergeCell ref="F16:F18"/>
    <mergeCell ref="I13:I15"/>
    <mergeCell ref="J13:J15"/>
    <mergeCell ref="J16:J18"/>
    <mergeCell ref="K16:K18"/>
    <mergeCell ref="K13:K15"/>
    <mergeCell ref="L9:L12"/>
    <mergeCell ref="L13:L15"/>
    <mergeCell ref="A13:A15"/>
    <mergeCell ref="B13:B15"/>
    <mergeCell ref="C13:C15"/>
    <mergeCell ref="D13:D15"/>
    <mergeCell ref="E13:E15"/>
    <mergeCell ref="F13:F15"/>
    <mergeCell ref="G13:G15"/>
    <mergeCell ref="H13:H15"/>
    <mergeCell ref="A9:A12"/>
    <mergeCell ref="B9:B12"/>
    <mergeCell ref="C9:C12"/>
    <mergeCell ref="D9:D12"/>
    <mergeCell ref="J1:L1"/>
    <mergeCell ref="A3:L3"/>
    <mergeCell ref="A4:L4"/>
    <mergeCell ref="A6:L6"/>
    <mergeCell ref="I11:I12"/>
    <mergeCell ref="J11:J12"/>
    <mergeCell ref="K11:K12"/>
    <mergeCell ref="E9:G10"/>
    <mergeCell ref="H9:I10"/>
    <mergeCell ref="E11:E12"/>
    <mergeCell ref="F11:F12"/>
    <mergeCell ref="G11:G12"/>
    <mergeCell ref="H11:H12"/>
    <mergeCell ref="J9:K10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5.75390625" style="260" customWidth="1"/>
    <col min="2" max="2" width="57.75390625" style="260" customWidth="1"/>
    <col min="3" max="4" width="20.75390625" style="260" customWidth="1"/>
    <col min="5" max="16384" width="9.125" style="163" customWidth="1"/>
  </cols>
  <sheetData>
    <row r="1" spans="1:4" ht="15.75">
      <c r="A1" s="797" t="s">
        <v>14</v>
      </c>
      <c r="B1" s="797"/>
      <c r="C1" s="797"/>
      <c r="D1" s="797"/>
    </row>
    <row r="2" spans="1:4" ht="15.75">
      <c r="A2" s="392"/>
      <c r="B2" s="392"/>
      <c r="C2" s="392"/>
      <c r="D2" s="392"/>
    </row>
    <row r="3" spans="1:4" ht="15.75">
      <c r="A3" s="798"/>
      <c r="B3" s="798"/>
      <c r="C3" s="798"/>
      <c r="D3" s="798"/>
    </row>
    <row r="4" spans="1:4" ht="15.75">
      <c r="A4" s="799" t="s">
        <v>18</v>
      </c>
      <c r="B4" s="799"/>
      <c r="C4" s="799"/>
      <c r="D4" s="799"/>
    </row>
    <row r="5" spans="1:4" ht="15.75">
      <c r="A5" s="799" t="s">
        <v>787</v>
      </c>
      <c r="B5" s="799"/>
      <c r="C5" s="799"/>
      <c r="D5" s="799"/>
    </row>
    <row r="6" spans="1:4" ht="16.5" thickBot="1">
      <c r="A6" s="393"/>
      <c r="B6" s="393"/>
      <c r="C6" s="394"/>
      <c r="D6" s="163"/>
    </row>
    <row r="7" spans="1:4" ht="15.75" customHeight="1">
      <c r="A7" s="395" t="s">
        <v>413</v>
      </c>
      <c r="B7" s="786" t="s">
        <v>669</v>
      </c>
      <c r="C7" s="789" t="s">
        <v>788</v>
      </c>
      <c r="D7" s="790"/>
    </row>
    <row r="8" spans="1:4" ht="35.25" customHeight="1" thickBot="1">
      <c r="A8" s="396"/>
      <c r="B8" s="787"/>
      <c r="C8" s="791"/>
      <c r="D8" s="792"/>
    </row>
    <row r="9" spans="1:4" ht="15.75">
      <c r="A9" s="396"/>
      <c r="B9" s="787"/>
      <c r="C9" s="793" t="s">
        <v>789</v>
      </c>
      <c r="D9" s="795" t="s">
        <v>790</v>
      </c>
    </row>
    <row r="10" spans="1:4" ht="27.75" customHeight="1" thickBot="1">
      <c r="A10" s="397" t="s">
        <v>410</v>
      </c>
      <c r="B10" s="788"/>
      <c r="C10" s="794"/>
      <c r="D10" s="796"/>
    </row>
    <row r="11" spans="1:4" ht="15.75">
      <c r="A11" s="392" t="s">
        <v>414</v>
      </c>
      <c r="B11" s="260" t="s">
        <v>791</v>
      </c>
      <c r="C11" s="398">
        <v>6135</v>
      </c>
      <c r="D11" s="398">
        <v>7318</v>
      </c>
    </row>
    <row r="12" spans="1:4" ht="15.75">
      <c r="A12" s="392" t="s">
        <v>416</v>
      </c>
      <c r="B12" s="260" t="s">
        <v>792</v>
      </c>
      <c r="C12" s="399"/>
      <c r="D12" s="399">
        <v>1171</v>
      </c>
    </row>
    <row r="13" spans="1:4" s="402" customFormat="1" ht="15.75">
      <c r="A13" s="392" t="s">
        <v>417</v>
      </c>
      <c r="B13" s="400" t="s">
        <v>793</v>
      </c>
      <c r="C13" s="401">
        <v>100</v>
      </c>
      <c r="D13" s="401">
        <v>123</v>
      </c>
    </row>
    <row r="14" spans="1:4" s="402" customFormat="1" ht="31.5">
      <c r="A14" s="392" t="s">
        <v>418</v>
      </c>
      <c r="B14" s="403" t="s">
        <v>794</v>
      </c>
      <c r="C14" s="401"/>
      <c r="D14" s="401">
        <v>259</v>
      </c>
    </row>
    <row r="15" spans="1:4" s="402" customFormat="1" ht="15.75">
      <c r="A15" s="392" t="s">
        <v>419</v>
      </c>
      <c r="B15" s="400" t="s">
        <v>795</v>
      </c>
      <c r="C15" s="401"/>
      <c r="D15" s="401"/>
    </row>
    <row r="16" spans="1:4" s="402" customFormat="1" ht="15.75">
      <c r="A16" s="392" t="s">
        <v>471</v>
      </c>
      <c r="B16" s="403" t="s">
        <v>796</v>
      </c>
      <c r="C16" s="404"/>
      <c r="D16" s="404"/>
    </row>
    <row r="17" spans="1:4" s="402" customFormat="1" ht="15.75">
      <c r="A17" s="392" t="s">
        <v>420</v>
      </c>
      <c r="B17" s="405" t="s">
        <v>797</v>
      </c>
      <c r="C17" s="406"/>
      <c r="D17" s="406"/>
    </row>
    <row r="18" spans="1:4" s="410" customFormat="1" ht="15.75">
      <c r="A18" s="407" t="s">
        <v>421</v>
      </c>
      <c r="B18" s="408" t="s">
        <v>798</v>
      </c>
      <c r="C18" s="409">
        <f>SUM(C11:C17)</f>
        <v>6235</v>
      </c>
      <c r="D18" s="409">
        <f>SUM(D11:D17)</f>
        <v>8871</v>
      </c>
    </row>
    <row r="19" spans="1:4" s="414" customFormat="1" ht="18.75">
      <c r="A19" s="411" t="s">
        <v>423</v>
      </c>
      <c r="B19" s="412" t="s">
        <v>799</v>
      </c>
      <c r="C19" s="413">
        <f>C18*0.5</f>
        <v>3117.5</v>
      </c>
      <c r="D19" s="413">
        <f>D18*0.5</f>
        <v>4435.5</v>
      </c>
    </row>
    <row r="20" spans="1:4" s="402" customFormat="1" ht="19.5" customHeight="1">
      <c r="A20" s="415" t="s">
        <v>425</v>
      </c>
      <c r="B20" s="403" t="s">
        <v>800</v>
      </c>
      <c r="C20" s="401"/>
      <c r="D20" s="401"/>
    </row>
    <row r="21" spans="1:4" s="402" customFormat="1" ht="15.75">
      <c r="A21" s="415" t="s">
        <v>427</v>
      </c>
      <c r="B21" s="403" t="s">
        <v>801</v>
      </c>
      <c r="C21" s="401"/>
      <c r="D21" s="401"/>
    </row>
    <row r="22" spans="1:4" s="402" customFormat="1" ht="15.75">
      <c r="A22" s="415" t="s">
        <v>472</v>
      </c>
      <c r="B22" s="403" t="s">
        <v>802</v>
      </c>
      <c r="C22" s="401"/>
      <c r="D22" s="401"/>
    </row>
    <row r="23" spans="1:4" s="402" customFormat="1" ht="15.75">
      <c r="A23" s="415" t="s">
        <v>428</v>
      </c>
      <c r="B23" s="403" t="s">
        <v>803</v>
      </c>
      <c r="C23" s="401"/>
      <c r="D23" s="401"/>
    </row>
    <row r="24" spans="1:4" s="402" customFormat="1" ht="31.5">
      <c r="A24" s="415" t="s">
        <v>429</v>
      </c>
      <c r="B24" s="403" t="s">
        <v>804</v>
      </c>
      <c r="C24" s="401"/>
      <c r="D24" s="401"/>
    </row>
    <row r="25" spans="1:4" s="402" customFormat="1" ht="31.5">
      <c r="A25" s="415" t="s">
        <v>430</v>
      </c>
      <c r="B25" s="403" t="s">
        <v>15</v>
      </c>
      <c r="C25" s="416"/>
      <c r="D25" s="416"/>
    </row>
    <row r="26" spans="1:4" s="410" customFormat="1" ht="15.75">
      <c r="A26" s="407" t="s">
        <v>433</v>
      </c>
      <c r="B26" s="417" t="s">
        <v>16</v>
      </c>
      <c r="C26" s="418">
        <f>SUM(C20:C25)</f>
        <v>0</v>
      </c>
      <c r="D26" s="418">
        <f>SUM(D20:D25)</f>
        <v>0</v>
      </c>
    </row>
    <row r="27" spans="1:4" s="421" customFormat="1" ht="37.5">
      <c r="A27" s="411" t="s">
        <v>434</v>
      </c>
      <c r="B27" s="419" t="s">
        <v>17</v>
      </c>
      <c r="C27" s="420">
        <f>C19-C26</f>
        <v>3117.5</v>
      </c>
      <c r="D27" s="420">
        <f>D19-D26</f>
        <v>4435.5</v>
      </c>
    </row>
    <row r="28" spans="1:4" s="402" customFormat="1" ht="15.75">
      <c r="A28" s="422"/>
      <c r="B28" s="400"/>
      <c r="C28" s="401"/>
      <c r="D28" s="401"/>
    </row>
    <row r="29" spans="1:4" s="402" customFormat="1" ht="15.75">
      <c r="A29" s="422"/>
      <c r="B29" s="400"/>
      <c r="C29" s="401"/>
      <c r="D29" s="401"/>
    </row>
    <row r="30" spans="1:4" s="402" customFormat="1" ht="15.75">
      <c r="A30" s="422"/>
      <c r="B30" s="400"/>
      <c r="C30" s="401"/>
      <c r="D30" s="401"/>
    </row>
    <row r="31" spans="1:4" s="402" customFormat="1" ht="15.75">
      <c r="A31" s="400"/>
      <c r="B31" s="400"/>
      <c r="C31" s="401"/>
      <c r="D31" s="401"/>
    </row>
    <row r="32" spans="1:4" s="402" customFormat="1" ht="15.75">
      <c r="A32" s="400"/>
      <c r="B32" s="400"/>
      <c r="C32" s="401"/>
      <c r="D32" s="401"/>
    </row>
    <row r="33" spans="1:4" s="402" customFormat="1" ht="15.75">
      <c r="A33" s="400"/>
      <c r="B33" s="400"/>
      <c r="C33" s="401"/>
      <c r="D33" s="401"/>
    </row>
    <row r="34" spans="1:4" s="402" customFormat="1" ht="15.75">
      <c r="A34" s="400"/>
      <c r="B34" s="423"/>
      <c r="C34" s="401"/>
      <c r="D34" s="401"/>
    </row>
    <row r="35" spans="1:4" s="402" customFormat="1" ht="15.75">
      <c r="A35" s="400"/>
      <c r="B35" s="400"/>
      <c r="C35" s="401"/>
      <c r="D35" s="401"/>
    </row>
    <row r="36" spans="1:4" s="402" customFormat="1" ht="15.75">
      <c r="A36" s="400"/>
      <c r="B36" s="400"/>
      <c r="C36" s="401"/>
      <c r="D36" s="401"/>
    </row>
  </sheetData>
  <mergeCells count="8">
    <mergeCell ref="A1:D1"/>
    <mergeCell ref="A3:D3"/>
    <mergeCell ref="A4:D4"/>
    <mergeCell ref="A5:D5"/>
    <mergeCell ref="B7:B10"/>
    <mergeCell ref="C7:D8"/>
    <mergeCell ref="C9:C10"/>
    <mergeCell ref="D9:D10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IV192"/>
  <sheetViews>
    <sheetView zoomScalePageLayoutView="0" workbookViewId="0" topLeftCell="B1">
      <selection activeCell="B2" sqref="B2:K2"/>
    </sheetView>
  </sheetViews>
  <sheetFormatPr defaultColWidth="9.00390625" defaultRowHeight="12.75"/>
  <cols>
    <col min="1" max="1" width="0" style="25" hidden="1" customWidth="1"/>
    <col min="2" max="2" width="4.00390625" style="25" customWidth="1"/>
    <col min="3" max="6" width="3.00390625" style="25" customWidth="1"/>
    <col min="7" max="7" width="49.25390625" style="25" customWidth="1"/>
    <col min="8" max="10" width="9.75390625" style="25" customWidth="1"/>
    <col min="11" max="11" width="7.625" style="25" customWidth="1"/>
    <col min="12" max="16384" width="9.125" style="25" customWidth="1"/>
  </cols>
  <sheetData>
    <row r="1" ht="15.75">
      <c r="J1" s="72"/>
    </row>
    <row r="2" spans="2:14" ht="15.75"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26"/>
      <c r="M2" s="26"/>
      <c r="N2" s="26"/>
    </row>
    <row r="3" spans="2:14" ht="15.75">
      <c r="B3" s="469" t="s">
        <v>817</v>
      </c>
      <c r="C3" s="469"/>
      <c r="D3" s="469"/>
      <c r="E3" s="469"/>
      <c r="F3" s="469"/>
      <c r="G3" s="469"/>
      <c r="H3" s="469"/>
      <c r="I3" s="469"/>
      <c r="J3" s="469"/>
      <c r="K3" s="469"/>
      <c r="L3" s="26"/>
      <c r="M3" s="26"/>
      <c r="N3" s="26"/>
    </row>
    <row r="4" spans="1:7" s="28" customFormat="1" ht="8.25" customHeight="1">
      <c r="A4" s="27"/>
      <c r="B4" s="27"/>
      <c r="C4" s="27"/>
      <c r="D4" s="27"/>
      <c r="E4" s="27"/>
      <c r="F4" s="27"/>
      <c r="G4" s="27"/>
    </row>
    <row r="5" spans="2:14" ht="15.75">
      <c r="B5" s="461" t="s">
        <v>691</v>
      </c>
      <c r="C5" s="461"/>
      <c r="D5" s="461"/>
      <c r="E5" s="461"/>
      <c r="F5" s="461"/>
      <c r="G5" s="461"/>
      <c r="H5" s="461"/>
      <c r="I5" s="461"/>
      <c r="J5" s="461"/>
      <c r="K5" s="461"/>
      <c r="L5" s="26"/>
      <c r="M5" s="26"/>
      <c r="N5" s="26"/>
    </row>
    <row r="6" ht="16.5" thickBot="1">
      <c r="J6" s="25" t="s">
        <v>452</v>
      </c>
    </row>
    <row r="7" spans="2:11" ht="15.75">
      <c r="B7" s="490" t="s">
        <v>481</v>
      </c>
      <c r="C7" s="491"/>
      <c r="D7" s="491"/>
      <c r="E7" s="491"/>
      <c r="F7" s="491"/>
      <c r="G7" s="492"/>
      <c r="H7" s="74" t="s">
        <v>465</v>
      </c>
      <c r="I7" s="74" t="s">
        <v>467</v>
      </c>
      <c r="J7" s="74" t="s">
        <v>453</v>
      </c>
      <c r="K7" s="74" t="s">
        <v>468</v>
      </c>
    </row>
    <row r="8" spans="2:11" ht="15.75">
      <c r="B8" s="493"/>
      <c r="C8" s="494"/>
      <c r="D8" s="494"/>
      <c r="E8" s="494"/>
      <c r="F8" s="494"/>
      <c r="G8" s="495"/>
      <c r="H8" s="75" t="s">
        <v>454</v>
      </c>
      <c r="I8" s="75" t="s">
        <v>454</v>
      </c>
      <c r="J8" s="75" t="s">
        <v>411</v>
      </c>
      <c r="K8" s="75" t="s">
        <v>412</v>
      </c>
    </row>
    <row r="9" spans="2:11" ht="16.5" thickBot="1">
      <c r="B9" s="470"/>
      <c r="C9" s="471"/>
      <c r="D9" s="471"/>
      <c r="E9" s="471"/>
      <c r="F9" s="471"/>
      <c r="G9" s="468"/>
      <c r="H9" s="76" t="s">
        <v>455</v>
      </c>
      <c r="I9" s="76" t="s">
        <v>455</v>
      </c>
      <c r="J9" s="76" t="s">
        <v>412</v>
      </c>
      <c r="K9" s="76" t="s">
        <v>470</v>
      </c>
    </row>
    <row r="10" spans="1:7" s="28" customFormat="1" ht="15.75">
      <c r="A10" s="27" t="s">
        <v>458</v>
      </c>
      <c r="B10" s="212" t="s">
        <v>649</v>
      </c>
      <c r="C10" s="280" t="s">
        <v>692</v>
      </c>
      <c r="D10" s="127"/>
      <c r="E10" s="127"/>
      <c r="F10" s="127"/>
      <c r="G10" s="127"/>
    </row>
    <row r="11" spans="1:7" s="28" customFormat="1" ht="6.75" customHeight="1">
      <c r="A11" s="27"/>
      <c r="B11" s="281"/>
      <c r="C11" s="282"/>
      <c r="D11" s="127"/>
      <c r="E11" s="282"/>
      <c r="F11" s="282"/>
      <c r="G11" s="233"/>
    </row>
    <row r="12" spans="1:7" s="28" customFormat="1" ht="15.75">
      <c r="A12" s="29" t="s">
        <v>459</v>
      </c>
      <c r="B12" s="283"/>
      <c r="C12" s="276" t="s">
        <v>414</v>
      </c>
      <c r="D12" s="31" t="s">
        <v>693</v>
      </c>
      <c r="E12" s="276"/>
      <c r="F12" s="276"/>
      <c r="G12" s="34"/>
    </row>
    <row r="13" spans="1:7" s="28" customFormat="1" ht="15.75">
      <c r="A13" s="27"/>
      <c r="B13" s="281"/>
      <c r="C13" s="282"/>
      <c r="D13" s="126" t="s">
        <v>694</v>
      </c>
      <c r="E13" s="284" t="s">
        <v>695</v>
      </c>
      <c r="F13" s="284"/>
      <c r="G13" s="77"/>
    </row>
    <row r="14" spans="1:10" s="28" customFormat="1" ht="15.75">
      <c r="A14" s="27"/>
      <c r="B14" s="281"/>
      <c r="C14" s="282"/>
      <c r="D14" s="282"/>
      <c r="E14" s="282" t="s">
        <v>449</v>
      </c>
      <c r="F14" s="233" t="s">
        <v>696</v>
      </c>
      <c r="G14" s="77"/>
      <c r="I14" s="28">
        <v>34</v>
      </c>
      <c r="J14" s="28">
        <v>34</v>
      </c>
    </row>
    <row r="15" spans="1:11" s="28" customFormat="1" ht="15.75">
      <c r="A15" s="27"/>
      <c r="B15" s="281"/>
      <c r="C15" s="282"/>
      <c r="D15" s="282"/>
      <c r="E15" s="282" t="s">
        <v>449</v>
      </c>
      <c r="F15" s="233" t="s">
        <v>697</v>
      </c>
      <c r="G15" s="77"/>
      <c r="H15" s="28">
        <v>45</v>
      </c>
      <c r="K15" s="85"/>
    </row>
    <row r="16" spans="1:11" s="28" customFormat="1" ht="15.75">
      <c r="A16" s="27"/>
      <c r="B16" s="281"/>
      <c r="C16" s="282"/>
      <c r="D16" s="282"/>
      <c r="E16" s="282" t="s">
        <v>698</v>
      </c>
      <c r="F16" s="233" t="s">
        <v>699</v>
      </c>
      <c r="G16" s="77"/>
      <c r="I16" s="28">
        <v>29</v>
      </c>
      <c r="J16" s="28">
        <v>29</v>
      </c>
      <c r="K16" s="85"/>
    </row>
    <row r="17" spans="1:11" s="28" customFormat="1" ht="15.75">
      <c r="A17" s="27"/>
      <c r="B17" s="257"/>
      <c r="C17" s="285"/>
      <c r="D17" s="286" t="s">
        <v>700</v>
      </c>
      <c r="E17" s="285"/>
      <c r="F17" s="286"/>
      <c r="G17" s="63"/>
      <c r="H17" s="84">
        <f>SUM(H14:H16)</f>
        <v>45</v>
      </c>
      <c r="I17" s="84">
        <f>SUM(I14:I16)</f>
        <v>63</v>
      </c>
      <c r="J17" s="84">
        <f>SUM(J14:J16)</f>
        <v>63</v>
      </c>
      <c r="K17" s="303">
        <f>J17/I17*100</f>
        <v>100</v>
      </c>
    </row>
    <row r="18" spans="1:7" s="28" customFormat="1" ht="6.75" customHeight="1">
      <c r="A18" s="27"/>
      <c r="B18" s="281"/>
      <c r="C18" s="282"/>
      <c r="D18" s="127"/>
      <c r="E18" s="282"/>
      <c r="F18" s="282"/>
      <c r="G18" s="233"/>
    </row>
    <row r="19" spans="1:11" s="157" customFormat="1" ht="15.75">
      <c r="A19" s="156"/>
      <c r="B19" s="281"/>
      <c r="C19" s="282"/>
      <c r="D19" s="126" t="s">
        <v>701</v>
      </c>
      <c r="E19" s="104" t="s">
        <v>702</v>
      </c>
      <c r="F19" s="282"/>
      <c r="G19" s="77"/>
      <c r="K19" s="158"/>
    </row>
    <row r="20" spans="1:11" s="157" customFormat="1" ht="15.75">
      <c r="A20" s="156"/>
      <c r="B20" s="281"/>
      <c r="C20" s="282"/>
      <c r="D20" s="126"/>
      <c r="E20" s="104" t="s">
        <v>449</v>
      </c>
      <c r="F20" s="127" t="s">
        <v>703</v>
      </c>
      <c r="G20" s="77"/>
      <c r="I20" s="157">
        <v>8</v>
      </c>
      <c r="J20" s="157">
        <v>8</v>
      </c>
      <c r="K20" s="158">
        <f aca="true" t="shared" si="0" ref="K20:K25">J20/I20*100</f>
        <v>100</v>
      </c>
    </row>
    <row r="21" spans="1:11" s="157" customFormat="1" ht="15.75">
      <c r="A21" s="156"/>
      <c r="B21" s="281"/>
      <c r="C21" s="282"/>
      <c r="D21" s="282"/>
      <c r="E21" s="282" t="s">
        <v>449</v>
      </c>
      <c r="F21" s="77" t="s">
        <v>704</v>
      </c>
      <c r="G21" s="77"/>
      <c r="H21" s="157">
        <v>1750</v>
      </c>
      <c r="I21" s="157">
        <v>1563</v>
      </c>
      <c r="J21" s="157">
        <v>1563</v>
      </c>
      <c r="K21" s="158">
        <f t="shared" si="0"/>
        <v>100</v>
      </c>
    </row>
    <row r="22" spans="1:11" s="157" customFormat="1" ht="15.75">
      <c r="A22" s="156"/>
      <c r="B22" s="281"/>
      <c r="C22" s="282"/>
      <c r="D22" s="282"/>
      <c r="E22" s="282" t="s">
        <v>449</v>
      </c>
      <c r="F22" s="77" t="s">
        <v>705</v>
      </c>
      <c r="G22" s="77"/>
      <c r="H22" s="157">
        <v>185</v>
      </c>
      <c r="I22" s="157">
        <v>440</v>
      </c>
      <c r="J22" s="157">
        <v>440</v>
      </c>
      <c r="K22" s="158">
        <f t="shared" si="0"/>
        <v>100</v>
      </c>
    </row>
    <row r="23" spans="1:11" s="157" customFormat="1" ht="15.75">
      <c r="A23" s="156"/>
      <c r="B23" s="281"/>
      <c r="C23" s="282"/>
      <c r="D23" s="282"/>
      <c r="E23" s="282" t="s">
        <v>449</v>
      </c>
      <c r="F23" s="77" t="s">
        <v>706</v>
      </c>
      <c r="G23" s="77"/>
      <c r="H23" s="157">
        <v>4200</v>
      </c>
      <c r="I23" s="157">
        <v>4949</v>
      </c>
      <c r="J23" s="157">
        <v>4949</v>
      </c>
      <c r="K23" s="158">
        <f t="shared" si="0"/>
        <v>100</v>
      </c>
    </row>
    <row r="24" spans="1:11" s="157" customFormat="1" ht="15.75">
      <c r="A24" s="156"/>
      <c r="B24" s="281"/>
      <c r="C24" s="282"/>
      <c r="D24" s="282"/>
      <c r="E24" s="282" t="s">
        <v>449</v>
      </c>
      <c r="F24" s="77" t="s">
        <v>707</v>
      </c>
      <c r="G24" s="77"/>
      <c r="I24" s="157">
        <v>357</v>
      </c>
      <c r="J24" s="157">
        <v>358</v>
      </c>
      <c r="K24" s="158">
        <f t="shared" si="0"/>
        <v>100.28011204481793</v>
      </c>
    </row>
    <row r="25" spans="2:11" s="159" customFormat="1" ht="15.75">
      <c r="B25" s="287"/>
      <c r="C25" s="288"/>
      <c r="D25" s="78" t="s">
        <v>708</v>
      </c>
      <c r="E25" s="78"/>
      <c r="F25" s="288"/>
      <c r="G25" s="78"/>
      <c r="H25" s="300">
        <f>SUM(H20:H24)</f>
        <v>6135</v>
      </c>
      <c r="I25" s="300">
        <f>SUM(I20:I24)</f>
        <v>7317</v>
      </c>
      <c r="J25" s="300">
        <f>SUM(J20:J24)</f>
        <v>7318</v>
      </c>
      <c r="K25" s="301">
        <f t="shared" si="0"/>
        <v>100.0136668033347</v>
      </c>
    </row>
    <row r="26" spans="2:11" s="159" customFormat="1" ht="15.75">
      <c r="B26" s="281"/>
      <c r="C26" s="282"/>
      <c r="D26" s="126" t="s">
        <v>709</v>
      </c>
      <c r="E26" s="289" t="s">
        <v>710</v>
      </c>
      <c r="F26" s="282"/>
      <c r="G26" s="77"/>
      <c r="K26" s="160"/>
    </row>
    <row r="27" spans="2:11" s="159" customFormat="1" ht="15.75">
      <c r="B27" s="281"/>
      <c r="C27" s="282"/>
      <c r="D27" s="282"/>
      <c r="E27" s="282" t="s">
        <v>449</v>
      </c>
      <c r="F27" s="77" t="s">
        <v>711</v>
      </c>
      <c r="G27" s="77"/>
      <c r="H27" s="159">
        <v>1720</v>
      </c>
      <c r="I27" s="159">
        <v>1765</v>
      </c>
      <c r="J27" s="159">
        <v>1765</v>
      </c>
      <c r="K27" s="160">
        <f>J27/I27*100</f>
        <v>100</v>
      </c>
    </row>
    <row r="28" spans="2:11" s="159" customFormat="1" ht="15.75">
      <c r="B28" s="287"/>
      <c r="C28" s="288"/>
      <c r="D28" s="78" t="s">
        <v>712</v>
      </c>
      <c r="E28" s="288"/>
      <c r="F28" s="288"/>
      <c r="G28" s="78"/>
      <c r="H28" s="300">
        <f>SUM(H27:H27)</f>
        <v>1720</v>
      </c>
      <c r="I28" s="300">
        <f>SUM(I27:I27)</f>
        <v>1765</v>
      </c>
      <c r="J28" s="300">
        <f>SUM(J27:J27)</f>
        <v>1765</v>
      </c>
      <c r="K28" s="301">
        <f>J28/I28*100</f>
        <v>100</v>
      </c>
    </row>
    <row r="29" spans="1:7" s="28" customFormat="1" ht="6.75" customHeight="1">
      <c r="A29" s="27"/>
      <c r="B29" s="281"/>
      <c r="C29" s="282"/>
      <c r="D29" s="127"/>
      <c r="E29" s="282"/>
      <c r="F29" s="282"/>
      <c r="G29" s="233"/>
    </row>
    <row r="30" spans="2:11" s="159" customFormat="1" ht="15.75">
      <c r="B30" s="281"/>
      <c r="C30" s="282"/>
      <c r="D30" s="126" t="s">
        <v>713</v>
      </c>
      <c r="E30" s="104" t="s">
        <v>714</v>
      </c>
      <c r="F30" s="282"/>
      <c r="G30" s="77"/>
      <c r="K30" s="160"/>
    </row>
    <row r="31" spans="2:11" s="159" customFormat="1" ht="15.75">
      <c r="B31" s="281"/>
      <c r="C31" s="282"/>
      <c r="D31" s="282"/>
      <c r="E31" s="282" t="s">
        <v>449</v>
      </c>
      <c r="F31" s="77" t="s">
        <v>715</v>
      </c>
      <c r="G31" s="77"/>
      <c r="H31" s="159">
        <v>100</v>
      </c>
      <c r="I31" s="159">
        <v>123</v>
      </c>
      <c r="J31" s="159">
        <v>123</v>
      </c>
      <c r="K31" s="304">
        <f>J31/I31*100</f>
        <v>100</v>
      </c>
    </row>
    <row r="32" spans="1:11" s="28" customFormat="1" ht="6.75" customHeight="1">
      <c r="A32" s="27"/>
      <c r="B32" s="281"/>
      <c r="C32" s="282"/>
      <c r="D32" s="127"/>
      <c r="E32" s="282"/>
      <c r="F32" s="282"/>
      <c r="G32" s="233"/>
      <c r="K32" s="302"/>
    </row>
    <row r="33" spans="2:11" s="159" customFormat="1" ht="15.75">
      <c r="B33" s="257"/>
      <c r="C33" s="277" t="s">
        <v>716</v>
      </c>
      <c r="D33" s="285"/>
      <c r="E33" s="285"/>
      <c r="F33" s="285"/>
      <c r="G33" s="286"/>
      <c r="H33" s="300">
        <f>H17+H25+H28+H31</f>
        <v>8000</v>
      </c>
      <c r="I33" s="300">
        <f>I17+I25+I28+I31</f>
        <v>9268</v>
      </c>
      <c r="J33" s="300">
        <f>J17+J25+J28+J31</f>
        <v>9269</v>
      </c>
      <c r="K33" s="302">
        <f>J33/I33*100</f>
        <v>100.0107898144152</v>
      </c>
    </row>
    <row r="34" spans="1:7" s="28" customFormat="1" ht="6.75" customHeight="1">
      <c r="A34" s="27"/>
      <c r="B34" s="281"/>
      <c r="C34" s="282"/>
      <c r="D34" s="282"/>
      <c r="E34" s="282"/>
      <c r="F34" s="282"/>
      <c r="G34" s="233"/>
    </row>
    <row r="35" spans="1:7" s="28" customFormat="1" ht="15.75">
      <c r="A35" s="27"/>
      <c r="B35" s="281"/>
      <c r="C35" s="126" t="s">
        <v>416</v>
      </c>
      <c r="D35" s="289" t="s">
        <v>415</v>
      </c>
      <c r="E35" s="126"/>
      <c r="F35" s="126"/>
      <c r="G35" s="77"/>
    </row>
    <row r="36" spans="1:11" s="28" customFormat="1" ht="15.75">
      <c r="A36" s="27"/>
      <c r="B36" s="281"/>
      <c r="C36" s="282"/>
      <c r="D36" s="126" t="s">
        <v>694</v>
      </c>
      <c r="E36" s="284" t="s">
        <v>717</v>
      </c>
      <c r="F36" s="284"/>
      <c r="G36" s="77"/>
      <c r="K36" s="160"/>
    </row>
    <row r="37" spans="1:11" s="28" customFormat="1" ht="15.75">
      <c r="A37" s="27"/>
      <c r="B37" s="281"/>
      <c r="C37" s="282"/>
      <c r="D37" s="282"/>
      <c r="E37" s="282" t="s">
        <v>449</v>
      </c>
      <c r="F37" s="233" t="s">
        <v>718</v>
      </c>
      <c r="G37" s="77"/>
      <c r="H37" s="28">
        <v>15</v>
      </c>
      <c r="I37" s="28">
        <v>15</v>
      </c>
      <c r="J37" s="28">
        <v>2</v>
      </c>
      <c r="K37" s="160">
        <f aca="true" t="shared" si="1" ref="K37:K54">J37/I37*100</f>
        <v>13.333333333333334</v>
      </c>
    </row>
    <row r="38" spans="1:11" s="28" customFormat="1" ht="15.75">
      <c r="A38" s="27"/>
      <c r="B38" s="281"/>
      <c r="C38" s="282"/>
      <c r="D38" s="282"/>
      <c r="E38" s="282" t="s">
        <v>449</v>
      </c>
      <c r="F38" s="233" t="s">
        <v>719</v>
      </c>
      <c r="G38" s="77"/>
      <c r="K38" s="160"/>
    </row>
    <row r="39" spans="1:11" s="28" customFormat="1" ht="15.75">
      <c r="A39" s="27"/>
      <c r="B39" s="281"/>
      <c r="C39" s="282"/>
      <c r="D39" s="282"/>
      <c r="E39" s="282"/>
      <c r="F39" s="282" t="s">
        <v>720</v>
      </c>
      <c r="G39" s="233" t="s">
        <v>721</v>
      </c>
      <c r="H39" s="28">
        <v>2295</v>
      </c>
      <c r="I39" s="28">
        <v>2493</v>
      </c>
      <c r="J39" s="28">
        <v>2506</v>
      </c>
      <c r="K39" s="160">
        <f>J39/I39*100</f>
        <v>100.5214600882471</v>
      </c>
    </row>
    <row r="40" spans="1:11" s="28" customFormat="1" ht="15.75">
      <c r="A40" s="27"/>
      <c r="B40" s="281"/>
      <c r="C40" s="282"/>
      <c r="D40" s="282"/>
      <c r="E40" s="282" t="s">
        <v>449</v>
      </c>
      <c r="F40" s="282" t="s">
        <v>720</v>
      </c>
      <c r="G40" s="233" t="s">
        <v>722</v>
      </c>
      <c r="K40" s="160"/>
    </row>
    <row r="41" spans="1:11" s="28" customFormat="1" ht="15.75">
      <c r="A41" s="27"/>
      <c r="B41" s="281"/>
      <c r="C41" s="282"/>
      <c r="D41" s="282"/>
      <c r="E41" s="282" t="s">
        <v>449</v>
      </c>
      <c r="F41" s="233" t="s">
        <v>723</v>
      </c>
      <c r="G41" s="77"/>
      <c r="K41" s="160"/>
    </row>
    <row r="42" spans="2:11" ht="15.75">
      <c r="B42" s="281"/>
      <c r="C42" s="282"/>
      <c r="D42" s="282"/>
      <c r="E42" s="282" t="s">
        <v>449</v>
      </c>
      <c r="F42" s="233" t="s">
        <v>724</v>
      </c>
      <c r="G42" s="77"/>
      <c r="K42" s="160"/>
    </row>
    <row r="43" spans="2:11" ht="15.75">
      <c r="B43" s="281"/>
      <c r="C43" s="282"/>
      <c r="D43" s="282"/>
      <c r="E43" s="282"/>
      <c r="F43" s="282" t="s">
        <v>720</v>
      </c>
      <c r="G43" s="233" t="s">
        <v>725</v>
      </c>
      <c r="H43" s="25">
        <v>233</v>
      </c>
      <c r="I43" s="25">
        <v>132</v>
      </c>
      <c r="J43" s="25">
        <v>470</v>
      </c>
      <c r="K43" s="160">
        <f t="shared" si="1"/>
        <v>356.06060606060606</v>
      </c>
    </row>
    <row r="44" spans="2:11" ht="15.75">
      <c r="B44" s="281"/>
      <c r="C44" s="282"/>
      <c r="D44" s="282"/>
      <c r="E44" s="282"/>
      <c r="F44" s="282" t="s">
        <v>720</v>
      </c>
      <c r="G44" s="233" t="s">
        <v>726</v>
      </c>
      <c r="H44" s="25">
        <v>26</v>
      </c>
      <c r="I44" s="25">
        <v>26</v>
      </c>
      <c r="J44" s="25">
        <v>38</v>
      </c>
      <c r="K44" s="160">
        <f t="shared" si="1"/>
        <v>146.15384615384613</v>
      </c>
    </row>
    <row r="45" spans="1:11" s="28" customFormat="1" ht="15.75">
      <c r="A45" s="27"/>
      <c r="B45" s="281"/>
      <c r="C45" s="282"/>
      <c r="D45" s="282"/>
      <c r="E45" s="282"/>
      <c r="F45" s="282" t="s">
        <v>720</v>
      </c>
      <c r="G45" s="233" t="s">
        <v>727</v>
      </c>
      <c r="H45" s="28">
        <v>8</v>
      </c>
      <c r="I45" s="28">
        <v>8</v>
      </c>
      <c r="K45" s="160"/>
    </row>
    <row r="46" spans="2:11" ht="15.75">
      <c r="B46" s="281"/>
      <c r="C46" s="282"/>
      <c r="D46" s="282"/>
      <c r="E46" s="282"/>
      <c r="F46" s="282" t="s">
        <v>720</v>
      </c>
      <c r="G46" s="233" t="s">
        <v>728</v>
      </c>
      <c r="H46" s="80">
        <v>35</v>
      </c>
      <c r="I46" s="80">
        <v>35</v>
      </c>
      <c r="J46" s="80">
        <v>53</v>
      </c>
      <c r="K46" s="160">
        <f t="shared" si="1"/>
        <v>151.42857142857142</v>
      </c>
    </row>
    <row r="47" spans="1:11" s="28" customFormat="1" ht="15.75">
      <c r="A47" s="27"/>
      <c r="B47" s="281"/>
      <c r="C47" s="282"/>
      <c r="D47" s="282"/>
      <c r="E47" s="282"/>
      <c r="F47" s="282" t="s">
        <v>720</v>
      </c>
      <c r="G47" s="233" t="s">
        <v>729</v>
      </c>
      <c r="H47" s="28">
        <v>300</v>
      </c>
      <c r="I47" s="28">
        <v>300</v>
      </c>
      <c r="J47" s="28">
        <v>528</v>
      </c>
      <c r="K47" s="160">
        <f t="shared" si="1"/>
        <v>176</v>
      </c>
    </row>
    <row r="48" spans="2:11" ht="15.75">
      <c r="B48" s="281"/>
      <c r="C48" s="282"/>
      <c r="D48" s="282"/>
      <c r="E48" s="282"/>
      <c r="F48" s="282" t="s">
        <v>720</v>
      </c>
      <c r="G48" s="233" t="s">
        <v>730</v>
      </c>
      <c r="H48" s="25">
        <v>10</v>
      </c>
      <c r="I48" s="25">
        <v>10</v>
      </c>
      <c r="K48" s="160"/>
    </row>
    <row r="49" spans="1:11" s="28" customFormat="1" ht="15.75">
      <c r="A49" s="27"/>
      <c r="B49" s="281"/>
      <c r="C49" s="282"/>
      <c r="D49" s="282"/>
      <c r="E49" s="282"/>
      <c r="F49" s="282" t="s">
        <v>720</v>
      </c>
      <c r="G49" s="233" t="s">
        <v>731</v>
      </c>
      <c r="H49" s="28">
        <v>2399</v>
      </c>
      <c r="I49" s="28">
        <v>2399</v>
      </c>
      <c r="J49" s="28">
        <v>1821</v>
      </c>
      <c r="K49" s="160">
        <f t="shared" si="1"/>
        <v>75.90662776156732</v>
      </c>
    </row>
    <row r="50" spans="2:11" ht="15.75">
      <c r="B50" s="281"/>
      <c r="C50" s="282"/>
      <c r="D50" s="282"/>
      <c r="E50" s="282" t="s">
        <v>449</v>
      </c>
      <c r="F50" s="233" t="s">
        <v>732</v>
      </c>
      <c r="G50" s="77"/>
      <c r="K50" s="160"/>
    </row>
    <row r="51" spans="1:256" ht="15.75">
      <c r="A51" s="28" t="s">
        <v>456</v>
      </c>
      <c r="B51" s="281"/>
      <c r="C51" s="282"/>
      <c r="D51" s="282"/>
      <c r="E51" s="282"/>
      <c r="F51" s="282" t="s">
        <v>720</v>
      </c>
      <c r="G51" s="233" t="s">
        <v>733</v>
      </c>
      <c r="H51" s="28">
        <v>1553</v>
      </c>
      <c r="I51" s="28">
        <v>1213</v>
      </c>
      <c r="J51" s="28">
        <v>1207</v>
      </c>
      <c r="K51" s="160">
        <f t="shared" si="1"/>
        <v>99.50535861500413</v>
      </c>
      <c r="L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</row>
    <row r="52" spans="2:11" ht="15.75">
      <c r="B52" s="281"/>
      <c r="C52" s="282"/>
      <c r="D52" s="282"/>
      <c r="E52" s="282"/>
      <c r="F52" s="282" t="s">
        <v>720</v>
      </c>
      <c r="G52" s="233" t="s">
        <v>736</v>
      </c>
      <c r="H52" s="25">
        <v>653</v>
      </c>
      <c r="I52" s="25">
        <v>485</v>
      </c>
      <c r="J52" s="25">
        <v>485</v>
      </c>
      <c r="K52" s="160">
        <f t="shared" si="1"/>
        <v>100</v>
      </c>
    </row>
    <row r="53" spans="2:11" ht="15.75">
      <c r="B53" s="281"/>
      <c r="C53" s="282"/>
      <c r="D53" s="282"/>
      <c r="E53" s="282"/>
      <c r="F53" s="282" t="s">
        <v>720</v>
      </c>
      <c r="G53" s="233" t="s">
        <v>737</v>
      </c>
      <c r="H53" s="25">
        <v>152</v>
      </c>
      <c r="I53" s="25">
        <v>152</v>
      </c>
      <c r="J53" s="25">
        <v>158</v>
      </c>
      <c r="K53" s="160">
        <f t="shared" si="1"/>
        <v>103.94736842105263</v>
      </c>
    </row>
    <row r="54" spans="2:11" ht="15.75">
      <c r="B54" s="281"/>
      <c r="C54" s="282"/>
      <c r="D54" s="282"/>
      <c r="E54" s="282"/>
      <c r="F54" s="282" t="s">
        <v>720</v>
      </c>
      <c r="G54" s="233" t="s">
        <v>738</v>
      </c>
      <c r="I54" s="25">
        <v>76</v>
      </c>
      <c r="J54" s="25">
        <v>77</v>
      </c>
      <c r="K54" s="160">
        <f t="shared" si="1"/>
        <v>101.3157894736842</v>
      </c>
    </row>
    <row r="55" spans="2:7" ht="15.75">
      <c r="B55" s="281"/>
      <c r="C55" s="282"/>
      <c r="D55" s="126" t="s">
        <v>701</v>
      </c>
      <c r="E55" s="284" t="s">
        <v>739</v>
      </c>
      <c r="F55" s="282"/>
      <c r="G55" s="77"/>
    </row>
    <row r="56" spans="2:11" ht="15.75">
      <c r="B56" s="281"/>
      <c r="C56" s="282"/>
      <c r="D56" s="282"/>
      <c r="E56" s="282" t="s">
        <v>449</v>
      </c>
      <c r="F56" s="233" t="s">
        <v>740</v>
      </c>
      <c r="G56" s="77"/>
      <c r="H56" s="25">
        <v>1989</v>
      </c>
      <c r="I56" s="25">
        <v>1984</v>
      </c>
      <c r="J56" s="25">
        <v>1712</v>
      </c>
      <c r="K56" s="79">
        <f>J56/I56*100</f>
        <v>86.29032258064517</v>
      </c>
    </row>
    <row r="57" spans="1:256" ht="16.5" thickBot="1">
      <c r="A57" s="28" t="s">
        <v>457</v>
      </c>
      <c r="B57" s="281"/>
      <c r="C57" s="282"/>
      <c r="D57" s="282"/>
      <c r="E57" s="282"/>
      <c r="F57" s="282"/>
      <c r="G57" s="77" t="s">
        <v>734</v>
      </c>
      <c r="H57" s="73"/>
      <c r="I57" s="73"/>
      <c r="J57" s="72"/>
      <c r="K57" s="82"/>
      <c r="L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</row>
    <row r="58" spans="1:256" ht="15.75">
      <c r="A58" s="28"/>
      <c r="B58" s="478" t="s">
        <v>735</v>
      </c>
      <c r="C58" s="479"/>
      <c r="D58" s="479"/>
      <c r="E58" s="479"/>
      <c r="F58" s="479"/>
      <c r="G58" s="480"/>
      <c r="H58" s="74" t="s">
        <v>465</v>
      </c>
      <c r="I58" s="74" t="s">
        <v>467</v>
      </c>
      <c r="J58" s="74" t="s">
        <v>453</v>
      </c>
      <c r="K58" s="74" t="s">
        <v>468</v>
      </c>
      <c r="L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</row>
    <row r="59" spans="2:11" ht="15.75">
      <c r="B59" s="481"/>
      <c r="C59" s="482"/>
      <c r="D59" s="482"/>
      <c r="E59" s="482"/>
      <c r="F59" s="482"/>
      <c r="G59" s="483"/>
      <c r="H59" s="75" t="s">
        <v>454</v>
      </c>
      <c r="I59" s="75" t="s">
        <v>454</v>
      </c>
      <c r="J59" s="75" t="s">
        <v>411</v>
      </c>
      <c r="K59" s="75" t="s">
        <v>412</v>
      </c>
    </row>
    <row r="60" spans="2:11" ht="16.5" thickBot="1">
      <c r="B60" s="484"/>
      <c r="C60" s="485"/>
      <c r="D60" s="485"/>
      <c r="E60" s="485"/>
      <c r="F60" s="485"/>
      <c r="G60" s="486"/>
      <c r="H60" s="76" t="s">
        <v>455</v>
      </c>
      <c r="I60" s="76" t="s">
        <v>455</v>
      </c>
      <c r="J60" s="76" t="s">
        <v>412</v>
      </c>
      <c r="K60" s="76" t="s">
        <v>470</v>
      </c>
    </row>
    <row r="61" spans="1:7" s="28" customFormat="1" ht="6.75" customHeight="1">
      <c r="A61" s="27"/>
      <c r="B61" s="281"/>
      <c r="C61" s="282"/>
      <c r="D61" s="282"/>
      <c r="E61" s="282"/>
      <c r="F61" s="282"/>
      <c r="G61" s="233"/>
    </row>
    <row r="62" spans="1:11" s="28" customFormat="1" ht="15.75">
      <c r="A62" s="27"/>
      <c r="B62" s="281"/>
      <c r="C62" s="282"/>
      <c r="D62" s="282"/>
      <c r="E62" s="282" t="s">
        <v>449</v>
      </c>
      <c r="F62" s="233" t="s">
        <v>741</v>
      </c>
      <c r="G62" s="77"/>
      <c r="H62" s="28">
        <v>719</v>
      </c>
      <c r="I62" s="28">
        <v>20157</v>
      </c>
      <c r="J62" s="28">
        <v>19924</v>
      </c>
      <c r="K62" s="79">
        <f>J62/I62*100</f>
        <v>98.84407401895123</v>
      </c>
    </row>
    <row r="63" spans="2:11" ht="15.75">
      <c r="B63" s="281"/>
      <c r="C63" s="282"/>
      <c r="D63" s="282"/>
      <c r="E63" s="282" t="s">
        <v>449</v>
      </c>
      <c r="F63" s="462" t="s">
        <v>742</v>
      </c>
      <c r="G63" s="462"/>
      <c r="K63" s="79"/>
    </row>
    <row r="64" spans="1:7" s="28" customFormat="1" ht="6.75" customHeight="1">
      <c r="A64" s="27"/>
      <c r="B64" s="281"/>
      <c r="C64" s="282"/>
      <c r="D64" s="282"/>
      <c r="E64" s="282"/>
      <c r="F64" s="282"/>
      <c r="G64" s="233"/>
    </row>
    <row r="65" spans="2:11" ht="15.75">
      <c r="B65" s="281"/>
      <c r="C65" s="282"/>
      <c r="D65" s="126" t="s">
        <v>709</v>
      </c>
      <c r="E65" s="284" t="s">
        <v>743</v>
      </c>
      <c r="F65" s="282"/>
      <c r="G65" s="77"/>
      <c r="K65" s="79"/>
    </row>
    <row r="66" spans="2:11" ht="15.75">
      <c r="B66" s="281"/>
      <c r="C66" s="282"/>
      <c r="D66" s="282"/>
      <c r="E66" s="282" t="s">
        <v>449</v>
      </c>
      <c r="F66" s="127" t="s">
        <v>744</v>
      </c>
      <c r="G66" s="77"/>
      <c r="H66" s="80">
        <v>150</v>
      </c>
      <c r="I66" s="80"/>
      <c r="J66" s="80"/>
      <c r="K66" s="81"/>
    </row>
    <row r="67" spans="1:11" s="58" customFormat="1" ht="15.75">
      <c r="A67" s="65"/>
      <c r="B67" s="281"/>
      <c r="C67" s="282"/>
      <c r="D67" s="282"/>
      <c r="E67" s="282" t="s">
        <v>449</v>
      </c>
      <c r="F67" s="77" t="s">
        <v>745</v>
      </c>
      <c r="G67" s="77"/>
      <c r="H67" s="58">
        <v>35</v>
      </c>
      <c r="I67" s="58">
        <v>7</v>
      </c>
      <c r="J67" s="58">
        <v>7</v>
      </c>
      <c r="K67" s="79">
        <f>J67/I67*100</f>
        <v>100</v>
      </c>
    </row>
    <row r="68" spans="1:11" s="28" customFormat="1" ht="6.75" customHeight="1">
      <c r="A68" s="27"/>
      <c r="B68" s="281"/>
      <c r="C68" s="282"/>
      <c r="D68" s="282"/>
      <c r="E68" s="282"/>
      <c r="F68" s="282"/>
      <c r="G68" s="233"/>
      <c r="K68" s="79"/>
    </row>
    <row r="69" spans="2:11" ht="15.75">
      <c r="B69" s="281"/>
      <c r="C69" s="282"/>
      <c r="D69" s="126" t="s">
        <v>713</v>
      </c>
      <c r="E69" s="284" t="s">
        <v>746</v>
      </c>
      <c r="F69" s="282"/>
      <c r="G69" s="77"/>
      <c r="K69" s="79"/>
    </row>
    <row r="70" spans="1:11" s="28" customFormat="1" ht="15.75">
      <c r="A70" s="27"/>
      <c r="B70" s="281"/>
      <c r="C70" s="282"/>
      <c r="D70" s="282"/>
      <c r="E70" s="282" t="s">
        <v>449</v>
      </c>
      <c r="F70" s="127" t="s">
        <v>746</v>
      </c>
      <c r="G70" s="77"/>
      <c r="I70" s="28">
        <v>39</v>
      </c>
      <c r="J70" s="28">
        <v>39</v>
      </c>
      <c r="K70" s="79">
        <f>J70/I70*100</f>
        <v>100</v>
      </c>
    </row>
    <row r="71" spans="1:7" s="28" customFormat="1" ht="6.75" customHeight="1">
      <c r="A71" s="27"/>
      <c r="B71" s="281"/>
      <c r="C71" s="282"/>
      <c r="D71" s="282"/>
      <c r="E71" s="282"/>
      <c r="F71" s="282"/>
      <c r="G71" s="233"/>
    </row>
    <row r="72" spans="1:11" s="28" customFormat="1" ht="15.75">
      <c r="A72" s="27"/>
      <c r="B72" s="281"/>
      <c r="C72" s="78" t="s">
        <v>491</v>
      </c>
      <c r="D72" s="282"/>
      <c r="E72" s="282"/>
      <c r="F72" s="282"/>
      <c r="G72" s="77"/>
      <c r="H72" s="84">
        <f>H37+H39+H43+H44+H45+H46+H47+H48+H49+H51+H52+H53+H56+H62+H63+H66+H67+H70</f>
        <v>10572</v>
      </c>
      <c r="I72" s="84">
        <f>I37+I39+I43+I44+I45+I46+I47+I48+I49+I51+I52+I53+I56+I62+I63+I66+I67+I70+I54</f>
        <v>29531</v>
      </c>
      <c r="J72" s="84">
        <f>J37+J39+J43+J44+J45+J46+J47+J48+J49+J51+J52+J53+J56+J62+J63+J66+J67+J70+J54</f>
        <v>29027</v>
      </c>
      <c r="K72" s="81">
        <f>J72/I72*100</f>
        <v>98.29331888523924</v>
      </c>
    </row>
    <row r="73" spans="1:7" s="28" customFormat="1" ht="6.75" customHeight="1">
      <c r="A73" s="27"/>
      <c r="B73" s="281"/>
      <c r="C73" s="282"/>
      <c r="D73" s="282"/>
      <c r="E73" s="282"/>
      <c r="F73" s="282"/>
      <c r="G73" s="233"/>
    </row>
    <row r="74" spans="1:11" s="28" customFormat="1" ht="15.75">
      <c r="A74" s="27"/>
      <c r="B74" s="104" t="s">
        <v>492</v>
      </c>
      <c r="C74" s="126"/>
      <c r="D74" s="126"/>
      <c r="E74" s="126"/>
      <c r="F74" s="126"/>
      <c r="G74" s="104"/>
      <c r="H74" s="29">
        <f>H72+H33</f>
        <v>18572</v>
      </c>
      <c r="I74" s="29">
        <f>I72+I33</f>
        <v>38799</v>
      </c>
      <c r="J74" s="29">
        <f>J72+J33</f>
        <v>38296</v>
      </c>
      <c r="K74" s="83">
        <f>J74/I74*100</f>
        <v>98.70357483440296</v>
      </c>
    </row>
    <row r="75" spans="1:7" s="28" customFormat="1" ht="6.75" customHeight="1">
      <c r="A75" s="27"/>
      <c r="B75" s="281"/>
      <c r="C75" s="282"/>
      <c r="D75" s="282"/>
      <c r="E75" s="282"/>
      <c r="F75" s="282"/>
      <c r="G75" s="233"/>
    </row>
    <row r="76" spans="1:7" s="28" customFormat="1" ht="15.75">
      <c r="A76" s="27"/>
      <c r="B76" s="212" t="s">
        <v>159</v>
      </c>
      <c r="C76" s="104" t="s">
        <v>747</v>
      </c>
      <c r="D76" s="126"/>
      <c r="E76" s="126"/>
      <c r="F76" s="126"/>
      <c r="G76" s="104"/>
    </row>
    <row r="77" spans="1:7" s="28" customFormat="1" ht="6.75" customHeight="1">
      <c r="A77" s="27"/>
      <c r="B77" s="281"/>
      <c r="C77" s="282"/>
      <c r="D77" s="282"/>
      <c r="E77" s="282"/>
      <c r="F77" s="282"/>
      <c r="G77" s="233"/>
    </row>
    <row r="78" spans="2:11" ht="15.75">
      <c r="B78" s="281"/>
      <c r="C78" s="126" t="s">
        <v>649</v>
      </c>
      <c r="D78" s="463" t="s">
        <v>70</v>
      </c>
      <c r="E78" s="463"/>
      <c r="F78" s="463"/>
      <c r="G78" s="463"/>
      <c r="K78" s="79"/>
    </row>
    <row r="79" spans="2:11" ht="15.75">
      <c r="B79" s="292"/>
      <c r="C79" s="293"/>
      <c r="D79" s="293" t="s">
        <v>414</v>
      </c>
      <c r="E79" s="294" t="s">
        <v>71</v>
      </c>
      <c r="F79" s="293"/>
      <c r="G79" s="295"/>
      <c r="H79" s="80"/>
      <c r="I79" s="80"/>
      <c r="J79" s="80"/>
      <c r="K79" s="79"/>
    </row>
    <row r="80" spans="1:11" s="28" customFormat="1" ht="15.75">
      <c r="A80" s="27"/>
      <c r="B80" s="281"/>
      <c r="C80" s="282"/>
      <c r="D80" s="282"/>
      <c r="E80" s="282" t="s">
        <v>694</v>
      </c>
      <c r="F80" s="163" t="s">
        <v>72</v>
      </c>
      <c r="G80" s="77"/>
      <c r="H80" s="28">
        <v>7372</v>
      </c>
      <c r="I80" s="28">
        <v>7999</v>
      </c>
      <c r="J80" s="28">
        <v>7999</v>
      </c>
      <c r="K80" s="79">
        <f aca="true" t="shared" si="2" ref="K80:K97">J80/I80*100</f>
        <v>100</v>
      </c>
    </row>
    <row r="81" spans="2:11" ht="15.75">
      <c r="B81" s="281"/>
      <c r="C81" s="282"/>
      <c r="D81" s="282"/>
      <c r="E81" s="282" t="s">
        <v>701</v>
      </c>
      <c r="F81" s="466" t="s">
        <v>73</v>
      </c>
      <c r="G81" s="466"/>
      <c r="H81" s="25">
        <v>8037</v>
      </c>
      <c r="I81" s="25">
        <v>8037</v>
      </c>
      <c r="J81" s="58">
        <v>8037</v>
      </c>
      <c r="K81" s="79">
        <f t="shared" si="2"/>
        <v>100</v>
      </c>
    </row>
    <row r="82" spans="1:11" s="28" customFormat="1" ht="15.75">
      <c r="A82" s="27"/>
      <c r="B82" s="281"/>
      <c r="C82" s="282"/>
      <c r="D82" s="282"/>
      <c r="E82" s="282" t="s">
        <v>709</v>
      </c>
      <c r="F82" s="466" t="s">
        <v>74</v>
      </c>
      <c r="G82" s="466"/>
      <c r="H82" s="28">
        <v>-2123</v>
      </c>
      <c r="I82" s="28">
        <v>-2123</v>
      </c>
      <c r="J82" s="28">
        <v>-2123</v>
      </c>
      <c r="K82" s="79">
        <f t="shared" si="2"/>
        <v>100</v>
      </c>
    </row>
    <row r="83" spans="2:11" ht="15.75">
      <c r="B83" s="281"/>
      <c r="C83" s="282"/>
      <c r="D83" s="282"/>
      <c r="E83" s="282" t="s">
        <v>713</v>
      </c>
      <c r="F83" s="163" t="s">
        <v>75</v>
      </c>
      <c r="G83" s="77"/>
      <c r="H83" s="25">
        <v>3000</v>
      </c>
      <c r="I83" s="25">
        <v>3000</v>
      </c>
      <c r="J83" s="58">
        <v>3000</v>
      </c>
      <c r="K83" s="79">
        <f t="shared" si="2"/>
        <v>100</v>
      </c>
    </row>
    <row r="84" spans="1:11" s="28" customFormat="1" ht="15.75">
      <c r="A84" s="27"/>
      <c r="B84" s="292"/>
      <c r="C84" s="293"/>
      <c r="D84" s="293" t="s">
        <v>169</v>
      </c>
      <c r="E84" s="467" t="s">
        <v>76</v>
      </c>
      <c r="F84" s="467"/>
      <c r="G84" s="467"/>
      <c r="K84" s="79"/>
    </row>
    <row r="85" spans="2:11" ht="15.75">
      <c r="B85" s="281"/>
      <c r="C85" s="282"/>
      <c r="D85" s="282"/>
      <c r="E85" s="282" t="s">
        <v>414</v>
      </c>
      <c r="F85" s="163" t="s">
        <v>748</v>
      </c>
      <c r="G85" s="77"/>
      <c r="H85" s="80">
        <v>1187</v>
      </c>
      <c r="I85" s="25">
        <v>813</v>
      </c>
      <c r="J85" s="63">
        <v>813</v>
      </c>
      <c r="K85" s="79">
        <f t="shared" si="2"/>
        <v>100</v>
      </c>
    </row>
    <row r="86" spans="2:11" ht="15.75">
      <c r="B86" s="281"/>
      <c r="C86" s="282"/>
      <c r="D86" s="282"/>
      <c r="E86" s="282" t="s">
        <v>416</v>
      </c>
      <c r="F86" s="477" t="s">
        <v>77</v>
      </c>
      <c r="G86" s="477"/>
      <c r="H86" s="80">
        <v>870</v>
      </c>
      <c r="I86" s="25">
        <v>870</v>
      </c>
      <c r="J86" s="63">
        <v>870</v>
      </c>
      <c r="K86" s="79">
        <f t="shared" si="2"/>
        <v>100</v>
      </c>
    </row>
    <row r="87" spans="2:11" ht="15.75">
      <c r="B87" s="281"/>
      <c r="C87" s="282"/>
      <c r="D87" s="282"/>
      <c r="E87" s="282" t="s">
        <v>417</v>
      </c>
      <c r="F87" s="77" t="s">
        <v>78</v>
      </c>
      <c r="G87" s="77"/>
      <c r="H87" s="25">
        <v>1668</v>
      </c>
      <c r="I87" s="25">
        <v>1281</v>
      </c>
      <c r="J87" s="25">
        <v>1281</v>
      </c>
      <c r="K87" s="79">
        <f t="shared" si="2"/>
        <v>100</v>
      </c>
    </row>
    <row r="88" spans="1:11" s="28" customFormat="1" ht="15.75">
      <c r="A88" s="27"/>
      <c r="B88" s="292"/>
      <c r="C88" s="293"/>
      <c r="D88" s="293" t="s">
        <v>180</v>
      </c>
      <c r="E88" s="467" t="s">
        <v>79</v>
      </c>
      <c r="F88" s="467"/>
      <c r="G88" s="467"/>
      <c r="I88" s="84"/>
      <c r="J88" s="84"/>
      <c r="K88" s="79"/>
    </row>
    <row r="89" spans="1:11" s="28" customFormat="1" ht="15.75">
      <c r="A89" s="27"/>
      <c r="B89" s="281"/>
      <c r="C89" s="282"/>
      <c r="D89" s="282"/>
      <c r="E89" s="282" t="s">
        <v>414</v>
      </c>
      <c r="F89" s="477" t="s">
        <v>80</v>
      </c>
      <c r="G89" s="477"/>
      <c r="H89" s="28">
        <v>796</v>
      </c>
      <c r="I89" s="28">
        <v>796</v>
      </c>
      <c r="J89" s="28">
        <v>796</v>
      </c>
      <c r="K89" s="79">
        <f t="shared" si="2"/>
        <v>100</v>
      </c>
    </row>
    <row r="90" spans="1:11" s="28" customFormat="1" ht="15.75">
      <c r="A90" s="27"/>
      <c r="B90" s="257"/>
      <c r="C90" s="63" t="s">
        <v>81</v>
      </c>
      <c r="D90" s="285"/>
      <c r="E90" s="285"/>
      <c r="F90" s="296"/>
      <c r="G90" s="296"/>
      <c r="H90" s="84">
        <f>SUM(H80:H89)</f>
        <v>20807</v>
      </c>
      <c r="I90" s="84">
        <f>SUM(I80:I89)</f>
        <v>20673</v>
      </c>
      <c r="J90" s="84">
        <f>SUM(J80:J89)</f>
        <v>20673</v>
      </c>
      <c r="K90" s="81">
        <f t="shared" si="2"/>
        <v>100</v>
      </c>
    </row>
    <row r="91" spans="1:11" s="28" customFormat="1" ht="6.75" customHeight="1">
      <c r="A91" s="27"/>
      <c r="B91" s="281"/>
      <c r="C91" s="282"/>
      <c r="D91" s="282"/>
      <c r="E91" s="282"/>
      <c r="F91" s="282"/>
      <c r="G91" s="77"/>
      <c r="K91" s="79"/>
    </row>
    <row r="92" spans="1:11" s="58" customFormat="1" ht="15.75">
      <c r="A92" s="65"/>
      <c r="B92" s="281"/>
      <c r="C92" s="126" t="s">
        <v>159</v>
      </c>
      <c r="D92" s="290" t="s">
        <v>83</v>
      </c>
      <c r="E92" s="282"/>
      <c r="F92" s="282"/>
      <c r="G92" s="233"/>
      <c r="H92" s="78"/>
      <c r="I92" s="78"/>
      <c r="J92" s="78"/>
      <c r="K92" s="79"/>
    </row>
    <row r="93" spans="1:11" s="28" customFormat="1" ht="15.75">
      <c r="A93" s="27"/>
      <c r="B93" s="281"/>
      <c r="C93" s="282"/>
      <c r="D93" s="282" t="s">
        <v>414</v>
      </c>
      <c r="E93" s="77" t="s">
        <v>84</v>
      </c>
      <c r="F93" s="282"/>
      <c r="G93" s="233"/>
      <c r="H93" s="28">
        <v>167</v>
      </c>
      <c r="I93" s="28">
        <v>167</v>
      </c>
      <c r="J93" s="28">
        <v>167</v>
      </c>
      <c r="K93" s="79">
        <f t="shared" si="2"/>
        <v>100</v>
      </c>
    </row>
    <row r="94" spans="1:11" s="58" customFormat="1" ht="15.75">
      <c r="A94" s="65"/>
      <c r="B94" s="281"/>
      <c r="C94" s="282"/>
      <c r="D94" s="282" t="s">
        <v>416</v>
      </c>
      <c r="E94" s="77" t="s">
        <v>85</v>
      </c>
      <c r="F94" s="282"/>
      <c r="G94" s="233"/>
      <c r="H94" s="104"/>
      <c r="I94" s="28">
        <v>21</v>
      </c>
      <c r="J94" s="28">
        <v>21</v>
      </c>
      <c r="K94" s="79">
        <f t="shared" si="2"/>
        <v>100</v>
      </c>
    </row>
    <row r="95" spans="2:11" ht="15.75">
      <c r="B95" s="281"/>
      <c r="C95" s="282"/>
      <c r="D95" s="282" t="s">
        <v>417</v>
      </c>
      <c r="E95" s="77" t="s">
        <v>86</v>
      </c>
      <c r="F95" s="282"/>
      <c r="G95" s="233"/>
      <c r="H95" s="73"/>
      <c r="I95" s="28">
        <v>41</v>
      </c>
      <c r="J95" s="28">
        <v>41</v>
      </c>
      <c r="K95" s="79">
        <f t="shared" si="2"/>
        <v>100</v>
      </c>
    </row>
    <row r="96" spans="2:11" ht="30" customHeight="1">
      <c r="B96" s="281"/>
      <c r="C96" s="282"/>
      <c r="D96" s="282" t="s">
        <v>418</v>
      </c>
      <c r="E96" s="477" t="s">
        <v>87</v>
      </c>
      <c r="F96" s="477"/>
      <c r="G96" s="477"/>
      <c r="H96" s="73"/>
      <c r="I96" s="28">
        <v>5</v>
      </c>
      <c r="J96" s="28">
        <v>5</v>
      </c>
      <c r="K96" s="79">
        <f t="shared" si="2"/>
        <v>100</v>
      </c>
    </row>
    <row r="97" spans="2:11" ht="15.75">
      <c r="B97" s="281"/>
      <c r="C97" s="78" t="s">
        <v>88</v>
      </c>
      <c r="D97" s="282"/>
      <c r="E97" s="77"/>
      <c r="F97" s="282"/>
      <c r="G97" s="233"/>
      <c r="H97" s="80">
        <f>SUM(H93:H96)</f>
        <v>167</v>
      </c>
      <c r="I97" s="80">
        <f>SUM(I93:I96)</f>
        <v>234</v>
      </c>
      <c r="J97" s="80">
        <f>SUM(J93:J96)</f>
        <v>234</v>
      </c>
      <c r="K97" s="81">
        <f t="shared" si="2"/>
        <v>100</v>
      </c>
    </row>
    <row r="98" spans="1:7" s="28" customFormat="1" ht="6.75" customHeight="1">
      <c r="A98" s="27"/>
      <c r="B98" s="281"/>
      <c r="C98" s="282"/>
      <c r="D98" s="282"/>
      <c r="E98" s="282"/>
      <c r="F98" s="282"/>
      <c r="G98" s="77"/>
    </row>
    <row r="99" spans="2:7" ht="15.75">
      <c r="B99" s="281"/>
      <c r="C99" s="126" t="s">
        <v>169</v>
      </c>
      <c r="D99" s="290" t="s">
        <v>89</v>
      </c>
      <c r="E99" s="77"/>
      <c r="F99" s="282"/>
      <c r="G99" s="233"/>
    </row>
    <row r="100" spans="1:11" s="28" customFormat="1" ht="15.75">
      <c r="A100" s="27"/>
      <c r="B100" s="281"/>
      <c r="C100" s="126"/>
      <c r="D100" s="298" t="s">
        <v>414</v>
      </c>
      <c r="E100" s="77" t="s">
        <v>90</v>
      </c>
      <c r="F100" s="282"/>
      <c r="G100" s="233"/>
      <c r="I100" s="28">
        <v>1692</v>
      </c>
      <c r="J100" s="28">
        <v>1692</v>
      </c>
      <c r="K100" s="79">
        <f>J100/I100*100</f>
        <v>100</v>
      </c>
    </row>
    <row r="101" spans="2:11" s="80" customFormat="1" ht="15.75">
      <c r="B101" s="281"/>
      <c r="C101" s="297" t="s">
        <v>91</v>
      </c>
      <c r="D101" s="126"/>
      <c r="E101" s="77"/>
      <c r="F101" s="282"/>
      <c r="G101" s="233"/>
      <c r="I101" s="80">
        <f>SUM(I100)</f>
        <v>1692</v>
      </c>
      <c r="J101" s="80">
        <f>SUM(J100)</f>
        <v>1692</v>
      </c>
      <c r="K101" s="81">
        <f>J101/I101*100</f>
        <v>100</v>
      </c>
    </row>
    <row r="102" spans="1:7" s="28" customFormat="1" ht="6.75" customHeight="1">
      <c r="A102" s="27"/>
      <c r="B102" s="281"/>
      <c r="C102" s="282"/>
      <c r="D102" s="282"/>
      <c r="E102" s="282"/>
      <c r="F102" s="282"/>
      <c r="G102" s="77"/>
    </row>
    <row r="103" spans="1:7" s="28" customFormat="1" ht="15.75">
      <c r="A103" s="27"/>
      <c r="B103" s="281"/>
      <c r="C103" s="126" t="s">
        <v>169</v>
      </c>
      <c r="D103" s="290" t="s">
        <v>94</v>
      </c>
      <c r="E103" s="77"/>
      <c r="F103" s="282"/>
      <c r="G103" s="233"/>
    </row>
    <row r="104" spans="2:11" s="159" customFormat="1" ht="15.75">
      <c r="B104" s="281"/>
      <c r="C104" s="297"/>
      <c r="D104" s="298" t="s">
        <v>414</v>
      </c>
      <c r="E104" s="476" t="s">
        <v>92</v>
      </c>
      <c r="F104" s="476"/>
      <c r="G104" s="476"/>
      <c r="I104" s="159">
        <v>150</v>
      </c>
      <c r="J104" s="159">
        <v>150</v>
      </c>
      <c r="K104" s="160">
        <f>J104/I104*100</f>
        <v>100</v>
      </c>
    </row>
    <row r="105" spans="2:11" s="159" customFormat="1" ht="15.75">
      <c r="B105" s="281"/>
      <c r="C105" s="297"/>
      <c r="D105" s="298" t="s">
        <v>416</v>
      </c>
      <c r="E105" s="476" t="s">
        <v>93</v>
      </c>
      <c r="F105" s="476"/>
      <c r="G105" s="476"/>
      <c r="I105" s="159">
        <v>213</v>
      </c>
      <c r="J105" s="159">
        <v>213</v>
      </c>
      <c r="K105" s="160">
        <f>J105/I105*100</f>
        <v>100</v>
      </c>
    </row>
    <row r="106" spans="1:11" s="28" customFormat="1" ht="15.75">
      <c r="A106" s="27"/>
      <c r="B106" s="281"/>
      <c r="C106" s="126"/>
      <c r="D106" s="298" t="s">
        <v>417</v>
      </c>
      <c r="E106" s="77" t="s">
        <v>95</v>
      </c>
      <c r="F106" s="282"/>
      <c r="G106" s="233"/>
      <c r="I106" s="28">
        <v>518</v>
      </c>
      <c r="J106" s="28">
        <v>518</v>
      </c>
      <c r="K106" s="160">
        <f>J106/I106*100</f>
        <v>100</v>
      </c>
    </row>
    <row r="107" spans="2:11" s="80" customFormat="1" ht="15.75">
      <c r="B107" s="281"/>
      <c r="C107" s="282"/>
      <c r="D107" s="282" t="s">
        <v>418</v>
      </c>
      <c r="E107" s="477" t="s">
        <v>109</v>
      </c>
      <c r="F107" s="477"/>
      <c r="G107" s="477"/>
      <c r="I107" s="25">
        <v>157</v>
      </c>
      <c r="J107" s="80">
        <v>157</v>
      </c>
      <c r="K107" s="160">
        <f>J107/I107*100</f>
        <v>100</v>
      </c>
    </row>
    <row r="108" spans="1:11" s="28" customFormat="1" ht="15.75">
      <c r="A108" s="27"/>
      <c r="B108" s="281"/>
      <c r="C108" s="297" t="s">
        <v>96</v>
      </c>
      <c r="D108" s="126"/>
      <c r="E108" s="77"/>
      <c r="F108" s="282"/>
      <c r="G108" s="233"/>
      <c r="I108" s="84">
        <f>SUM(I104:I107)</f>
        <v>1038</v>
      </c>
      <c r="J108" s="84">
        <f>SUM(J104:J107)</f>
        <v>1038</v>
      </c>
      <c r="K108" s="302">
        <f>J108/I108*100</f>
        <v>100</v>
      </c>
    </row>
    <row r="109" spans="1:7" s="28" customFormat="1" ht="6.75" customHeight="1">
      <c r="A109" s="27"/>
      <c r="B109" s="281"/>
      <c r="C109" s="282"/>
      <c r="D109" s="282"/>
      <c r="E109" s="282"/>
      <c r="F109" s="282"/>
      <c r="G109" s="77"/>
    </row>
    <row r="110" spans="1:11" s="28" customFormat="1" ht="15.75">
      <c r="A110" s="27"/>
      <c r="B110" s="281"/>
      <c r="C110" s="284" t="s">
        <v>97</v>
      </c>
      <c r="D110" s="282"/>
      <c r="E110" s="282"/>
      <c r="F110" s="282"/>
      <c r="G110" s="233"/>
      <c r="H110" s="29">
        <f>H90+H97+H101+H108</f>
        <v>20974</v>
      </c>
      <c r="I110" s="29">
        <f>I90+I97+I101+I108</f>
        <v>23637</v>
      </c>
      <c r="J110" s="29">
        <f>J90+J97+J101+J108</f>
        <v>23637</v>
      </c>
      <c r="K110" s="305">
        <f>J110/I110*100</f>
        <v>100</v>
      </c>
    </row>
    <row r="111" spans="1:7" s="28" customFormat="1" ht="6.75" customHeight="1">
      <c r="A111" s="27"/>
      <c r="B111" s="281"/>
      <c r="C111" s="282"/>
      <c r="D111" s="282"/>
      <c r="E111" s="282"/>
      <c r="F111" s="282"/>
      <c r="G111" s="77"/>
    </row>
    <row r="112" spans="1:11" s="28" customFormat="1" ht="15.75">
      <c r="A112" s="27"/>
      <c r="B112" s="289" t="s">
        <v>493</v>
      </c>
      <c r="C112" s="282"/>
      <c r="D112" s="282"/>
      <c r="E112" s="282"/>
      <c r="F112" s="282"/>
      <c r="G112" s="233"/>
      <c r="H112" s="29">
        <f>H110</f>
        <v>20974</v>
      </c>
      <c r="I112" s="29">
        <f>I110</f>
        <v>23637</v>
      </c>
      <c r="J112" s="29">
        <f>J110</f>
        <v>23637</v>
      </c>
      <c r="K112" s="305">
        <f>J112/I112*100</f>
        <v>100</v>
      </c>
    </row>
    <row r="113" spans="1:11" s="28" customFormat="1" ht="15.75">
      <c r="A113" s="27"/>
      <c r="B113" s="289"/>
      <c r="C113" s="282"/>
      <c r="D113" s="282"/>
      <c r="E113" s="282"/>
      <c r="F113" s="282"/>
      <c r="G113" s="233"/>
      <c r="H113" s="29"/>
      <c r="I113" s="29"/>
      <c r="J113" s="29"/>
      <c r="K113" s="305"/>
    </row>
    <row r="114" spans="2:9" ht="15.75">
      <c r="B114" s="281"/>
      <c r="C114" s="282"/>
      <c r="D114" s="282"/>
      <c r="E114" s="282"/>
      <c r="F114" s="282"/>
      <c r="G114" s="77"/>
      <c r="I114" s="35"/>
    </row>
    <row r="115" spans="1:7" s="28" customFormat="1" ht="6.75" customHeight="1">
      <c r="A115" s="27"/>
      <c r="B115" s="281"/>
      <c r="C115" s="282"/>
      <c r="D115" s="282"/>
      <c r="E115" s="282"/>
      <c r="F115" s="282"/>
      <c r="G115" s="77"/>
    </row>
    <row r="116" spans="1:7" s="28" customFormat="1" ht="16.5" thickBot="1">
      <c r="A116" s="27"/>
      <c r="B116" s="281"/>
      <c r="C116" s="282"/>
      <c r="D116" s="282"/>
      <c r="E116" s="282"/>
      <c r="F116" s="282"/>
      <c r="G116" s="77" t="s">
        <v>82</v>
      </c>
    </row>
    <row r="117" spans="1:11" s="58" customFormat="1" ht="15.75">
      <c r="A117" s="65"/>
      <c r="B117" s="478" t="s">
        <v>735</v>
      </c>
      <c r="C117" s="479"/>
      <c r="D117" s="479"/>
      <c r="E117" s="479"/>
      <c r="F117" s="479"/>
      <c r="G117" s="480"/>
      <c r="H117" s="74" t="s">
        <v>465</v>
      </c>
      <c r="I117" s="74" t="s">
        <v>467</v>
      </c>
      <c r="J117" s="74" t="s">
        <v>453</v>
      </c>
      <c r="K117" s="74" t="s">
        <v>468</v>
      </c>
    </row>
    <row r="118" spans="1:11" s="58" customFormat="1" ht="15.75">
      <c r="A118" s="65"/>
      <c r="B118" s="481"/>
      <c r="C118" s="482"/>
      <c r="D118" s="482"/>
      <c r="E118" s="482"/>
      <c r="F118" s="482"/>
      <c r="G118" s="483"/>
      <c r="H118" s="75" t="s">
        <v>454</v>
      </c>
      <c r="I118" s="75" t="s">
        <v>454</v>
      </c>
      <c r="J118" s="75" t="s">
        <v>411</v>
      </c>
      <c r="K118" s="75" t="s">
        <v>412</v>
      </c>
    </row>
    <row r="119" spans="1:11" s="58" customFormat="1" ht="16.5" thickBot="1">
      <c r="A119" s="65"/>
      <c r="B119" s="484"/>
      <c r="C119" s="485"/>
      <c r="D119" s="485"/>
      <c r="E119" s="485"/>
      <c r="F119" s="485"/>
      <c r="G119" s="486"/>
      <c r="H119" s="76" t="s">
        <v>455</v>
      </c>
      <c r="I119" s="76" t="s">
        <v>455</v>
      </c>
      <c r="J119" s="76" t="s">
        <v>412</v>
      </c>
      <c r="K119" s="76" t="s">
        <v>470</v>
      </c>
    </row>
    <row r="120" spans="1:7" s="28" customFormat="1" ht="6.75" customHeight="1">
      <c r="A120" s="27"/>
      <c r="B120" s="281"/>
      <c r="C120" s="282"/>
      <c r="D120" s="282"/>
      <c r="E120" s="282"/>
      <c r="F120" s="282"/>
      <c r="G120" s="77"/>
    </row>
    <row r="121" spans="1:7" s="28" customFormat="1" ht="15.75">
      <c r="A121" s="27"/>
      <c r="B121" s="212" t="s">
        <v>169</v>
      </c>
      <c r="C121" s="104" t="s">
        <v>98</v>
      </c>
      <c r="D121" s="282"/>
      <c r="E121" s="282"/>
      <c r="F121" s="282"/>
      <c r="G121" s="77"/>
    </row>
    <row r="122" spans="1:7" s="28" customFormat="1" ht="6.75" customHeight="1">
      <c r="A122" s="27"/>
      <c r="B122" s="281"/>
      <c r="C122" s="282"/>
      <c r="D122" s="282"/>
      <c r="E122" s="282"/>
      <c r="F122" s="282"/>
      <c r="G122" s="77"/>
    </row>
    <row r="123" spans="1:7" s="58" customFormat="1" ht="15.75">
      <c r="A123" s="65"/>
      <c r="B123" s="281"/>
      <c r="C123" s="282" t="s">
        <v>414</v>
      </c>
      <c r="D123" s="104" t="s">
        <v>99</v>
      </c>
      <c r="E123" s="282"/>
      <c r="F123" s="282"/>
      <c r="G123" s="77"/>
    </row>
    <row r="124" spans="2:11" ht="15.75">
      <c r="B124" s="281"/>
      <c r="C124" s="282"/>
      <c r="D124" s="282" t="s">
        <v>449</v>
      </c>
      <c r="E124" s="77" t="s">
        <v>100</v>
      </c>
      <c r="F124" s="282"/>
      <c r="G124" s="77"/>
      <c r="I124" s="25">
        <v>259</v>
      </c>
      <c r="J124" s="25">
        <v>259</v>
      </c>
      <c r="K124" s="160">
        <f>J124/I124*100</f>
        <v>100</v>
      </c>
    </row>
    <row r="125" spans="1:11" s="58" customFormat="1" ht="15.75">
      <c r="A125" s="65"/>
      <c r="B125" s="281"/>
      <c r="C125" s="78" t="s">
        <v>612</v>
      </c>
      <c r="D125" s="282"/>
      <c r="E125" s="282"/>
      <c r="F125" s="282"/>
      <c r="G125" s="77"/>
      <c r="I125" s="63">
        <f>SUM(I124)</f>
        <v>259</v>
      </c>
      <c r="J125" s="63">
        <f>SUM(J124)</f>
        <v>259</v>
      </c>
      <c r="K125" s="302">
        <f>J125/I125*100</f>
        <v>100</v>
      </c>
    </row>
    <row r="126" spans="1:7" s="28" customFormat="1" ht="6.75" customHeight="1">
      <c r="A126" s="27"/>
      <c r="B126" s="281"/>
      <c r="C126" s="282"/>
      <c r="D126" s="282"/>
      <c r="E126" s="282"/>
      <c r="F126" s="282"/>
      <c r="G126" s="77"/>
    </row>
    <row r="127" spans="1:7" s="28" customFormat="1" ht="15.75">
      <c r="A127" s="27"/>
      <c r="B127" s="281"/>
      <c r="C127" s="298" t="s">
        <v>416</v>
      </c>
      <c r="D127" s="30" t="s">
        <v>101</v>
      </c>
      <c r="E127" s="298"/>
      <c r="F127" s="298"/>
      <c r="G127" s="233"/>
    </row>
    <row r="128" spans="2:11" ht="15.75">
      <c r="B128" s="281"/>
      <c r="C128" s="298"/>
      <c r="D128" s="298" t="s">
        <v>449</v>
      </c>
      <c r="E128" s="58" t="s">
        <v>102</v>
      </c>
      <c r="F128" s="298"/>
      <c r="G128" s="233"/>
      <c r="I128" s="25">
        <v>1171</v>
      </c>
      <c r="J128" s="25">
        <v>1171</v>
      </c>
      <c r="K128" s="79">
        <f>J128/I128*100</f>
        <v>100</v>
      </c>
    </row>
    <row r="129" spans="1:11" s="28" customFormat="1" ht="15.75">
      <c r="A129" s="27"/>
      <c r="B129" s="281"/>
      <c r="C129" s="63" t="s">
        <v>103</v>
      </c>
      <c r="D129" s="298"/>
      <c r="E129" s="298"/>
      <c r="F129" s="298"/>
      <c r="G129" s="233"/>
      <c r="H129" s="84"/>
      <c r="I129" s="84">
        <f>SUM(I128)</f>
        <v>1171</v>
      </c>
      <c r="J129" s="84">
        <f>SUM(J128)</f>
        <v>1171</v>
      </c>
      <c r="K129" s="81">
        <f>J129/I129*100</f>
        <v>100</v>
      </c>
    </row>
    <row r="130" spans="1:7" s="28" customFormat="1" ht="6.75" customHeight="1">
      <c r="A130" s="27"/>
      <c r="B130" s="281"/>
      <c r="C130" s="282"/>
      <c r="D130" s="282"/>
      <c r="E130" s="282"/>
      <c r="F130" s="282"/>
      <c r="G130" s="77"/>
    </row>
    <row r="131" spans="2:11" ht="15.75">
      <c r="B131" s="104" t="s">
        <v>613</v>
      </c>
      <c r="C131" s="282"/>
      <c r="D131" s="282"/>
      <c r="E131" s="282"/>
      <c r="F131" s="282"/>
      <c r="G131" s="77"/>
      <c r="I131" s="33">
        <f>I125+I129</f>
        <v>1430</v>
      </c>
      <c r="J131" s="33">
        <f>J125+J129</f>
        <v>1430</v>
      </c>
      <c r="K131" s="305">
        <f>J131/I131*100</f>
        <v>100</v>
      </c>
    </row>
    <row r="132" spans="1:7" s="28" customFormat="1" ht="6.75" customHeight="1">
      <c r="A132" s="27"/>
      <c r="B132" s="281"/>
      <c r="C132" s="282"/>
      <c r="D132" s="282"/>
      <c r="E132" s="282"/>
      <c r="F132" s="282"/>
      <c r="G132" s="77"/>
    </row>
    <row r="133" spans="1:7" s="28" customFormat="1" ht="15.75">
      <c r="A133" s="27"/>
      <c r="B133" s="212" t="s">
        <v>180</v>
      </c>
      <c r="C133" s="104" t="s">
        <v>104</v>
      </c>
      <c r="D133" s="126"/>
      <c r="E133" s="126"/>
      <c r="F133" s="126"/>
      <c r="G133" s="104"/>
    </row>
    <row r="134" spans="1:7" s="28" customFormat="1" ht="6.75" customHeight="1">
      <c r="A134" s="27"/>
      <c r="B134" s="281"/>
      <c r="C134" s="282"/>
      <c r="D134" s="282"/>
      <c r="E134" s="282"/>
      <c r="F134" s="282"/>
      <c r="G134" s="77"/>
    </row>
    <row r="135" spans="1:7" s="28" customFormat="1" ht="15.75">
      <c r="A135" s="27"/>
      <c r="B135" s="281"/>
      <c r="C135" s="282" t="s">
        <v>414</v>
      </c>
      <c r="D135" s="104" t="s">
        <v>105</v>
      </c>
      <c r="E135" s="282"/>
      <c r="F135" s="282"/>
      <c r="G135" s="77"/>
    </row>
    <row r="136" spans="2:11" ht="15.75">
      <c r="B136" s="281"/>
      <c r="C136" s="282"/>
      <c r="D136" s="282" t="s">
        <v>449</v>
      </c>
      <c r="E136" s="477" t="s">
        <v>106</v>
      </c>
      <c r="F136" s="477"/>
      <c r="G136" s="477"/>
      <c r="H136" s="33"/>
      <c r="I136" s="25">
        <v>306</v>
      </c>
      <c r="J136" s="25">
        <v>221</v>
      </c>
      <c r="K136" s="79">
        <f>J136/I136*100</f>
        <v>72.22222222222221</v>
      </c>
    </row>
    <row r="137" spans="1:11" s="28" customFormat="1" ht="29.25" customHeight="1">
      <c r="A137" s="27"/>
      <c r="B137" s="281"/>
      <c r="C137" s="282"/>
      <c r="D137" s="282" t="s">
        <v>449</v>
      </c>
      <c r="E137" s="477" t="s">
        <v>107</v>
      </c>
      <c r="F137" s="477"/>
      <c r="G137" s="477"/>
      <c r="I137" s="28">
        <v>9910</v>
      </c>
      <c r="J137" s="28">
        <v>2477</v>
      </c>
      <c r="K137" s="79">
        <f>J137/I137*100</f>
        <v>24.994954591321896</v>
      </c>
    </row>
    <row r="138" spans="2:11" ht="15.75">
      <c r="B138" s="281"/>
      <c r="C138" s="282"/>
      <c r="D138" s="282" t="s">
        <v>449</v>
      </c>
      <c r="E138" s="477" t="s">
        <v>108</v>
      </c>
      <c r="F138" s="477"/>
      <c r="G138" s="477"/>
      <c r="I138" s="25">
        <v>225</v>
      </c>
      <c r="J138" s="25">
        <v>225</v>
      </c>
      <c r="K138" s="79">
        <f>J138/I138*100</f>
        <v>100</v>
      </c>
    </row>
    <row r="139" spans="1:7" s="28" customFormat="1" ht="6.75" customHeight="1">
      <c r="A139" s="27"/>
      <c r="B139" s="281"/>
      <c r="C139" s="282"/>
      <c r="D139" s="282"/>
      <c r="E139" s="282"/>
      <c r="F139" s="282"/>
      <c r="G139" s="77"/>
    </row>
    <row r="140" spans="1:11" s="28" customFormat="1" ht="15.75">
      <c r="A140" s="27"/>
      <c r="B140" s="212"/>
      <c r="C140" s="257" t="s">
        <v>110</v>
      </c>
      <c r="D140" s="126"/>
      <c r="E140" s="126"/>
      <c r="F140" s="126"/>
      <c r="G140" s="104"/>
      <c r="H140" s="84"/>
      <c r="I140" s="84">
        <f>SUM(I136:I139)</f>
        <v>10441</v>
      </c>
      <c r="J140" s="84">
        <f>SUM(J136:J139)</f>
        <v>2923</v>
      </c>
      <c r="K140" s="81">
        <f>J140/I140*100</f>
        <v>27.995402739201225</v>
      </c>
    </row>
    <row r="141" spans="1:7" s="28" customFormat="1" ht="6.75" customHeight="1">
      <c r="A141" s="27"/>
      <c r="B141" s="281"/>
      <c r="C141" s="282"/>
      <c r="D141" s="282"/>
      <c r="E141" s="282"/>
      <c r="F141" s="282"/>
      <c r="G141" s="77"/>
    </row>
    <row r="142" spans="2:11" ht="15.75">
      <c r="B142" s="281"/>
      <c r="C142" s="282" t="s">
        <v>416</v>
      </c>
      <c r="D142" s="104" t="s">
        <v>111</v>
      </c>
      <c r="E142" s="282"/>
      <c r="F142" s="282"/>
      <c r="G142" s="77"/>
      <c r="K142" s="79"/>
    </row>
    <row r="143" spans="2:11" ht="35.25" customHeight="1">
      <c r="B143" s="281"/>
      <c r="C143" s="282"/>
      <c r="D143" s="282" t="s">
        <v>449</v>
      </c>
      <c r="E143" s="477" t="s">
        <v>131</v>
      </c>
      <c r="F143" s="477"/>
      <c r="G143" s="477"/>
      <c r="H143" s="25">
        <v>6439</v>
      </c>
      <c r="I143" s="25">
        <v>6439</v>
      </c>
      <c r="J143" s="33">
        <v>6536</v>
      </c>
      <c r="K143" s="307">
        <f>J143/I143*100</f>
        <v>101.50644510017084</v>
      </c>
    </row>
    <row r="144" spans="2:11" ht="15.75">
      <c r="B144" s="212"/>
      <c r="C144" s="257" t="s">
        <v>113</v>
      </c>
      <c r="D144" s="126"/>
      <c r="E144" s="126"/>
      <c r="F144" s="126"/>
      <c r="G144" s="104"/>
      <c r="H144" s="80">
        <f>SUM(H143)</f>
        <v>6439</v>
      </c>
      <c r="I144" s="80">
        <f>SUM(I143)</f>
        <v>6439</v>
      </c>
      <c r="J144" s="80">
        <f>SUM(J143)</f>
        <v>6536</v>
      </c>
      <c r="K144" s="308">
        <f>J144/I144*100</f>
        <v>101.50644510017084</v>
      </c>
    </row>
    <row r="145" spans="1:11" s="28" customFormat="1" ht="6.75" customHeight="1">
      <c r="A145" s="27"/>
      <c r="B145" s="281"/>
      <c r="C145" s="282"/>
      <c r="D145" s="282"/>
      <c r="E145" s="282"/>
      <c r="F145" s="282"/>
      <c r="G145" s="77"/>
      <c r="K145" s="307"/>
    </row>
    <row r="146" spans="2:11" s="80" customFormat="1" ht="15.75">
      <c r="B146" s="104" t="s">
        <v>497</v>
      </c>
      <c r="C146" s="282"/>
      <c r="D146" s="282"/>
      <c r="E146" s="282"/>
      <c r="F146" s="282"/>
      <c r="G146" s="77"/>
      <c r="H146" s="33">
        <f>H140+H144</f>
        <v>6439</v>
      </c>
      <c r="I146" s="33">
        <f>I140+I144</f>
        <v>16880</v>
      </c>
      <c r="J146" s="33">
        <f>J140+J144</f>
        <v>9459</v>
      </c>
      <c r="K146" s="32">
        <f>J146/I146*100</f>
        <v>56.0367298578199</v>
      </c>
    </row>
    <row r="147" spans="1:7" s="28" customFormat="1" ht="6.75" customHeight="1">
      <c r="A147" s="27"/>
      <c r="B147" s="281"/>
      <c r="C147" s="282"/>
      <c r="D147" s="282"/>
      <c r="E147" s="282"/>
      <c r="F147" s="282"/>
      <c r="G147" s="77"/>
    </row>
    <row r="148" spans="1:7" s="28" customFormat="1" ht="15.75">
      <c r="A148" s="27"/>
      <c r="B148" s="283" t="s">
        <v>234</v>
      </c>
      <c r="C148" s="104" t="s">
        <v>114</v>
      </c>
      <c r="D148" s="282"/>
      <c r="E148" s="282"/>
      <c r="F148" s="282"/>
      <c r="G148" s="77"/>
    </row>
    <row r="149" spans="1:7" s="28" customFormat="1" ht="6.75" customHeight="1">
      <c r="A149" s="27"/>
      <c r="B149" s="281"/>
      <c r="C149" s="282"/>
      <c r="D149" s="282"/>
      <c r="E149" s="282"/>
      <c r="F149" s="282"/>
      <c r="G149" s="77"/>
    </row>
    <row r="150" spans="2:7" ht="15.75">
      <c r="B150" s="281"/>
      <c r="C150" s="276" t="s">
        <v>414</v>
      </c>
      <c r="D150" s="104" t="s">
        <v>115</v>
      </c>
      <c r="E150" s="282"/>
      <c r="F150" s="282"/>
      <c r="G150" s="77"/>
    </row>
    <row r="151" spans="2:11" ht="15.75">
      <c r="B151" s="281"/>
      <c r="C151" s="282"/>
      <c r="D151" s="282" t="s">
        <v>449</v>
      </c>
      <c r="E151" s="127" t="s">
        <v>116</v>
      </c>
      <c r="F151" s="282"/>
      <c r="G151" s="77"/>
      <c r="I151" s="25">
        <v>130</v>
      </c>
      <c r="J151" s="25">
        <v>130</v>
      </c>
      <c r="K151" s="307">
        <f>J151/I151*100</f>
        <v>100</v>
      </c>
    </row>
    <row r="152" spans="2:11" ht="15.75">
      <c r="B152" s="257"/>
      <c r="C152" s="299" t="s">
        <v>117</v>
      </c>
      <c r="D152" s="285"/>
      <c r="E152" s="285"/>
      <c r="F152" s="285"/>
      <c r="G152" s="277"/>
      <c r="I152" s="80">
        <f>SUM(I151)</f>
        <v>130</v>
      </c>
      <c r="J152" s="80">
        <f>SUM(J151)</f>
        <v>130</v>
      </c>
      <c r="K152" s="308">
        <f>J152/I152*100</f>
        <v>100</v>
      </c>
    </row>
    <row r="153" spans="1:7" s="28" customFormat="1" ht="6.75" customHeight="1">
      <c r="A153" s="27"/>
      <c r="B153" s="281"/>
      <c r="C153" s="282"/>
      <c r="D153" s="282"/>
      <c r="E153" s="282"/>
      <c r="F153" s="282"/>
      <c r="G153" s="77"/>
    </row>
    <row r="154" spans="2:7" ht="15.75">
      <c r="B154" s="281"/>
      <c r="C154" s="276" t="s">
        <v>416</v>
      </c>
      <c r="D154" s="306" t="s">
        <v>508</v>
      </c>
      <c r="E154" s="282"/>
      <c r="F154" s="282"/>
      <c r="G154" s="77"/>
    </row>
    <row r="155" spans="2:9" ht="15.75">
      <c r="B155" s="281"/>
      <c r="C155" s="282"/>
      <c r="D155" s="282" t="s">
        <v>449</v>
      </c>
      <c r="E155" s="127" t="s">
        <v>118</v>
      </c>
      <c r="F155" s="282"/>
      <c r="G155" s="77"/>
      <c r="H155" s="25">
        <v>410</v>
      </c>
      <c r="I155" s="25">
        <v>410</v>
      </c>
    </row>
    <row r="156" spans="2:11" ht="15.75">
      <c r="B156" s="281"/>
      <c r="C156" s="282"/>
      <c r="D156" s="282" t="s">
        <v>449</v>
      </c>
      <c r="E156" s="477" t="s">
        <v>119</v>
      </c>
      <c r="F156" s="477"/>
      <c r="G156" s="477"/>
      <c r="H156" s="25">
        <v>2767</v>
      </c>
      <c r="I156" s="25">
        <v>2767</v>
      </c>
      <c r="J156" s="25">
        <v>2768</v>
      </c>
      <c r="K156" s="307">
        <f>J156/I156*100</f>
        <v>100.03614022406938</v>
      </c>
    </row>
    <row r="157" spans="2:11" ht="15.75">
      <c r="B157" s="257"/>
      <c r="C157" s="299" t="s">
        <v>120</v>
      </c>
      <c r="D157" s="285"/>
      <c r="E157" s="285"/>
      <c r="F157" s="285"/>
      <c r="G157" s="277"/>
      <c r="H157" s="80">
        <f>SUM(H155:H156)</f>
        <v>3177</v>
      </c>
      <c r="I157" s="80">
        <f>SUM(I155:I156)</f>
        <v>3177</v>
      </c>
      <c r="J157" s="80">
        <f>SUM(J155:J156)</f>
        <v>2768</v>
      </c>
      <c r="K157" s="308">
        <f>J157/I157*100</f>
        <v>87.12621970412339</v>
      </c>
    </row>
    <row r="158" spans="1:7" s="28" customFormat="1" ht="6.75" customHeight="1">
      <c r="A158" s="27"/>
      <c r="B158" s="281"/>
      <c r="C158" s="282"/>
      <c r="D158" s="282"/>
      <c r="E158" s="282"/>
      <c r="F158" s="282"/>
      <c r="G158" s="77"/>
    </row>
    <row r="159" spans="2:11" ht="15.75">
      <c r="B159" s="104" t="s">
        <v>403</v>
      </c>
      <c r="C159" s="126"/>
      <c r="D159" s="126"/>
      <c r="E159" s="126"/>
      <c r="F159" s="126"/>
      <c r="G159" s="104"/>
      <c r="H159" s="33">
        <f>H152+H157</f>
        <v>3177</v>
      </c>
      <c r="I159" s="33">
        <f>I152+I157</f>
        <v>3307</v>
      </c>
      <c r="J159" s="33">
        <f>J152+J157</f>
        <v>2898</v>
      </c>
      <c r="K159" s="32">
        <f>J159/I159*100</f>
        <v>87.63229513153917</v>
      </c>
    </row>
    <row r="160" spans="1:7" s="28" customFormat="1" ht="6.75" customHeight="1">
      <c r="A160" s="27"/>
      <c r="B160" s="281"/>
      <c r="C160" s="282"/>
      <c r="D160" s="282"/>
      <c r="E160" s="282"/>
      <c r="F160" s="282"/>
      <c r="G160" s="77"/>
    </row>
    <row r="161" spans="2:7" ht="15.75">
      <c r="B161" s="281" t="s">
        <v>121</v>
      </c>
      <c r="C161" s="487" t="s">
        <v>122</v>
      </c>
      <c r="D161" s="487"/>
      <c r="E161" s="487"/>
      <c r="F161" s="487"/>
      <c r="G161" s="487"/>
    </row>
    <row r="162" spans="1:7" s="28" customFormat="1" ht="6.75" customHeight="1">
      <c r="A162" s="27"/>
      <c r="B162" s="281"/>
      <c r="C162" s="282"/>
      <c r="D162" s="282"/>
      <c r="E162" s="282"/>
      <c r="F162" s="282"/>
      <c r="G162" s="77"/>
    </row>
    <row r="163" spans="2:7" ht="15.75">
      <c r="B163" s="281"/>
      <c r="C163" s="282" t="s">
        <v>414</v>
      </c>
      <c r="D163" s="289" t="s">
        <v>123</v>
      </c>
      <c r="E163" s="282"/>
      <c r="F163" s="282"/>
      <c r="G163" s="284"/>
    </row>
    <row r="164" spans="2:11" ht="31.5" customHeight="1">
      <c r="B164" s="281"/>
      <c r="C164" s="282"/>
      <c r="D164" s="282" t="s">
        <v>449</v>
      </c>
      <c r="E164" s="477" t="s">
        <v>124</v>
      </c>
      <c r="F164" s="477"/>
      <c r="G164" s="477"/>
      <c r="H164" s="25">
        <v>65</v>
      </c>
      <c r="I164" s="25">
        <v>65</v>
      </c>
      <c r="J164" s="25">
        <v>93</v>
      </c>
      <c r="K164" s="307">
        <f>J164/I164*100</f>
        <v>143.07692307692307</v>
      </c>
    </row>
    <row r="165" spans="2:11" ht="53.25" customHeight="1">
      <c r="B165" s="489" t="s">
        <v>125</v>
      </c>
      <c r="C165" s="489"/>
      <c r="D165" s="489"/>
      <c r="E165" s="489"/>
      <c r="F165" s="489"/>
      <c r="G165" s="489"/>
      <c r="H165" s="33">
        <f>SUM(H164)</f>
        <v>65</v>
      </c>
      <c r="I165" s="33">
        <f>SUM(I164)</f>
        <v>65</v>
      </c>
      <c r="J165" s="33">
        <f>SUM(J164)</f>
        <v>93</v>
      </c>
      <c r="K165" s="32">
        <f>J165/I165*100</f>
        <v>143.07692307692307</v>
      </c>
    </row>
    <row r="166" spans="1:11" s="28" customFormat="1" ht="6.75" customHeight="1">
      <c r="A166" s="27"/>
      <c r="B166" s="281"/>
      <c r="C166" s="282"/>
      <c r="D166" s="282"/>
      <c r="E166" s="282"/>
      <c r="F166" s="282"/>
      <c r="G166" s="77"/>
      <c r="K166" s="32"/>
    </row>
    <row r="167" spans="2:11" ht="15.75">
      <c r="B167" s="104" t="s">
        <v>126</v>
      </c>
      <c r="C167" s="282"/>
      <c r="D167" s="282"/>
      <c r="E167" s="282"/>
      <c r="F167" s="282"/>
      <c r="G167" s="77"/>
      <c r="H167" s="33">
        <f>H74+H112+H146+H159+H165</f>
        <v>49227</v>
      </c>
      <c r="I167" s="33">
        <f>I74+I112+I146+I159+I165+I131</f>
        <v>84118</v>
      </c>
      <c r="J167" s="33">
        <f>J74+J112+J146+J159+J165+J131</f>
        <v>75813</v>
      </c>
      <c r="K167" s="32">
        <f>J167/I167*100</f>
        <v>90.12696450224684</v>
      </c>
    </row>
    <row r="168" spans="1:7" s="28" customFormat="1" ht="6.75" customHeight="1">
      <c r="A168" s="27"/>
      <c r="B168" s="281"/>
      <c r="C168" s="282"/>
      <c r="D168" s="282"/>
      <c r="E168" s="282"/>
      <c r="F168" s="282"/>
      <c r="G168" s="77"/>
    </row>
    <row r="173" spans="1:7" s="28" customFormat="1" ht="16.5" thickBot="1">
      <c r="A173" s="27"/>
      <c r="B173" s="281"/>
      <c r="C173" s="282"/>
      <c r="D173" s="282"/>
      <c r="E173" s="282"/>
      <c r="F173" s="282"/>
      <c r="G173" s="77" t="s">
        <v>112</v>
      </c>
    </row>
    <row r="174" spans="2:11" ht="15.75">
      <c r="B174" s="478" t="s">
        <v>735</v>
      </c>
      <c r="C174" s="479"/>
      <c r="D174" s="479"/>
      <c r="E174" s="479"/>
      <c r="F174" s="479"/>
      <c r="G174" s="480"/>
      <c r="H174" s="74" t="s">
        <v>465</v>
      </c>
      <c r="I174" s="74" t="s">
        <v>467</v>
      </c>
      <c r="J174" s="74" t="s">
        <v>453</v>
      </c>
      <c r="K174" s="74" t="s">
        <v>468</v>
      </c>
    </row>
    <row r="175" spans="1:11" s="28" customFormat="1" ht="15.75">
      <c r="A175" s="27"/>
      <c r="B175" s="481"/>
      <c r="C175" s="482"/>
      <c r="D175" s="482"/>
      <c r="E175" s="482"/>
      <c r="F175" s="482"/>
      <c r="G175" s="483"/>
      <c r="H175" s="75" t="s">
        <v>454</v>
      </c>
      <c r="I175" s="75" t="s">
        <v>454</v>
      </c>
      <c r="J175" s="75" t="s">
        <v>411</v>
      </c>
      <c r="K175" s="75" t="s">
        <v>412</v>
      </c>
    </row>
    <row r="176" spans="2:11" ht="16.5" thickBot="1">
      <c r="B176" s="484"/>
      <c r="C176" s="485"/>
      <c r="D176" s="485"/>
      <c r="E176" s="485"/>
      <c r="F176" s="485"/>
      <c r="G176" s="486"/>
      <c r="H176" s="76" t="s">
        <v>455</v>
      </c>
      <c r="I176" s="76" t="s">
        <v>455</v>
      </c>
      <c r="J176" s="76" t="s">
        <v>412</v>
      </c>
      <c r="K176" s="76" t="s">
        <v>470</v>
      </c>
    </row>
    <row r="177" spans="1:7" s="28" customFormat="1" ht="6.75" customHeight="1">
      <c r="A177" s="27"/>
      <c r="B177" s="281"/>
      <c r="C177" s="282"/>
      <c r="D177" s="282"/>
      <c r="E177" s="282"/>
      <c r="F177" s="282"/>
      <c r="G177" s="77"/>
    </row>
    <row r="178" spans="2:7" ht="15.75">
      <c r="B178" s="212" t="s">
        <v>127</v>
      </c>
      <c r="C178" s="284" t="s">
        <v>128</v>
      </c>
      <c r="D178" s="126"/>
      <c r="E178" s="126"/>
      <c r="F178" s="126"/>
      <c r="G178" s="289"/>
    </row>
    <row r="179" spans="1:7" s="28" customFormat="1" ht="6.75" customHeight="1">
      <c r="A179" s="27"/>
      <c r="B179" s="281"/>
      <c r="C179" s="282"/>
      <c r="D179" s="282"/>
      <c r="E179" s="282"/>
      <c r="F179" s="282"/>
      <c r="G179" s="77"/>
    </row>
    <row r="180" spans="2:11" ht="15.75">
      <c r="B180" s="212"/>
      <c r="C180" s="126" t="s">
        <v>449</v>
      </c>
      <c r="D180" s="291" t="s">
        <v>129</v>
      </c>
      <c r="E180" s="126"/>
      <c r="F180" s="126"/>
      <c r="G180" s="289"/>
      <c r="H180" s="25">
        <v>53</v>
      </c>
      <c r="I180" s="25">
        <v>1570</v>
      </c>
      <c r="J180" s="25">
        <v>711</v>
      </c>
      <c r="K180" s="307">
        <f>J180/I180*100</f>
        <v>45.28662420382166</v>
      </c>
    </row>
    <row r="181" spans="1:7" s="28" customFormat="1" ht="6.75" customHeight="1">
      <c r="A181" s="27"/>
      <c r="B181" s="281"/>
      <c r="C181" s="282"/>
      <c r="D181" s="282"/>
      <c r="E181" s="282"/>
      <c r="F181" s="282"/>
      <c r="G181" s="77"/>
    </row>
    <row r="182" spans="2:11" ht="15.75">
      <c r="B182" s="289" t="s">
        <v>487</v>
      </c>
      <c r="C182" s="282"/>
      <c r="D182" s="282"/>
      <c r="E182" s="282"/>
      <c r="F182" s="282"/>
      <c r="G182" s="77"/>
      <c r="H182" s="33">
        <f>H180</f>
        <v>53</v>
      </c>
      <c r="I182" s="33">
        <f>I180</f>
        <v>1570</v>
      </c>
      <c r="J182" s="33">
        <f>J180</f>
        <v>711</v>
      </c>
      <c r="K182" s="32">
        <f>J182/I182*100</f>
        <v>45.28662420382166</v>
      </c>
    </row>
    <row r="183" spans="1:7" s="28" customFormat="1" ht="6.75" customHeight="1">
      <c r="A183" s="27"/>
      <c r="B183" s="281"/>
      <c r="C183" s="282"/>
      <c r="D183" s="282"/>
      <c r="E183" s="282"/>
      <c r="F183" s="282"/>
      <c r="G183" s="77"/>
    </row>
    <row r="184" spans="2:11" ht="15.75">
      <c r="B184" s="104" t="s">
        <v>130</v>
      </c>
      <c r="C184" s="282"/>
      <c r="D184" s="282"/>
      <c r="E184" s="282"/>
      <c r="F184" s="282"/>
      <c r="G184" s="77"/>
      <c r="H184" s="33">
        <f>H167+H182</f>
        <v>49280</v>
      </c>
      <c r="I184" s="33">
        <f>I167+I182</f>
        <v>85688</v>
      </c>
      <c r="J184" s="33">
        <f>J167+J182</f>
        <v>76524</v>
      </c>
      <c r="K184" s="32">
        <f>J184/I184*100</f>
        <v>89.30538698534217</v>
      </c>
    </row>
    <row r="185" spans="1:7" s="28" customFormat="1" ht="6.75" customHeight="1">
      <c r="A185" s="27"/>
      <c r="B185" s="281"/>
      <c r="C185" s="282"/>
      <c r="D185" s="282"/>
      <c r="E185" s="282"/>
      <c r="F185" s="282"/>
      <c r="G185" s="77"/>
    </row>
    <row r="186" spans="1:9" s="311" customFormat="1" ht="15">
      <c r="A186" s="309"/>
      <c r="B186" s="309" t="s">
        <v>132</v>
      </c>
      <c r="C186" s="310" t="s">
        <v>133</v>
      </c>
      <c r="D186" s="309"/>
      <c r="E186" s="309"/>
      <c r="G186" s="312"/>
      <c r="H186" s="313"/>
      <c r="I186" s="313"/>
    </row>
    <row r="187" spans="1:10" s="311" customFormat="1" ht="15">
      <c r="A187" s="314"/>
      <c r="B187" s="314"/>
      <c r="C187" s="314" t="s">
        <v>414</v>
      </c>
      <c r="D187" s="315" t="s">
        <v>134</v>
      </c>
      <c r="E187" s="314"/>
      <c r="G187" s="312"/>
      <c r="H187" s="312"/>
      <c r="I187" s="313"/>
      <c r="J187" s="311">
        <v>-8375</v>
      </c>
    </row>
    <row r="188" spans="1:10" s="311" customFormat="1" ht="15">
      <c r="A188" s="314"/>
      <c r="B188" s="314"/>
      <c r="C188" s="314" t="s">
        <v>416</v>
      </c>
      <c r="D188" s="315" t="s">
        <v>135</v>
      </c>
      <c r="E188" s="314"/>
      <c r="G188" s="312"/>
      <c r="H188" s="312"/>
      <c r="I188" s="313"/>
      <c r="J188" s="311">
        <v>85</v>
      </c>
    </row>
    <row r="189" spans="1:9" s="311" customFormat="1" ht="9" customHeight="1">
      <c r="A189" s="314"/>
      <c r="B189" s="314"/>
      <c r="C189" s="309"/>
      <c r="D189" s="309"/>
      <c r="E189" s="309"/>
      <c r="G189" s="312"/>
      <c r="H189" s="313"/>
      <c r="I189" s="313"/>
    </row>
    <row r="190" spans="1:10" s="311" customFormat="1" ht="15" customHeight="1">
      <c r="A190" s="317"/>
      <c r="B190" s="488" t="s">
        <v>136</v>
      </c>
      <c r="C190" s="488"/>
      <c r="D190" s="488"/>
      <c r="E190" s="488"/>
      <c r="F190" s="488"/>
      <c r="G190" s="488"/>
      <c r="H190" s="316"/>
      <c r="I190" s="313"/>
      <c r="J190" s="318">
        <f>SUM(J187:J188)</f>
        <v>-8290</v>
      </c>
    </row>
    <row r="191" spans="7:8" s="311" customFormat="1" ht="15">
      <c r="G191" s="312"/>
      <c r="H191" s="312"/>
    </row>
    <row r="192" spans="1:11" s="311" customFormat="1" ht="15.75">
      <c r="A192" s="30" t="s">
        <v>529</v>
      </c>
      <c r="B192" s="475" t="s">
        <v>529</v>
      </c>
      <c r="C192" s="475"/>
      <c r="D192" s="475"/>
      <c r="E192" s="475"/>
      <c r="F192" s="475"/>
      <c r="G192" s="475"/>
      <c r="H192" s="33">
        <f>H184+H190</f>
        <v>49280</v>
      </c>
      <c r="I192" s="33">
        <f>I184+I190</f>
        <v>85688</v>
      </c>
      <c r="J192" s="33">
        <f>J184+J190</f>
        <v>68234</v>
      </c>
      <c r="K192" s="32">
        <f>J192/I192*100</f>
        <v>79.6307534310522</v>
      </c>
    </row>
  </sheetData>
  <sheetProtection/>
  <mergeCells count="29">
    <mergeCell ref="B2:K2"/>
    <mergeCell ref="B5:K5"/>
    <mergeCell ref="E96:G96"/>
    <mergeCell ref="E164:G164"/>
    <mergeCell ref="E138:G138"/>
    <mergeCell ref="E107:G107"/>
    <mergeCell ref="E143:G143"/>
    <mergeCell ref="B58:G60"/>
    <mergeCell ref="F63:G63"/>
    <mergeCell ref="D78:G78"/>
    <mergeCell ref="B7:G9"/>
    <mergeCell ref="B3:K3"/>
    <mergeCell ref="F89:G89"/>
    <mergeCell ref="B117:G119"/>
    <mergeCell ref="F82:G82"/>
    <mergeCell ref="E84:G84"/>
    <mergeCell ref="F86:G86"/>
    <mergeCell ref="E88:G88"/>
    <mergeCell ref="F81:G81"/>
    <mergeCell ref="B192:G192"/>
    <mergeCell ref="E104:G104"/>
    <mergeCell ref="E105:G105"/>
    <mergeCell ref="E136:G136"/>
    <mergeCell ref="E137:G137"/>
    <mergeCell ref="B174:G176"/>
    <mergeCell ref="E156:G156"/>
    <mergeCell ref="C161:G161"/>
    <mergeCell ref="B190:G190"/>
    <mergeCell ref="B165:G165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HR74"/>
  <sheetViews>
    <sheetView zoomScalePageLayoutView="0" workbookViewId="0" topLeftCell="A1">
      <selection activeCell="A2" sqref="A2:O2"/>
    </sheetView>
  </sheetViews>
  <sheetFormatPr defaultColWidth="9.00390625" defaultRowHeight="21.75" customHeight="1"/>
  <cols>
    <col min="1" max="1" width="9.125" style="333" customWidth="1"/>
    <col min="2" max="2" width="46.00390625" style="333" customWidth="1"/>
    <col min="3" max="15" width="14.00390625" style="333" customWidth="1"/>
    <col min="16" max="20" width="7.75390625" style="333" customWidth="1"/>
    <col min="21" max="21" width="9.625" style="333" customWidth="1"/>
    <col min="22" max="69" width="7.75390625" style="333" customWidth="1"/>
    <col min="70" max="16384" width="9.125" style="333" customWidth="1"/>
  </cols>
  <sheetData>
    <row r="1" s="36" customFormat="1" ht="12.75"/>
    <row r="2" spans="1:22" s="107" customFormat="1" ht="12.75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329"/>
      <c r="Q2" s="329"/>
      <c r="R2" s="329"/>
      <c r="S2" s="329"/>
      <c r="T2" s="329"/>
      <c r="U2" s="106"/>
      <c r="V2" s="106"/>
    </row>
    <row r="3" spans="1:22" s="107" customFormat="1" ht="12.75">
      <c r="A3" s="330" t="s">
        <v>818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1"/>
      <c r="V3" s="331"/>
    </row>
    <row r="4" spans="2:26" s="107" customFormat="1" ht="12.7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2" s="36" customFormat="1" ht="12.75">
      <c r="A5" s="464" t="s">
        <v>761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329"/>
      <c r="Q5" s="329"/>
      <c r="R5" s="329"/>
      <c r="S5" s="329"/>
      <c r="T5" s="329"/>
      <c r="U5" s="106"/>
      <c r="V5" s="106"/>
    </row>
    <row r="6" spans="2:22" s="36" customFormat="1" ht="13.5" thickBot="1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8" ht="45.75" customHeight="1" thickBot="1">
      <c r="A7" s="332"/>
      <c r="B7" s="332"/>
      <c r="C7" s="465" t="s">
        <v>755</v>
      </c>
      <c r="D7" s="459"/>
      <c r="E7" s="460"/>
      <c r="F7" s="465" t="s">
        <v>756</v>
      </c>
      <c r="G7" s="459"/>
      <c r="H7" s="460"/>
      <c r="I7" s="458" t="s">
        <v>757</v>
      </c>
      <c r="J7" s="459"/>
      <c r="K7" s="460"/>
      <c r="L7" s="496" t="s">
        <v>758</v>
      </c>
      <c r="M7" s="497"/>
      <c r="N7" s="497"/>
      <c r="O7" s="498"/>
      <c r="AB7" s="334"/>
    </row>
    <row r="8" spans="1:28" ht="21.75" customHeight="1">
      <c r="A8" s="335"/>
      <c r="B8" s="336" t="s">
        <v>408</v>
      </c>
      <c r="C8" s="337" t="s">
        <v>465</v>
      </c>
      <c r="D8" s="337" t="s">
        <v>467</v>
      </c>
      <c r="E8" s="337" t="s">
        <v>453</v>
      </c>
      <c r="F8" s="337" t="s">
        <v>465</v>
      </c>
      <c r="G8" s="337" t="s">
        <v>467</v>
      </c>
      <c r="H8" s="337" t="s">
        <v>453</v>
      </c>
      <c r="I8" s="337" t="s">
        <v>465</v>
      </c>
      <c r="J8" s="337" t="s">
        <v>467</v>
      </c>
      <c r="K8" s="337" t="s">
        <v>453</v>
      </c>
      <c r="L8" s="338" t="s">
        <v>465</v>
      </c>
      <c r="M8" s="337" t="s">
        <v>467</v>
      </c>
      <c r="N8" s="337" t="s">
        <v>453</v>
      </c>
      <c r="O8" s="337" t="s">
        <v>759</v>
      </c>
      <c r="AB8" s="334"/>
    </row>
    <row r="9" spans="1:28" ht="21.75" customHeight="1" thickBot="1">
      <c r="A9" s="339"/>
      <c r="B9" s="340"/>
      <c r="C9" s="340" t="s">
        <v>469</v>
      </c>
      <c r="D9" s="340" t="s">
        <v>469</v>
      </c>
      <c r="E9" s="340" t="s">
        <v>760</v>
      </c>
      <c r="F9" s="340" t="s">
        <v>469</v>
      </c>
      <c r="G9" s="340" t="s">
        <v>469</v>
      </c>
      <c r="H9" s="340" t="s">
        <v>760</v>
      </c>
      <c r="I9" s="340" t="s">
        <v>469</v>
      </c>
      <c r="J9" s="340" t="s">
        <v>469</v>
      </c>
      <c r="K9" s="340" t="s">
        <v>760</v>
      </c>
      <c r="L9" s="341" t="s">
        <v>469</v>
      </c>
      <c r="M9" s="340" t="s">
        <v>469</v>
      </c>
      <c r="N9" s="340" t="s">
        <v>760</v>
      </c>
      <c r="O9" s="340" t="s">
        <v>470</v>
      </c>
      <c r="AB9" s="334"/>
    </row>
    <row r="10" spans="1:226" ht="12.75">
      <c r="A10" s="176">
        <v>370000</v>
      </c>
      <c r="B10" s="174" t="s">
        <v>579</v>
      </c>
      <c r="C10" s="342"/>
      <c r="D10" s="343">
        <v>1707</v>
      </c>
      <c r="E10" s="344"/>
      <c r="F10" s="342">
        <v>2767</v>
      </c>
      <c r="G10" s="343">
        <v>1060</v>
      </c>
      <c r="H10" s="344">
        <v>157</v>
      </c>
      <c r="I10" s="342"/>
      <c r="J10" s="343"/>
      <c r="K10" s="344"/>
      <c r="L10" s="345">
        <f>C10+F10+I10</f>
        <v>2767</v>
      </c>
      <c r="M10" s="345">
        <f>D10+G10+J10</f>
        <v>2767</v>
      </c>
      <c r="N10" s="345">
        <f>E10+H10+K10</f>
        <v>157</v>
      </c>
      <c r="O10" s="346">
        <f>N10/M10*100</f>
        <v>5.674015178894109</v>
      </c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4"/>
      <c r="DA10" s="334"/>
      <c r="DB10" s="334"/>
      <c r="DC10" s="334"/>
      <c r="DD10" s="334"/>
      <c r="DE10" s="334"/>
      <c r="DF10" s="334"/>
      <c r="DG10" s="334"/>
      <c r="DH10" s="334"/>
      <c r="DI10" s="334"/>
      <c r="DJ10" s="334"/>
      <c r="DK10" s="334"/>
      <c r="DL10" s="334"/>
      <c r="DM10" s="334"/>
      <c r="DN10" s="334"/>
      <c r="DO10" s="334"/>
      <c r="DP10" s="334"/>
      <c r="DQ10" s="334"/>
      <c r="DR10" s="334"/>
      <c r="DS10" s="334"/>
      <c r="DT10" s="334"/>
      <c r="DU10" s="334"/>
      <c r="DV10" s="334"/>
      <c r="DW10" s="334"/>
      <c r="DX10" s="334"/>
      <c r="DY10" s="334"/>
      <c r="DZ10" s="334"/>
      <c r="EA10" s="334"/>
      <c r="EB10" s="334"/>
      <c r="EC10" s="334"/>
      <c r="ED10" s="334"/>
      <c r="EE10" s="334"/>
      <c r="EF10" s="334"/>
      <c r="EG10" s="334"/>
      <c r="EH10" s="334"/>
      <c r="EI10" s="334"/>
      <c r="EJ10" s="334"/>
      <c r="EK10" s="334"/>
      <c r="EL10" s="334"/>
      <c r="EM10" s="334"/>
      <c r="EN10" s="334"/>
      <c r="EO10" s="334"/>
      <c r="EP10" s="334"/>
      <c r="EQ10" s="334"/>
      <c r="ER10" s="334"/>
      <c r="ES10" s="334"/>
      <c r="ET10" s="334"/>
      <c r="EU10" s="334"/>
      <c r="EV10" s="334"/>
      <c r="EW10" s="334"/>
      <c r="EX10" s="334"/>
      <c r="EY10" s="334"/>
      <c r="EZ10" s="334"/>
      <c r="FA10" s="334"/>
      <c r="FB10" s="334"/>
      <c r="FC10" s="334"/>
      <c r="FD10" s="334"/>
      <c r="FE10" s="334"/>
      <c r="FF10" s="334"/>
      <c r="FG10" s="334"/>
      <c r="FH10" s="334"/>
      <c r="FI10" s="334"/>
      <c r="FJ10" s="334"/>
      <c r="FK10" s="334"/>
      <c r="FL10" s="334"/>
      <c r="FM10" s="334"/>
      <c r="FN10" s="334"/>
      <c r="FO10" s="334"/>
      <c r="FP10" s="334"/>
      <c r="FQ10" s="334"/>
      <c r="FR10" s="334"/>
      <c r="FS10" s="334"/>
      <c r="FT10" s="334"/>
      <c r="FU10" s="334"/>
      <c r="FV10" s="334"/>
      <c r="FW10" s="334"/>
      <c r="FX10" s="334"/>
      <c r="FY10" s="334"/>
      <c r="FZ10" s="334"/>
      <c r="GA10" s="334"/>
      <c r="GB10" s="334"/>
      <c r="GC10" s="334"/>
      <c r="GD10" s="334"/>
      <c r="GE10" s="334"/>
      <c r="GF10" s="334"/>
      <c r="GG10" s="334"/>
      <c r="GH10" s="334"/>
      <c r="GI10" s="334"/>
      <c r="GJ10" s="334"/>
      <c r="GK10" s="334"/>
      <c r="GL10" s="334"/>
      <c r="GM10" s="334"/>
      <c r="GN10" s="334"/>
      <c r="GO10" s="334"/>
      <c r="GP10" s="334"/>
      <c r="GQ10" s="334"/>
      <c r="GR10" s="334"/>
      <c r="GS10" s="334"/>
      <c r="GT10" s="334"/>
      <c r="GU10" s="334"/>
      <c r="GV10" s="334"/>
      <c r="GW10" s="334"/>
      <c r="GX10" s="334"/>
      <c r="GY10" s="334"/>
      <c r="GZ10" s="334"/>
      <c r="HA10" s="334"/>
      <c r="HB10" s="334"/>
      <c r="HC10" s="334"/>
      <c r="HD10" s="334"/>
      <c r="HE10" s="334"/>
      <c r="HF10" s="334"/>
      <c r="HG10" s="334"/>
      <c r="HH10" s="334"/>
      <c r="HI10" s="334"/>
      <c r="HJ10" s="334"/>
      <c r="HK10" s="334"/>
      <c r="HL10" s="334"/>
      <c r="HM10" s="334"/>
      <c r="HN10" s="334"/>
      <c r="HO10" s="334"/>
      <c r="HP10" s="334"/>
      <c r="HQ10" s="334"/>
      <c r="HR10" s="334"/>
    </row>
    <row r="11" spans="1:226" ht="25.5">
      <c r="A11" s="175">
        <v>381103</v>
      </c>
      <c r="B11" s="174" t="s">
        <v>580</v>
      </c>
      <c r="C11" s="342">
        <v>288</v>
      </c>
      <c r="D11" s="343">
        <v>288</v>
      </c>
      <c r="E11" s="344">
        <v>42</v>
      </c>
      <c r="F11" s="342"/>
      <c r="G11" s="343"/>
      <c r="H11" s="344"/>
      <c r="I11" s="342"/>
      <c r="J11" s="343"/>
      <c r="K11" s="344"/>
      <c r="L11" s="345">
        <f aca="true" t="shared" si="0" ref="L11:L47">C11+F11+I11</f>
        <v>288</v>
      </c>
      <c r="M11" s="345">
        <f aca="true" t="shared" si="1" ref="M11:M47">D11+G11+J11</f>
        <v>288</v>
      </c>
      <c r="N11" s="345">
        <f aca="true" t="shared" si="2" ref="N11:N47">E11+H11+K11</f>
        <v>42</v>
      </c>
      <c r="O11" s="346">
        <f aca="true" t="shared" si="3" ref="O11:O47">N11/M11*100</f>
        <v>14.583333333333334</v>
      </c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4"/>
      <c r="DE11" s="334"/>
      <c r="DF11" s="334"/>
      <c r="DG11" s="334"/>
      <c r="DH11" s="334"/>
      <c r="DI11" s="334"/>
      <c r="DJ11" s="334"/>
      <c r="DK11" s="334"/>
      <c r="DL11" s="334"/>
      <c r="DM11" s="334"/>
      <c r="DN11" s="334"/>
      <c r="DO11" s="334"/>
      <c r="DP11" s="334"/>
      <c r="DQ11" s="334"/>
      <c r="DR11" s="334"/>
      <c r="DS11" s="334"/>
      <c r="DT11" s="334"/>
      <c r="DU11" s="334"/>
      <c r="DV11" s="334"/>
      <c r="DW11" s="334"/>
      <c r="DX11" s="334"/>
      <c r="DY11" s="334"/>
      <c r="DZ11" s="334"/>
      <c r="EA11" s="334"/>
      <c r="EB11" s="334"/>
      <c r="EC11" s="334"/>
      <c r="ED11" s="334"/>
      <c r="EE11" s="334"/>
      <c r="EF11" s="334"/>
      <c r="EG11" s="334"/>
      <c r="EH11" s="334"/>
      <c r="EI11" s="334"/>
      <c r="EJ11" s="334"/>
      <c r="EK11" s="334"/>
      <c r="EL11" s="334"/>
      <c r="EM11" s="334"/>
      <c r="EN11" s="334"/>
      <c r="EO11" s="334"/>
      <c r="EP11" s="334"/>
      <c r="EQ11" s="334"/>
      <c r="ER11" s="334"/>
      <c r="ES11" s="334"/>
      <c r="ET11" s="334"/>
      <c r="EU11" s="334"/>
      <c r="EV11" s="334"/>
      <c r="EW11" s="334"/>
      <c r="EX11" s="334"/>
      <c r="EY11" s="334"/>
      <c r="EZ11" s="334"/>
      <c r="FA11" s="334"/>
      <c r="FB11" s="334"/>
      <c r="FC11" s="334"/>
      <c r="FD11" s="334"/>
      <c r="FE11" s="334"/>
      <c r="FF11" s="334"/>
      <c r="FG11" s="334"/>
      <c r="FH11" s="334"/>
      <c r="FI11" s="334"/>
      <c r="FJ11" s="334"/>
      <c r="FK11" s="334"/>
      <c r="FL11" s="334"/>
      <c r="FM11" s="334"/>
      <c r="FN11" s="334"/>
      <c r="FO11" s="334"/>
      <c r="FP11" s="334"/>
      <c r="FQ11" s="334"/>
      <c r="FR11" s="334"/>
      <c r="FS11" s="334"/>
      <c r="FT11" s="334"/>
      <c r="FU11" s="334"/>
      <c r="FV11" s="334"/>
      <c r="FW11" s="334"/>
      <c r="FX11" s="334"/>
      <c r="FY11" s="334"/>
      <c r="FZ11" s="334"/>
      <c r="GA11" s="334"/>
      <c r="GB11" s="334"/>
      <c r="GC11" s="334"/>
      <c r="GD11" s="334"/>
      <c r="GE11" s="334"/>
      <c r="GF11" s="334"/>
      <c r="GG11" s="334"/>
      <c r="GH11" s="334"/>
      <c r="GI11" s="334"/>
      <c r="GJ11" s="334"/>
      <c r="GK11" s="334"/>
      <c r="GL11" s="334"/>
      <c r="GM11" s="334"/>
      <c r="GN11" s="334"/>
      <c r="GO11" s="334"/>
      <c r="GP11" s="334"/>
      <c r="GQ11" s="334"/>
      <c r="GR11" s="334"/>
      <c r="GS11" s="334"/>
      <c r="GT11" s="334"/>
      <c r="GU11" s="334"/>
      <c r="GV11" s="334"/>
      <c r="GW11" s="334"/>
      <c r="GX11" s="334"/>
      <c r="GY11" s="334"/>
      <c r="GZ11" s="334"/>
      <c r="HA11" s="334"/>
      <c r="HB11" s="334"/>
      <c r="HC11" s="334"/>
      <c r="HD11" s="334"/>
      <c r="HE11" s="334"/>
      <c r="HF11" s="334"/>
      <c r="HG11" s="334"/>
      <c r="HH11" s="334"/>
      <c r="HI11" s="334"/>
      <c r="HJ11" s="334"/>
      <c r="HK11" s="334"/>
      <c r="HL11" s="334"/>
      <c r="HM11" s="334"/>
      <c r="HN11" s="334"/>
      <c r="HO11" s="334"/>
      <c r="HP11" s="334"/>
      <c r="HQ11" s="334"/>
      <c r="HR11" s="334"/>
    </row>
    <row r="12" spans="1:226" ht="12.75">
      <c r="A12" s="175">
        <v>522001</v>
      </c>
      <c r="B12" s="174" t="s">
        <v>140</v>
      </c>
      <c r="C12" s="342"/>
      <c r="D12" s="343">
        <v>744</v>
      </c>
      <c r="E12" s="344">
        <v>742</v>
      </c>
      <c r="F12" s="342"/>
      <c r="G12" s="343"/>
      <c r="H12" s="344"/>
      <c r="I12" s="342"/>
      <c r="J12" s="343"/>
      <c r="K12" s="344"/>
      <c r="L12" s="345">
        <f t="shared" si="0"/>
        <v>0</v>
      </c>
      <c r="M12" s="345">
        <f t="shared" si="1"/>
        <v>744</v>
      </c>
      <c r="N12" s="345">
        <f t="shared" si="2"/>
        <v>742</v>
      </c>
      <c r="O12" s="346">
        <f t="shared" si="3"/>
        <v>99.73118279569893</v>
      </c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4"/>
      <c r="DB12" s="334"/>
      <c r="DC12" s="334"/>
      <c r="DD12" s="334"/>
      <c r="DE12" s="334"/>
      <c r="DF12" s="334"/>
      <c r="DG12" s="334"/>
      <c r="DH12" s="334"/>
      <c r="DI12" s="334"/>
      <c r="DJ12" s="334"/>
      <c r="DK12" s="334"/>
      <c r="DL12" s="334"/>
      <c r="DM12" s="334"/>
      <c r="DN12" s="334"/>
      <c r="DO12" s="334"/>
      <c r="DP12" s="334"/>
      <c r="DQ12" s="334"/>
      <c r="DR12" s="334"/>
      <c r="DS12" s="334"/>
      <c r="DT12" s="334"/>
      <c r="DU12" s="334"/>
      <c r="DV12" s="334"/>
      <c r="DW12" s="334"/>
      <c r="DX12" s="334"/>
      <c r="DY12" s="334"/>
      <c r="DZ12" s="334"/>
      <c r="EA12" s="334"/>
      <c r="EB12" s="334"/>
      <c r="EC12" s="334"/>
      <c r="ED12" s="334"/>
      <c r="EE12" s="334"/>
      <c r="EF12" s="334"/>
      <c r="EG12" s="334"/>
      <c r="EH12" s="334"/>
      <c r="EI12" s="334"/>
      <c r="EJ12" s="334"/>
      <c r="EK12" s="334"/>
      <c r="EL12" s="334"/>
      <c r="EM12" s="334"/>
      <c r="EN12" s="334"/>
      <c r="EO12" s="334"/>
      <c r="EP12" s="334"/>
      <c r="EQ12" s="334"/>
      <c r="ER12" s="334"/>
      <c r="ES12" s="334"/>
      <c r="ET12" s="334"/>
      <c r="EU12" s="334"/>
      <c r="EV12" s="334"/>
      <c r="EW12" s="334"/>
      <c r="EX12" s="334"/>
      <c r="EY12" s="334"/>
      <c r="EZ12" s="334"/>
      <c r="FA12" s="334"/>
      <c r="FB12" s="334"/>
      <c r="FC12" s="334"/>
      <c r="FD12" s="334"/>
      <c r="FE12" s="334"/>
      <c r="FF12" s="334"/>
      <c r="FG12" s="334"/>
      <c r="FH12" s="334"/>
      <c r="FI12" s="334"/>
      <c r="FJ12" s="334"/>
      <c r="FK12" s="334"/>
      <c r="FL12" s="334"/>
      <c r="FM12" s="334"/>
      <c r="FN12" s="334"/>
      <c r="FO12" s="334"/>
      <c r="FP12" s="334"/>
      <c r="FQ12" s="334"/>
      <c r="FR12" s="334"/>
      <c r="FS12" s="334"/>
      <c r="FT12" s="334"/>
      <c r="FU12" s="334"/>
      <c r="FV12" s="334"/>
      <c r="FW12" s="334"/>
      <c r="FX12" s="334"/>
      <c r="FY12" s="334"/>
      <c r="FZ12" s="334"/>
      <c r="GA12" s="334"/>
      <c r="GB12" s="334"/>
      <c r="GC12" s="334"/>
      <c r="GD12" s="334"/>
      <c r="GE12" s="334"/>
      <c r="GF12" s="334"/>
      <c r="GG12" s="334"/>
      <c r="GH12" s="334"/>
      <c r="GI12" s="334"/>
      <c r="GJ12" s="334"/>
      <c r="GK12" s="334"/>
      <c r="GL12" s="334"/>
      <c r="GM12" s="334"/>
      <c r="GN12" s="334"/>
      <c r="GO12" s="334"/>
      <c r="GP12" s="334"/>
      <c r="GQ12" s="334"/>
      <c r="GR12" s="334"/>
      <c r="GS12" s="334"/>
      <c r="GT12" s="334"/>
      <c r="GU12" s="334"/>
      <c r="GV12" s="334"/>
      <c r="GW12" s="334"/>
      <c r="GX12" s="334"/>
      <c r="GY12" s="334"/>
      <c r="GZ12" s="334"/>
      <c r="HA12" s="334"/>
      <c r="HB12" s="334"/>
      <c r="HC12" s="334"/>
      <c r="HD12" s="334"/>
      <c r="HE12" s="334"/>
      <c r="HF12" s="334"/>
      <c r="HG12" s="334"/>
      <c r="HH12" s="334"/>
      <c r="HI12" s="334"/>
      <c r="HJ12" s="334"/>
      <c r="HK12" s="334"/>
      <c r="HL12" s="334"/>
      <c r="HM12" s="334"/>
      <c r="HN12" s="334"/>
      <c r="HO12" s="334"/>
      <c r="HP12" s="334"/>
      <c r="HQ12" s="334"/>
      <c r="HR12" s="334"/>
    </row>
    <row r="13" spans="1:226" ht="12.75">
      <c r="A13" s="176">
        <v>562912</v>
      </c>
      <c r="B13" s="172" t="s">
        <v>485</v>
      </c>
      <c r="C13" s="342">
        <v>5054</v>
      </c>
      <c r="D13" s="343">
        <v>5845</v>
      </c>
      <c r="E13" s="344">
        <v>5038</v>
      </c>
      <c r="F13" s="342"/>
      <c r="G13" s="343"/>
      <c r="H13" s="344"/>
      <c r="I13" s="342"/>
      <c r="J13" s="343"/>
      <c r="K13" s="344"/>
      <c r="L13" s="345">
        <f t="shared" si="0"/>
        <v>5054</v>
      </c>
      <c r="M13" s="345">
        <f t="shared" si="1"/>
        <v>5845</v>
      </c>
      <c r="N13" s="345">
        <f t="shared" si="2"/>
        <v>5038</v>
      </c>
      <c r="O13" s="346">
        <f t="shared" si="3"/>
        <v>86.19332763045338</v>
      </c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C13" s="334"/>
      <c r="DD13" s="334"/>
      <c r="DE13" s="334"/>
      <c r="DF13" s="334"/>
      <c r="DG13" s="334"/>
      <c r="DH13" s="334"/>
      <c r="DI13" s="334"/>
      <c r="DJ13" s="334"/>
      <c r="DK13" s="334"/>
      <c r="DL13" s="334"/>
      <c r="DM13" s="334"/>
      <c r="DN13" s="334"/>
      <c r="DO13" s="334"/>
      <c r="DP13" s="334"/>
      <c r="DQ13" s="334"/>
      <c r="DR13" s="334"/>
      <c r="DS13" s="334"/>
      <c r="DT13" s="334"/>
      <c r="DU13" s="334"/>
      <c r="DV13" s="334"/>
      <c r="DW13" s="334"/>
      <c r="DX13" s="334"/>
      <c r="DY13" s="334"/>
      <c r="DZ13" s="334"/>
      <c r="EA13" s="334"/>
      <c r="EB13" s="334"/>
      <c r="EC13" s="334"/>
      <c r="ED13" s="334"/>
      <c r="EE13" s="334"/>
      <c r="EF13" s="334"/>
      <c r="EG13" s="334"/>
      <c r="EH13" s="334"/>
      <c r="EI13" s="334"/>
      <c r="EJ13" s="334"/>
      <c r="EK13" s="334"/>
      <c r="EL13" s="334"/>
      <c r="EM13" s="334"/>
      <c r="EN13" s="334"/>
      <c r="EO13" s="334"/>
      <c r="EP13" s="334"/>
      <c r="EQ13" s="334"/>
      <c r="ER13" s="334"/>
      <c r="ES13" s="334"/>
      <c r="ET13" s="334"/>
      <c r="EU13" s="334"/>
      <c r="EV13" s="334"/>
      <c r="EW13" s="334"/>
      <c r="EX13" s="334"/>
      <c r="EY13" s="334"/>
      <c r="EZ13" s="334"/>
      <c r="FA13" s="334"/>
      <c r="FB13" s="334"/>
      <c r="FC13" s="334"/>
      <c r="FD13" s="334"/>
      <c r="FE13" s="334"/>
      <c r="FF13" s="334"/>
      <c r="FG13" s="334"/>
      <c r="FH13" s="334"/>
      <c r="FI13" s="334"/>
      <c r="FJ13" s="334"/>
      <c r="FK13" s="334"/>
      <c r="FL13" s="334"/>
      <c r="FM13" s="334"/>
      <c r="FN13" s="334"/>
      <c r="FO13" s="334"/>
      <c r="FP13" s="334"/>
      <c r="FQ13" s="334"/>
      <c r="FR13" s="334"/>
      <c r="FS13" s="334"/>
      <c r="FT13" s="334"/>
      <c r="FU13" s="334"/>
      <c r="FV13" s="334"/>
      <c r="FW13" s="334"/>
      <c r="FX13" s="334"/>
      <c r="FY13" s="334"/>
      <c r="FZ13" s="334"/>
      <c r="GA13" s="334"/>
      <c r="GB13" s="334"/>
      <c r="GC13" s="334"/>
      <c r="GD13" s="334"/>
      <c r="GE13" s="334"/>
      <c r="GF13" s="334"/>
      <c r="GG13" s="334"/>
      <c r="GH13" s="334"/>
      <c r="GI13" s="334"/>
      <c r="GJ13" s="334"/>
      <c r="GK13" s="334"/>
      <c r="GL13" s="334"/>
      <c r="GM13" s="334"/>
      <c r="GN13" s="334"/>
      <c r="GO13" s="334"/>
      <c r="GP13" s="334"/>
      <c r="GQ13" s="334"/>
      <c r="GR13" s="334"/>
      <c r="GS13" s="334"/>
      <c r="GT13" s="334"/>
      <c r="GU13" s="334"/>
      <c r="GV13" s="334"/>
      <c r="GW13" s="334"/>
      <c r="GX13" s="334"/>
      <c r="GY13" s="334"/>
      <c r="GZ13" s="334"/>
      <c r="HA13" s="334"/>
      <c r="HB13" s="334"/>
      <c r="HC13" s="334"/>
      <c r="HD13" s="334"/>
      <c r="HE13" s="334"/>
      <c r="HF13" s="334"/>
      <c r="HG13" s="334"/>
      <c r="HH13" s="334"/>
      <c r="HI13" s="334"/>
      <c r="HJ13" s="334"/>
      <c r="HK13" s="334"/>
      <c r="HL13" s="334"/>
      <c r="HM13" s="334"/>
      <c r="HN13" s="334"/>
      <c r="HO13" s="334"/>
      <c r="HP13" s="334"/>
      <c r="HQ13" s="334"/>
      <c r="HR13" s="334"/>
    </row>
    <row r="14" spans="1:226" s="348" customFormat="1" ht="12.75">
      <c r="A14" s="176">
        <v>562917</v>
      </c>
      <c r="B14" s="172" t="s">
        <v>581</v>
      </c>
      <c r="C14" s="342">
        <v>577</v>
      </c>
      <c r="D14" s="343">
        <v>667</v>
      </c>
      <c r="E14" s="344">
        <v>587</v>
      </c>
      <c r="F14" s="342"/>
      <c r="G14" s="343"/>
      <c r="H14" s="344"/>
      <c r="I14" s="342"/>
      <c r="J14" s="343"/>
      <c r="K14" s="344"/>
      <c r="L14" s="345">
        <f t="shared" si="0"/>
        <v>577</v>
      </c>
      <c r="M14" s="345">
        <f t="shared" si="1"/>
        <v>667</v>
      </c>
      <c r="N14" s="345">
        <f t="shared" si="2"/>
        <v>587</v>
      </c>
      <c r="O14" s="346">
        <f t="shared" si="3"/>
        <v>88.00599700149925</v>
      </c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  <c r="DN14" s="347"/>
      <c r="DO14" s="347"/>
      <c r="DP14" s="347"/>
      <c r="DQ14" s="347"/>
      <c r="DR14" s="347"/>
      <c r="DS14" s="347"/>
      <c r="DT14" s="347"/>
      <c r="DU14" s="347"/>
      <c r="DV14" s="347"/>
      <c r="DW14" s="347"/>
      <c r="DX14" s="347"/>
      <c r="DY14" s="347"/>
      <c r="DZ14" s="347"/>
      <c r="EA14" s="347"/>
      <c r="EB14" s="347"/>
      <c r="EC14" s="347"/>
      <c r="ED14" s="347"/>
      <c r="EE14" s="347"/>
      <c r="EF14" s="347"/>
      <c r="EG14" s="347"/>
      <c r="EH14" s="347"/>
      <c r="EI14" s="347"/>
      <c r="EJ14" s="347"/>
      <c r="EK14" s="347"/>
      <c r="EL14" s="347"/>
      <c r="EM14" s="347"/>
      <c r="EN14" s="347"/>
      <c r="EO14" s="347"/>
      <c r="EP14" s="347"/>
      <c r="EQ14" s="347"/>
      <c r="ER14" s="347"/>
      <c r="ES14" s="347"/>
      <c r="ET14" s="347"/>
      <c r="EU14" s="347"/>
      <c r="EV14" s="347"/>
      <c r="EW14" s="347"/>
      <c r="EX14" s="347"/>
      <c r="EY14" s="347"/>
      <c r="EZ14" s="347"/>
      <c r="FA14" s="347"/>
      <c r="FB14" s="347"/>
      <c r="FC14" s="347"/>
      <c r="FD14" s="347"/>
      <c r="FE14" s="347"/>
      <c r="FF14" s="347"/>
      <c r="FG14" s="347"/>
      <c r="FH14" s="347"/>
      <c r="FI14" s="347"/>
      <c r="FJ14" s="347"/>
      <c r="FK14" s="347"/>
      <c r="FL14" s="347"/>
      <c r="FM14" s="347"/>
      <c r="FN14" s="347"/>
      <c r="FO14" s="347"/>
      <c r="FP14" s="347"/>
      <c r="FQ14" s="347"/>
      <c r="FR14" s="347"/>
      <c r="FS14" s="347"/>
      <c r="FT14" s="347"/>
      <c r="FU14" s="347"/>
      <c r="FV14" s="347"/>
      <c r="FW14" s="347"/>
      <c r="FX14" s="347"/>
      <c r="FY14" s="347"/>
      <c r="FZ14" s="347"/>
      <c r="GA14" s="347"/>
      <c r="GB14" s="347"/>
      <c r="GC14" s="347"/>
      <c r="GD14" s="347"/>
      <c r="GE14" s="347"/>
      <c r="GF14" s="347"/>
      <c r="GG14" s="347"/>
      <c r="GH14" s="347"/>
      <c r="GI14" s="347"/>
      <c r="GJ14" s="347"/>
      <c r="GK14" s="347"/>
      <c r="GL14" s="347"/>
      <c r="GM14" s="347"/>
      <c r="GN14" s="347"/>
      <c r="GO14" s="347"/>
      <c r="GP14" s="347"/>
      <c r="GQ14" s="347"/>
      <c r="GR14" s="347"/>
      <c r="GS14" s="347"/>
      <c r="GT14" s="347"/>
      <c r="GU14" s="347"/>
      <c r="GV14" s="347"/>
      <c r="GW14" s="347"/>
      <c r="GX14" s="347"/>
      <c r="GY14" s="347"/>
      <c r="GZ14" s="347"/>
      <c r="HA14" s="347"/>
      <c r="HB14" s="347"/>
      <c r="HC14" s="347"/>
      <c r="HD14" s="347"/>
      <c r="HE14" s="347"/>
      <c r="HF14" s="347"/>
      <c r="HG14" s="347"/>
      <c r="HH14" s="347"/>
      <c r="HI14" s="347"/>
      <c r="HJ14" s="347"/>
      <c r="HK14" s="347"/>
      <c r="HL14" s="347"/>
      <c r="HM14" s="347"/>
      <c r="HN14" s="347"/>
      <c r="HO14" s="347"/>
      <c r="HP14" s="347"/>
      <c r="HQ14" s="347"/>
      <c r="HR14" s="347"/>
    </row>
    <row r="15" spans="1:226" ht="12.75">
      <c r="A15" s="175">
        <v>562920</v>
      </c>
      <c r="B15" s="172" t="s">
        <v>582</v>
      </c>
      <c r="C15" s="342">
        <v>1326</v>
      </c>
      <c r="D15" s="343">
        <v>1268</v>
      </c>
      <c r="E15" s="344">
        <v>1002</v>
      </c>
      <c r="F15" s="342"/>
      <c r="G15" s="343"/>
      <c r="H15" s="344"/>
      <c r="I15" s="342"/>
      <c r="J15" s="343"/>
      <c r="K15" s="344"/>
      <c r="L15" s="345">
        <f t="shared" si="0"/>
        <v>1326</v>
      </c>
      <c r="M15" s="345">
        <f t="shared" si="1"/>
        <v>1268</v>
      </c>
      <c r="N15" s="345">
        <f t="shared" si="2"/>
        <v>1002</v>
      </c>
      <c r="O15" s="346">
        <f t="shared" si="3"/>
        <v>79.02208201892745</v>
      </c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4"/>
      <c r="DA15" s="334"/>
      <c r="DB15" s="334"/>
      <c r="DC15" s="334"/>
      <c r="DD15" s="334"/>
      <c r="DE15" s="334"/>
      <c r="DF15" s="334"/>
      <c r="DG15" s="334"/>
      <c r="DH15" s="334"/>
      <c r="DI15" s="334"/>
      <c r="DJ15" s="334"/>
      <c r="DK15" s="334"/>
      <c r="DL15" s="334"/>
      <c r="DM15" s="334"/>
      <c r="DN15" s="334"/>
      <c r="DO15" s="334"/>
      <c r="DP15" s="334"/>
      <c r="DQ15" s="334"/>
      <c r="DR15" s="334"/>
      <c r="DS15" s="334"/>
      <c r="DT15" s="334"/>
      <c r="DU15" s="334"/>
      <c r="DV15" s="334"/>
      <c r="DW15" s="334"/>
      <c r="DX15" s="334"/>
      <c r="DY15" s="334"/>
      <c r="DZ15" s="334"/>
      <c r="EA15" s="334"/>
      <c r="EB15" s="334"/>
      <c r="EC15" s="334"/>
      <c r="ED15" s="334"/>
      <c r="EE15" s="334"/>
      <c r="EF15" s="334"/>
      <c r="EG15" s="334"/>
      <c r="EH15" s="334"/>
      <c r="EI15" s="334"/>
      <c r="EJ15" s="334"/>
      <c r="EK15" s="334"/>
      <c r="EL15" s="334"/>
      <c r="EM15" s="334"/>
      <c r="EN15" s="334"/>
      <c r="EO15" s="334"/>
      <c r="EP15" s="334"/>
      <c r="EQ15" s="334"/>
      <c r="ER15" s="334"/>
      <c r="ES15" s="334"/>
      <c r="ET15" s="334"/>
      <c r="EU15" s="334"/>
      <c r="EV15" s="334"/>
      <c r="EW15" s="334"/>
      <c r="EX15" s="334"/>
      <c r="EY15" s="334"/>
      <c r="EZ15" s="334"/>
      <c r="FA15" s="334"/>
      <c r="FB15" s="334"/>
      <c r="FC15" s="334"/>
      <c r="FD15" s="334"/>
      <c r="FE15" s="334"/>
      <c r="FF15" s="334"/>
      <c r="FG15" s="334"/>
      <c r="FH15" s="334"/>
      <c r="FI15" s="334"/>
      <c r="FJ15" s="334"/>
      <c r="FK15" s="334"/>
      <c r="FL15" s="334"/>
      <c r="FM15" s="334"/>
      <c r="FN15" s="334"/>
      <c r="FO15" s="334"/>
      <c r="FP15" s="334"/>
      <c r="FQ15" s="334"/>
      <c r="FR15" s="334"/>
      <c r="FS15" s="334"/>
      <c r="FT15" s="334"/>
      <c r="FU15" s="334"/>
      <c r="FV15" s="334"/>
      <c r="FW15" s="334"/>
      <c r="FX15" s="334"/>
      <c r="FY15" s="334"/>
      <c r="FZ15" s="334"/>
      <c r="GA15" s="334"/>
      <c r="GB15" s="334"/>
      <c r="GC15" s="334"/>
      <c r="GD15" s="334"/>
      <c r="GE15" s="334"/>
      <c r="GF15" s="334"/>
      <c r="GG15" s="334"/>
      <c r="GH15" s="334"/>
      <c r="GI15" s="334"/>
      <c r="GJ15" s="334"/>
      <c r="GK15" s="334"/>
      <c r="GL15" s="334"/>
      <c r="GM15" s="334"/>
      <c r="GN15" s="334"/>
      <c r="GO15" s="334"/>
      <c r="GP15" s="334"/>
      <c r="GQ15" s="334"/>
      <c r="GR15" s="334"/>
      <c r="GS15" s="334"/>
      <c r="GT15" s="334"/>
      <c r="GU15" s="334"/>
      <c r="GV15" s="334"/>
      <c r="GW15" s="334"/>
      <c r="GX15" s="334"/>
      <c r="GY15" s="334"/>
      <c r="GZ15" s="334"/>
      <c r="HA15" s="334"/>
      <c r="HB15" s="334"/>
      <c r="HC15" s="334"/>
      <c r="HD15" s="334"/>
      <c r="HE15" s="334"/>
      <c r="HF15" s="334"/>
      <c r="HG15" s="334"/>
      <c r="HH15" s="334"/>
      <c r="HI15" s="334"/>
      <c r="HJ15" s="334"/>
      <c r="HK15" s="334"/>
      <c r="HL15" s="334"/>
      <c r="HM15" s="334"/>
      <c r="HN15" s="334"/>
      <c r="HO15" s="334"/>
      <c r="HP15" s="334"/>
      <c r="HQ15" s="334"/>
      <c r="HR15" s="334"/>
    </row>
    <row r="16" spans="1:226" ht="12.75">
      <c r="A16" s="175">
        <v>680002</v>
      </c>
      <c r="B16" s="161" t="s">
        <v>141</v>
      </c>
      <c r="C16" s="342"/>
      <c r="D16" s="343">
        <v>162</v>
      </c>
      <c r="E16" s="344">
        <v>162</v>
      </c>
      <c r="F16" s="342"/>
      <c r="G16" s="343"/>
      <c r="H16" s="344"/>
      <c r="I16" s="342"/>
      <c r="J16" s="343"/>
      <c r="K16" s="344"/>
      <c r="L16" s="345">
        <f t="shared" si="0"/>
        <v>0</v>
      </c>
      <c r="M16" s="345">
        <f t="shared" si="1"/>
        <v>162</v>
      </c>
      <c r="N16" s="345">
        <f t="shared" si="2"/>
        <v>162</v>
      </c>
      <c r="O16" s="346">
        <f t="shared" si="3"/>
        <v>100</v>
      </c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4"/>
      <c r="CZ16" s="334"/>
      <c r="DA16" s="334"/>
      <c r="DB16" s="334"/>
      <c r="DC16" s="334"/>
      <c r="DD16" s="334"/>
      <c r="DE16" s="334"/>
      <c r="DF16" s="334"/>
      <c r="DG16" s="334"/>
      <c r="DH16" s="334"/>
      <c r="DI16" s="334"/>
      <c r="DJ16" s="334"/>
      <c r="DK16" s="334"/>
      <c r="DL16" s="334"/>
      <c r="DM16" s="334"/>
      <c r="DN16" s="334"/>
      <c r="DO16" s="334"/>
      <c r="DP16" s="334"/>
      <c r="DQ16" s="334"/>
      <c r="DR16" s="334"/>
      <c r="DS16" s="334"/>
      <c r="DT16" s="334"/>
      <c r="DU16" s="334"/>
      <c r="DV16" s="334"/>
      <c r="DW16" s="334"/>
      <c r="DX16" s="334"/>
      <c r="DY16" s="334"/>
      <c r="DZ16" s="334"/>
      <c r="EA16" s="334"/>
      <c r="EB16" s="334"/>
      <c r="EC16" s="334"/>
      <c r="ED16" s="334"/>
      <c r="EE16" s="334"/>
      <c r="EF16" s="334"/>
      <c r="EG16" s="334"/>
      <c r="EH16" s="334"/>
      <c r="EI16" s="334"/>
      <c r="EJ16" s="334"/>
      <c r="EK16" s="334"/>
      <c r="EL16" s="334"/>
      <c r="EM16" s="334"/>
      <c r="EN16" s="334"/>
      <c r="EO16" s="334"/>
      <c r="EP16" s="334"/>
      <c r="EQ16" s="334"/>
      <c r="ER16" s="334"/>
      <c r="ES16" s="334"/>
      <c r="ET16" s="334"/>
      <c r="EU16" s="334"/>
      <c r="EV16" s="334"/>
      <c r="EW16" s="334"/>
      <c r="EX16" s="334"/>
      <c r="EY16" s="334"/>
      <c r="EZ16" s="334"/>
      <c r="FA16" s="334"/>
      <c r="FB16" s="334"/>
      <c r="FC16" s="334"/>
      <c r="FD16" s="334"/>
      <c r="FE16" s="334"/>
      <c r="FF16" s="334"/>
      <c r="FG16" s="334"/>
      <c r="FH16" s="334"/>
      <c r="FI16" s="334"/>
      <c r="FJ16" s="334"/>
      <c r="FK16" s="334"/>
      <c r="FL16" s="334"/>
      <c r="FM16" s="334"/>
      <c r="FN16" s="334"/>
      <c r="FO16" s="334"/>
      <c r="FP16" s="334"/>
      <c r="FQ16" s="334"/>
      <c r="FR16" s="334"/>
      <c r="FS16" s="334"/>
      <c r="FT16" s="334"/>
      <c r="FU16" s="334"/>
      <c r="FV16" s="334"/>
      <c r="FW16" s="334"/>
      <c r="FX16" s="334"/>
      <c r="FY16" s="334"/>
      <c r="FZ16" s="334"/>
      <c r="GA16" s="334"/>
      <c r="GB16" s="334"/>
      <c r="GC16" s="334"/>
      <c r="GD16" s="334"/>
      <c r="GE16" s="334"/>
      <c r="GF16" s="334"/>
      <c r="GG16" s="334"/>
      <c r="GH16" s="334"/>
      <c r="GI16" s="334"/>
      <c r="GJ16" s="334"/>
      <c r="GK16" s="334"/>
      <c r="GL16" s="334"/>
      <c r="GM16" s="334"/>
      <c r="GN16" s="334"/>
      <c r="GO16" s="334"/>
      <c r="GP16" s="334"/>
      <c r="GQ16" s="334"/>
      <c r="GR16" s="334"/>
      <c r="GS16" s="334"/>
      <c r="GT16" s="334"/>
      <c r="GU16" s="334"/>
      <c r="GV16" s="334"/>
      <c r="GW16" s="334"/>
      <c r="GX16" s="334"/>
      <c r="GY16" s="334"/>
      <c r="GZ16" s="334"/>
      <c r="HA16" s="334"/>
      <c r="HB16" s="334"/>
      <c r="HC16" s="334"/>
      <c r="HD16" s="334"/>
      <c r="HE16" s="334"/>
      <c r="HF16" s="334"/>
      <c r="HG16" s="334"/>
      <c r="HH16" s="334"/>
      <c r="HI16" s="334"/>
      <c r="HJ16" s="334"/>
      <c r="HK16" s="334"/>
      <c r="HL16" s="334"/>
      <c r="HM16" s="334"/>
      <c r="HN16" s="334"/>
      <c r="HO16" s="334"/>
      <c r="HP16" s="334"/>
      <c r="HQ16" s="334"/>
      <c r="HR16" s="334"/>
    </row>
    <row r="17" spans="1:226" ht="12.75">
      <c r="A17" s="175">
        <v>811000</v>
      </c>
      <c r="B17" s="172" t="s">
        <v>583</v>
      </c>
      <c r="C17" s="342">
        <v>84</v>
      </c>
      <c r="D17" s="343">
        <v>84</v>
      </c>
      <c r="E17" s="344">
        <v>72</v>
      </c>
      <c r="F17" s="342"/>
      <c r="G17" s="343"/>
      <c r="H17" s="344"/>
      <c r="I17" s="342"/>
      <c r="J17" s="343"/>
      <c r="K17" s="344"/>
      <c r="L17" s="345">
        <f t="shared" si="0"/>
        <v>84</v>
      </c>
      <c r="M17" s="345">
        <f t="shared" si="1"/>
        <v>84</v>
      </c>
      <c r="N17" s="345">
        <f t="shared" si="2"/>
        <v>72</v>
      </c>
      <c r="O17" s="346">
        <f t="shared" si="3"/>
        <v>85.71428571428571</v>
      </c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34"/>
      <c r="CX17" s="334"/>
      <c r="CY17" s="334"/>
      <c r="CZ17" s="334"/>
      <c r="DA17" s="334"/>
      <c r="DB17" s="334"/>
      <c r="DC17" s="334"/>
      <c r="DD17" s="334"/>
      <c r="DE17" s="334"/>
      <c r="DF17" s="334"/>
      <c r="DG17" s="334"/>
      <c r="DH17" s="334"/>
      <c r="DI17" s="334"/>
      <c r="DJ17" s="334"/>
      <c r="DK17" s="334"/>
      <c r="DL17" s="334"/>
      <c r="DM17" s="334"/>
      <c r="DN17" s="334"/>
      <c r="DO17" s="334"/>
      <c r="DP17" s="334"/>
      <c r="DQ17" s="334"/>
      <c r="DR17" s="334"/>
      <c r="DS17" s="334"/>
      <c r="DT17" s="334"/>
      <c r="DU17" s="334"/>
      <c r="DV17" s="334"/>
      <c r="DW17" s="334"/>
      <c r="DX17" s="334"/>
      <c r="DY17" s="334"/>
      <c r="DZ17" s="334"/>
      <c r="EA17" s="334"/>
      <c r="EB17" s="334"/>
      <c r="EC17" s="334"/>
      <c r="ED17" s="334"/>
      <c r="EE17" s="334"/>
      <c r="EF17" s="334"/>
      <c r="EG17" s="334"/>
      <c r="EH17" s="334"/>
      <c r="EI17" s="334"/>
      <c r="EJ17" s="334"/>
      <c r="EK17" s="334"/>
      <c r="EL17" s="334"/>
      <c r="EM17" s="334"/>
      <c r="EN17" s="334"/>
      <c r="EO17" s="334"/>
      <c r="EP17" s="334"/>
      <c r="EQ17" s="334"/>
      <c r="ER17" s="334"/>
      <c r="ES17" s="334"/>
      <c r="ET17" s="334"/>
      <c r="EU17" s="334"/>
      <c r="EV17" s="334"/>
      <c r="EW17" s="334"/>
      <c r="EX17" s="334"/>
      <c r="EY17" s="334"/>
      <c r="EZ17" s="334"/>
      <c r="FA17" s="334"/>
      <c r="FB17" s="334"/>
      <c r="FC17" s="334"/>
      <c r="FD17" s="334"/>
      <c r="FE17" s="334"/>
      <c r="FF17" s="334"/>
      <c r="FG17" s="334"/>
      <c r="FH17" s="334"/>
      <c r="FI17" s="334"/>
      <c r="FJ17" s="334"/>
      <c r="FK17" s="334"/>
      <c r="FL17" s="334"/>
      <c r="FM17" s="334"/>
      <c r="FN17" s="334"/>
      <c r="FO17" s="334"/>
      <c r="FP17" s="334"/>
      <c r="FQ17" s="334"/>
      <c r="FR17" s="334"/>
      <c r="FS17" s="334"/>
      <c r="FT17" s="334"/>
      <c r="FU17" s="334"/>
      <c r="FV17" s="334"/>
      <c r="FW17" s="334"/>
      <c r="FX17" s="334"/>
      <c r="FY17" s="334"/>
      <c r="FZ17" s="334"/>
      <c r="GA17" s="334"/>
      <c r="GB17" s="334"/>
      <c r="GC17" s="334"/>
      <c r="GD17" s="334"/>
      <c r="GE17" s="334"/>
      <c r="GF17" s="334"/>
      <c r="GG17" s="334"/>
      <c r="GH17" s="334"/>
      <c r="GI17" s="334"/>
      <c r="GJ17" s="334"/>
      <c r="GK17" s="334"/>
      <c r="GL17" s="334"/>
      <c r="GM17" s="334"/>
      <c r="GN17" s="334"/>
      <c r="GO17" s="334"/>
      <c r="GP17" s="334"/>
      <c r="GQ17" s="334"/>
      <c r="GR17" s="334"/>
      <c r="GS17" s="334"/>
      <c r="GT17" s="334"/>
      <c r="GU17" s="334"/>
      <c r="GV17" s="334"/>
      <c r="GW17" s="334"/>
      <c r="GX17" s="334"/>
      <c r="GY17" s="334"/>
      <c r="GZ17" s="334"/>
      <c r="HA17" s="334"/>
      <c r="HB17" s="334"/>
      <c r="HC17" s="334"/>
      <c r="HD17" s="334"/>
      <c r="HE17" s="334"/>
      <c r="HF17" s="334"/>
      <c r="HG17" s="334"/>
      <c r="HH17" s="334"/>
      <c r="HI17" s="334"/>
      <c r="HJ17" s="334"/>
      <c r="HK17" s="334"/>
      <c r="HL17" s="334"/>
      <c r="HM17" s="334"/>
      <c r="HN17" s="334"/>
      <c r="HO17" s="334"/>
      <c r="HP17" s="334"/>
      <c r="HQ17" s="334"/>
      <c r="HR17" s="334"/>
    </row>
    <row r="18" spans="1:226" ht="12.75">
      <c r="A18" s="175">
        <v>812900</v>
      </c>
      <c r="B18" s="172" t="s">
        <v>584</v>
      </c>
      <c r="C18" s="342">
        <v>254</v>
      </c>
      <c r="D18" s="343">
        <v>254</v>
      </c>
      <c r="E18" s="344"/>
      <c r="F18" s="342"/>
      <c r="G18" s="343"/>
      <c r="H18" s="344"/>
      <c r="I18" s="342"/>
      <c r="J18" s="343"/>
      <c r="K18" s="344"/>
      <c r="L18" s="345">
        <f t="shared" si="0"/>
        <v>254</v>
      </c>
      <c r="M18" s="345">
        <f t="shared" si="1"/>
        <v>254</v>
      </c>
      <c r="N18" s="345"/>
      <c r="O18" s="346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  <c r="CU18" s="334"/>
      <c r="CV18" s="334"/>
      <c r="CW18" s="334"/>
      <c r="CX18" s="334"/>
      <c r="CY18" s="334"/>
      <c r="CZ18" s="334"/>
      <c r="DA18" s="334"/>
      <c r="DB18" s="334"/>
      <c r="DC18" s="334"/>
      <c r="DD18" s="334"/>
      <c r="DE18" s="334"/>
      <c r="DF18" s="334"/>
      <c r="DG18" s="334"/>
      <c r="DH18" s="334"/>
      <c r="DI18" s="334"/>
      <c r="DJ18" s="334"/>
      <c r="DK18" s="334"/>
      <c r="DL18" s="334"/>
      <c r="DM18" s="334"/>
      <c r="DN18" s="334"/>
      <c r="DO18" s="334"/>
      <c r="DP18" s="334"/>
      <c r="DQ18" s="334"/>
      <c r="DR18" s="334"/>
      <c r="DS18" s="334"/>
      <c r="DT18" s="334"/>
      <c r="DU18" s="334"/>
      <c r="DV18" s="334"/>
      <c r="DW18" s="334"/>
      <c r="DX18" s="334"/>
      <c r="DY18" s="334"/>
      <c r="DZ18" s="334"/>
      <c r="EA18" s="334"/>
      <c r="EB18" s="334"/>
      <c r="EC18" s="334"/>
      <c r="ED18" s="334"/>
      <c r="EE18" s="334"/>
      <c r="EF18" s="334"/>
      <c r="EG18" s="334"/>
      <c r="EH18" s="334"/>
      <c r="EI18" s="334"/>
      <c r="EJ18" s="334"/>
      <c r="EK18" s="334"/>
      <c r="EL18" s="334"/>
      <c r="EM18" s="334"/>
      <c r="EN18" s="334"/>
      <c r="EO18" s="334"/>
      <c r="EP18" s="334"/>
      <c r="EQ18" s="334"/>
      <c r="ER18" s="334"/>
      <c r="ES18" s="334"/>
      <c r="ET18" s="334"/>
      <c r="EU18" s="334"/>
      <c r="EV18" s="334"/>
      <c r="EW18" s="334"/>
      <c r="EX18" s="334"/>
      <c r="EY18" s="334"/>
      <c r="EZ18" s="334"/>
      <c r="FA18" s="334"/>
      <c r="FB18" s="334"/>
      <c r="FC18" s="334"/>
      <c r="FD18" s="334"/>
      <c r="FE18" s="334"/>
      <c r="FF18" s="334"/>
      <c r="FG18" s="334"/>
      <c r="FH18" s="334"/>
      <c r="FI18" s="334"/>
      <c r="FJ18" s="334"/>
      <c r="FK18" s="334"/>
      <c r="FL18" s="334"/>
      <c r="FM18" s="334"/>
      <c r="FN18" s="334"/>
      <c r="FO18" s="334"/>
      <c r="FP18" s="334"/>
      <c r="FQ18" s="334"/>
      <c r="FR18" s="334"/>
      <c r="FS18" s="334"/>
      <c r="FT18" s="334"/>
      <c r="FU18" s="334"/>
      <c r="FV18" s="334"/>
      <c r="FW18" s="334"/>
      <c r="FX18" s="334"/>
      <c r="FY18" s="334"/>
      <c r="FZ18" s="334"/>
      <c r="GA18" s="334"/>
      <c r="GB18" s="334"/>
      <c r="GC18" s="334"/>
      <c r="GD18" s="334"/>
      <c r="GE18" s="334"/>
      <c r="GF18" s="334"/>
      <c r="GG18" s="334"/>
      <c r="GH18" s="334"/>
      <c r="GI18" s="334"/>
      <c r="GJ18" s="334"/>
      <c r="GK18" s="334"/>
      <c r="GL18" s="334"/>
      <c r="GM18" s="334"/>
      <c r="GN18" s="334"/>
      <c r="GO18" s="334"/>
      <c r="GP18" s="334"/>
      <c r="GQ18" s="334"/>
      <c r="GR18" s="334"/>
      <c r="GS18" s="334"/>
      <c r="GT18" s="334"/>
      <c r="GU18" s="334"/>
      <c r="GV18" s="334"/>
      <c r="GW18" s="334"/>
      <c r="GX18" s="334"/>
      <c r="GY18" s="334"/>
      <c r="GZ18" s="334"/>
      <c r="HA18" s="334"/>
      <c r="HB18" s="334"/>
      <c r="HC18" s="334"/>
      <c r="HD18" s="334"/>
      <c r="HE18" s="334"/>
      <c r="HF18" s="334"/>
      <c r="HG18" s="334"/>
      <c r="HH18" s="334"/>
      <c r="HI18" s="334"/>
      <c r="HJ18" s="334"/>
      <c r="HK18" s="334"/>
      <c r="HL18" s="334"/>
      <c r="HM18" s="334"/>
      <c r="HN18" s="334"/>
      <c r="HO18" s="334"/>
      <c r="HP18" s="334"/>
      <c r="HQ18" s="334"/>
      <c r="HR18" s="334"/>
    </row>
    <row r="19" spans="1:226" ht="12.75">
      <c r="A19" s="175">
        <v>813000</v>
      </c>
      <c r="B19" s="172" t="s">
        <v>585</v>
      </c>
      <c r="C19" s="342">
        <v>508</v>
      </c>
      <c r="D19" s="343">
        <v>508</v>
      </c>
      <c r="E19" s="344">
        <v>24</v>
      </c>
      <c r="F19" s="342"/>
      <c r="G19" s="343"/>
      <c r="H19" s="344"/>
      <c r="I19" s="342"/>
      <c r="J19" s="343"/>
      <c r="K19" s="344"/>
      <c r="L19" s="345">
        <f t="shared" si="0"/>
        <v>508</v>
      </c>
      <c r="M19" s="345">
        <f t="shared" si="1"/>
        <v>508</v>
      </c>
      <c r="N19" s="345">
        <f t="shared" si="2"/>
        <v>24</v>
      </c>
      <c r="O19" s="346">
        <f t="shared" si="3"/>
        <v>4.724409448818897</v>
      </c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  <c r="DW19" s="334"/>
      <c r="DX19" s="334"/>
      <c r="DY19" s="334"/>
      <c r="DZ19" s="334"/>
      <c r="EA19" s="334"/>
      <c r="EB19" s="334"/>
      <c r="EC19" s="334"/>
      <c r="ED19" s="334"/>
      <c r="EE19" s="334"/>
      <c r="EF19" s="334"/>
      <c r="EG19" s="334"/>
      <c r="EH19" s="334"/>
      <c r="EI19" s="334"/>
      <c r="EJ19" s="334"/>
      <c r="EK19" s="334"/>
      <c r="EL19" s="334"/>
      <c r="EM19" s="334"/>
      <c r="EN19" s="334"/>
      <c r="EO19" s="334"/>
      <c r="EP19" s="334"/>
      <c r="EQ19" s="334"/>
      <c r="ER19" s="334"/>
      <c r="ES19" s="334"/>
      <c r="ET19" s="334"/>
      <c r="EU19" s="334"/>
      <c r="EV19" s="334"/>
      <c r="EW19" s="334"/>
      <c r="EX19" s="334"/>
      <c r="EY19" s="334"/>
      <c r="EZ19" s="334"/>
      <c r="FA19" s="334"/>
      <c r="FB19" s="334"/>
      <c r="FC19" s="334"/>
      <c r="FD19" s="334"/>
      <c r="FE19" s="334"/>
      <c r="FF19" s="334"/>
      <c r="FG19" s="334"/>
      <c r="FH19" s="334"/>
      <c r="FI19" s="334"/>
      <c r="FJ19" s="334"/>
      <c r="FK19" s="334"/>
      <c r="FL19" s="334"/>
      <c r="FM19" s="334"/>
      <c r="FN19" s="334"/>
      <c r="FO19" s="334"/>
      <c r="FP19" s="334"/>
      <c r="FQ19" s="334"/>
      <c r="FR19" s="334"/>
      <c r="FS19" s="334"/>
      <c r="FT19" s="334"/>
      <c r="FU19" s="334"/>
      <c r="FV19" s="334"/>
      <c r="FW19" s="334"/>
      <c r="FX19" s="334"/>
      <c r="FY19" s="334"/>
      <c r="FZ19" s="334"/>
      <c r="GA19" s="334"/>
      <c r="GB19" s="334"/>
      <c r="GC19" s="334"/>
      <c r="GD19" s="334"/>
      <c r="GE19" s="334"/>
      <c r="GF19" s="334"/>
      <c r="GG19" s="334"/>
      <c r="GH19" s="334"/>
      <c r="GI19" s="334"/>
      <c r="GJ19" s="334"/>
      <c r="GK19" s="334"/>
      <c r="GL19" s="334"/>
      <c r="GM19" s="334"/>
      <c r="GN19" s="334"/>
      <c r="GO19" s="334"/>
      <c r="GP19" s="334"/>
      <c r="GQ19" s="334"/>
      <c r="GR19" s="334"/>
      <c r="GS19" s="334"/>
      <c r="GT19" s="334"/>
      <c r="GU19" s="334"/>
      <c r="GV19" s="334"/>
      <c r="GW19" s="334"/>
      <c r="GX19" s="334"/>
      <c r="GY19" s="334"/>
      <c r="GZ19" s="334"/>
      <c r="HA19" s="334"/>
      <c r="HB19" s="334"/>
      <c r="HC19" s="334"/>
      <c r="HD19" s="334"/>
      <c r="HE19" s="334"/>
      <c r="HF19" s="334"/>
      <c r="HG19" s="334"/>
      <c r="HH19" s="334"/>
      <c r="HI19" s="334"/>
      <c r="HJ19" s="334"/>
      <c r="HK19" s="334"/>
      <c r="HL19" s="334"/>
      <c r="HM19" s="334"/>
      <c r="HN19" s="334"/>
      <c r="HO19" s="334"/>
      <c r="HP19" s="334"/>
      <c r="HQ19" s="334"/>
      <c r="HR19" s="334"/>
    </row>
    <row r="20" spans="1:226" ht="12.75">
      <c r="A20" s="175">
        <v>841112</v>
      </c>
      <c r="B20" s="172" t="s">
        <v>586</v>
      </c>
      <c r="C20" s="342">
        <v>3826</v>
      </c>
      <c r="D20" s="343">
        <v>3720</v>
      </c>
      <c r="E20" s="344">
        <v>3720</v>
      </c>
      <c r="F20" s="342"/>
      <c r="G20" s="343"/>
      <c r="H20" s="344"/>
      <c r="I20" s="342"/>
      <c r="J20" s="343"/>
      <c r="K20" s="344"/>
      <c r="L20" s="345">
        <f t="shared" si="0"/>
        <v>3826</v>
      </c>
      <c r="M20" s="345">
        <f t="shared" si="1"/>
        <v>3720</v>
      </c>
      <c r="N20" s="345">
        <f t="shared" si="2"/>
        <v>3720</v>
      </c>
      <c r="O20" s="346">
        <f t="shared" si="3"/>
        <v>100</v>
      </c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4"/>
      <c r="CX20" s="334"/>
      <c r="CY20" s="334"/>
      <c r="CZ20" s="334"/>
      <c r="DA20" s="334"/>
      <c r="DB20" s="334"/>
      <c r="DC20" s="334"/>
      <c r="DD20" s="334"/>
      <c r="DE20" s="334"/>
      <c r="DF20" s="334"/>
      <c r="DG20" s="334"/>
      <c r="DH20" s="334"/>
      <c r="DI20" s="334"/>
      <c r="DJ20" s="334"/>
      <c r="DK20" s="334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4"/>
      <c r="EL20" s="334"/>
      <c r="EM20" s="334"/>
      <c r="EN20" s="334"/>
      <c r="EO20" s="334"/>
      <c r="EP20" s="334"/>
      <c r="EQ20" s="334"/>
      <c r="ER20" s="334"/>
      <c r="ES20" s="334"/>
      <c r="ET20" s="334"/>
      <c r="EU20" s="334"/>
      <c r="EV20" s="334"/>
      <c r="EW20" s="334"/>
      <c r="EX20" s="334"/>
      <c r="EY20" s="334"/>
      <c r="EZ20" s="334"/>
      <c r="FA20" s="334"/>
      <c r="FB20" s="334"/>
      <c r="FC20" s="334"/>
      <c r="FD20" s="334"/>
      <c r="FE20" s="334"/>
      <c r="FF20" s="334"/>
      <c r="FG20" s="334"/>
      <c r="FH20" s="334"/>
      <c r="FI20" s="334"/>
      <c r="FJ20" s="334"/>
      <c r="FK20" s="334"/>
      <c r="FL20" s="334"/>
      <c r="FM20" s="334"/>
      <c r="FN20" s="334"/>
      <c r="FO20" s="334"/>
      <c r="FP20" s="334"/>
      <c r="FQ20" s="334"/>
      <c r="FR20" s="334"/>
      <c r="FS20" s="334"/>
      <c r="FT20" s="334"/>
      <c r="FU20" s="334"/>
      <c r="FV20" s="334"/>
      <c r="FW20" s="334"/>
      <c r="FX20" s="334"/>
      <c r="FY20" s="334"/>
      <c r="FZ20" s="334"/>
      <c r="GA20" s="334"/>
      <c r="GB20" s="334"/>
      <c r="GC20" s="334"/>
      <c r="GD20" s="334"/>
      <c r="GE20" s="334"/>
      <c r="GF20" s="334"/>
      <c r="GG20" s="334"/>
      <c r="GH20" s="334"/>
      <c r="GI20" s="334"/>
      <c r="GJ20" s="334"/>
      <c r="GK20" s="334"/>
      <c r="GL20" s="334"/>
      <c r="GM20" s="334"/>
      <c r="GN20" s="334"/>
      <c r="GO20" s="334"/>
      <c r="GP20" s="334"/>
      <c r="GQ20" s="334"/>
      <c r="GR20" s="334"/>
      <c r="GS20" s="334"/>
      <c r="GT20" s="334"/>
      <c r="GU20" s="334"/>
      <c r="GV20" s="334"/>
      <c r="GW20" s="334"/>
      <c r="GX20" s="334"/>
      <c r="GY20" s="334"/>
      <c r="GZ20" s="334"/>
      <c r="HA20" s="334"/>
      <c r="HB20" s="334"/>
      <c r="HC20" s="334"/>
      <c r="HD20" s="334"/>
      <c r="HE20" s="334"/>
      <c r="HF20" s="334"/>
      <c r="HG20" s="334"/>
      <c r="HH20" s="334"/>
      <c r="HI20" s="334"/>
      <c r="HJ20" s="334"/>
      <c r="HK20" s="334"/>
      <c r="HL20" s="334"/>
      <c r="HM20" s="334"/>
      <c r="HN20" s="334"/>
      <c r="HO20" s="334"/>
      <c r="HP20" s="334"/>
      <c r="HQ20" s="334"/>
      <c r="HR20" s="334"/>
    </row>
    <row r="21" spans="1:226" s="350" customFormat="1" ht="25.5">
      <c r="A21" s="175">
        <v>841126</v>
      </c>
      <c r="B21" s="174" t="s">
        <v>587</v>
      </c>
      <c r="C21" s="342">
        <v>13486</v>
      </c>
      <c r="D21" s="343">
        <v>37535</v>
      </c>
      <c r="E21" s="344">
        <v>32058</v>
      </c>
      <c r="F21" s="342"/>
      <c r="G21" s="343">
        <v>176</v>
      </c>
      <c r="H21" s="344">
        <v>367</v>
      </c>
      <c r="I21" s="342"/>
      <c r="J21" s="343"/>
      <c r="K21" s="344"/>
      <c r="L21" s="345">
        <f t="shared" si="0"/>
        <v>13486</v>
      </c>
      <c r="M21" s="345">
        <f t="shared" si="1"/>
        <v>37711</v>
      </c>
      <c r="N21" s="345">
        <f t="shared" si="2"/>
        <v>32425</v>
      </c>
      <c r="O21" s="346">
        <f t="shared" si="3"/>
        <v>85.98286971971044</v>
      </c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  <c r="DD21" s="349"/>
      <c r="DE21" s="349"/>
      <c r="DF21" s="349"/>
      <c r="DG21" s="349"/>
      <c r="DH21" s="349"/>
      <c r="DI21" s="349"/>
      <c r="DJ21" s="349"/>
      <c r="DK21" s="349"/>
      <c r="DL21" s="349"/>
      <c r="DM21" s="349"/>
      <c r="DN21" s="349"/>
      <c r="DO21" s="349"/>
      <c r="DP21" s="349"/>
      <c r="DQ21" s="349"/>
      <c r="DR21" s="349"/>
      <c r="DS21" s="349"/>
      <c r="DT21" s="349"/>
      <c r="DU21" s="349"/>
      <c r="DV21" s="349"/>
      <c r="DW21" s="349"/>
      <c r="DX21" s="349"/>
      <c r="DY21" s="349"/>
      <c r="DZ21" s="349"/>
      <c r="EA21" s="349"/>
      <c r="EB21" s="349"/>
      <c r="EC21" s="349"/>
      <c r="ED21" s="349"/>
      <c r="EE21" s="349"/>
      <c r="EF21" s="349"/>
      <c r="EG21" s="349"/>
      <c r="EH21" s="349"/>
      <c r="EI21" s="349"/>
      <c r="EJ21" s="349"/>
      <c r="EK21" s="349"/>
      <c r="EL21" s="349"/>
      <c r="EM21" s="349"/>
      <c r="EN21" s="349"/>
      <c r="EO21" s="349"/>
      <c r="EP21" s="349"/>
      <c r="EQ21" s="349"/>
      <c r="ER21" s="349"/>
      <c r="ES21" s="349"/>
      <c r="ET21" s="349"/>
      <c r="EU21" s="349"/>
      <c r="EV21" s="349"/>
      <c r="EW21" s="349"/>
      <c r="EX21" s="349"/>
      <c r="EY21" s="349"/>
      <c r="EZ21" s="349"/>
      <c r="FA21" s="349"/>
      <c r="FB21" s="349"/>
      <c r="FC21" s="349"/>
      <c r="FD21" s="349"/>
      <c r="FE21" s="349"/>
      <c r="FF21" s="349"/>
      <c r="FG21" s="349"/>
      <c r="FH21" s="349"/>
      <c r="FI21" s="349"/>
      <c r="FJ21" s="349"/>
      <c r="FK21" s="349"/>
      <c r="FL21" s="349"/>
      <c r="FM21" s="349"/>
      <c r="FN21" s="349"/>
      <c r="FO21" s="349"/>
      <c r="FP21" s="349"/>
      <c r="FQ21" s="349"/>
      <c r="FR21" s="349"/>
      <c r="FS21" s="349"/>
      <c r="FT21" s="349"/>
      <c r="FU21" s="349"/>
      <c r="FV21" s="349"/>
      <c r="FW21" s="349"/>
      <c r="FX21" s="349"/>
      <c r="FY21" s="349"/>
      <c r="FZ21" s="349"/>
      <c r="GA21" s="349"/>
      <c r="GB21" s="349"/>
      <c r="GC21" s="349"/>
      <c r="GD21" s="349"/>
      <c r="GE21" s="349"/>
      <c r="GF21" s="349"/>
      <c r="GG21" s="349"/>
      <c r="GH21" s="349"/>
      <c r="GI21" s="349"/>
      <c r="GJ21" s="349"/>
      <c r="GK21" s="349"/>
      <c r="GL21" s="349"/>
      <c r="GM21" s="349"/>
      <c r="GN21" s="349"/>
      <c r="GO21" s="349"/>
      <c r="GP21" s="349"/>
      <c r="GQ21" s="349"/>
      <c r="GR21" s="349"/>
      <c r="GS21" s="349"/>
      <c r="GT21" s="349"/>
      <c r="GU21" s="349"/>
      <c r="GV21" s="349"/>
      <c r="GW21" s="349"/>
      <c r="GX21" s="349"/>
      <c r="GY21" s="349"/>
      <c r="GZ21" s="349"/>
      <c r="HA21" s="349"/>
      <c r="HB21" s="349"/>
      <c r="HC21" s="349"/>
      <c r="HD21" s="349"/>
      <c r="HE21" s="349"/>
      <c r="HF21" s="349"/>
      <c r="HG21" s="349"/>
      <c r="HH21" s="349"/>
      <c r="HI21" s="349"/>
      <c r="HJ21" s="349"/>
      <c r="HK21" s="349"/>
      <c r="HL21" s="349"/>
      <c r="HM21" s="349"/>
      <c r="HN21" s="349"/>
      <c r="HO21" s="349"/>
      <c r="HP21" s="349"/>
      <c r="HQ21" s="349"/>
      <c r="HR21" s="349"/>
    </row>
    <row r="22" spans="1:15" ht="12.75">
      <c r="A22" s="175">
        <v>841402</v>
      </c>
      <c r="B22" s="172" t="s">
        <v>588</v>
      </c>
      <c r="C22" s="342">
        <v>1679</v>
      </c>
      <c r="D22" s="343">
        <v>3060</v>
      </c>
      <c r="E22" s="344">
        <v>3061</v>
      </c>
      <c r="F22" s="342"/>
      <c r="G22" s="343"/>
      <c r="H22" s="344"/>
      <c r="I22" s="342"/>
      <c r="J22" s="343"/>
      <c r="K22" s="344"/>
      <c r="L22" s="345">
        <f t="shared" si="0"/>
        <v>1679</v>
      </c>
      <c r="M22" s="345">
        <f t="shared" si="1"/>
        <v>3060</v>
      </c>
      <c r="N22" s="345">
        <f t="shared" si="2"/>
        <v>3061</v>
      </c>
      <c r="O22" s="346">
        <f t="shared" si="3"/>
        <v>100.0326797385621</v>
      </c>
    </row>
    <row r="23" spans="1:226" ht="12.75">
      <c r="A23" s="175">
        <v>841403</v>
      </c>
      <c r="B23" s="174" t="s">
        <v>589</v>
      </c>
      <c r="C23" s="342">
        <v>4406</v>
      </c>
      <c r="D23" s="343">
        <v>2641</v>
      </c>
      <c r="E23" s="344">
        <v>1806</v>
      </c>
      <c r="F23" s="342"/>
      <c r="G23" s="343">
        <v>191</v>
      </c>
      <c r="H23" s="344"/>
      <c r="I23" s="342"/>
      <c r="J23" s="343"/>
      <c r="K23" s="344"/>
      <c r="L23" s="345">
        <f t="shared" si="0"/>
        <v>4406</v>
      </c>
      <c r="M23" s="345">
        <f t="shared" si="1"/>
        <v>2832</v>
      </c>
      <c r="N23" s="345">
        <f t="shared" si="2"/>
        <v>1806</v>
      </c>
      <c r="O23" s="346">
        <f t="shared" si="3"/>
        <v>63.771186440677965</v>
      </c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334"/>
      <c r="CY23" s="334"/>
      <c r="CZ23" s="334"/>
      <c r="DA23" s="334"/>
      <c r="DB23" s="334"/>
      <c r="DC23" s="334"/>
      <c r="DD23" s="334"/>
      <c r="DE23" s="334"/>
      <c r="DF23" s="334"/>
      <c r="DG23" s="334"/>
      <c r="DH23" s="334"/>
      <c r="DI23" s="334"/>
      <c r="DJ23" s="334"/>
      <c r="DK23" s="334"/>
      <c r="DL23" s="334"/>
      <c r="DM23" s="334"/>
      <c r="DN23" s="334"/>
      <c r="DO23" s="334"/>
      <c r="DP23" s="334"/>
      <c r="DQ23" s="334"/>
      <c r="DR23" s="334"/>
      <c r="DS23" s="334"/>
      <c r="DT23" s="334"/>
      <c r="DU23" s="334"/>
      <c r="DV23" s="334"/>
      <c r="DW23" s="334"/>
      <c r="DX23" s="334"/>
      <c r="DY23" s="334"/>
      <c r="DZ23" s="334"/>
      <c r="EA23" s="334"/>
      <c r="EB23" s="334"/>
      <c r="EC23" s="334"/>
      <c r="ED23" s="334"/>
      <c r="EE23" s="334"/>
      <c r="EF23" s="334"/>
      <c r="EG23" s="334"/>
      <c r="EH23" s="334"/>
      <c r="EI23" s="334"/>
      <c r="EJ23" s="334"/>
      <c r="EK23" s="334"/>
      <c r="EL23" s="334"/>
      <c r="EM23" s="334"/>
      <c r="EN23" s="334"/>
      <c r="EO23" s="334"/>
      <c r="EP23" s="334"/>
      <c r="EQ23" s="334"/>
      <c r="ER23" s="334"/>
      <c r="ES23" s="334"/>
      <c r="ET23" s="334"/>
      <c r="EU23" s="334"/>
      <c r="EV23" s="334"/>
      <c r="EW23" s="334"/>
      <c r="EX23" s="334"/>
      <c r="EY23" s="334"/>
      <c r="EZ23" s="334"/>
      <c r="FA23" s="334"/>
      <c r="FB23" s="334"/>
      <c r="FC23" s="334"/>
      <c r="FD23" s="334"/>
      <c r="FE23" s="334"/>
      <c r="FF23" s="334"/>
      <c r="FG23" s="334"/>
      <c r="FH23" s="334"/>
      <c r="FI23" s="334"/>
      <c r="FJ23" s="334"/>
      <c r="FK23" s="334"/>
      <c r="FL23" s="334"/>
      <c r="FM23" s="334"/>
      <c r="FN23" s="334"/>
      <c r="FO23" s="334"/>
      <c r="FP23" s="334"/>
      <c r="FQ23" s="334"/>
      <c r="FR23" s="334"/>
      <c r="FS23" s="334"/>
      <c r="FT23" s="334"/>
      <c r="FU23" s="334"/>
      <c r="FV23" s="334"/>
      <c r="FW23" s="334"/>
      <c r="FX23" s="334"/>
      <c r="FY23" s="334"/>
      <c r="FZ23" s="334"/>
      <c r="GA23" s="334"/>
      <c r="GB23" s="334"/>
      <c r="GC23" s="334"/>
      <c r="GD23" s="334"/>
      <c r="GE23" s="334"/>
      <c r="GF23" s="334"/>
      <c r="GG23" s="334"/>
      <c r="GH23" s="334"/>
      <c r="GI23" s="334"/>
      <c r="GJ23" s="334"/>
      <c r="GK23" s="334"/>
      <c r="GL23" s="334"/>
      <c r="GM23" s="334"/>
      <c r="GN23" s="334"/>
      <c r="GO23" s="334"/>
      <c r="GP23" s="334"/>
      <c r="GQ23" s="334"/>
      <c r="GR23" s="334"/>
      <c r="GS23" s="334"/>
      <c r="GT23" s="334"/>
      <c r="GU23" s="334"/>
      <c r="GV23" s="334"/>
      <c r="GW23" s="334"/>
      <c r="GX23" s="334"/>
      <c r="GY23" s="334"/>
      <c r="GZ23" s="334"/>
      <c r="HA23" s="334"/>
      <c r="HB23" s="334"/>
      <c r="HC23" s="334"/>
      <c r="HD23" s="334"/>
      <c r="HE23" s="334"/>
      <c r="HF23" s="334"/>
      <c r="HG23" s="334"/>
      <c r="HH23" s="334"/>
      <c r="HI23" s="334"/>
      <c r="HJ23" s="334"/>
      <c r="HK23" s="334"/>
      <c r="HL23" s="334"/>
      <c r="HM23" s="334"/>
      <c r="HN23" s="334"/>
      <c r="HO23" s="334"/>
      <c r="HP23" s="334"/>
      <c r="HQ23" s="334"/>
      <c r="HR23" s="334"/>
    </row>
    <row r="24" spans="1:226" ht="12.75">
      <c r="A24" s="175">
        <v>862101</v>
      </c>
      <c r="B24" s="172" t="s">
        <v>590</v>
      </c>
      <c r="C24" s="342">
        <v>60</v>
      </c>
      <c r="D24" s="343">
        <v>60</v>
      </c>
      <c r="E24" s="344">
        <v>18</v>
      </c>
      <c r="F24" s="342"/>
      <c r="G24" s="343"/>
      <c r="H24" s="344"/>
      <c r="I24" s="342"/>
      <c r="J24" s="343"/>
      <c r="K24" s="344"/>
      <c r="L24" s="345">
        <f t="shared" si="0"/>
        <v>60</v>
      </c>
      <c r="M24" s="345">
        <f t="shared" si="1"/>
        <v>60</v>
      </c>
      <c r="N24" s="345">
        <f t="shared" si="2"/>
        <v>18</v>
      </c>
      <c r="O24" s="346">
        <f t="shared" si="3"/>
        <v>30</v>
      </c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334"/>
      <c r="CY24" s="334"/>
      <c r="CZ24" s="334"/>
      <c r="DA24" s="334"/>
      <c r="DB24" s="334"/>
      <c r="DC24" s="334"/>
      <c r="DD24" s="334"/>
      <c r="DE24" s="334"/>
      <c r="DF24" s="334"/>
      <c r="DG24" s="334"/>
      <c r="DH24" s="334"/>
      <c r="DI24" s="334"/>
      <c r="DJ24" s="334"/>
      <c r="DK24" s="334"/>
      <c r="DL24" s="334"/>
      <c r="DM24" s="334"/>
      <c r="DN24" s="334"/>
      <c r="DO24" s="334"/>
      <c r="DP24" s="334"/>
      <c r="DQ24" s="334"/>
      <c r="DR24" s="334"/>
      <c r="DS24" s="334"/>
      <c r="DT24" s="334"/>
      <c r="DU24" s="334"/>
      <c r="DV24" s="334"/>
      <c r="DW24" s="334"/>
      <c r="DX24" s="334"/>
      <c r="DY24" s="334"/>
      <c r="DZ24" s="334"/>
      <c r="EA24" s="334"/>
      <c r="EB24" s="334"/>
      <c r="EC24" s="334"/>
      <c r="ED24" s="334"/>
      <c r="EE24" s="334"/>
      <c r="EF24" s="334"/>
      <c r="EG24" s="334"/>
      <c r="EH24" s="334"/>
      <c r="EI24" s="334"/>
      <c r="EJ24" s="334"/>
      <c r="EK24" s="334"/>
      <c r="EL24" s="334"/>
      <c r="EM24" s="334"/>
      <c r="EN24" s="334"/>
      <c r="EO24" s="334"/>
      <c r="EP24" s="334"/>
      <c r="EQ24" s="334"/>
      <c r="ER24" s="334"/>
      <c r="ES24" s="334"/>
      <c r="ET24" s="334"/>
      <c r="EU24" s="334"/>
      <c r="EV24" s="334"/>
      <c r="EW24" s="334"/>
      <c r="EX24" s="334"/>
      <c r="EY24" s="334"/>
      <c r="EZ24" s="334"/>
      <c r="FA24" s="334"/>
      <c r="FB24" s="334"/>
      <c r="FC24" s="334"/>
      <c r="FD24" s="334"/>
      <c r="FE24" s="334"/>
      <c r="FF24" s="334"/>
      <c r="FG24" s="334"/>
      <c r="FH24" s="334"/>
      <c r="FI24" s="334"/>
      <c r="FJ24" s="334"/>
      <c r="FK24" s="334"/>
      <c r="FL24" s="334"/>
      <c r="FM24" s="334"/>
      <c r="FN24" s="334"/>
      <c r="FO24" s="334"/>
      <c r="FP24" s="334"/>
      <c r="FQ24" s="334"/>
      <c r="FR24" s="334"/>
      <c r="FS24" s="334"/>
      <c r="FT24" s="334"/>
      <c r="FU24" s="334"/>
      <c r="FV24" s="334"/>
      <c r="FW24" s="334"/>
      <c r="FX24" s="334"/>
      <c r="FY24" s="334"/>
      <c r="FZ24" s="334"/>
      <c r="GA24" s="334"/>
      <c r="GB24" s="334"/>
      <c r="GC24" s="334"/>
      <c r="GD24" s="334"/>
      <c r="GE24" s="334"/>
      <c r="GF24" s="334"/>
      <c r="GG24" s="334"/>
      <c r="GH24" s="334"/>
      <c r="GI24" s="334"/>
      <c r="GJ24" s="334"/>
      <c r="GK24" s="334"/>
      <c r="GL24" s="334"/>
      <c r="GM24" s="334"/>
      <c r="GN24" s="334"/>
      <c r="GO24" s="334"/>
      <c r="GP24" s="334"/>
      <c r="GQ24" s="334"/>
      <c r="GR24" s="334"/>
      <c r="GS24" s="334"/>
      <c r="GT24" s="334"/>
      <c r="GU24" s="334"/>
      <c r="GV24" s="334"/>
      <c r="GW24" s="334"/>
      <c r="GX24" s="334"/>
      <c r="GY24" s="334"/>
      <c r="GZ24" s="334"/>
      <c r="HA24" s="334"/>
      <c r="HB24" s="334"/>
      <c r="HC24" s="334"/>
      <c r="HD24" s="334"/>
      <c r="HE24" s="334"/>
      <c r="HF24" s="334"/>
      <c r="HG24" s="334"/>
      <c r="HH24" s="334"/>
      <c r="HI24" s="334"/>
      <c r="HJ24" s="334"/>
      <c r="HK24" s="334"/>
      <c r="HL24" s="334"/>
      <c r="HM24" s="334"/>
      <c r="HN24" s="334"/>
      <c r="HO24" s="334"/>
      <c r="HP24" s="334"/>
      <c r="HQ24" s="334"/>
      <c r="HR24" s="334"/>
    </row>
    <row r="25" spans="1:226" ht="12.75">
      <c r="A25" s="175">
        <v>869047</v>
      </c>
      <c r="B25" s="174" t="s">
        <v>137</v>
      </c>
      <c r="C25" s="342"/>
      <c r="D25" s="343">
        <v>9910</v>
      </c>
      <c r="E25" s="344">
        <v>1310</v>
      </c>
      <c r="F25" s="342"/>
      <c r="G25" s="343"/>
      <c r="H25" s="344"/>
      <c r="I25" s="342"/>
      <c r="J25" s="343"/>
      <c r="K25" s="344"/>
      <c r="L25" s="345">
        <f t="shared" si="0"/>
        <v>0</v>
      </c>
      <c r="M25" s="345">
        <f t="shared" si="1"/>
        <v>9910</v>
      </c>
      <c r="N25" s="345">
        <f t="shared" si="2"/>
        <v>1310</v>
      </c>
      <c r="O25" s="346">
        <f t="shared" si="3"/>
        <v>13.218970736629668</v>
      </c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334"/>
      <c r="CY25" s="334"/>
      <c r="CZ25" s="334"/>
      <c r="DA25" s="334"/>
      <c r="DB25" s="334"/>
      <c r="DC25" s="334"/>
      <c r="DD25" s="334"/>
      <c r="DE25" s="334"/>
      <c r="DF25" s="334"/>
      <c r="DG25" s="334"/>
      <c r="DH25" s="334"/>
      <c r="DI25" s="334"/>
      <c r="DJ25" s="334"/>
      <c r="DK25" s="334"/>
      <c r="DL25" s="334"/>
      <c r="DM25" s="334"/>
      <c r="DN25" s="334"/>
      <c r="DO25" s="334"/>
      <c r="DP25" s="334"/>
      <c r="DQ25" s="334"/>
      <c r="DR25" s="334"/>
      <c r="DS25" s="334"/>
      <c r="DT25" s="334"/>
      <c r="DU25" s="334"/>
      <c r="DV25" s="334"/>
      <c r="DW25" s="334"/>
      <c r="DX25" s="334"/>
      <c r="DY25" s="334"/>
      <c r="DZ25" s="334"/>
      <c r="EA25" s="334"/>
      <c r="EB25" s="334"/>
      <c r="EC25" s="334"/>
      <c r="ED25" s="334"/>
      <c r="EE25" s="334"/>
      <c r="EF25" s="334"/>
      <c r="EG25" s="334"/>
      <c r="EH25" s="334"/>
      <c r="EI25" s="334"/>
      <c r="EJ25" s="334"/>
      <c r="EK25" s="334"/>
      <c r="EL25" s="334"/>
      <c r="EM25" s="334"/>
      <c r="EN25" s="334"/>
      <c r="EO25" s="334"/>
      <c r="EP25" s="334"/>
      <c r="EQ25" s="334"/>
      <c r="ER25" s="334"/>
      <c r="ES25" s="334"/>
      <c r="ET25" s="334"/>
      <c r="EU25" s="334"/>
      <c r="EV25" s="334"/>
      <c r="EW25" s="334"/>
      <c r="EX25" s="334"/>
      <c r="EY25" s="334"/>
      <c r="EZ25" s="334"/>
      <c r="FA25" s="334"/>
      <c r="FB25" s="334"/>
      <c r="FC25" s="334"/>
      <c r="FD25" s="334"/>
      <c r="FE25" s="334"/>
      <c r="FF25" s="334"/>
      <c r="FG25" s="334"/>
      <c r="FH25" s="334"/>
      <c r="FI25" s="334"/>
      <c r="FJ25" s="334"/>
      <c r="FK25" s="334"/>
      <c r="FL25" s="334"/>
      <c r="FM25" s="334"/>
      <c r="FN25" s="334"/>
      <c r="FO25" s="334"/>
      <c r="FP25" s="334"/>
      <c r="FQ25" s="334"/>
      <c r="FR25" s="334"/>
      <c r="FS25" s="334"/>
      <c r="FT25" s="334"/>
      <c r="FU25" s="334"/>
      <c r="FV25" s="334"/>
      <c r="FW25" s="334"/>
      <c r="FX25" s="334"/>
      <c r="FY25" s="334"/>
      <c r="FZ25" s="334"/>
      <c r="GA25" s="334"/>
      <c r="GB25" s="334"/>
      <c r="GC25" s="334"/>
      <c r="GD25" s="334"/>
      <c r="GE25" s="334"/>
      <c r="GF25" s="334"/>
      <c r="GG25" s="334"/>
      <c r="GH25" s="334"/>
      <c r="GI25" s="334"/>
      <c r="GJ25" s="334"/>
      <c r="GK25" s="334"/>
      <c r="GL25" s="334"/>
      <c r="GM25" s="334"/>
      <c r="GN25" s="334"/>
      <c r="GO25" s="334"/>
      <c r="GP25" s="334"/>
      <c r="GQ25" s="334"/>
      <c r="GR25" s="334"/>
      <c r="GS25" s="334"/>
      <c r="GT25" s="334"/>
      <c r="GU25" s="334"/>
      <c r="GV25" s="334"/>
      <c r="GW25" s="334"/>
      <c r="GX25" s="334"/>
      <c r="GY25" s="334"/>
      <c r="GZ25" s="334"/>
      <c r="HA25" s="334"/>
      <c r="HB25" s="334"/>
      <c r="HC25" s="334"/>
      <c r="HD25" s="334"/>
      <c r="HE25" s="334"/>
      <c r="HF25" s="334"/>
      <c r="HG25" s="334"/>
      <c r="HH25" s="334"/>
      <c r="HI25" s="334"/>
      <c r="HJ25" s="334"/>
      <c r="HK25" s="334"/>
      <c r="HL25" s="334"/>
      <c r="HM25" s="334"/>
      <c r="HN25" s="334"/>
      <c r="HO25" s="334"/>
      <c r="HP25" s="334"/>
      <c r="HQ25" s="334"/>
      <c r="HR25" s="334"/>
    </row>
    <row r="26" spans="1:15" ht="12.75">
      <c r="A26" s="175">
        <v>882111</v>
      </c>
      <c r="B26" s="172" t="s">
        <v>149</v>
      </c>
      <c r="C26" s="342">
        <v>1300</v>
      </c>
      <c r="D26" s="343">
        <v>921</v>
      </c>
      <c r="E26" s="344">
        <v>578</v>
      </c>
      <c r="F26" s="342"/>
      <c r="G26" s="343"/>
      <c r="H26" s="344"/>
      <c r="I26" s="342"/>
      <c r="J26" s="343"/>
      <c r="K26" s="344"/>
      <c r="L26" s="345">
        <f t="shared" si="0"/>
        <v>1300</v>
      </c>
      <c r="M26" s="345">
        <f t="shared" si="1"/>
        <v>921</v>
      </c>
      <c r="N26" s="345">
        <f t="shared" si="2"/>
        <v>578</v>
      </c>
      <c r="O26" s="346">
        <f t="shared" si="3"/>
        <v>62.75787187839305</v>
      </c>
    </row>
    <row r="27" spans="1:15" ht="12.75">
      <c r="A27" s="175">
        <v>882113</v>
      </c>
      <c r="B27" s="177" t="s">
        <v>591</v>
      </c>
      <c r="C27" s="342">
        <v>500</v>
      </c>
      <c r="D27" s="343">
        <v>500</v>
      </c>
      <c r="E27" s="344">
        <v>161</v>
      </c>
      <c r="F27" s="342"/>
      <c r="G27" s="343"/>
      <c r="H27" s="344"/>
      <c r="I27" s="342"/>
      <c r="J27" s="343"/>
      <c r="K27" s="344"/>
      <c r="L27" s="345">
        <f t="shared" si="0"/>
        <v>500</v>
      </c>
      <c r="M27" s="345">
        <f t="shared" si="1"/>
        <v>500</v>
      </c>
      <c r="N27" s="345">
        <f t="shared" si="2"/>
        <v>161</v>
      </c>
      <c r="O27" s="346">
        <f t="shared" si="3"/>
        <v>32.2</v>
      </c>
    </row>
    <row r="28" spans="1:15" ht="12.75">
      <c r="A28" s="175">
        <v>882115</v>
      </c>
      <c r="B28" s="172" t="s">
        <v>592</v>
      </c>
      <c r="C28" s="342">
        <v>156</v>
      </c>
      <c r="D28" s="343">
        <v>156</v>
      </c>
      <c r="E28" s="344">
        <v>156</v>
      </c>
      <c r="F28" s="342"/>
      <c r="G28" s="343"/>
      <c r="H28" s="344"/>
      <c r="I28" s="342"/>
      <c r="J28" s="343"/>
      <c r="K28" s="344"/>
      <c r="L28" s="345">
        <f t="shared" si="0"/>
        <v>156</v>
      </c>
      <c r="M28" s="345">
        <f t="shared" si="1"/>
        <v>156</v>
      </c>
      <c r="N28" s="345">
        <f t="shared" si="2"/>
        <v>156</v>
      </c>
      <c r="O28" s="346">
        <f t="shared" si="3"/>
        <v>100</v>
      </c>
    </row>
    <row r="29" spans="1:15" ht="12.75">
      <c r="A29" s="175">
        <v>882116</v>
      </c>
      <c r="B29" s="172" t="s">
        <v>682</v>
      </c>
      <c r="C29" s="342">
        <v>344</v>
      </c>
      <c r="D29" s="343">
        <v>402</v>
      </c>
      <c r="E29" s="344">
        <v>402</v>
      </c>
      <c r="F29" s="342"/>
      <c r="G29" s="343"/>
      <c r="H29" s="344"/>
      <c r="I29" s="342"/>
      <c r="J29" s="343"/>
      <c r="K29" s="344"/>
      <c r="L29" s="345">
        <f t="shared" si="0"/>
        <v>344</v>
      </c>
      <c r="M29" s="345">
        <f t="shared" si="1"/>
        <v>402</v>
      </c>
      <c r="N29" s="345">
        <f t="shared" si="2"/>
        <v>402</v>
      </c>
      <c r="O29" s="346">
        <f t="shared" si="3"/>
        <v>100</v>
      </c>
    </row>
    <row r="30" spans="1:15" ht="12.75">
      <c r="A30" s="175">
        <v>882118</v>
      </c>
      <c r="B30" s="172" t="s">
        <v>593</v>
      </c>
      <c r="C30" s="342"/>
      <c r="D30" s="343">
        <v>157</v>
      </c>
      <c r="E30" s="344">
        <v>162</v>
      </c>
      <c r="F30" s="342"/>
      <c r="G30" s="343"/>
      <c r="H30" s="344"/>
      <c r="I30" s="342"/>
      <c r="J30" s="343"/>
      <c r="K30" s="344"/>
      <c r="L30" s="345">
        <f t="shared" si="0"/>
        <v>0</v>
      </c>
      <c r="M30" s="345">
        <f t="shared" si="1"/>
        <v>157</v>
      </c>
      <c r="N30" s="345">
        <f t="shared" si="2"/>
        <v>162</v>
      </c>
      <c r="O30" s="346">
        <f t="shared" si="3"/>
        <v>103.18471337579618</v>
      </c>
    </row>
    <row r="31" spans="1:15" ht="12.75">
      <c r="A31" s="175">
        <v>882122</v>
      </c>
      <c r="B31" s="172" t="s">
        <v>595</v>
      </c>
      <c r="C31" s="342">
        <v>425</v>
      </c>
      <c r="D31" s="343">
        <v>425</v>
      </c>
      <c r="E31" s="344">
        <v>285</v>
      </c>
      <c r="F31" s="342"/>
      <c r="G31" s="343"/>
      <c r="H31" s="344"/>
      <c r="I31" s="342"/>
      <c r="J31" s="343"/>
      <c r="K31" s="344"/>
      <c r="L31" s="345">
        <f t="shared" si="0"/>
        <v>425</v>
      </c>
      <c r="M31" s="345">
        <f t="shared" si="1"/>
        <v>425</v>
      </c>
      <c r="N31" s="345">
        <f t="shared" si="2"/>
        <v>285</v>
      </c>
      <c r="O31" s="346">
        <f t="shared" si="3"/>
        <v>67.05882352941175</v>
      </c>
    </row>
    <row r="32" spans="1:15" ht="12.75">
      <c r="A32" s="175">
        <v>882123</v>
      </c>
      <c r="B32" s="172" t="s">
        <v>596</v>
      </c>
      <c r="C32" s="342">
        <v>100</v>
      </c>
      <c r="D32" s="343">
        <v>100</v>
      </c>
      <c r="E32" s="344">
        <v>65</v>
      </c>
      <c r="F32" s="342"/>
      <c r="G32" s="343"/>
      <c r="H32" s="344"/>
      <c r="I32" s="342"/>
      <c r="J32" s="343"/>
      <c r="K32" s="344"/>
      <c r="L32" s="345">
        <f t="shared" si="0"/>
        <v>100</v>
      </c>
      <c r="M32" s="345">
        <f t="shared" si="1"/>
        <v>100</v>
      </c>
      <c r="N32" s="345">
        <f t="shared" si="2"/>
        <v>65</v>
      </c>
      <c r="O32" s="346">
        <f t="shared" si="3"/>
        <v>65</v>
      </c>
    </row>
    <row r="33" spans="1:15" ht="12.75">
      <c r="A33" s="175">
        <v>882124</v>
      </c>
      <c r="B33" s="172" t="s">
        <v>597</v>
      </c>
      <c r="C33" s="342">
        <v>754</v>
      </c>
      <c r="D33" s="343">
        <v>754</v>
      </c>
      <c r="E33" s="344">
        <v>533</v>
      </c>
      <c r="F33" s="342"/>
      <c r="G33" s="343"/>
      <c r="H33" s="344"/>
      <c r="I33" s="342"/>
      <c r="J33" s="343"/>
      <c r="K33" s="344"/>
      <c r="L33" s="345">
        <f t="shared" si="0"/>
        <v>754</v>
      </c>
      <c r="M33" s="345">
        <f t="shared" si="1"/>
        <v>754</v>
      </c>
      <c r="N33" s="345">
        <f t="shared" si="2"/>
        <v>533</v>
      </c>
      <c r="O33" s="346">
        <f t="shared" si="3"/>
        <v>70.6896551724138</v>
      </c>
    </row>
    <row r="34" spans="1:15" ht="12.75">
      <c r="A34" s="175">
        <v>882129</v>
      </c>
      <c r="B34" s="172" t="s">
        <v>143</v>
      </c>
      <c r="C34" s="342"/>
      <c r="D34" s="343">
        <v>140</v>
      </c>
      <c r="E34" s="344">
        <v>140</v>
      </c>
      <c r="F34" s="342"/>
      <c r="G34" s="343"/>
      <c r="H34" s="344"/>
      <c r="I34" s="342"/>
      <c r="J34" s="343"/>
      <c r="K34" s="344"/>
      <c r="L34" s="345">
        <f t="shared" si="0"/>
        <v>0</v>
      </c>
      <c r="M34" s="345">
        <f t="shared" si="1"/>
        <v>140</v>
      </c>
      <c r="N34" s="345">
        <f t="shared" si="2"/>
        <v>140</v>
      </c>
      <c r="O34" s="346">
        <f t="shared" si="3"/>
        <v>100</v>
      </c>
    </row>
    <row r="35" spans="1:15" ht="12.75">
      <c r="A35" s="175">
        <v>882202</v>
      </c>
      <c r="B35" s="172" t="s">
        <v>599</v>
      </c>
      <c r="C35" s="342">
        <v>500</v>
      </c>
      <c r="D35" s="343">
        <v>442</v>
      </c>
      <c r="E35" s="344">
        <v>269</v>
      </c>
      <c r="F35" s="342"/>
      <c r="G35" s="343"/>
      <c r="H35" s="344"/>
      <c r="I35" s="342"/>
      <c r="J35" s="343"/>
      <c r="K35" s="344"/>
      <c r="L35" s="345">
        <f t="shared" si="0"/>
        <v>500</v>
      </c>
      <c r="M35" s="345">
        <f t="shared" si="1"/>
        <v>442</v>
      </c>
      <c r="N35" s="345">
        <f t="shared" si="2"/>
        <v>269</v>
      </c>
      <c r="O35" s="346">
        <f t="shared" si="3"/>
        <v>60.85972850678733</v>
      </c>
    </row>
    <row r="36" spans="1:15" ht="12.75">
      <c r="A36" s="175">
        <v>889201</v>
      </c>
      <c r="B36" s="172" t="s">
        <v>600</v>
      </c>
      <c r="C36" s="342">
        <v>264</v>
      </c>
      <c r="D36" s="343">
        <v>273</v>
      </c>
      <c r="E36" s="344">
        <v>272</v>
      </c>
      <c r="F36" s="342"/>
      <c r="G36" s="343"/>
      <c r="H36" s="344"/>
      <c r="I36" s="342"/>
      <c r="J36" s="343"/>
      <c r="K36" s="344"/>
      <c r="L36" s="345">
        <f t="shared" si="0"/>
        <v>264</v>
      </c>
      <c r="M36" s="345">
        <f t="shared" si="1"/>
        <v>273</v>
      </c>
      <c r="N36" s="345">
        <f t="shared" si="2"/>
        <v>272</v>
      </c>
      <c r="O36" s="346">
        <f t="shared" si="3"/>
        <v>99.63369963369964</v>
      </c>
    </row>
    <row r="37" spans="1:15" ht="12.75">
      <c r="A37" s="175">
        <v>889921</v>
      </c>
      <c r="B37" s="172" t="s">
        <v>486</v>
      </c>
      <c r="C37" s="342">
        <v>4551</v>
      </c>
      <c r="D37" s="343">
        <v>4152</v>
      </c>
      <c r="E37" s="344">
        <v>3082</v>
      </c>
      <c r="F37" s="342"/>
      <c r="G37" s="343"/>
      <c r="H37" s="344"/>
      <c r="I37" s="342"/>
      <c r="J37" s="343"/>
      <c r="K37" s="344"/>
      <c r="L37" s="345">
        <f t="shared" si="0"/>
        <v>4551</v>
      </c>
      <c r="M37" s="345">
        <f t="shared" si="1"/>
        <v>4152</v>
      </c>
      <c r="N37" s="345">
        <f t="shared" si="2"/>
        <v>3082</v>
      </c>
      <c r="O37" s="346">
        <f t="shared" si="3"/>
        <v>74.22928709055877</v>
      </c>
    </row>
    <row r="38" spans="1:15" ht="12.75">
      <c r="A38" s="175">
        <v>889922</v>
      </c>
      <c r="B38" s="172" t="s">
        <v>142</v>
      </c>
      <c r="C38" s="342"/>
      <c r="D38" s="343">
        <v>360</v>
      </c>
      <c r="E38" s="344">
        <v>360</v>
      </c>
      <c r="F38" s="342"/>
      <c r="G38" s="343"/>
      <c r="H38" s="344"/>
      <c r="I38" s="342"/>
      <c r="J38" s="343"/>
      <c r="K38" s="344"/>
      <c r="L38" s="345">
        <f t="shared" si="0"/>
        <v>0</v>
      </c>
      <c r="M38" s="345">
        <f t="shared" si="1"/>
        <v>360</v>
      </c>
      <c r="N38" s="345">
        <f t="shared" si="2"/>
        <v>360</v>
      </c>
      <c r="O38" s="346">
        <f t="shared" si="3"/>
        <v>100</v>
      </c>
    </row>
    <row r="39" spans="1:15" ht="12.75">
      <c r="A39" s="175">
        <v>889942</v>
      </c>
      <c r="B39" s="172" t="s">
        <v>601</v>
      </c>
      <c r="C39" s="342"/>
      <c r="D39" s="343"/>
      <c r="E39" s="344"/>
      <c r="F39" s="342">
        <v>1200</v>
      </c>
      <c r="G39" s="343">
        <v>1200</v>
      </c>
      <c r="H39" s="344"/>
      <c r="I39" s="342"/>
      <c r="J39" s="343"/>
      <c r="K39" s="344"/>
      <c r="L39" s="345">
        <f t="shared" si="0"/>
        <v>1200</v>
      </c>
      <c r="M39" s="345">
        <f t="shared" si="1"/>
        <v>1200</v>
      </c>
      <c r="N39" s="345"/>
      <c r="O39" s="346"/>
    </row>
    <row r="40" spans="1:15" ht="12.75">
      <c r="A40" s="175">
        <v>890301</v>
      </c>
      <c r="B40" s="172" t="s">
        <v>602</v>
      </c>
      <c r="C40" s="342">
        <v>280</v>
      </c>
      <c r="D40" s="343">
        <v>280</v>
      </c>
      <c r="E40" s="344">
        <v>180</v>
      </c>
      <c r="F40" s="342"/>
      <c r="G40" s="343"/>
      <c r="H40" s="344"/>
      <c r="I40" s="342"/>
      <c r="J40" s="343"/>
      <c r="K40" s="344"/>
      <c r="L40" s="345">
        <f t="shared" si="0"/>
        <v>280</v>
      </c>
      <c r="M40" s="345">
        <f t="shared" si="1"/>
        <v>280</v>
      </c>
      <c r="N40" s="345">
        <f t="shared" si="2"/>
        <v>180</v>
      </c>
      <c r="O40" s="346">
        <f t="shared" si="3"/>
        <v>64.28571428571429</v>
      </c>
    </row>
    <row r="41" spans="1:15" ht="12.75">
      <c r="A41" s="175">
        <v>890302</v>
      </c>
      <c r="B41" s="172" t="s">
        <v>603</v>
      </c>
      <c r="C41" s="342">
        <v>325</v>
      </c>
      <c r="D41" s="343">
        <v>245</v>
      </c>
      <c r="E41" s="344">
        <v>175</v>
      </c>
      <c r="F41" s="342"/>
      <c r="G41" s="343"/>
      <c r="H41" s="344"/>
      <c r="I41" s="342"/>
      <c r="J41" s="343"/>
      <c r="K41" s="344"/>
      <c r="L41" s="345">
        <f t="shared" si="0"/>
        <v>325</v>
      </c>
      <c r="M41" s="345">
        <f t="shared" si="1"/>
        <v>245</v>
      </c>
      <c r="N41" s="345">
        <f t="shared" si="2"/>
        <v>175</v>
      </c>
      <c r="O41" s="346">
        <f t="shared" si="3"/>
        <v>71.42857142857143</v>
      </c>
    </row>
    <row r="42" spans="1:15" ht="12.75">
      <c r="A42" s="321">
        <v>890441</v>
      </c>
      <c r="B42" s="161" t="s">
        <v>138</v>
      </c>
      <c r="C42" s="342"/>
      <c r="D42" s="343">
        <v>86</v>
      </c>
      <c r="E42" s="344">
        <v>85</v>
      </c>
      <c r="F42" s="342"/>
      <c r="G42" s="343"/>
      <c r="H42" s="344"/>
      <c r="I42" s="342"/>
      <c r="J42" s="343"/>
      <c r="K42" s="344"/>
      <c r="L42" s="345">
        <f t="shared" si="0"/>
        <v>0</v>
      </c>
      <c r="M42" s="345">
        <f t="shared" si="1"/>
        <v>86</v>
      </c>
      <c r="N42" s="345">
        <f t="shared" si="2"/>
        <v>85</v>
      </c>
      <c r="O42" s="346">
        <f t="shared" si="3"/>
        <v>98.83720930232558</v>
      </c>
    </row>
    <row r="43" spans="1:15" ht="25.5">
      <c r="A43" s="321">
        <v>890442</v>
      </c>
      <c r="B43" s="174" t="s">
        <v>139</v>
      </c>
      <c r="C43" s="342"/>
      <c r="D43" s="343">
        <v>193</v>
      </c>
      <c r="E43" s="344">
        <v>193</v>
      </c>
      <c r="F43" s="342"/>
      <c r="G43" s="343"/>
      <c r="H43" s="344"/>
      <c r="I43" s="342"/>
      <c r="J43" s="343"/>
      <c r="K43" s="344"/>
      <c r="L43" s="345">
        <f t="shared" si="0"/>
        <v>0</v>
      </c>
      <c r="M43" s="345">
        <f t="shared" si="1"/>
        <v>193</v>
      </c>
      <c r="N43" s="345">
        <f t="shared" si="2"/>
        <v>193</v>
      </c>
      <c r="O43" s="346">
        <f t="shared" si="3"/>
        <v>100</v>
      </c>
    </row>
    <row r="44" spans="1:15" ht="12.75">
      <c r="A44" s="175">
        <v>910123</v>
      </c>
      <c r="B44" s="172" t="s">
        <v>604</v>
      </c>
      <c r="C44" s="342">
        <v>555</v>
      </c>
      <c r="D44" s="343">
        <v>598</v>
      </c>
      <c r="E44" s="344">
        <v>502</v>
      </c>
      <c r="F44" s="342"/>
      <c r="G44" s="343"/>
      <c r="H44" s="344"/>
      <c r="I44" s="342"/>
      <c r="J44" s="343"/>
      <c r="K44" s="344"/>
      <c r="L44" s="345">
        <f t="shared" si="0"/>
        <v>555</v>
      </c>
      <c r="M44" s="345">
        <f t="shared" si="1"/>
        <v>598</v>
      </c>
      <c r="N44" s="345">
        <f t="shared" si="2"/>
        <v>502</v>
      </c>
      <c r="O44" s="346">
        <f t="shared" si="3"/>
        <v>83.94648829431438</v>
      </c>
    </row>
    <row r="45" spans="1:15" ht="25.5">
      <c r="A45" s="175">
        <v>910502</v>
      </c>
      <c r="B45" s="174" t="s">
        <v>605</v>
      </c>
      <c r="C45" s="342">
        <v>2934</v>
      </c>
      <c r="D45" s="343">
        <v>3297</v>
      </c>
      <c r="E45" s="344">
        <v>2800</v>
      </c>
      <c r="F45" s="342"/>
      <c r="G45" s="343"/>
      <c r="H45" s="344"/>
      <c r="I45" s="342"/>
      <c r="J45" s="343"/>
      <c r="K45" s="344"/>
      <c r="L45" s="345">
        <f t="shared" si="0"/>
        <v>2934</v>
      </c>
      <c r="M45" s="345">
        <f t="shared" si="1"/>
        <v>3297</v>
      </c>
      <c r="N45" s="345">
        <f t="shared" si="2"/>
        <v>2800</v>
      </c>
      <c r="O45" s="346">
        <f t="shared" si="3"/>
        <v>84.92569002123143</v>
      </c>
    </row>
    <row r="46" spans="1:15" ht="12.75">
      <c r="A46" s="175">
        <v>931903</v>
      </c>
      <c r="B46" s="174" t="s">
        <v>606</v>
      </c>
      <c r="C46" s="342">
        <v>675</v>
      </c>
      <c r="D46" s="343">
        <v>1025</v>
      </c>
      <c r="E46" s="344">
        <v>1000</v>
      </c>
      <c r="F46" s="342"/>
      <c r="G46" s="343"/>
      <c r="H46" s="344"/>
      <c r="I46" s="342"/>
      <c r="J46" s="343"/>
      <c r="K46" s="344"/>
      <c r="L46" s="345">
        <f t="shared" si="0"/>
        <v>675</v>
      </c>
      <c r="M46" s="345">
        <f t="shared" si="1"/>
        <v>1025</v>
      </c>
      <c r="N46" s="345">
        <f t="shared" si="2"/>
        <v>1000</v>
      </c>
      <c r="O46" s="346">
        <f t="shared" si="3"/>
        <v>97.5609756097561</v>
      </c>
    </row>
    <row r="47" spans="1:15" ht="13.5" thickBot="1">
      <c r="A47" s="175">
        <v>960302</v>
      </c>
      <c r="B47" s="174" t="s">
        <v>607</v>
      </c>
      <c r="C47" s="351">
        <v>102</v>
      </c>
      <c r="D47" s="343">
        <v>102</v>
      </c>
      <c r="E47" s="344">
        <v>46</v>
      </c>
      <c r="F47" s="342"/>
      <c r="G47" s="343"/>
      <c r="H47" s="344"/>
      <c r="I47" s="342"/>
      <c r="J47" s="343"/>
      <c r="K47" s="344"/>
      <c r="L47" s="345">
        <f t="shared" si="0"/>
        <v>102</v>
      </c>
      <c r="M47" s="345">
        <f t="shared" si="1"/>
        <v>102</v>
      </c>
      <c r="N47" s="345">
        <f t="shared" si="2"/>
        <v>46</v>
      </c>
      <c r="O47" s="346">
        <f t="shared" si="3"/>
        <v>45.09803921568628</v>
      </c>
    </row>
    <row r="48" spans="1:28" ht="21.75" customHeight="1" thickBot="1">
      <c r="A48" s="173"/>
      <c r="B48" s="328" t="s">
        <v>483</v>
      </c>
      <c r="C48" s="352">
        <f aca="true" t="shared" si="4" ref="C48:H48">SUM(C10:C47)</f>
        <v>45313</v>
      </c>
      <c r="D48" s="352">
        <f t="shared" si="4"/>
        <v>83061</v>
      </c>
      <c r="E48" s="352">
        <f t="shared" si="4"/>
        <v>61088</v>
      </c>
      <c r="F48" s="352">
        <f t="shared" si="4"/>
        <v>3967</v>
      </c>
      <c r="G48" s="352">
        <f t="shared" si="4"/>
        <v>2627</v>
      </c>
      <c r="H48" s="352">
        <f t="shared" si="4"/>
        <v>524</v>
      </c>
      <c r="I48" s="352"/>
      <c r="J48" s="352"/>
      <c r="K48" s="352"/>
      <c r="L48" s="352">
        <f>SUM(L10:L47)</f>
        <v>49280</v>
      </c>
      <c r="M48" s="352">
        <f>SUM(M10:M47)</f>
        <v>85688</v>
      </c>
      <c r="N48" s="352">
        <f>SUM(N10:N47)</f>
        <v>61612</v>
      </c>
      <c r="O48" s="355">
        <f>N48/M48*100</f>
        <v>71.90271683316217</v>
      </c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</row>
    <row r="49" spans="1:28" ht="21.75" customHeight="1" thickBot="1">
      <c r="A49" s="175"/>
      <c r="B49" s="327" t="s">
        <v>306</v>
      </c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>
        <v>-570</v>
      </c>
      <c r="O49" s="353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</row>
    <row r="50" spans="1:28" s="452" customFormat="1" ht="21.75" customHeight="1" thickBot="1">
      <c r="A50" s="447"/>
      <c r="B50" s="448" t="s">
        <v>483</v>
      </c>
      <c r="C50" s="449">
        <f>C48+C49</f>
        <v>45313</v>
      </c>
      <c r="D50" s="449">
        <f aca="true" t="shared" si="5" ref="D50:N50">D48+D49</f>
        <v>83061</v>
      </c>
      <c r="E50" s="449">
        <f t="shared" si="5"/>
        <v>61088</v>
      </c>
      <c r="F50" s="449">
        <f t="shared" si="5"/>
        <v>3967</v>
      </c>
      <c r="G50" s="449">
        <f t="shared" si="5"/>
        <v>2627</v>
      </c>
      <c r="H50" s="449">
        <f t="shared" si="5"/>
        <v>524</v>
      </c>
      <c r="I50" s="449"/>
      <c r="J50" s="449"/>
      <c r="K50" s="449"/>
      <c r="L50" s="449">
        <f t="shared" si="5"/>
        <v>49280</v>
      </c>
      <c r="M50" s="449">
        <f t="shared" si="5"/>
        <v>85688</v>
      </c>
      <c r="N50" s="449">
        <f t="shared" si="5"/>
        <v>61042</v>
      </c>
      <c r="O50" s="450">
        <f>N50/M50*100</f>
        <v>71.2375128372701</v>
      </c>
      <c r="P50" s="451"/>
      <c r="Q50" s="451"/>
      <c r="R50" s="451"/>
      <c r="S50" s="451"/>
      <c r="T50" s="451"/>
      <c r="U50" s="451"/>
      <c r="V50" s="451"/>
      <c r="W50" s="451"/>
      <c r="X50" s="451"/>
      <c r="Y50" s="451"/>
      <c r="Z50" s="451"/>
      <c r="AA50" s="451"/>
      <c r="AB50" s="451"/>
    </row>
    <row r="51" spans="3:28" ht="21.75" customHeight="1"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5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</row>
    <row r="52" spans="3:28" ht="21.75" customHeight="1"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5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</row>
    <row r="56" spans="7:8" ht="21.75" customHeight="1">
      <c r="G56" s="334"/>
      <c r="H56" s="334"/>
    </row>
    <row r="57" spans="7:8" ht="21.75" customHeight="1">
      <c r="G57" s="334"/>
      <c r="H57" s="334"/>
    </row>
    <row r="58" spans="7:8" ht="21.75" customHeight="1">
      <c r="G58" s="334"/>
      <c r="H58" s="334"/>
    </row>
    <row r="59" spans="7:8" ht="21.75" customHeight="1">
      <c r="G59" s="334"/>
      <c r="H59" s="334"/>
    </row>
    <row r="60" spans="7:8" ht="21.75" customHeight="1">
      <c r="G60" s="334"/>
      <c r="H60" s="334"/>
    </row>
    <row r="61" spans="7:8" ht="21.75" customHeight="1">
      <c r="G61" s="334"/>
      <c r="H61" s="334"/>
    </row>
    <row r="62" spans="7:8" ht="21.75" customHeight="1">
      <c r="G62" s="334"/>
      <c r="H62" s="334"/>
    </row>
    <row r="63" spans="7:8" ht="21.75" customHeight="1">
      <c r="G63" s="334"/>
      <c r="H63" s="334"/>
    </row>
    <row r="64" spans="7:8" ht="21.75" customHeight="1">
      <c r="G64" s="334"/>
      <c r="H64" s="334"/>
    </row>
    <row r="65" spans="7:8" ht="21.75" customHeight="1">
      <c r="G65" s="334"/>
      <c r="H65" s="334"/>
    </row>
    <row r="66" spans="7:8" ht="21.75" customHeight="1">
      <c r="G66" s="334"/>
      <c r="H66" s="334"/>
    </row>
    <row r="67" spans="7:8" ht="21.75" customHeight="1">
      <c r="G67" s="334"/>
      <c r="H67" s="334"/>
    </row>
    <row r="68" spans="7:8" ht="21.75" customHeight="1">
      <c r="G68" s="334"/>
      <c r="H68" s="334"/>
    </row>
    <row r="69" spans="7:8" ht="21.75" customHeight="1">
      <c r="G69" s="334"/>
      <c r="H69" s="334"/>
    </row>
    <row r="70" spans="7:8" ht="21.75" customHeight="1">
      <c r="G70" s="334"/>
      <c r="H70" s="334"/>
    </row>
    <row r="71" spans="7:8" ht="21.75" customHeight="1">
      <c r="G71" s="334"/>
      <c r="H71" s="334"/>
    </row>
    <row r="72" spans="7:8" ht="21.75" customHeight="1">
      <c r="G72" s="334"/>
      <c r="H72" s="334"/>
    </row>
    <row r="73" spans="7:8" ht="21.75" customHeight="1">
      <c r="G73" s="334"/>
      <c r="H73" s="334"/>
    </row>
    <row r="74" spans="7:8" ht="21.75" customHeight="1">
      <c r="G74" s="334"/>
      <c r="H74" s="334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</sheetData>
  <sheetProtection/>
  <mergeCells count="6">
    <mergeCell ref="A2:O2"/>
    <mergeCell ref="A5:O5"/>
    <mergeCell ref="C7:E7"/>
    <mergeCell ref="F7:H7"/>
    <mergeCell ref="I7:K7"/>
    <mergeCell ref="L7:O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AQ55"/>
  <sheetViews>
    <sheetView showGridLines="0" zoomScalePageLayoutView="0" workbookViewId="0" topLeftCell="K42">
      <selection activeCell="A3" sqref="A3:AA50"/>
    </sheetView>
  </sheetViews>
  <sheetFormatPr defaultColWidth="9.00390625" defaultRowHeight="12.75"/>
  <cols>
    <col min="1" max="1" width="9.125" style="36" customWidth="1"/>
    <col min="2" max="2" width="35.875" style="36" customWidth="1"/>
    <col min="3" max="22" width="7.75390625" style="36" customWidth="1"/>
    <col min="23" max="25" width="8.75390625" style="36" customWidth="1"/>
    <col min="26" max="26" width="7.25390625" style="36" customWidth="1"/>
    <col min="27" max="16384" width="9.125" style="36" customWidth="1"/>
  </cols>
  <sheetData>
    <row r="2" spans="1:26" s="107" customFormat="1" ht="12.75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</row>
    <row r="3" spans="1:22" s="107" customFormat="1" ht="12.75">
      <c r="A3" s="504" t="s">
        <v>819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279"/>
      <c r="V3" s="279"/>
    </row>
    <row r="4" spans="2:26" s="107" customFormat="1" ht="12.7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ht="12.75">
      <c r="A5" s="464" t="s">
        <v>144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</row>
    <row r="7" ht="13.5" thickBot="1"/>
    <row r="8" spans="1:43" ht="39.75" customHeight="1" thickBot="1">
      <c r="A8" s="511"/>
      <c r="B8" s="514" t="s">
        <v>484</v>
      </c>
      <c r="C8" s="517" t="s">
        <v>405</v>
      </c>
      <c r="D8" s="518"/>
      <c r="E8" s="519"/>
      <c r="F8" s="110" t="s">
        <v>406</v>
      </c>
      <c r="G8" s="108"/>
      <c r="H8" s="108"/>
      <c r="I8" s="517" t="s">
        <v>407</v>
      </c>
      <c r="J8" s="518"/>
      <c r="K8" s="519"/>
      <c r="L8" s="505" t="s">
        <v>147</v>
      </c>
      <c r="M8" s="506"/>
      <c r="N8" s="507"/>
      <c r="O8" s="508" t="s">
        <v>148</v>
      </c>
      <c r="P8" s="509"/>
      <c r="Q8" s="510"/>
      <c r="R8" s="499" t="s">
        <v>329</v>
      </c>
      <c r="S8" s="500"/>
      <c r="T8" s="500"/>
      <c r="U8" s="520" t="s">
        <v>754</v>
      </c>
      <c r="V8" s="521"/>
      <c r="W8" s="499" t="s">
        <v>145</v>
      </c>
      <c r="X8" s="500"/>
      <c r="Y8" s="500"/>
      <c r="Z8" s="501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 ht="12.75">
      <c r="A9" s="512"/>
      <c r="B9" s="515"/>
      <c r="C9" s="109" t="s">
        <v>465</v>
      </c>
      <c r="D9" s="109" t="s">
        <v>467</v>
      </c>
      <c r="E9" s="109" t="s">
        <v>468</v>
      </c>
      <c r="F9" s="109" t="s">
        <v>465</v>
      </c>
      <c r="G9" s="109" t="s">
        <v>467</v>
      </c>
      <c r="H9" s="109" t="s">
        <v>468</v>
      </c>
      <c r="I9" s="109" t="s">
        <v>465</v>
      </c>
      <c r="J9" s="109" t="s">
        <v>467</v>
      </c>
      <c r="K9" s="109" t="s">
        <v>468</v>
      </c>
      <c r="L9" s="109" t="s">
        <v>465</v>
      </c>
      <c r="M9" s="109" t="s">
        <v>467</v>
      </c>
      <c r="N9" s="109" t="s">
        <v>468</v>
      </c>
      <c r="O9" s="109" t="s">
        <v>465</v>
      </c>
      <c r="P9" s="109" t="s">
        <v>467</v>
      </c>
      <c r="Q9" s="109" t="s">
        <v>468</v>
      </c>
      <c r="R9" s="109" t="s">
        <v>465</v>
      </c>
      <c r="S9" s="109" t="s">
        <v>467</v>
      </c>
      <c r="T9" s="278" t="s">
        <v>468</v>
      </c>
      <c r="U9" s="109" t="s">
        <v>465</v>
      </c>
      <c r="V9" s="109" t="s">
        <v>467</v>
      </c>
      <c r="W9" s="111" t="s">
        <v>465</v>
      </c>
      <c r="X9" s="111" t="s">
        <v>467</v>
      </c>
      <c r="Y9" s="111" t="s">
        <v>468</v>
      </c>
      <c r="Z9" s="502" t="s">
        <v>146</v>
      </c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1:26" ht="13.5" thickBot="1">
      <c r="A10" s="513"/>
      <c r="B10" s="516"/>
      <c r="C10" s="112" t="s">
        <v>469</v>
      </c>
      <c r="D10" s="112" t="s">
        <v>469</v>
      </c>
      <c r="E10" s="112" t="s">
        <v>412</v>
      </c>
      <c r="F10" s="112" t="s">
        <v>469</v>
      </c>
      <c r="G10" s="112" t="s">
        <v>469</v>
      </c>
      <c r="H10" s="112" t="s">
        <v>412</v>
      </c>
      <c r="I10" s="112" t="s">
        <v>469</v>
      </c>
      <c r="J10" s="112" t="s">
        <v>469</v>
      </c>
      <c r="K10" s="112" t="s">
        <v>412</v>
      </c>
      <c r="L10" s="112" t="s">
        <v>469</v>
      </c>
      <c r="M10" s="112" t="s">
        <v>469</v>
      </c>
      <c r="N10" s="112" t="s">
        <v>412</v>
      </c>
      <c r="O10" s="112" t="s">
        <v>469</v>
      </c>
      <c r="P10" s="112" t="s">
        <v>469</v>
      </c>
      <c r="Q10" s="112" t="s">
        <v>412</v>
      </c>
      <c r="R10" s="112" t="s">
        <v>469</v>
      </c>
      <c r="S10" s="112" t="s">
        <v>469</v>
      </c>
      <c r="T10" s="322" t="s">
        <v>412</v>
      </c>
      <c r="U10" s="112" t="s">
        <v>469</v>
      </c>
      <c r="V10" s="112" t="s">
        <v>469</v>
      </c>
      <c r="W10" s="112" t="s">
        <v>469</v>
      </c>
      <c r="X10" s="112" t="s">
        <v>469</v>
      </c>
      <c r="Y10" s="112" t="s">
        <v>412</v>
      </c>
      <c r="Z10" s="503"/>
    </row>
    <row r="11" spans="1:26" s="37" customFormat="1" ht="18" customHeight="1">
      <c r="A11" s="175">
        <v>370000</v>
      </c>
      <c r="B11" s="174" t="s">
        <v>579</v>
      </c>
      <c r="C11" s="122"/>
      <c r="D11" s="120"/>
      <c r="E11" s="121"/>
      <c r="F11" s="119"/>
      <c r="G11" s="120"/>
      <c r="H11" s="121"/>
      <c r="I11" s="119"/>
      <c r="J11" s="120">
        <v>1707</v>
      </c>
      <c r="K11" s="121"/>
      <c r="L11" s="119"/>
      <c r="M11" s="120"/>
      <c r="N11" s="121"/>
      <c r="O11" s="119"/>
      <c r="P11" s="120"/>
      <c r="Q11" s="121"/>
      <c r="R11" s="119"/>
      <c r="S11" s="120"/>
      <c r="T11" s="122"/>
      <c r="U11" s="326"/>
      <c r="V11" s="326"/>
      <c r="W11" s="118"/>
      <c r="X11" s="118">
        <f>D11+G11+J11+M11+P11+S11</f>
        <v>1707</v>
      </c>
      <c r="Y11" s="118"/>
      <c r="Z11" s="167"/>
    </row>
    <row r="12" spans="1:26" s="37" customFormat="1" ht="25.5">
      <c r="A12" s="175">
        <v>381103</v>
      </c>
      <c r="B12" s="174" t="s">
        <v>580</v>
      </c>
      <c r="C12" s="122"/>
      <c r="D12" s="120"/>
      <c r="E12" s="121"/>
      <c r="F12" s="119"/>
      <c r="G12" s="120"/>
      <c r="H12" s="121"/>
      <c r="I12" s="119">
        <v>288</v>
      </c>
      <c r="J12" s="120">
        <v>288</v>
      </c>
      <c r="K12" s="121">
        <v>42</v>
      </c>
      <c r="L12" s="119"/>
      <c r="M12" s="120"/>
      <c r="N12" s="121"/>
      <c r="O12" s="119"/>
      <c r="P12" s="120"/>
      <c r="Q12" s="121"/>
      <c r="R12" s="119"/>
      <c r="S12" s="120"/>
      <c r="T12" s="122"/>
      <c r="U12" s="118"/>
      <c r="V12" s="123"/>
      <c r="W12" s="118">
        <f aca="true" t="shared" si="0" ref="W12:W48">C12+F12+I12+L12+O12+R12</f>
        <v>288</v>
      </c>
      <c r="X12" s="118">
        <f aca="true" t="shared" si="1" ref="X12:X48">D12+G12+J12+M12+P12+S12</f>
        <v>288</v>
      </c>
      <c r="Y12" s="118">
        <f aca="true" t="shared" si="2" ref="Y12:Y48">E12+H12+K12+N12+Q12+T12</f>
        <v>42</v>
      </c>
      <c r="Z12" s="167">
        <f aca="true" t="shared" si="3" ref="Z12:Z18">Y12/X12*100</f>
        <v>14.583333333333334</v>
      </c>
    </row>
    <row r="13" spans="1:26" s="37" customFormat="1" ht="25.5">
      <c r="A13" s="175">
        <v>522001</v>
      </c>
      <c r="B13" s="174" t="s">
        <v>140</v>
      </c>
      <c r="C13" s="115"/>
      <c r="D13" s="113"/>
      <c r="E13" s="114"/>
      <c r="F13" s="116"/>
      <c r="G13" s="113"/>
      <c r="H13" s="114"/>
      <c r="I13" s="116"/>
      <c r="J13" s="113">
        <v>744</v>
      </c>
      <c r="K13" s="114">
        <v>742</v>
      </c>
      <c r="L13" s="116"/>
      <c r="M13" s="113"/>
      <c r="N13" s="114"/>
      <c r="O13" s="116"/>
      <c r="P13" s="113"/>
      <c r="Q13" s="114"/>
      <c r="R13" s="116"/>
      <c r="S13" s="113"/>
      <c r="T13" s="115"/>
      <c r="U13" s="324"/>
      <c r="V13" s="117"/>
      <c r="W13" s="118"/>
      <c r="X13" s="118">
        <f t="shared" si="1"/>
        <v>744</v>
      </c>
      <c r="Y13" s="118">
        <f t="shared" si="2"/>
        <v>742</v>
      </c>
      <c r="Z13" s="166">
        <f t="shared" si="3"/>
        <v>99.73118279569893</v>
      </c>
    </row>
    <row r="14" spans="1:26" s="37" customFormat="1" ht="18" customHeight="1">
      <c r="A14" s="176">
        <v>562912</v>
      </c>
      <c r="B14" s="172" t="s">
        <v>485</v>
      </c>
      <c r="C14" s="115">
        <v>1457</v>
      </c>
      <c r="D14" s="113">
        <v>2073</v>
      </c>
      <c r="E14" s="114">
        <v>2073</v>
      </c>
      <c r="F14" s="116">
        <v>383</v>
      </c>
      <c r="G14" s="113">
        <v>551</v>
      </c>
      <c r="H14" s="114">
        <v>551</v>
      </c>
      <c r="I14" s="116">
        <v>3214</v>
      </c>
      <c r="J14" s="113">
        <v>3221</v>
      </c>
      <c r="K14" s="114">
        <v>2414</v>
      </c>
      <c r="L14" s="116"/>
      <c r="M14" s="113"/>
      <c r="N14" s="114"/>
      <c r="O14" s="116"/>
      <c r="P14" s="113"/>
      <c r="Q14" s="114"/>
      <c r="R14" s="116"/>
      <c r="S14" s="113"/>
      <c r="T14" s="115"/>
      <c r="U14" s="324"/>
      <c r="V14" s="117"/>
      <c r="W14" s="118">
        <f t="shared" si="0"/>
        <v>5054</v>
      </c>
      <c r="X14" s="118">
        <f t="shared" si="1"/>
        <v>5845</v>
      </c>
      <c r="Y14" s="118">
        <f t="shared" si="2"/>
        <v>5038</v>
      </c>
      <c r="Z14" s="166">
        <f t="shared" si="3"/>
        <v>86.19332763045338</v>
      </c>
    </row>
    <row r="15" spans="1:26" s="37" customFormat="1" ht="18" customHeight="1">
      <c r="A15" s="176">
        <v>562917</v>
      </c>
      <c r="B15" s="172" t="s">
        <v>581</v>
      </c>
      <c r="C15" s="115">
        <v>177</v>
      </c>
      <c r="D15" s="113">
        <v>247</v>
      </c>
      <c r="E15" s="114">
        <v>247</v>
      </c>
      <c r="F15" s="116">
        <v>47</v>
      </c>
      <c r="G15" s="113">
        <v>66</v>
      </c>
      <c r="H15" s="114">
        <v>66</v>
      </c>
      <c r="I15" s="116">
        <v>353</v>
      </c>
      <c r="J15" s="113">
        <v>354</v>
      </c>
      <c r="K15" s="114">
        <v>274</v>
      </c>
      <c r="L15" s="116"/>
      <c r="M15" s="113"/>
      <c r="N15" s="114"/>
      <c r="O15" s="116"/>
      <c r="P15" s="113"/>
      <c r="Q15" s="114"/>
      <c r="R15" s="116"/>
      <c r="S15" s="113"/>
      <c r="T15" s="115"/>
      <c r="U15" s="324"/>
      <c r="V15" s="117"/>
      <c r="W15" s="118">
        <f t="shared" si="0"/>
        <v>577</v>
      </c>
      <c r="X15" s="118">
        <f t="shared" si="1"/>
        <v>667</v>
      </c>
      <c r="Y15" s="118">
        <f t="shared" si="2"/>
        <v>587</v>
      </c>
      <c r="Z15" s="166">
        <f t="shared" si="3"/>
        <v>88.00599700149925</v>
      </c>
    </row>
    <row r="16" spans="1:26" ht="18" customHeight="1">
      <c r="A16" s="175">
        <v>562920</v>
      </c>
      <c r="B16" s="172" t="s">
        <v>582</v>
      </c>
      <c r="C16" s="115">
        <v>426</v>
      </c>
      <c r="D16" s="113">
        <v>378</v>
      </c>
      <c r="E16" s="114">
        <v>378</v>
      </c>
      <c r="F16" s="116">
        <v>113</v>
      </c>
      <c r="G16" s="113">
        <v>101</v>
      </c>
      <c r="H16" s="114">
        <v>101</v>
      </c>
      <c r="I16" s="116">
        <v>787</v>
      </c>
      <c r="J16" s="113">
        <v>789</v>
      </c>
      <c r="K16" s="114">
        <v>523</v>
      </c>
      <c r="L16" s="116"/>
      <c r="M16" s="113"/>
      <c r="N16" s="114"/>
      <c r="O16" s="116"/>
      <c r="P16" s="113"/>
      <c r="Q16" s="114"/>
      <c r="R16" s="116"/>
      <c r="S16" s="113"/>
      <c r="T16" s="115"/>
      <c r="U16" s="324"/>
      <c r="V16" s="117"/>
      <c r="W16" s="118">
        <f t="shared" si="0"/>
        <v>1326</v>
      </c>
      <c r="X16" s="118">
        <f t="shared" si="1"/>
        <v>1268</v>
      </c>
      <c r="Y16" s="118">
        <f t="shared" si="2"/>
        <v>1002</v>
      </c>
      <c r="Z16" s="166">
        <f t="shared" si="3"/>
        <v>79.02208201892745</v>
      </c>
    </row>
    <row r="17" spans="1:26" ht="18" customHeight="1">
      <c r="A17" s="175">
        <v>680002</v>
      </c>
      <c r="B17" s="446" t="s">
        <v>141</v>
      </c>
      <c r="C17" s="115"/>
      <c r="D17" s="113"/>
      <c r="E17" s="114"/>
      <c r="F17" s="116"/>
      <c r="G17" s="113"/>
      <c r="H17" s="114"/>
      <c r="I17" s="116"/>
      <c r="J17" s="113">
        <v>162</v>
      </c>
      <c r="K17" s="114">
        <v>162</v>
      </c>
      <c r="L17" s="116"/>
      <c r="M17" s="113"/>
      <c r="N17" s="114"/>
      <c r="O17" s="116"/>
      <c r="P17" s="113"/>
      <c r="Q17" s="114"/>
      <c r="R17" s="116"/>
      <c r="S17" s="113"/>
      <c r="T17" s="115"/>
      <c r="U17" s="324"/>
      <c r="V17" s="117"/>
      <c r="W17" s="118"/>
      <c r="X17" s="118">
        <f t="shared" si="1"/>
        <v>162</v>
      </c>
      <c r="Y17" s="118">
        <f t="shared" si="2"/>
        <v>162</v>
      </c>
      <c r="Z17" s="166">
        <f t="shared" si="3"/>
        <v>100</v>
      </c>
    </row>
    <row r="18" spans="1:26" ht="18" customHeight="1">
      <c r="A18" s="175">
        <v>811000</v>
      </c>
      <c r="B18" s="172" t="s">
        <v>583</v>
      </c>
      <c r="C18" s="122"/>
      <c r="D18" s="120"/>
      <c r="E18" s="121"/>
      <c r="F18" s="119"/>
      <c r="G18" s="120"/>
      <c r="H18" s="121"/>
      <c r="I18" s="119">
        <v>84</v>
      </c>
      <c r="J18" s="120">
        <v>84</v>
      </c>
      <c r="K18" s="121">
        <v>72</v>
      </c>
      <c r="L18" s="119"/>
      <c r="M18" s="120"/>
      <c r="N18" s="121"/>
      <c r="O18" s="119"/>
      <c r="P18" s="120"/>
      <c r="Q18" s="121"/>
      <c r="R18" s="119"/>
      <c r="S18" s="120"/>
      <c r="T18" s="122"/>
      <c r="U18" s="118"/>
      <c r="V18" s="123"/>
      <c r="W18" s="118">
        <f t="shared" si="0"/>
        <v>84</v>
      </c>
      <c r="X18" s="118">
        <f t="shared" si="1"/>
        <v>84</v>
      </c>
      <c r="Y18" s="118">
        <f t="shared" si="2"/>
        <v>72</v>
      </c>
      <c r="Z18" s="167">
        <f t="shared" si="3"/>
        <v>85.71428571428571</v>
      </c>
    </row>
    <row r="19" spans="1:26" ht="18" customHeight="1">
      <c r="A19" s="175">
        <v>812900</v>
      </c>
      <c r="B19" s="172" t="s">
        <v>584</v>
      </c>
      <c r="C19" s="122"/>
      <c r="D19" s="120"/>
      <c r="E19" s="121"/>
      <c r="F19" s="119"/>
      <c r="G19" s="120"/>
      <c r="H19" s="121"/>
      <c r="I19" s="119">
        <v>254</v>
      </c>
      <c r="J19" s="120">
        <v>254</v>
      </c>
      <c r="K19" s="121"/>
      <c r="L19" s="119"/>
      <c r="M19" s="120"/>
      <c r="N19" s="121"/>
      <c r="O19" s="119"/>
      <c r="P19" s="120"/>
      <c r="Q19" s="121"/>
      <c r="R19" s="119"/>
      <c r="S19" s="120"/>
      <c r="T19" s="122"/>
      <c r="U19" s="118"/>
      <c r="V19" s="123"/>
      <c r="W19" s="118">
        <f t="shared" si="0"/>
        <v>254</v>
      </c>
      <c r="X19" s="118">
        <f t="shared" si="1"/>
        <v>254</v>
      </c>
      <c r="Y19" s="118"/>
      <c r="Z19" s="167"/>
    </row>
    <row r="20" spans="1:26" ht="18" customHeight="1">
      <c r="A20" s="175">
        <v>813000</v>
      </c>
      <c r="B20" s="172" t="s">
        <v>585</v>
      </c>
      <c r="C20" s="122"/>
      <c r="D20" s="120"/>
      <c r="E20" s="121"/>
      <c r="F20" s="119"/>
      <c r="G20" s="120"/>
      <c r="H20" s="121"/>
      <c r="I20" s="119">
        <v>508</v>
      </c>
      <c r="J20" s="120">
        <v>508</v>
      </c>
      <c r="K20" s="121">
        <v>24</v>
      </c>
      <c r="L20" s="119"/>
      <c r="M20" s="120"/>
      <c r="N20" s="121"/>
      <c r="O20" s="119"/>
      <c r="P20" s="120"/>
      <c r="Q20" s="121"/>
      <c r="R20" s="119"/>
      <c r="S20" s="120"/>
      <c r="T20" s="122"/>
      <c r="U20" s="118"/>
      <c r="V20" s="123"/>
      <c r="W20" s="118">
        <f t="shared" si="0"/>
        <v>508</v>
      </c>
      <c r="X20" s="118">
        <f t="shared" si="1"/>
        <v>508</v>
      </c>
      <c r="Y20" s="118">
        <f t="shared" si="2"/>
        <v>24</v>
      </c>
      <c r="Z20" s="167">
        <f aca="true" t="shared" si="4" ref="Z20:Z31">Y20/X20*100</f>
        <v>4.724409448818897</v>
      </c>
    </row>
    <row r="21" spans="1:26" ht="18" customHeight="1">
      <c r="A21" s="175">
        <v>841112</v>
      </c>
      <c r="B21" s="172" t="s">
        <v>586</v>
      </c>
      <c r="C21" s="122">
        <v>3024</v>
      </c>
      <c r="D21" s="120">
        <v>2940</v>
      </c>
      <c r="E21" s="121">
        <v>2940</v>
      </c>
      <c r="F21" s="119">
        <v>802</v>
      </c>
      <c r="G21" s="120">
        <v>780</v>
      </c>
      <c r="H21" s="121">
        <v>780</v>
      </c>
      <c r="I21" s="119"/>
      <c r="J21" s="120"/>
      <c r="K21" s="121"/>
      <c r="L21" s="119"/>
      <c r="M21" s="120"/>
      <c r="N21" s="121"/>
      <c r="O21" s="119"/>
      <c r="P21" s="120"/>
      <c r="Q21" s="121"/>
      <c r="R21" s="119"/>
      <c r="S21" s="120"/>
      <c r="T21" s="122"/>
      <c r="U21" s="118"/>
      <c r="V21" s="123"/>
      <c r="W21" s="118">
        <f t="shared" si="0"/>
        <v>3826</v>
      </c>
      <c r="X21" s="118">
        <f t="shared" si="1"/>
        <v>3720</v>
      </c>
      <c r="Y21" s="118">
        <f t="shared" si="2"/>
        <v>3720</v>
      </c>
      <c r="Z21" s="167">
        <f t="shared" si="4"/>
        <v>100</v>
      </c>
    </row>
    <row r="22" spans="1:26" ht="25.5">
      <c r="A22" s="175">
        <v>841126</v>
      </c>
      <c r="B22" s="174" t="s">
        <v>587</v>
      </c>
      <c r="C22" s="122">
        <v>867</v>
      </c>
      <c r="D22" s="120">
        <v>1316</v>
      </c>
      <c r="E22" s="121">
        <v>1186</v>
      </c>
      <c r="F22" s="119">
        <v>231</v>
      </c>
      <c r="G22" s="120">
        <v>463</v>
      </c>
      <c r="H22" s="121">
        <v>463</v>
      </c>
      <c r="I22" s="119">
        <v>3423</v>
      </c>
      <c r="J22" s="120">
        <v>25300</v>
      </c>
      <c r="K22" s="121">
        <v>25306</v>
      </c>
      <c r="L22" s="119">
        <v>5051</v>
      </c>
      <c r="M22" s="120">
        <v>5154</v>
      </c>
      <c r="N22" s="121">
        <v>5103</v>
      </c>
      <c r="O22" s="119"/>
      <c r="P22" s="120"/>
      <c r="Q22" s="121"/>
      <c r="R22" s="119"/>
      <c r="S22" s="120"/>
      <c r="T22" s="122"/>
      <c r="U22" s="118">
        <v>3914</v>
      </c>
      <c r="V22" s="123">
        <v>4774</v>
      </c>
      <c r="W22" s="118">
        <f>C22+F22+I22+L22+O22+R22+U22</f>
        <v>13486</v>
      </c>
      <c r="X22" s="118">
        <f>D22+G22+J22+M22+P22+S22+V22</f>
        <v>37007</v>
      </c>
      <c r="Y22" s="118">
        <f t="shared" si="2"/>
        <v>32058</v>
      </c>
      <c r="Z22" s="167">
        <f t="shared" si="4"/>
        <v>86.62685437890129</v>
      </c>
    </row>
    <row r="23" spans="1:26" ht="18" customHeight="1">
      <c r="A23" s="175">
        <v>841402</v>
      </c>
      <c r="B23" s="172" t="s">
        <v>588</v>
      </c>
      <c r="C23" s="122"/>
      <c r="D23" s="120"/>
      <c r="E23" s="121"/>
      <c r="F23" s="119"/>
      <c r="G23" s="120"/>
      <c r="H23" s="121"/>
      <c r="I23" s="119">
        <v>1679</v>
      </c>
      <c r="J23" s="120">
        <v>3060</v>
      </c>
      <c r="K23" s="121">
        <v>3061</v>
      </c>
      <c r="L23" s="119"/>
      <c r="M23" s="120"/>
      <c r="N23" s="121"/>
      <c r="O23" s="119"/>
      <c r="P23" s="120"/>
      <c r="Q23" s="121"/>
      <c r="R23" s="119"/>
      <c r="S23" s="120"/>
      <c r="T23" s="122"/>
      <c r="U23" s="118"/>
      <c r="V23" s="123"/>
      <c r="W23" s="118">
        <f t="shared" si="0"/>
        <v>1679</v>
      </c>
      <c r="X23" s="118">
        <f t="shared" si="1"/>
        <v>3060</v>
      </c>
      <c r="Y23" s="118">
        <f t="shared" si="2"/>
        <v>3061</v>
      </c>
      <c r="Z23" s="167">
        <f t="shared" si="4"/>
        <v>100.0326797385621</v>
      </c>
    </row>
    <row r="24" spans="1:26" ht="25.5">
      <c r="A24" s="175">
        <v>841403</v>
      </c>
      <c r="B24" s="174" t="s">
        <v>589</v>
      </c>
      <c r="C24" s="122">
        <v>615</v>
      </c>
      <c r="D24" s="120">
        <v>771</v>
      </c>
      <c r="E24" s="121">
        <v>771</v>
      </c>
      <c r="F24" s="119">
        <v>163</v>
      </c>
      <c r="G24" s="120">
        <v>206</v>
      </c>
      <c r="H24" s="121">
        <v>205</v>
      </c>
      <c r="I24" s="119">
        <v>3628</v>
      </c>
      <c r="J24" s="120">
        <v>1664</v>
      </c>
      <c r="K24" s="121">
        <v>830</v>
      </c>
      <c r="L24" s="119"/>
      <c r="M24" s="120"/>
      <c r="N24" s="121"/>
      <c r="O24" s="119"/>
      <c r="P24" s="120"/>
      <c r="Q24" s="121"/>
      <c r="R24" s="119"/>
      <c r="S24" s="120"/>
      <c r="T24" s="122"/>
      <c r="U24" s="118"/>
      <c r="V24" s="123"/>
      <c r="W24" s="118">
        <f t="shared" si="0"/>
        <v>4406</v>
      </c>
      <c r="X24" s="118">
        <f t="shared" si="1"/>
        <v>2641</v>
      </c>
      <c r="Y24" s="118">
        <f t="shared" si="2"/>
        <v>1806</v>
      </c>
      <c r="Z24" s="167">
        <f t="shared" si="4"/>
        <v>68.38318818629307</v>
      </c>
    </row>
    <row r="25" spans="1:26" ht="18" customHeight="1">
      <c r="A25" s="175">
        <v>862101</v>
      </c>
      <c r="B25" s="172" t="s">
        <v>590</v>
      </c>
      <c r="C25" s="122"/>
      <c r="D25" s="120"/>
      <c r="E25" s="121"/>
      <c r="F25" s="119"/>
      <c r="G25" s="120"/>
      <c r="H25" s="121"/>
      <c r="I25" s="119">
        <v>60</v>
      </c>
      <c r="J25" s="120">
        <v>60</v>
      </c>
      <c r="K25" s="121">
        <v>18</v>
      </c>
      <c r="L25" s="119"/>
      <c r="M25" s="120"/>
      <c r="N25" s="121"/>
      <c r="O25" s="119"/>
      <c r="P25" s="120"/>
      <c r="Q25" s="121"/>
      <c r="R25" s="119"/>
      <c r="S25" s="120"/>
      <c r="T25" s="122"/>
      <c r="U25" s="118"/>
      <c r="V25" s="123"/>
      <c r="W25" s="118">
        <f t="shared" si="0"/>
        <v>60</v>
      </c>
      <c r="X25" s="118">
        <f t="shared" si="1"/>
        <v>60</v>
      </c>
      <c r="Y25" s="118">
        <f t="shared" si="2"/>
        <v>18</v>
      </c>
      <c r="Z25" s="167">
        <f t="shared" si="4"/>
        <v>30</v>
      </c>
    </row>
    <row r="26" spans="1:26" ht="25.5">
      <c r="A26" s="175">
        <v>869047</v>
      </c>
      <c r="B26" s="174" t="s">
        <v>137</v>
      </c>
      <c r="C26" s="122"/>
      <c r="D26" s="120">
        <v>551</v>
      </c>
      <c r="E26" s="121">
        <v>165</v>
      </c>
      <c r="F26" s="119"/>
      <c r="G26" s="120">
        <v>149</v>
      </c>
      <c r="H26" s="121">
        <v>45</v>
      </c>
      <c r="I26" s="119"/>
      <c r="J26" s="120">
        <v>9210</v>
      </c>
      <c r="K26" s="121">
        <v>1100</v>
      </c>
      <c r="L26" s="119"/>
      <c r="M26" s="120"/>
      <c r="N26" s="121"/>
      <c r="O26" s="119"/>
      <c r="P26" s="120"/>
      <c r="Q26" s="121"/>
      <c r="R26" s="119"/>
      <c r="S26" s="120"/>
      <c r="T26" s="122"/>
      <c r="U26" s="118"/>
      <c r="V26" s="123"/>
      <c r="W26" s="118"/>
      <c r="X26" s="118">
        <f t="shared" si="1"/>
        <v>9910</v>
      </c>
      <c r="Y26" s="118">
        <f t="shared" si="2"/>
        <v>1310</v>
      </c>
      <c r="Z26" s="167">
        <f t="shared" si="4"/>
        <v>13.218970736629668</v>
      </c>
    </row>
    <row r="27" spans="1:26" ht="18" customHeight="1">
      <c r="A27" s="175">
        <v>882111</v>
      </c>
      <c r="B27" s="172" t="s">
        <v>149</v>
      </c>
      <c r="C27" s="122"/>
      <c r="D27" s="120"/>
      <c r="E27" s="121"/>
      <c r="F27" s="119"/>
      <c r="G27" s="120"/>
      <c r="H27" s="121"/>
      <c r="I27" s="119"/>
      <c r="J27" s="120"/>
      <c r="K27" s="121"/>
      <c r="L27" s="119"/>
      <c r="M27" s="120"/>
      <c r="N27" s="121"/>
      <c r="O27" s="119"/>
      <c r="P27" s="120"/>
      <c r="Q27" s="121"/>
      <c r="R27" s="119">
        <v>1300</v>
      </c>
      <c r="S27" s="120">
        <v>921</v>
      </c>
      <c r="T27" s="122">
        <v>578</v>
      </c>
      <c r="U27" s="118"/>
      <c r="V27" s="123"/>
      <c r="W27" s="118">
        <f t="shared" si="0"/>
        <v>1300</v>
      </c>
      <c r="X27" s="118">
        <f t="shared" si="1"/>
        <v>921</v>
      </c>
      <c r="Y27" s="118">
        <f t="shared" si="2"/>
        <v>578</v>
      </c>
      <c r="Z27" s="167">
        <f t="shared" si="4"/>
        <v>62.75787187839305</v>
      </c>
    </row>
    <row r="28" spans="1:26" ht="18" customHeight="1">
      <c r="A28" s="175">
        <v>882113</v>
      </c>
      <c r="B28" s="177" t="s">
        <v>591</v>
      </c>
      <c r="C28" s="122"/>
      <c r="D28" s="120"/>
      <c r="E28" s="121"/>
      <c r="F28" s="119"/>
      <c r="G28" s="120"/>
      <c r="H28" s="121"/>
      <c r="I28" s="119"/>
      <c r="J28" s="120"/>
      <c r="K28" s="121"/>
      <c r="L28" s="119"/>
      <c r="M28" s="120"/>
      <c r="N28" s="121"/>
      <c r="O28" s="119"/>
      <c r="P28" s="120"/>
      <c r="Q28" s="121"/>
      <c r="R28" s="119">
        <v>500</v>
      </c>
      <c r="S28" s="120">
        <v>500</v>
      </c>
      <c r="T28" s="122">
        <v>161</v>
      </c>
      <c r="U28" s="118"/>
      <c r="V28" s="123"/>
      <c r="W28" s="118">
        <f t="shared" si="0"/>
        <v>500</v>
      </c>
      <c r="X28" s="118">
        <f t="shared" si="1"/>
        <v>500</v>
      </c>
      <c r="Y28" s="118">
        <f t="shared" si="2"/>
        <v>161</v>
      </c>
      <c r="Z28" s="167">
        <f t="shared" si="4"/>
        <v>32.2</v>
      </c>
    </row>
    <row r="29" spans="1:26" ht="18" customHeight="1">
      <c r="A29" s="175">
        <v>882115</v>
      </c>
      <c r="B29" s="172" t="s">
        <v>592</v>
      </c>
      <c r="C29" s="122"/>
      <c r="D29" s="120"/>
      <c r="E29" s="121"/>
      <c r="F29" s="119"/>
      <c r="G29" s="120"/>
      <c r="H29" s="121"/>
      <c r="I29" s="119"/>
      <c r="J29" s="120"/>
      <c r="K29" s="121"/>
      <c r="L29" s="119"/>
      <c r="M29" s="120"/>
      <c r="N29" s="121"/>
      <c r="O29" s="119"/>
      <c r="P29" s="120"/>
      <c r="Q29" s="121"/>
      <c r="R29" s="119">
        <v>156</v>
      </c>
      <c r="S29" s="120">
        <v>156</v>
      </c>
      <c r="T29" s="122">
        <v>156</v>
      </c>
      <c r="U29" s="118"/>
      <c r="V29" s="123"/>
      <c r="W29" s="118">
        <f t="shared" si="0"/>
        <v>156</v>
      </c>
      <c r="X29" s="118">
        <f t="shared" si="1"/>
        <v>156</v>
      </c>
      <c r="Y29" s="118">
        <f t="shared" si="2"/>
        <v>156</v>
      </c>
      <c r="Z29" s="167">
        <f t="shared" si="4"/>
        <v>100</v>
      </c>
    </row>
    <row r="30" spans="1:26" ht="18" customHeight="1">
      <c r="A30" s="175">
        <v>882116</v>
      </c>
      <c r="B30" s="172" t="s">
        <v>682</v>
      </c>
      <c r="C30" s="122"/>
      <c r="D30" s="120"/>
      <c r="E30" s="121"/>
      <c r="F30" s="119"/>
      <c r="G30" s="120"/>
      <c r="H30" s="121"/>
      <c r="I30" s="119"/>
      <c r="J30" s="120"/>
      <c r="K30" s="121"/>
      <c r="L30" s="119"/>
      <c r="M30" s="120"/>
      <c r="N30" s="121"/>
      <c r="O30" s="119"/>
      <c r="P30" s="120"/>
      <c r="Q30" s="121"/>
      <c r="R30" s="119">
        <v>344</v>
      </c>
      <c r="S30" s="120">
        <v>402</v>
      </c>
      <c r="T30" s="122">
        <v>402</v>
      </c>
      <c r="U30" s="118"/>
      <c r="V30" s="123"/>
      <c r="W30" s="118">
        <f t="shared" si="0"/>
        <v>344</v>
      </c>
      <c r="X30" s="118">
        <f t="shared" si="1"/>
        <v>402</v>
      </c>
      <c r="Y30" s="118">
        <f t="shared" si="2"/>
        <v>402</v>
      </c>
      <c r="Z30" s="167">
        <f t="shared" si="4"/>
        <v>100</v>
      </c>
    </row>
    <row r="31" spans="1:26" ht="18" customHeight="1">
      <c r="A31" s="175">
        <v>882118</v>
      </c>
      <c r="B31" s="172" t="s">
        <v>593</v>
      </c>
      <c r="C31" s="122"/>
      <c r="D31" s="120"/>
      <c r="E31" s="121"/>
      <c r="F31" s="119"/>
      <c r="G31" s="120"/>
      <c r="H31" s="121"/>
      <c r="I31" s="119"/>
      <c r="J31" s="120"/>
      <c r="K31" s="121"/>
      <c r="L31" s="119"/>
      <c r="M31" s="120"/>
      <c r="N31" s="121"/>
      <c r="O31" s="119"/>
      <c r="P31" s="120"/>
      <c r="Q31" s="121"/>
      <c r="R31" s="119"/>
      <c r="S31" s="120">
        <v>157</v>
      </c>
      <c r="T31" s="122">
        <v>162</v>
      </c>
      <c r="U31" s="118"/>
      <c r="V31" s="123"/>
      <c r="W31" s="118"/>
      <c r="X31" s="118">
        <f t="shared" si="1"/>
        <v>157</v>
      </c>
      <c r="Y31" s="118">
        <f t="shared" si="2"/>
        <v>162</v>
      </c>
      <c r="Z31" s="167">
        <f t="shared" si="4"/>
        <v>103.18471337579618</v>
      </c>
    </row>
    <row r="32" spans="1:26" ht="18" customHeight="1">
      <c r="A32" s="175">
        <v>882122</v>
      </c>
      <c r="B32" s="172" t="s">
        <v>595</v>
      </c>
      <c r="C32" s="122"/>
      <c r="D32" s="120"/>
      <c r="E32" s="121"/>
      <c r="F32" s="119"/>
      <c r="G32" s="120"/>
      <c r="H32" s="121"/>
      <c r="I32" s="119"/>
      <c r="J32" s="120"/>
      <c r="K32" s="121"/>
      <c r="L32" s="119"/>
      <c r="M32" s="120"/>
      <c r="N32" s="121"/>
      <c r="O32" s="119"/>
      <c r="P32" s="120"/>
      <c r="Q32" s="121"/>
      <c r="R32" s="119">
        <v>425</v>
      </c>
      <c r="S32" s="120">
        <v>425</v>
      </c>
      <c r="T32" s="122">
        <v>285</v>
      </c>
      <c r="U32" s="118"/>
      <c r="V32" s="123"/>
      <c r="W32" s="118">
        <f t="shared" si="0"/>
        <v>425</v>
      </c>
      <c r="X32" s="118">
        <f t="shared" si="1"/>
        <v>425</v>
      </c>
      <c r="Y32" s="118">
        <f t="shared" si="2"/>
        <v>285</v>
      </c>
      <c r="Z32" s="167">
        <f aca="true" t="shared" si="5" ref="Z32:Z49">Y32/X32*100</f>
        <v>67.05882352941175</v>
      </c>
    </row>
    <row r="33" spans="1:26" ht="18" customHeight="1">
      <c r="A33" s="175">
        <v>882123</v>
      </c>
      <c r="B33" s="172" t="s">
        <v>596</v>
      </c>
      <c r="C33" s="122"/>
      <c r="D33" s="120"/>
      <c r="E33" s="121"/>
      <c r="F33" s="119"/>
      <c r="G33" s="120"/>
      <c r="H33" s="121"/>
      <c r="I33" s="119"/>
      <c r="J33" s="120"/>
      <c r="K33" s="121"/>
      <c r="L33" s="119"/>
      <c r="M33" s="120"/>
      <c r="N33" s="121"/>
      <c r="O33" s="119"/>
      <c r="P33" s="120"/>
      <c r="Q33" s="121"/>
      <c r="R33" s="119">
        <v>100</v>
      </c>
      <c r="S33" s="120">
        <v>100</v>
      </c>
      <c r="T33" s="122">
        <v>65</v>
      </c>
      <c r="U33" s="118"/>
      <c r="V33" s="123"/>
      <c r="W33" s="118">
        <f t="shared" si="0"/>
        <v>100</v>
      </c>
      <c r="X33" s="118">
        <f t="shared" si="1"/>
        <v>100</v>
      </c>
      <c r="Y33" s="118">
        <f t="shared" si="2"/>
        <v>65</v>
      </c>
      <c r="Z33" s="167">
        <f t="shared" si="5"/>
        <v>65</v>
      </c>
    </row>
    <row r="34" spans="1:26" ht="18" customHeight="1">
      <c r="A34" s="175">
        <v>882124</v>
      </c>
      <c r="B34" s="172" t="s">
        <v>597</v>
      </c>
      <c r="C34" s="122"/>
      <c r="D34" s="120"/>
      <c r="E34" s="121"/>
      <c r="F34" s="119"/>
      <c r="G34" s="120"/>
      <c r="H34" s="121"/>
      <c r="I34" s="119"/>
      <c r="J34" s="120"/>
      <c r="K34" s="121"/>
      <c r="L34" s="119"/>
      <c r="M34" s="120"/>
      <c r="N34" s="121"/>
      <c r="O34" s="119"/>
      <c r="P34" s="120"/>
      <c r="Q34" s="121"/>
      <c r="R34" s="119">
        <v>754</v>
      </c>
      <c r="S34" s="120">
        <v>754</v>
      </c>
      <c r="T34" s="122">
        <v>533</v>
      </c>
      <c r="U34" s="118"/>
      <c r="V34" s="123"/>
      <c r="W34" s="118">
        <f t="shared" si="0"/>
        <v>754</v>
      </c>
      <c r="X34" s="118">
        <f t="shared" si="1"/>
        <v>754</v>
      </c>
      <c r="Y34" s="118">
        <f t="shared" si="2"/>
        <v>533</v>
      </c>
      <c r="Z34" s="167">
        <f t="shared" si="5"/>
        <v>70.6896551724138</v>
      </c>
    </row>
    <row r="35" spans="1:26" ht="18" customHeight="1">
      <c r="A35" s="175">
        <v>882129</v>
      </c>
      <c r="B35" s="172" t="s">
        <v>143</v>
      </c>
      <c r="C35" s="122"/>
      <c r="D35" s="120"/>
      <c r="E35" s="121"/>
      <c r="F35" s="119"/>
      <c r="G35" s="120"/>
      <c r="H35" s="121"/>
      <c r="I35" s="119"/>
      <c r="J35" s="120"/>
      <c r="K35" s="121"/>
      <c r="L35" s="119"/>
      <c r="M35" s="120"/>
      <c r="N35" s="121"/>
      <c r="O35" s="119"/>
      <c r="P35" s="120"/>
      <c r="Q35" s="121"/>
      <c r="R35" s="119"/>
      <c r="S35" s="120">
        <v>140</v>
      </c>
      <c r="T35" s="122">
        <v>140</v>
      </c>
      <c r="U35" s="118"/>
      <c r="V35" s="123"/>
      <c r="W35" s="118">
        <f t="shared" si="0"/>
        <v>0</v>
      </c>
      <c r="X35" s="118">
        <f t="shared" si="1"/>
        <v>140</v>
      </c>
      <c r="Y35" s="118">
        <f t="shared" si="2"/>
        <v>140</v>
      </c>
      <c r="Z35" s="167">
        <f t="shared" si="5"/>
        <v>100</v>
      </c>
    </row>
    <row r="36" spans="1:26" ht="18" customHeight="1">
      <c r="A36" s="175">
        <v>882202</v>
      </c>
      <c r="B36" s="172" t="s">
        <v>599</v>
      </c>
      <c r="C36" s="122"/>
      <c r="D36" s="120"/>
      <c r="E36" s="121"/>
      <c r="F36" s="119"/>
      <c r="G36" s="120"/>
      <c r="H36" s="121"/>
      <c r="I36" s="119"/>
      <c r="J36" s="120"/>
      <c r="K36" s="121"/>
      <c r="L36" s="119"/>
      <c r="M36" s="120"/>
      <c r="N36" s="121"/>
      <c r="O36" s="119"/>
      <c r="P36" s="120"/>
      <c r="Q36" s="121"/>
      <c r="R36" s="119">
        <v>500</v>
      </c>
      <c r="S36" s="120">
        <v>442</v>
      </c>
      <c r="T36" s="122">
        <v>269</v>
      </c>
      <c r="U36" s="118"/>
      <c r="V36" s="123"/>
      <c r="W36" s="118">
        <f t="shared" si="0"/>
        <v>500</v>
      </c>
      <c r="X36" s="118">
        <f t="shared" si="1"/>
        <v>442</v>
      </c>
      <c r="Y36" s="118">
        <f t="shared" si="2"/>
        <v>269</v>
      </c>
      <c r="Z36" s="167">
        <f t="shared" si="5"/>
        <v>60.85972850678733</v>
      </c>
    </row>
    <row r="37" spans="1:26" ht="18" customHeight="1">
      <c r="A37" s="175">
        <v>889201</v>
      </c>
      <c r="B37" s="172" t="s">
        <v>600</v>
      </c>
      <c r="C37" s="122">
        <v>204</v>
      </c>
      <c r="D37" s="120">
        <v>204</v>
      </c>
      <c r="E37" s="121">
        <v>204</v>
      </c>
      <c r="F37" s="119">
        <v>50</v>
      </c>
      <c r="G37" s="120">
        <v>50</v>
      </c>
      <c r="H37" s="121">
        <v>49</v>
      </c>
      <c r="I37" s="119">
        <v>10</v>
      </c>
      <c r="J37" s="120">
        <v>19</v>
      </c>
      <c r="K37" s="121">
        <v>19</v>
      </c>
      <c r="L37" s="119"/>
      <c r="M37" s="120"/>
      <c r="N37" s="121"/>
      <c r="O37" s="119"/>
      <c r="P37" s="120"/>
      <c r="Q37" s="121"/>
      <c r="R37" s="119"/>
      <c r="S37" s="120"/>
      <c r="T37" s="122"/>
      <c r="U37" s="118"/>
      <c r="V37" s="123"/>
      <c r="W37" s="118">
        <f t="shared" si="0"/>
        <v>264</v>
      </c>
      <c r="X37" s="118">
        <f t="shared" si="1"/>
        <v>273</v>
      </c>
      <c r="Y37" s="118">
        <f t="shared" si="2"/>
        <v>272</v>
      </c>
      <c r="Z37" s="167">
        <f t="shared" si="5"/>
        <v>99.63369963369964</v>
      </c>
    </row>
    <row r="38" spans="1:26" ht="18" customHeight="1">
      <c r="A38" s="175">
        <v>889921</v>
      </c>
      <c r="B38" s="172" t="s">
        <v>486</v>
      </c>
      <c r="C38" s="122">
        <v>1495</v>
      </c>
      <c r="D38" s="120">
        <v>1170</v>
      </c>
      <c r="E38" s="121">
        <v>1170</v>
      </c>
      <c r="F38" s="119">
        <v>393</v>
      </c>
      <c r="G38" s="120">
        <v>312</v>
      </c>
      <c r="H38" s="121">
        <v>312</v>
      </c>
      <c r="I38" s="119">
        <v>2663</v>
      </c>
      <c r="J38" s="120">
        <v>2670</v>
      </c>
      <c r="K38" s="121">
        <v>1600</v>
      </c>
      <c r="L38" s="119"/>
      <c r="M38" s="120"/>
      <c r="N38" s="121"/>
      <c r="O38" s="119"/>
      <c r="P38" s="120"/>
      <c r="Q38" s="121"/>
      <c r="R38" s="119"/>
      <c r="S38" s="120"/>
      <c r="T38" s="122"/>
      <c r="U38" s="118"/>
      <c r="V38" s="123"/>
      <c r="W38" s="118">
        <f t="shared" si="0"/>
        <v>4551</v>
      </c>
      <c r="X38" s="118">
        <f t="shared" si="1"/>
        <v>4152</v>
      </c>
      <c r="Y38" s="118">
        <f t="shared" si="2"/>
        <v>3082</v>
      </c>
      <c r="Z38" s="167">
        <f t="shared" si="5"/>
        <v>74.22928709055877</v>
      </c>
    </row>
    <row r="39" spans="1:26" ht="18" customHeight="1">
      <c r="A39" s="175">
        <v>889922</v>
      </c>
      <c r="B39" s="172" t="s">
        <v>142</v>
      </c>
      <c r="C39" s="122"/>
      <c r="D39" s="120"/>
      <c r="E39" s="121"/>
      <c r="F39" s="119"/>
      <c r="G39" s="120"/>
      <c r="H39" s="121"/>
      <c r="I39" s="119"/>
      <c r="J39" s="120">
        <v>360</v>
      </c>
      <c r="K39" s="121">
        <v>360</v>
      </c>
      <c r="L39" s="119"/>
      <c r="M39" s="120"/>
      <c r="N39" s="121"/>
      <c r="O39" s="119"/>
      <c r="P39" s="120"/>
      <c r="Q39" s="121"/>
      <c r="R39" s="119"/>
      <c r="S39" s="120"/>
      <c r="T39" s="122"/>
      <c r="U39" s="118"/>
      <c r="V39" s="123"/>
      <c r="W39" s="118"/>
      <c r="X39" s="118">
        <f t="shared" si="1"/>
        <v>360</v>
      </c>
      <c r="Y39" s="118">
        <f t="shared" si="2"/>
        <v>360</v>
      </c>
      <c r="Z39" s="167">
        <f t="shared" si="5"/>
        <v>100</v>
      </c>
    </row>
    <row r="40" spans="1:26" ht="18" customHeight="1">
      <c r="A40" s="175">
        <v>889942</v>
      </c>
      <c r="B40" s="172" t="s">
        <v>601</v>
      </c>
      <c r="C40" s="122"/>
      <c r="D40" s="120"/>
      <c r="E40" s="121"/>
      <c r="F40" s="119"/>
      <c r="G40" s="120"/>
      <c r="H40" s="121"/>
      <c r="I40" s="119"/>
      <c r="J40" s="120"/>
      <c r="K40" s="121"/>
      <c r="L40" s="119"/>
      <c r="M40" s="120"/>
      <c r="N40" s="121"/>
      <c r="O40" s="119"/>
      <c r="P40" s="120"/>
      <c r="Q40" s="121"/>
      <c r="R40" s="119"/>
      <c r="S40" s="120"/>
      <c r="T40" s="122"/>
      <c r="U40" s="118"/>
      <c r="V40" s="123"/>
      <c r="W40" s="118"/>
      <c r="X40" s="118"/>
      <c r="Y40" s="118"/>
      <c r="Z40" s="167"/>
    </row>
    <row r="41" spans="1:26" ht="18" customHeight="1">
      <c r="A41" s="175">
        <v>890301</v>
      </c>
      <c r="B41" s="172" t="s">
        <v>602</v>
      </c>
      <c r="C41" s="122"/>
      <c r="D41" s="120"/>
      <c r="E41" s="121"/>
      <c r="F41" s="119"/>
      <c r="G41" s="120"/>
      <c r="H41" s="121"/>
      <c r="I41" s="119"/>
      <c r="J41" s="120"/>
      <c r="K41" s="121"/>
      <c r="L41" s="119"/>
      <c r="M41" s="120"/>
      <c r="N41" s="121"/>
      <c r="O41" s="119">
        <v>280</v>
      </c>
      <c r="P41" s="120">
        <v>280</v>
      </c>
      <c r="Q41" s="121">
        <v>180</v>
      </c>
      <c r="R41" s="319"/>
      <c r="S41" s="320"/>
      <c r="T41" s="323"/>
      <c r="U41" s="118"/>
      <c r="V41" s="123"/>
      <c r="W41" s="118">
        <f t="shared" si="0"/>
        <v>280</v>
      </c>
      <c r="X41" s="118">
        <f t="shared" si="1"/>
        <v>280</v>
      </c>
      <c r="Y41" s="118">
        <f t="shared" si="2"/>
        <v>180</v>
      </c>
      <c r="Z41" s="167">
        <f t="shared" si="5"/>
        <v>64.28571428571429</v>
      </c>
    </row>
    <row r="42" spans="1:26" ht="18" customHeight="1">
      <c r="A42" s="175">
        <v>890302</v>
      </c>
      <c r="B42" s="172" t="s">
        <v>603</v>
      </c>
      <c r="C42" s="122"/>
      <c r="D42" s="120"/>
      <c r="E42" s="121"/>
      <c r="F42" s="119"/>
      <c r="G42" s="120"/>
      <c r="H42" s="121"/>
      <c r="I42" s="119"/>
      <c r="J42" s="120"/>
      <c r="K42" s="121"/>
      <c r="L42" s="119"/>
      <c r="M42" s="120"/>
      <c r="N42" s="121"/>
      <c r="O42" s="119">
        <v>325</v>
      </c>
      <c r="P42" s="120">
        <v>245</v>
      </c>
      <c r="Q42" s="121">
        <v>175</v>
      </c>
      <c r="R42" s="119"/>
      <c r="S42" s="120"/>
      <c r="T42" s="122"/>
      <c r="U42" s="118"/>
      <c r="V42" s="123"/>
      <c r="W42" s="118">
        <f t="shared" si="0"/>
        <v>325</v>
      </c>
      <c r="X42" s="118">
        <f t="shared" si="1"/>
        <v>245</v>
      </c>
      <c r="Y42" s="118">
        <f t="shared" si="2"/>
        <v>175</v>
      </c>
      <c r="Z42" s="167">
        <f t="shared" si="5"/>
        <v>71.42857142857143</v>
      </c>
    </row>
    <row r="43" spans="1:26" ht="18" customHeight="1">
      <c r="A43" s="321">
        <v>890441</v>
      </c>
      <c r="B43" s="103" t="s">
        <v>138</v>
      </c>
      <c r="C43" s="122"/>
      <c r="D43" s="120">
        <v>76</v>
      </c>
      <c r="E43" s="121">
        <v>75</v>
      </c>
      <c r="F43" s="119"/>
      <c r="G43" s="120">
        <v>10</v>
      </c>
      <c r="H43" s="121">
        <v>10</v>
      </c>
      <c r="I43" s="119"/>
      <c r="J43" s="120"/>
      <c r="K43" s="121"/>
      <c r="L43" s="119"/>
      <c r="M43" s="120"/>
      <c r="N43" s="121"/>
      <c r="O43" s="119"/>
      <c r="P43" s="120"/>
      <c r="Q43" s="121"/>
      <c r="R43" s="119"/>
      <c r="S43" s="120"/>
      <c r="T43" s="122"/>
      <c r="U43" s="118"/>
      <c r="V43" s="123"/>
      <c r="W43" s="118"/>
      <c r="X43" s="118">
        <f t="shared" si="1"/>
        <v>86</v>
      </c>
      <c r="Y43" s="118">
        <f t="shared" si="2"/>
        <v>85</v>
      </c>
      <c r="Z43" s="167">
        <f t="shared" si="5"/>
        <v>98.83720930232558</v>
      </c>
    </row>
    <row r="44" spans="1:26" ht="38.25">
      <c r="A44" s="321">
        <v>890442</v>
      </c>
      <c r="B44" s="174" t="s">
        <v>139</v>
      </c>
      <c r="C44" s="122"/>
      <c r="D44" s="120">
        <v>170</v>
      </c>
      <c r="E44" s="121">
        <v>170</v>
      </c>
      <c r="F44" s="119"/>
      <c r="G44" s="120">
        <v>23</v>
      </c>
      <c r="H44" s="121">
        <v>23</v>
      </c>
      <c r="I44" s="119"/>
      <c r="J44" s="120"/>
      <c r="K44" s="121"/>
      <c r="L44" s="119"/>
      <c r="M44" s="120"/>
      <c r="N44" s="121"/>
      <c r="O44" s="119"/>
      <c r="P44" s="120"/>
      <c r="Q44" s="121"/>
      <c r="R44" s="119"/>
      <c r="S44" s="120"/>
      <c r="T44" s="122"/>
      <c r="U44" s="118"/>
      <c r="V44" s="123"/>
      <c r="W44" s="118"/>
      <c r="X44" s="118">
        <f t="shared" si="1"/>
        <v>193</v>
      </c>
      <c r="Y44" s="118">
        <f t="shared" si="2"/>
        <v>193</v>
      </c>
      <c r="Z44" s="167">
        <f t="shared" si="5"/>
        <v>100</v>
      </c>
    </row>
    <row r="45" spans="1:26" ht="18" customHeight="1">
      <c r="A45" s="175">
        <v>910123</v>
      </c>
      <c r="B45" s="172" t="s">
        <v>604</v>
      </c>
      <c r="C45" s="122">
        <v>347</v>
      </c>
      <c r="D45" s="120">
        <v>380</v>
      </c>
      <c r="E45" s="121">
        <v>380</v>
      </c>
      <c r="F45" s="119">
        <v>93</v>
      </c>
      <c r="G45" s="120">
        <v>103</v>
      </c>
      <c r="H45" s="121">
        <v>101</v>
      </c>
      <c r="I45" s="119">
        <v>115</v>
      </c>
      <c r="J45" s="120">
        <v>115</v>
      </c>
      <c r="K45" s="121">
        <v>21</v>
      </c>
      <c r="L45" s="119"/>
      <c r="M45" s="120"/>
      <c r="N45" s="121"/>
      <c r="O45" s="119"/>
      <c r="P45" s="120"/>
      <c r="Q45" s="121"/>
      <c r="R45" s="119"/>
      <c r="S45" s="120"/>
      <c r="T45" s="122"/>
      <c r="U45" s="118"/>
      <c r="V45" s="123"/>
      <c r="W45" s="118">
        <f t="shared" si="0"/>
        <v>555</v>
      </c>
      <c r="X45" s="118">
        <f t="shared" si="1"/>
        <v>598</v>
      </c>
      <c r="Y45" s="118">
        <f t="shared" si="2"/>
        <v>502</v>
      </c>
      <c r="Z45" s="167">
        <f t="shared" si="5"/>
        <v>83.94648829431438</v>
      </c>
    </row>
    <row r="46" spans="1:26" ht="25.5">
      <c r="A46" s="175">
        <v>910502</v>
      </c>
      <c r="B46" s="174" t="s">
        <v>605</v>
      </c>
      <c r="C46" s="122">
        <v>1695</v>
      </c>
      <c r="D46" s="120">
        <v>2030</v>
      </c>
      <c r="E46" s="121">
        <v>2030</v>
      </c>
      <c r="F46" s="119">
        <v>446</v>
      </c>
      <c r="G46" s="120">
        <v>474</v>
      </c>
      <c r="H46" s="121">
        <v>474</v>
      </c>
      <c r="I46" s="119">
        <v>793</v>
      </c>
      <c r="J46" s="120">
        <v>793</v>
      </c>
      <c r="K46" s="121">
        <v>296</v>
      </c>
      <c r="L46" s="119"/>
      <c r="M46" s="120"/>
      <c r="N46" s="121"/>
      <c r="O46" s="119"/>
      <c r="P46" s="120"/>
      <c r="Q46" s="121"/>
      <c r="R46" s="119"/>
      <c r="S46" s="120"/>
      <c r="T46" s="122"/>
      <c r="U46" s="118"/>
      <c r="V46" s="123"/>
      <c r="W46" s="118">
        <f t="shared" si="0"/>
        <v>2934</v>
      </c>
      <c r="X46" s="118">
        <f t="shared" si="1"/>
        <v>3297</v>
      </c>
      <c r="Y46" s="118">
        <f t="shared" si="2"/>
        <v>2800</v>
      </c>
      <c r="Z46" s="167">
        <f t="shared" si="5"/>
        <v>84.92569002123143</v>
      </c>
    </row>
    <row r="47" spans="1:26" ht="18" customHeight="1">
      <c r="A47" s="175">
        <v>931903</v>
      </c>
      <c r="B47" s="172" t="s">
        <v>606</v>
      </c>
      <c r="C47" s="122"/>
      <c r="D47" s="120"/>
      <c r="E47" s="121"/>
      <c r="F47" s="119"/>
      <c r="G47" s="120"/>
      <c r="H47" s="121"/>
      <c r="I47" s="119"/>
      <c r="J47" s="120"/>
      <c r="K47" s="121"/>
      <c r="L47" s="119"/>
      <c r="M47" s="120"/>
      <c r="N47" s="121"/>
      <c r="O47" s="119">
        <v>675</v>
      </c>
      <c r="P47" s="120">
        <v>1025</v>
      </c>
      <c r="Q47" s="121">
        <v>1000</v>
      </c>
      <c r="R47" s="119"/>
      <c r="S47" s="120"/>
      <c r="T47" s="122"/>
      <c r="U47" s="118"/>
      <c r="V47" s="123"/>
      <c r="W47" s="118">
        <f t="shared" si="0"/>
        <v>675</v>
      </c>
      <c r="X47" s="118">
        <f t="shared" si="1"/>
        <v>1025</v>
      </c>
      <c r="Y47" s="118">
        <f t="shared" si="2"/>
        <v>1000</v>
      </c>
      <c r="Z47" s="167">
        <f t="shared" si="5"/>
        <v>97.5609756097561</v>
      </c>
    </row>
    <row r="48" spans="1:26" ht="18" customHeight="1" thickBot="1">
      <c r="A48" s="175">
        <v>960302</v>
      </c>
      <c r="B48" s="172" t="s">
        <v>607</v>
      </c>
      <c r="C48" s="170"/>
      <c r="D48" s="168"/>
      <c r="E48" s="169"/>
      <c r="F48" s="171"/>
      <c r="G48" s="168"/>
      <c r="H48" s="169"/>
      <c r="I48" s="171">
        <v>102</v>
      </c>
      <c r="J48" s="168">
        <v>102</v>
      </c>
      <c r="K48" s="169">
        <v>46</v>
      </c>
      <c r="L48" s="171"/>
      <c r="M48" s="168"/>
      <c r="N48" s="169"/>
      <c r="O48" s="171"/>
      <c r="P48" s="168"/>
      <c r="Q48" s="169"/>
      <c r="R48" s="171"/>
      <c r="S48" s="168"/>
      <c r="T48" s="170"/>
      <c r="U48" s="325"/>
      <c r="V48" s="178"/>
      <c r="W48" s="118">
        <f t="shared" si="0"/>
        <v>102</v>
      </c>
      <c r="X48" s="118">
        <f t="shared" si="1"/>
        <v>102</v>
      </c>
      <c r="Y48" s="118">
        <f t="shared" si="2"/>
        <v>46</v>
      </c>
      <c r="Z48" s="167">
        <f t="shared" si="5"/>
        <v>45.09803921568628</v>
      </c>
    </row>
    <row r="49" spans="1:26" s="457" customFormat="1" ht="19.5" customHeight="1" thickBot="1">
      <c r="A49" s="447"/>
      <c r="B49" s="453" t="s">
        <v>483</v>
      </c>
      <c r="C49" s="454">
        <f aca="true" t="shared" si="6" ref="C49:T49">SUM(C11:C48)</f>
        <v>10307</v>
      </c>
      <c r="D49" s="454">
        <f t="shared" si="6"/>
        <v>12306</v>
      </c>
      <c r="E49" s="454">
        <f t="shared" si="6"/>
        <v>11789</v>
      </c>
      <c r="F49" s="454">
        <f t="shared" si="6"/>
        <v>2721</v>
      </c>
      <c r="G49" s="454">
        <f t="shared" si="6"/>
        <v>3288</v>
      </c>
      <c r="H49" s="454">
        <f t="shared" si="6"/>
        <v>3180</v>
      </c>
      <c r="I49" s="454">
        <f t="shared" si="6"/>
        <v>17961</v>
      </c>
      <c r="J49" s="454">
        <f t="shared" si="6"/>
        <v>51464</v>
      </c>
      <c r="K49" s="454">
        <f t="shared" si="6"/>
        <v>36910</v>
      </c>
      <c r="L49" s="454">
        <f aca="true" t="shared" si="7" ref="L49:Q49">SUM(L11:L48)</f>
        <v>5051</v>
      </c>
      <c r="M49" s="454">
        <f t="shared" si="7"/>
        <v>5154</v>
      </c>
      <c r="N49" s="454">
        <f t="shared" si="7"/>
        <v>5103</v>
      </c>
      <c r="O49" s="454">
        <f t="shared" si="7"/>
        <v>1280</v>
      </c>
      <c r="P49" s="454">
        <f t="shared" si="7"/>
        <v>1550</v>
      </c>
      <c r="Q49" s="454">
        <f t="shared" si="7"/>
        <v>1355</v>
      </c>
      <c r="R49" s="454">
        <f t="shared" si="6"/>
        <v>4079</v>
      </c>
      <c r="S49" s="454">
        <f t="shared" si="6"/>
        <v>3997</v>
      </c>
      <c r="T49" s="455">
        <f t="shared" si="6"/>
        <v>2751</v>
      </c>
      <c r="U49" s="454">
        <f>SUM(U11:U48)</f>
        <v>3914</v>
      </c>
      <c r="V49" s="455">
        <f>SUM(V11:V48)</f>
        <v>4774</v>
      </c>
      <c r="W49" s="454">
        <f>SUM(W11:W48)</f>
        <v>45313</v>
      </c>
      <c r="X49" s="454">
        <f>SUM(X11:X48)</f>
        <v>82533</v>
      </c>
      <c r="Y49" s="454">
        <f>SUM(Y11:Y48)</f>
        <v>61088</v>
      </c>
      <c r="Z49" s="456">
        <f t="shared" si="5"/>
        <v>74.01645402445082</v>
      </c>
    </row>
    <row r="50" ht="12.75">
      <c r="G50" s="37"/>
    </row>
    <row r="51" ht="12.75">
      <c r="G51" s="37"/>
    </row>
    <row r="52" spans="7:8" ht="12.75">
      <c r="G52" s="37"/>
      <c r="H52" s="259"/>
    </row>
    <row r="53" spans="7:8" ht="12.75">
      <c r="G53" s="37"/>
      <c r="H53" s="259"/>
    </row>
    <row r="54" spans="7:8" ht="12.75">
      <c r="G54" s="37"/>
      <c r="H54" s="259"/>
    </row>
    <row r="55" ht="12.75">
      <c r="H55" s="259"/>
    </row>
  </sheetData>
  <sheetProtection/>
  <mergeCells count="13">
    <mergeCell ref="C8:E8"/>
    <mergeCell ref="I8:K8"/>
    <mergeCell ref="U8:V8"/>
    <mergeCell ref="A2:Z2"/>
    <mergeCell ref="A5:Z5"/>
    <mergeCell ref="W8:Z8"/>
    <mergeCell ref="Z9:Z10"/>
    <mergeCell ref="A3:T3"/>
    <mergeCell ref="R8:T8"/>
    <mergeCell ref="L8:N8"/>
    <mergeCell ref="O8:Q8"/>
    <mergeCell ref="A8:A10"/>
    <mergeCell ref="B8:B10"/>
  </mergeCells>
  <printOptions horizontalCentered="1" verticalCentered="1"/>
  <pageMargins left="0" right="0" top="0.4330708661417323" bottom="0.3937007874015748" header="0.2755905511811024" footer="0.31496062992125984"/>
  <pageSetup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2:AL57"/>
  <sheetViews>
    <sheetView showGridLines="0" zoomScalePageLayoutView="0" workbookViewId="0" topLeftCell="A1">
      <selection activeCell="A2" sqref="A2:U2"/>
    </sheetView>
  </sheetViews>
  <sheetFormatPr defaultColWidth="9.00390625" defaultRowHeight="12.75"/>
  <cols>
    <col min="1" max="1" width="9.125" style="36" customWidth="1"/>
    <col min="2" max="2" width="43.00390625" style="36" customWidth="1"/>
    <col min="3" max="17" width="7.75390625" style="36" customWidth="1"/>
    <col min="18" max="20" width="8.75390625" style="36" customWidth="1"/>
    <col min="21" max="21" width="7.25390625" style="36" customWidth="1"/>
    <col min="22" max="16384" width="9.125" style="36" customWidth="1"/>
  </cols>
  <sheetData>
    <row r="2" spans="1:21" s="107" customFormat="1" ht="12.75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</row>
    <row r="3" spans="1:17" s="107" customFormat="1" ht="12.75">
      <c r="A3" s="504" t="s">
        <v>0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</row>
    <row r="4" spans="2:21" s="107" customFormat="1" ht="12.7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ht="12.75">
      <c r="A5" s="464" t="s">
        <v>749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</row>
    <row r="7" ht="13.5" thickBot="1"/>
    <row r="8" spans="1:38" ht="48.75" customHeight="1" thickBot="1">
      <c r="A8" s="511"/>
      <c r="B8" s="514" t="s">
        <v>484</v>
      </c>
      <c r="C8" s="499" t="s">
        <v>750</v>
      </c>
      <c r="D8" s="518"/>
      <c r="E8" s="519"/>
      <c r="F8" s="499" t="s">
        <v>751</v>
      </c>
      <c r="G8" s="518"/>
      <c r="H8" s="519"/>
      <c r="I8" s="505" t="s">
        <v>752</v>
      </c>
      <c r="J8" s="506"/>
      <c r="K8" s="507"/>
      <c r="L8" s="508" t="s">
        <v>148</v>
      </c>
      <c r="M8" s="509"/>
      <c r="N8" s="510"/>
      <c r="O8" s="508" t="s">
        <v>753</v>
      </c>
      <c r="P8" s="509"/>
      <c r="Q8" s="510"/>
      <c r="R8" s="499" t="s">
        <v>145</v>
      </c>
      <c r="S8" s="500"/>
      <c r="T8" s="500"/>
      <c r="U8" s="501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12.75">
      <c r="A9" s="512"/>
      <c r="B9" s="515"/>
      <c r="C9" s="109" t="s">
        <v>465</v>
      </c>
      <c r="D9" s="109" t="s">
        <v>467</v>
      </c>
      <c r="E9" s="109" t="s">
        <v>468</v>
      </c>
      <c r="F9" s="109" t="s">
        <v>465</v>
      </c>
      <c r="G9" s="109" t="s">
        <v>467</v>
      </c>
      <c r="H9" s="109" t="s">
        <v>468</v>
      </c>
      <c r="I9" s="109" t="s">
        <v>465</v>
      </c>
      <c r="J9" s="109" t="s">
        <v>467</v>
      </c>
      <c r="K9" s="109" t="s">
        <v>468</v>
      </c>
      <c r="L9" s="109" t="s">
        <v>465</v>
      </c>
      <c r="M9" s="109" t="s">
        <v>467</v>
      </c>
      <c r="N9" s="109" t="s">
        <v>468</v>
      </c>
      <c r="O9" s="109" t="s">
        <v>465</v>
      </c>
      <c r="P9" s="109" t="s">
        <v>467</v>
      </c>
      <c r="Q9" s="109" t="s">
        <v>468</v>
      </c>
      <c r="R9" s="111" t="s">
        <v>465</v>
      </c>
      <c r="S9" s="111" t="s">
        <v>467</v>
      </c>
      <c r="T9" s="111" t="s">
        <v>468</v>
      </c>
      <c r="U9" s="502" t="s">
        <v>146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21" ht="13.5" thickBot="1">
      <c r="A10" s="513"/>
      <c r="B10" s="516"/>
      <c r="C10" s="112" t="s">
        <v>469</v>
      </c>
      <c r="D10" s="112" t="s">
        <v>469</v>
      </c>
      <c r="E10" s="112" t="s">
        <v>412</v>
      </c>
      <c r="F10" s="112" t="s">
        <v>469</v>
      </c>
      <c r="G10" s="112" t="s">
        <v>469</v>
      </c>
      <c r="H10" s="112" t="s">
        <v>412</v>
      </c>
      <c r="I10" s="112" t="s">
        <v>469</v>
      </c>
      <c r="J10" s="112" t="s">
        <v>469</v>
      </c>
      <c r="K10" s="112" t="s">
        <v>412</v>
      </c>
      <c r="L10" s="112" t="s">
        <v>469</v>
      </c>
      <c r="M10" s="112" t="s">
        <v>469</v>
      </c>
      <c r="N10" s="112" t="s">
        <v>412</v>
      </c>
      <c r="O10" s="112" t="s">
        <v>469</v>
      </c>
      <c r="P10" s="112" t="s">
        <v>469</v>
      </c>
      <c r="Q10" s="112" t="s">
        <v>412</v>
      </c>
      <c r="R10" s="112" t="s">
        <v>469</v>
      </c>
      <c r="S10" s="112" t="s">
        <v>469</v>
      </c>
      <c r="T10" s="112" t="s">
        <v>412</v>
      </c>
      <c r="U10" s="503"/>
    </row>
    <row r="11" spans="1:21" s="37" customFormat="1" ht="18" customHeight="1">
      <c r="A11" s="175">
        <v>370000</v>
      </c>
      <c r="B11" s="174" t="s">
        <v>579</v>
      </c>
      <c r="C11" s="122">
        <v>2767</v>
      </c>
      <c r="D11" s="120">
        <v>1060</v>
      </c>
      <c r="E11" s="121"/>
      <c r="F11" s="119"/>
      <c r="G11" s="120"/>
      <c r="H11" s="121"/>
      <c r="I11" s="119"/>
      <c r="J11" s="120"/>
      <c r="K11" s="121"/>
      <c r="L11" s="119"/>
      <c r="M11" s="120"/>
      <c r="N11" s="121">
        <v>157</v>
      </c>
      <c r="O11" s="119"/>
      <c r="P11" s="120"/>
      <c r="Q11" s="121"/>
      <c r="R11" s="118">
        <f>C11+F11+I11+L11+O11</f>
        <v>2767</v>
      </c>
      <c r="S11" s="118">
        <f>D11+G11+J11+M11+P11</f>
        <v>1060</v>
      </c>
      <c r="T11" s="118">
        <f>E11+H11+K11+N11+Q11</f>
        <v>157</v>
      </c>
      <c r="U11" s="167">
        <f>T11/S11*100</f>
        <v>14.81132075471698</v>
      </c>
    </row>
    <row r="12" spans="1:21" s="37" customFormat="1" ht="25.5">
      <c r="A12" s="175">
        <v>381103</v>
      </c>
      <c r="B12" s="174" t="s">
        <v>580</v>
      </c>
      <c r="C12" s="122"/>
      <c r="D12" s="120"/>
      <c r="E12" s="121"/>
      <c r="F12" s="119"/>
      <c r="G12" s="120"/>
      <c r="H12" s="121"/>
      <c r="I12" s="119"/>
      <c r="J12" s="120"/>
      <c r="K12" s="121"/>
      <c r="L12" s="119"/>
      <c r="M12" s="120"/>
      <c r="N12" s="121"/>
      <c r="O12" s="119"/>
      <c r="P12" s="120"/>
      <c r="Q12" s="121"/>
      <c r="R12" s="118"/>
      <c r="S12" s="118"/>
      <c r="T12" s="118"/>
      <c r="U12" s="167"/>
    </row>
    <row r="13" spans="1:21" s="37" customFormat="1" ht="12.75">
      <c r="A13" s="175">
        <v>522001</v>
      </c>
      <c r="B13" s="174" t="s">
        <v>140</v>
      </c>
      <c r="C13" s="115"/>
      <c r="D13" s="113"/>
      <c r="E13" s="114"/>
      <c r="F13" s="116"/>
      <c r="G13" s="113"/>
      <c r="H13" s="114"/>
      <c r="I13" s="116"/>
      <c r="J13" s="113"/>
      <c r="K13" s="114"/>
      <c r="L13" s="116"/>
      <c r="M13" s="113"/>
      <c r="N13" s="114"/>
      <c r="O13" s="116"/>
      <c r="P13" s="113"/>
      <c r="Q13" s="114"/>
      <c r="R13" s="118"/>
      <c r="S13" s="118"/>
      <c r="T13" s="118"/>
      <c r="U13" s="166"/>
    </row>
    <row r="14" spans="1:21" s="37" customFormat="1" ht="18" customHeight="1">
      <c r="A14" s="176">
        <v>562912</v>
      </c>
      <c r="B14" s="172" t="s">
        <v>485</v>
      </c>
      <c r="C14" s="115"/>
      <c r="D14" s="113"/>
      <c r="E14" s="114"/>
      <c r="F14" s="116"/>
      <c r="G14" s="113"/>
      <c r="H14" s="114"/>
      <c r="I14" s="116"/>
      <c r="J14" s="113"/>
      <c r="K14" s="114"/>
      <c r="L14" s="116"/>
      <c r="M14" s="113"/>
      <c r="N14" s="114"/>
      <c r="O14" s="116"/>
      <c r="P14" s="113"/>
      <c r="Q14" s="114"/>
      <c r="R14" s="118"/>
      <c r="S14" s="118"/>
      <c r="T14" s="118"/>
      <c r="U14" s="166"/>
    </row>
    <row r="15" spans="1:21" s="37" customFormat="1" ht="18" customHeight="1">
      <c r="A15" s="176">
        <v>562917</v>
      </c>
      <c r="B15" s="172" t="s">
        <v>581</v>
      </c>
      <c r="C15" s="115"/>
      <c r="D15" s="113"/>
      <c r="E15" s="114"/>
      <c r="F15" s="116"/>
      <c r="G15" s="113"/>
      <c r="H15" s="114"/>
      <c r="I15" s="116"/>
      <c r="J15" s="113"/>
      <c r="K15" s="114"/>
      <c r="L15" s="116"/>
      <c r="M15" s="113"/>
      <c r="N15" s="114"/>
      <c r="O15" s="116"/>
      <c r="P15" s="113"/>
      <c r="Q15" s="114"/>
      <c r="R15" s="118"/>
      <c r="S15" s="118"/>
      <c r="T15" s="118"/>
      <c r="U15" s="166"/>
    </row>
    <row r="16" spans="1:21" ht="18" customHeight="1">
      <c r="A16" s="175">
        <v>562920</v>
      </c>
      <c r="B16" s="172" t="s">
        <v>582</v>
      </c>
      <c r="C16" s="115"/>
      <c r="D16" s="113"/>
      <c r="E16" s="114"/>
      <c r="F16" s="116"/>
      <c r="G16" s="113"/>
      <c r="H16" s="114"/>
      <c r="I16" s="116"/>
      <c r="J16" s="113"/>
      <c r="K16" s="114"/>
      <c r="L16" s="116"/>
      <c r="M16" s="113"/>
      <c r="N16" s="114"/>
      <c r="O16" s="116"/>
      <c r="P16" s="113"/>
      <c r="Q16" s="114"/>
      <c r="R16" s="118"/>
      <c r="S16" s="118"/>
      <c r="T16" s="118"/>
      <c r="U16" s="166"/>
    </row>
    <row r="17" spans="1:21" ht="18" customHeight="1">
      <c r="A17" s="175">
        <v>680002</v>
      </c>
      <c r="B17" s="103" t="s">
        <v>141</v>
      </c>
      <c r="C17" s="115"/>
      <c r="D17" s="113"/>
      <c r="E17" s="114"/>
      <c r="F17" s="116"/>
      <c r="G17" s="113"/>
      <c r="H17" s="114"/>
      <c r="I17" s="116"/>
      <c r="J17" s="113"/>
      <c r="K17" s="114"/>
      <c r="L17" s="116"/>
      <c r="M17" s="113"/>
      <c r="N17" s="114"/>
      <c r="O17" s="116"/>
      <c r="P17" s="113"/>
      <c r="Q17" s="114"/>
      <c r="R17" s="118"/>
      <c r="S17" s="118"/>
      <c r="T17" s="118"/>
      <c r="U17" s="166"/>
    </row>
    <row r="18" spans="1:21" ht="18" customHeight="1">
      <c r="A18" s="175">
        <v>811000</v>
      </c>
      <c r="B18" s="172" t="s">
        <v>583</v>
      </c>
      <c r="C18" s="122"/>
      <c r="D18" s="120"/>
      <c r="E18" s="121"/>
      <c r="F18" s="119"/>
      <c r="G18" s="120"/>
      <c r="H18" s="121"/>
      <c r="I18" s="119"/>
      <c r="J18" s="120"/>
      <c r="K18" s="121"/>
      <c r="L18" s="119"/>
      <c r="M18" s="120"/>
      <c r="N18" s="121"/>
      <c r="O18" s="119"/>
      <c r="P18" s="120"/>
      <c r="Q18" s="121"/>
      <c r="R18" s="118"/>
      <c r="S18" s="118"/>
      <c r="T18" s="118"/>
      <c r="U18" s="167"/>
    </row>
    <row r="19" spans="1:21" ht="18" customHeight="1">
      <c r="A19" s="175">
        <v>812900</v>
      </c>
      <c r="B19" s="172" t="s">
        <v>584</v>
      </c>
      <c r="C19" s="122"/>
      <c r="D19" s="120"/>
      <c r="E19" s="121"/>
      <c r="F19" s="119"/>
      <c r="G19" s="120"/>
      <c r="H19" s="121"/>
      <c r="I19" s="119"/>
      <c r="J19" s="120"/>
      <c r="K19" s="121"/>
      <c r="L19" s="119"/>
      <c r="M19" s="120"/>
      <c r="N19" s="121"/>
      <c r="O19" s="119"/>
      <c r="P19" s="120"/>
      <c r="Q19" s="121"/>
      <c r="R19" s="118"/>
      <c r="S19" s="118"/>
      <c r="T19" s="118"/>
      <c r="U19" s="167"/>
    </row>
    <row r="20" spans="1:21" ht="18" customHeight="1">
      <c r="A20" s="175">
        <v>813000</v>
      </c>
      <c r="B20" s="172" t="s">
        <v>585</v>
      </c>
      <c r="C20" s="122"/>
      <c r="D20" s="120"/>
      <c r="E20" s="121"/>
      <c r="F20" s="119"/>
      <c r="G20" s="120"/>
      <c r="H20" s="121"/>
      <c r="I20" s="119"/>
      <c r="J20" s="120"/>
      <c r="K20" s="121"/>
      <c r="L20" s="119"/>
      <c r="M20" s="120"/>
      <c r="N20" s="121"/>
      <c r="O20" s="119"/>
      <c r="P20" s="120"/>
      <c r="Q20" s="121"/>
      <c r="R20" s="118"/>
      <c r="S20" s="118"/>
      <c r="T20" s="118"/>
      <c r="U20" s="167"/>
    </row>
    <row r="21" spans="1:21" ht="18" customHeight="1">
      <c r="A21" s="175">
        <v>841112</v>
      </c>
      <c r="B21" s="172" t="s">
        <v>586</v>
      </c>
      <c r="C21" s="122"/>
      <c r="D21" s="120"/>
      <c r="E21" s="121"/>
      <c r="F21" s="119"/>
      <c r="G21" s="120"/>
      <c r="H21" s="121"/>
      <c r="I21" s="119"/>
      <c r="J21" s="120"/>
      <c r="K21" s="121"/>
      <c r="L21" s="119"/>
      <c r="M21" s="120"/>
      <c r="N21" s="121"/>
      <c r="O21" s="119"/>
      <c r="P21" s="120"/>
      <c r="Q21" s="121"/>
      <c r="R21" s="118"/>
      <c r="S21" s="118"/>
      <c r="T21" s="118"/>
      <c r="U21" s="167"/>
    </row>
    <row r="22" spans="1:21" ht="25.5">
      <c r="A22" s="175">
        <v>841126</v>
      </c>
      <c r="B22" s="174" t="s">
        <v>587</v>
      </c>
      <c r="C22" s="122"/>
      <c r="D22" s="120">
        <v>176</v>
      </c>
      <c r="E22" s="121">
        <v>367</v>
      </c>
      <c r="F22" s="119"/>
      <c r="G22" s="120"/>
      <c r="H22" s="121"/>
      <c r="I22" s="119"/>
      <c r="J22" s="120"/>
      <c r="K22" s="121"/>
      <c r="L22" s="119"/>
      <c r="M22" s="120"/>
      <c r="N22" s="121"/>
      <c r="O22" s="119"/>
      <c r="P22" s="120"/>
      <c r="Q22" s="121"/>
      <c r="R22" s="118">
        <f>C22+F22+I22+L22+O22</f>
        <v>0</v>
      </c>
      <c r="S22" s="118">
        <f>D22+G22+J22+M22+P22</f>
        <v>176</v>
      </c>
      <c r="T22" s="118">
        <f>E22+H22+K22+N22+Q22</f>
        <v>367</v>
      </c>
      <c r="U22" s="167">
        <f>T22/S22*100</f>
        <v>208.52272727272728</v>
      </c>
    </row>
    <row r="23" spans="1:21" ht="18" customHeight="1">
      <c r="A23" s="175">
        <v>841402</v>
      </c>
      <c r="B23" s="172" t="s">
        <v>588</v>
      </c>
      <c r="C23" s="122"/>
      <c r="D23" s="120"/>
      <c r="E23" s="121"/>
      <c r="F23" s="119"/>
      <c r="G23" s="120"/>
      <c r="H23" s="121"/>
      <c r="I23" s="119"/>
      <c r="J23" s="120"/>
      <c r="K23" s="121"/>
      <c r="L23" s="119"/>
      <c r="M23" s="120"/>
      <c r="N23" s="121"/>
      <c r="O23" s="119"/>
      <c r="P23" s="120"/>
      <c r="Q23" s="121"/>
      <c r="R23" s="118"/>
      <c r="S23" s="118"/>
      <c r="T23" s="118"/>
      <c r="U23" s="167"/>
    </row>
    <row r="24" spans="1:21" ht="12.75">
      <c r="A24" s="175">
        <v>841403</v>
      </c>
      <c r="B24" s="174" t="s">
        <v>589</v>
      </c>
      <c r="C24" s="122"/>
      <c r="D24" s="120">
        <v>191</v>
      </c>
      <c r="E24" s="121"/>
      <c r="F24" s="119"/>
      <c r="G24" s="120"/>
      <c r="H24" s="121"/>
      <c r="I24" s="119"/>
      <c r="J24" s="120"/>
      <c r="K24" s="121"/>
      <c r="L24" s="119"/>
      <c r="M24" s="120"/>
      <c r="N24" s="121"/>
      <c r="O24" s="119"/>
      <c r="P24" s="120"/>
      <c r="Q24" s="121"/>
      <c r="R24" s="118"/>
      <c r="S24" s="118">
        <f>D24+G24+J24+M24+P24</f>
        <v>191</v>
      </c>
      <c r="T24" s="118"/>
      <c r="U24" s="167"/>
    </row>
    <row r="25" spans="1:21" ht="12.75">
      <c r="A25" s="175">
        <v>862101</v>
      </c>
      <c r="B25" s="172" t="s">
        <v>590</v>
      </c>
      <c r="C25" s="122"/>
      <c r="D25" s="120"/>
      <c r="E25" s="121"/>
      <c r="F25" s="119"/>
      <c r="G25" s="120"/>
      <c r="H25" s="121"/>
      <c r="I25" s="119"/>
      <c r="J25" s="120"/>
      <c r="K25" s="121"/>
      <c r="L25" s="119"/>
      <c r="M25" s="120"/>
      <c r="N25" s="121"/>
      <c r="O25" s="119"/>
      <c r="P25" s="120"/>
      <c r="Q25" s="121"/>
      <c r="R25" s="118"/>
      <c r="S25" s="118"/>
      <c r="T25" s="118"/>
      <c r="U25" s="167"/>
    </row>
    <row r="26" spans="1:21" ht="12.75">
      <c r="A26" s="175">
        <v>869047</v>
      </c>
      <c r="B26" s="174" t="s">
        <v>137</v>
      </c>
      <c r="C26" s="122"/>
      <c r="D26" s="120"/>
      <c r="E26" s="121"/>
      <c r="F26" s="119"/>
      <c r="G26" s="120"/>
      <c r="H26" s="121"/>
      <c r="I26" s="119"/>
      <c r="J26" s="120"/>
      <c r="K26" s="121"/>
      <c r="L26" s="119"/>
      <c r="M26" s="120"/>
      <c r="N26" s="121"/>
      <c r="O26" s="119"/>
      <c r="P26" s="120"/>
      <c r="Q26" s="121"/>
      <c r="R26" s="118"/>
      <c r="S26" s="118"/>
      <c r="T26" s="118"/>
      <c r="U26" s="167"/>
    </row>
    <row r="27" spans="1:21" ht="18" customHeight="1">
      <c r="A27" s="175">
        <v>882111</v>
      </c>
      <c r="B27" s="172" t="s">
        <v>149</v>
      </c>
      <c r="C27" s="122"/>
      <c r="D27" s="120"/>
      <c r="E27" s="121"/>
      <c r="F27" s="119"/>
      <c r="G27" s="120"/>
      <c r="H27" s="121"/>
      <c r="I27" s="119"/>
      <c r="J27" s="120"/>
      <c r="K27" s="121"/>
      <c r="L27" s="119"/>
      <c r="M27" s="120"/>
      <c r="N27" s="121"/>
      <c r="O27" s="119"/>
      <c r="P27" s="120"/>
      <c r="Q27" s="121"/>
      <c r="R27" s="118"/>
      <c r="S27" s="118"/>
      <c r="T27" s="118"/>
      <c r="U27" s="167"/>
    </row>
    <row r="28" spans="1:21" ht="18" customHeight="1">
      <c r="A28" s="175">
        <v>882113</v>
      </c>
      <c r="B28" s="177" t="s">
        <v>591</v>
      </c>
      <c r="C28" s="122"/>
      <c r="D28" s="120"/>
      <c r="E28" s="121"/>
      <c r="F28" s="119"/>
      <c r="G28" s="120"/>
      <c r="H28" s="121"/>
      <c r="I28" s="119"/>
      <c r="J28" s="120"/>
      <c r="K28" s="121"/>
      <c r="L28" s="119"/>
      <c r="M28" s="120"/>
      <c r="N28" s="121"/>
      <c r="O28" s="119"/>
      <c r="P28" s="120"/>
      <c r="Q28" s="121"/>
      <c r="R28" s="118"/>
      <c r="S28" s="118"/>
      <c r="T28" s="118"/>
      <c r="U28" s="167"/>
    </row>
    <row r="29" spans="1:21" ht="18" customHeight="1">
      <c r="A29" s="175">
        <v>882115</v>
      </c>
      <c r="B29" s="172" t="s">
        <v>592</v>
      </c>
      <c r="C29" s="122"/>
      <c r="D29" s="120"/>
      <c r="E29" s="121"/>
      <c r="F29" s="119"/>
      <c r="G29" s="120"/>
      <c r="H29" s="121"/>
      <c r="I29" s="119"/>
      <c r="J29" s="120"/>
      <c r="K29" s="121"/>
      <c r="L29" s="119"/>
      <c r="M29" s="120"/>
      <c r="N29" s="121"/>
      <c r="O29" s="119"/>
      <c r="P29" s="120"/>
      <c r="Q29" s="121"/>
      <c r="R29" s="118"/>
      <c r="S29" s="118"/>
      <c r="T29" s="118"/>
      <c r="U29" s="167"/>
    </row>
    <row r="30" spans="1:21" ht="18" customHeight="1">
      <c r="A30" s="175">
        <v>882116</v>
      </c>
      <c r="B30" s="172" t="s">
        <v>682</v>
      </c>
      <c r="C30" s="122"/>
      <c r="D30" s="120"/>
      <c r="E30" s="121"/>
      <c r="F30" s="119"/>
      <c r="G30" s="120"/>
      <c r="H30" s="121"/>
      <c r="I30" s="119"/>
      <c r="J30" s="120"/>
      <c r="K30" s="121"/>
      <c r="L30" s="119"/>
      <c r="M30" s="120"/>
      <c r="N30" s="121"/>
      <c r="O30" s="119"/>
      <c r="P30" s="120"/>
      <c r="Q30" s="121"/>
      <c r="R30" s="118"/>
      <c r="S30" s="118"/>
      <c r="T30" s="118"/>
      <c r="U30" s="167"/>
    </row>
    <row r="31" spans="1:21" ht="18" customHeight="1">
      <c r="A31" s="175">
        <v>882118</v>
      </c>
      <c r="B31" s="172" t="s">
        <v>593</v>
      </c>
      <c r="C31" s="122"/>
      <c r="D31" s="120"/>
      <c r="E31" s="121"/>
      <c r="F31" s="119"/>
      <c r="G31" s="120"/>
      <c r="H31" s="121"/>
      <c r="I31" s="119"/>
      <c r="J31" s="120"/>
      <c r="K31" s="121"/>
      <c r="L31" s="119"/>
      <c r="M31" s="120"/>
      <c r="N31" s="121"/>
      <c r="O31" s="119"/>
      <c r="P31" s="120"/>
      <c r="Q31" s="121"/>
      <c r="R31" s="118"/>
      <c r="S31" s="118"/>
      <c r="T31" s="118"/>
      <c r="U31" s="167"/>
    </row>
    <row r="32" spans="1:21" ht="18" customHeight="1">
      <c r="A32" s="175">
        <v>882121</v>
      </c>
      <c r="B32" s="172" t="s">
        <v>594</v>
      </c>
      <c r="C32" s="122"/>
      <c r="D32" s="120"/>
      <c r="E32" s="121"/>
      <c r="F32" s="119"/>
      <c r="G32" s="120"/>
      <c r="H32" s="121"/>
      <c r="I32" s="119"/>
      <c r="J32" s="120"/>
      <c r="K32" s="121"/>
      <c r="L32" s="119"/>
      <c r="M32" s="120"/>
      <c r="N32" s="121"/>
      <c r="O32" s="119"/>
      <c r="P32" s="120"/>
      <c r="Q32" s="121"/>
      <c r="R32" s="118"/>
      <c r="S32" s="118"/>
      <c r="T32" s="118"/>
      <c r="U32" s="167"/>
    </row>
    <row r="33" spans="1:21" ht="18" customHeight="1">
      <c r="A33" s="175">
        <v>882122</v>
      </c>
      <c r="B33" s="172" t="s">
        <v>595</v>
      </c>
      <c r="C33" s="122"/>
      <c r="D33" s="120"/>
      <c r="E33" s="121"/>
      <c r="F33" s="119"/>
      <c r="G33" s="120"/>
      <c r="H33" s="121"/>
      <c r="I33" s="119"/>
      <c r="J33" s="120"/>
      <c r="K33" s="121"/>
      <c r="L33" s="119"/>
      <c r="M33" s="120"/>
      <c r="N33" s="121"/>
      <c r="O33" s="119"/>
      <c r="P33" s="120"/>
      <c r="Q33" s="121"/>
      <c r="R33" s="118"/>
      <c r="S33" s="118"/>
      <c r="T33" s="118"/>
      <c r="U33" s="167"/>
    </row>
    <row r="34" spans="1:21" ht="18" customHeight="1">
      <c r="A34" s="175">
        <v>882123</v>
      </c>
      <c r="B34" s="172" t="s">
        <v>596</v>
      </c>
      <c r="C34" s="122"/>
      <c r="D34" s="120"/>
      <c r="E34" s="121"/>
      <c r="F34" s="119"/>
      <c r="G34" s="120"/>
      <c r="H34" s="121"/>
      <c r="I34" s="119"/>
      <c r="J34" s="120"/>
      <c r="K34" s="121"/>
      <c r="L34" s="119"/>
      <c r="M34" s="120"/>
      <c r="N34" s="121"/>
      <c r="O34" s="119"/>
      <c r="P34" s="120"/>
      <c r="Q34" s="121"/>
      <c r="R34" s="118"/>
      <c r="S34" s="118"/>
      <c r="T34" s="118"/>
      <c r="U34" s="167"/>
    </row>
    <row r="35" spans="1:21" ht="18" customHeight="1">
      <c r="A35" s="175">
        <v>882124</v>
      </c>
      <c r="B35" s="172" t="s">
        <v>597</v>
      </c>
      <c r="C35" s="122"/>
      <c r="D35" s="120"/>
      <c r="E35" s="121"/>
      <c r="F35" s="119"/>
      <c r="G35" s="120"/>
      <c r="H35" s="121"/>
      <c r="I35" s="119"/>
      <c r="J35" s="120"/>
      <c r="K35" s="121"/>
      <c r="L35" s="119"/>
      <c r="M35" s="120"/>
      <c r="N35" s="121"/>
      <c r="O35" s="119"/>
      <c r="P35" s="120"/>
      <c r="Q35" s="121"/>
      <c r="R35" s="118"/>
      <c r="S35" s="118"/>
      <c r="T35" s="118"/>
      <c r="U35" s="167"/>
    </row>
    <row r="36" spans="1:21" ht="18" customHeight="1">
      <c r="A36" s="175">
        <v>882129</v>
      </c>
      <c r="B36" s="172" t="s">
        <v>143</v>
      </c>
      <c r="C36" s="122"/>
      <c r="D36" s="120"/>
      <c r="E36" s="121"/>
      <c r="F36" s="119"/>
      <c r="G36" s="120"/>
      <c r="H36" s="121"/>
      <c r="I36" s="119"/>
      <c r="J36" s="120"/>
      <c r="K36" s="121"/>
      <c r="L36" s="119"/>
      <c r="M36" s="120"/>
      <c r="N36" s="121"/>
      <c r="O36" s="119"/>
      <c r="P36" s="120"/>
      <c r="Q36" s="121"/>
      <c r="R36" s="118"/>
      <c r="S36" s="118"/>
      <c r="T36" s="118"/>
      <c r="U36" s="167"/>
    </row>
    <row r="37" spans="1:21" ht="18" customHeight="1">
      <c r="A37" s="175">
        <v>882202</v>
      </c>
      <c r="B37" s="172" t="s">
        <v>599</v>
      </c>
      <c r="C37" s="122"/>
      <c r="D37" s="120"/>
      <c r="E37" s="121"/>
      <c r="F37" s="119"/>
      <c r="G37" s="120"/>
      <c r="H37" s="121"/>
      <c r="I37" s="119"/>
      <c r="J37" s="120"/>
      <c r="K37" s="121"/>
      <c r="L37" s="119"/>
      <c r="M37" s="120"/>
      <c r="N37" s="121"/>
      <c r="O37" s="119"/>
      <c r="P37" s="120"/>
      <c r="Q37" s="121"/>
      <c r="R37" s="118"/>
      <c r="S37" s="118"/>
      <c r="T37" s="118"/>
      <c r="U37" s="167"/>
    </row>
    <row r="38" spans="1:21" ht="18" customHeight="1">
      <c r="A38" s="175">
        <v>889201</v>
      </c>
      <c r="B38" s="172" t="s">
        <v>600</v>
      </c>
      <c r="C38" s="122"/>
      <c r="D38" s="120"/>
      <c r="E38" s="121"/>
      <c r="F38" s="119"/>
      <c r="G38" s="120"/>
      <c r="H38" s="121"/>
      <c r="I38" s="119"/>
      <c r="J38" s="120"/>
      <c r="K38" s="121"/>
      <c r="L38" s="119"/>
      <c r="M38" s="120"/>
      <c r="N38" s="121"/>
      <c r="O38" s="119"/>
      <c r="P38" s="120"/>
      <c r="Q38" s="121"/>
      <c r="R38" s="118"/>
      <c r="S38" s="118"/>
      <c r="T38" s="118"/>
      <c r="U38" s="167"/>
    </row>
    <row r="39" spans="1:21" ht="18" customHeight="1">
      <c r="A39" s="175">
        <v>889921</v>
      </c>
      <c r="B39" s="172" t="s">
        <v>486</v>
      </c>
      <c r="C39" s="122"/>
      <c r="D39" s="120"/>
      <c r="E39" s="121"/>
      <c r="F39" s="119"/>
      <c r="G39" s="120"/>
      <c r="H39" s="121"/>
      <c r="I39" s="119"/>
      <c r="J39" s="120"/>
      <c r="K39" s="121"/>
      <c r="L39" s="119"/>
      <c r="M39" s="120"/>
      <c r="N39" s="121"/>
      <c r="O39" s="119"/>
      <c r="P39" s="120"/>
      <c r="Q39" s="121"/>
      <c r="R39" s="118"/>
      <c r="S39" s="118"/>
      <c r="T39" s="118"/>
      <c r="U39" s="167"/>
    </row>
    <row r="40" spans="1:21" ht="18" customHeight="1">
      <c r="A40" s="175">
        <v>889922</v>
      </c>
      <c r="B40" s="172" t="s">
        <v>142</v>
      </c>
      <c r="C40" s="122"/>
      <c r="D40" s="120"/>
      <c r="E40" s="121"/>
      <c r="F40" s="119"/>
      <c r="G40" s="120"/>
      <c r="H40" s="121"/>
      <c r="I40" s="119"/>
      <c r="J40" s="120"/>
      <c r="K40" s="121"/>
      <c r="L40" s="119"/>
      <c r="M40" s="120"/>
      <c r="N40" s="121"/>
      <c r="O40" s="119"/>
      <c r="P40" s="120"/>
      <c r="Q40" s="121"/>
      <c r="R40" s="118"/>
      <c r="S40" s="118"/>
      <c r="T40" s="118"/>
      <c r="U40" s="167"/>
    </row>
    <row r="41" spans="1:21" ht="18" customHeight="1">
      <c r="A41" s="175">
        <v>889942</v>
      </c>
      <c r="B41" s="172" t="s">
        <v>601</v>
      </c>
      <c r="C41" s="122"/>
      <c r="D41" s="120"/>
      <c r="E41" s="121"/>
      <c r="F41" s="119"/>
      <c r="G41" s="120"/>
      <c r="H41" s="121"/>
      <c r="I41" s="119"/>
      <c r="J41" s="120"/>
      <c r="K41" s="121"/>
      <c r="L41" s="119">
        <v>360</v>
      </c>
      <c r="M41" s="120">
        <v>360</v>
      </c>
      <c r="N41" s="121"/>
      <c r="O41" s="119">
        <v>840</v>
      </c>
      <c r="P41" s="120">
        <v>840</v>
      </c>
      <c r="Q41" s="121"/>
      <c r="R41" s="118">
        <f>C41+F41+I41+L41+O41</f>
        <v>1200</v>
      </c>
      <c r="S41" s="118">
        <f>D41+G41+J41+M41+P41</f>
        <v>1200</v>
      </c>
      <c r="T41" s="118"/>
      <c r="U41" s="167"/>
    </row>
    <row r="42" spans="1:21" ht="18" customHeight="1">
      <c r="A42" s="175">
        <v>889967</v>
      </c>
      <c r="B42" s="172" t="s">
        <v>598</v>
      </c>
      <c r="C42" s="122"/>
      <c r="D42" s="120"/>
      <c r="E42" s="121"/>
      <c r="F42" s="119"/>
      <c r="G42" s="120"/>
      <c r="H42" s="121"/>
      <c r="I42" s="119"/>
      <c r="J42" s="120"/>
      <c r="K42" s="121"/>
      <c r="L42" s="119"/>
      <c r="M42" s="120"/>
      <c r="N42" s="121"/>
      <c r="O42" s="119"/>
      <c r="P42" s="120"/>
      <c r="Q42" s="121"/>
      <c r="R42" s="118"/>
      <c r="S42" s="118"/>
      <c r="T42" s="118"/>
      <c r="U42" s="167"/>
    </row>
    <row r="43" spans="1:21" ht="18" customHeight="1">
      <c r="A43" s="175">
        <v>890301</v>
      </c>
      <c r="B43" s="172" t="s">
        <v>602</v>
      </c>
      <c r="C43" s="122"/>
      <c r="D43" s="120"/>
      <c r="E43" s="121"/>
      <c r="F43" s="119"/>
      <c r="G43" s="120"/>
      <c r="H43" s="121"/>
      <c r="I43" s="119"/>
      <c r="J43" s="120"/>
      <c r="K43" s="121"/>
      <c r="L43" s="119"/>
      <c r="M43" s="120"/>
      <c r="N43" s="121"/>
      <c r="O43" s="319"/>
      <c r="P43" s="320"/>
      <c r="Q43" s="120"/>
      <c r="R43" s="118"/>
      <c r="S43" s="118"/>
      <c r="T43" s="118"/>
      <c r="U43" s="167"/>
    </row>
    <row r="44" spans="1:21" ht="18" customHeight="1">
      <c r="A44" s="175">
        <v>890302</v>
      </c>
      <c r="B44" s="172" t="s">
        <v>603</v>
      </c>
      <c r="C44" s="122"/>
      <c r="D44" s="120"/>
      <c r="E44" s="121"/>
      <c r="F44" s="119"/>
      <c r="G44" s="120"/>
      <c r="H44" s="121"/>
      <c r="I44" s="119"/>
      <c r="J44" s="120"/>
      <c r="K44" s="121"/>
      <c r="L44" s="119"/>
      <c r="M44" s="120"/>
      <c r="N44" s="121"/>
      <c r="O44" s="119"/>
      <c r="P44" s="120"/>
      <c r="Q44" s="121"/>
      <c r="R44" s="118"/>
      <c r="S44" s="118"/>
      <c r="T44" s="118"/>
      <c r="U44" s="167"/>
    </row>
    <row r="45" spans="1:21" ht="18" customHeight="1">
      <c r="A45" s="321">
        <v>890441</v>
      </c>
      <c r="B45" s="103" t="s">
        <v>138</v>
      </c>
      <c r="C45" s="122"/>
      <c r="D45" s="120"/>
      <c r="E45" s="121"/>
      <c r="F45" s="119"/>
      <c r="G45" s="120"/>
      <c r="H45" s="121"/>
      <c r="I45" s="119"/>
      <c r="J45" s="120"/>
      <c r="K45" s="121"/>
      <c r="L45" s="119"/>
      <c r="M45" s="120"/>
      <c r="N45" s="121"/>
      <c r="O45" s="119"/>
      <c r="P45" s="120"/>
      <c r="Q45" s="121"/>
      <c r="R45" s="118"/>
      <c r="S45" s="118"/>
      <c r="T45" s="118"/>
      <c r="U45" s="167"/>
    </row>
    <row r="46" spans="1:21" ht="25.5">
      <c r="A46" s="321">
        <v>890442</v>
      </c>
      <c r="B46" s="174" t="s">
        <v>139</v>
      </c>
      <c r="C46" s="122"/>
      <c r="D46" s="120"/>
      <c r="E46" s="121"/>
      <c r="F46" s="119"/>
      <c r="G46" s="120"/>
      <c r="H46" s="121"/>
      <c r="I46" s="119"/>
      <c r="J46" s="120"/>
      <c r="K46" s="121"/>
      <c r="L46" s="119"/>
      <c r="M46" s="120"/>
      <c r="N46" s="121"/>
      <c r="O46" s="119"/>
      <c r="P46" s="120"/>
      <c r="Q46" s="121"/>
      <c r="R46" s="118"/>
      <c r="S46" s="118"/>
      <c r="T46" s="118"/>
      <c r="U46" s="167"/>
    </row>
    <row r="47" spans="1:21" ht="18" customHeight="1">
      <c r="A47" s="175">
        <v>910123</v>
      </c>
      <c r="B47" s="172" t="s">
        <v>604</v>
      </c>
      <c r="C47" s="122"/>
      <c r="D47" s="120"/>
      <c r="E47" s="121"/>
      <c r="F47" s="119"/>
      <c r="G47" s="120"/>
      <c r="H47" s="121"/>
      <c r="I47" s="119"/>
      <c r="J47" s="120"/>
      <c r="K47" s="121"/>
      <c r="L47" s="119"/>
      <c r="M47" s="120"/>
      <c r="N47" s="121"/>
      <c r="O47" s="119"/>
      <c r="P47" s="120"/>
      <c r="Q47" s="121"/>
      <c r="R47" s="118"/>
      <c r="S47" s="118"/>
      <c r="T47" s="118"/>
      <c r="U47" s="167"/>
    </row>
    <row r="48" spans="1:21" ht="25.5">
      <c r="A48" s="175">
        <v>910502</v>
      </c>
      <c r="B48" s="174" t="s">
        <v>605</v>
      </c>
      <c r="C48" s="122"/>
      <c r="D48" s="120"/>
      <c r="E48" s="121"/>
      <c r="F48" s="119"/>
      <c r="G48" s="120"/>
      <c r="H48" s="121"/>
      <c r="I48" s="119"/>
      <c r="J48" s="120"/>
      <c r="K48" s="121"/>
      <c r="L48" s="119"/>
      <c r="M48" s="120"/>
      <c r="N48" s="121"/>
      <c r="O48" s="119"/>
      <c r="P48" s="120"/>
      <c r="Q48" s="121"/>
      <c r="R48" s="118"/>
      <c r="S48" s="118"/>
      <c r="T48" s="118"/>
      <c r="U48" s="167"/>
    </row>
    <row r="49" spans="1:21" ht="18" customHeight="1">
      <c r="A49" s="175">
        <v>931903</v>
      </c>
      <c r="B49" s="172" t="s">
        <v>606</v>
      </c>
      <c r="C49" s="122"/>
      <c r="D49" s="120"/>
      <c r="E49" s="121"/>
      <c r="F49" s="119"/>
      <c r="G49" s="120"/>
      <c r="H49" s="121"/>
      <c r="I49" s="119"/>
      <c r="J49" s="120"/>
      <c r="K49" s="121"/>
      <c r="L49" s="119"/>
      <c r="M49" s="120"/>
      <c r="N49" s="121"/>
      <c r="O49" s="119"/>
      <c r="P49" s="120"/>
      <c r="Q49" s="121"/>
      <c r="R49" s="118"/>
      <c r="S49" s="118"/>
      <c r="T49" s="118"/>
      <c r="U49" s="167"/>
    </row>
    <row r="50" spans="1:21" ht="18" customHeight="1" thickBot="1">
      <c r="A50" s="175">
        <v>960302</v>
      </c>
      <c r="B50" s="172" t="s">
        <v>607</v>
      </c>
      <c r="C50" s="170"/>
      <c r="D50" s="168"/>
      <c r="E50" s="169"/>
      <c r="F50" s="171"/>
      <c r="G50" s="168"/>
      <c r="H50" s="169"/>
      <c r="I50" s="171"/>
      <c r="J50" s="168"/>
      <c r="K50" s="169"/>
      <c r="L50" s="171"/>
      <c r="M50" s="168"/>
      <c r="N50" s="169"/>
      <c r="O50" s="171"/>
      <c r="P50" s="168"/>
      <c r="Q50" s="169"/>
      <c r="R50" s="118"/>
      <c r="S50" s="118"/>
      <c r="T50" s="118"/>
      <c r="U50" s="167"/>
    </row>
    <row r="51" spans="1:21" s="457" customFormat="1" ht="19.5" customHeight="1" thickBot="1">
      <c r="A51" s="447"/>
      <c r="B51" s="453" t="s">
        <v>483</v>
      </c>
      <c r="C51" s="454">
        <f aca="true" t="shared" si="0" ref="C51:T51">SUM(C11:C50)</f>
        <v>2767</v>
      </c>
      <c r="D51" s="454">
        <f t="shared" si="0"/>
        <v>1427</v>
      </c>
      <c r="E51" s="454">
        <f t="shared" si="0"/>
        <v>367</v>
      </c>
      <c r="F51" s="454"/>
      <c r="G51" s="454"/>
      <c r="H51" s="454"/>
      <c r="I51" s="454"/>
      <c r="J51" s="454"/>
      <c r="K51" s="454"/>
      <c r="L51" s="454">
        <f t="shared" si="0"/>
        <v>360</v>
      </c>
      <c r="M51" s="454">
        <f t="shared" si="0"/>
        <v>360</v>
      </c>
      <c r="N51" s="454">
        <f t="shared" si="0"/>
        <v>157</v>
      </c>
      <c r="O51" s="454">
        <f t="shared" si="0"/>
        <v>840</v>
      </c>
      <c r="P51" s="454">
        <f t="shared" si="0"/>
        <v>840</v>
      </c>
      <c r="Q51" s="454"/>
      <c r="R51" s="454">
        <f t="shared" si="0"/>
        <v>3967</v>
      </c>
      <c r="S51" s="454">
        <f t="shared" si="0"/>
        <v>2627</v>
      </c>
      <c r="T51" s="454">
        <f t="shared" si="0"/>
        <v>524</v>
      </c>
      <c r="U51" s="456">
        <f>T51/S51*100</f>
        <v>19.946707270650933</v>
      </c>
    </row>
    <row r="52" ht="12.75">
      <c r="G52" s="37"/>
    </row>
    <row r="53" ht="12.75">
      <c r="G53" s="37"/>
    </row>
    <row r="54" spans="7:8" ht="12.75">
      <c r="G54" s="37"/>
      <c r="H54" s="259"/>
    </row>
    <row r="55" spans="7:8" ht="12.75">
      <c r="G55" s="37"/>
      <c r="H55" s="259"/>
    </row>
    <row r="56" spans="7:8" ht="12.75">
      <c r="G56" s="37"/>
      <c r="H56" s="259"/>
    </row>
    <row r="57" ht="12.75">
      <c r="H57" s="259"/>
    </row>
  </sheetData>
  <sheetProtection/>
  <mergeCells count="12">
    <mergeCell ref="I8:K8"/>
    <mergeCell ref="F8:H8"/>
    <mergeCell ref="A2:U2"/>
    <mergeCell ref="A5:U5"/>
    <mergeCell ref="R8:U8"/>
    <mergeCell ref="U9:U10"/>
    <mergeCell ref="A3:Q3"/>
    <mergeCell ref="O8:Q8"/>
    <mergeCell ref="L8:N8"/>
    <mergeCell ref="A8:A10"/>
    <mergeCell ref="B8:B10"/>
    <mergeCell ref="C8:E8"/>
  </mergeCells>
  <printOptions horizontalCentered="1" verticalCentered="1"/>
  <pageMargins left="0" right="0" top="0.4330708661417323" bottom="0.3937007874015748" header="0.2755905511811024" footer="0.31496062992125984"/>
  <pageSetup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I47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2" width="9.125" style="54" customWidth="1"/>
    <col min="3" max="3" width="23.125" style="54" customWidth="1"/>
    <col min="4" max="4" width="22.00390625" style="54" customWidth="1"/>
    <col min="5" max="5" width="9.375" style="54" customWidth="1"/>
    <col min="6" max="6" width="9.25390625" style="54" customWidth="1"/>
    <col min="7" max="7" width="9.125" style="54" customWidth="1"/>
    <col min="8" max="8" width="7.375" style="54" customWidth="1"/>
    <col min="9" max="9" width="6.00390625" style="54" hidden="1" customWidth="1"/>
    <col min="10" max="16384" width="9.125" style="54" customWidth="1"/>
  </cols>
  <sheetData>
    <row r="1" spans="5:6" ht="15.75">
      <c r="E1" s="231"/>
      <c r="F1" s="56"/>
    </row>
    <row r="2" ht="15.75">
      <c r="G2" s="56"/>
    </row>
    <row r="3" spans="1:8" ht="15.75">
      <c r="A3" s="474"/>
      <c r="B3" s="474"/>
      <c r="C3" s="474"/>
      <c r="D3" s="474"/>
      <c r="E3" s="474"/>
      <c r="F3" s="474"/>
      <c r="G3" s="474"/>
      <c r="H3" s="474"/>
    </row>
    <row r="4" spans="1:8" ht="15.75">
      <c r="A4" s="469" t="s">
        <v>1</v>
      </c>
      <c r="B4" s="469"/>
      <c r="C4" s="469"/>
      <c r="D4" s="469"/>
      <c r="E4" s="469"/>
      <c r="F4" s="469"/>
      <c r="G4" s="469"/>
      <c r="H4" s="469"/>
    </row>
    <row r="5" ht="12.75" customHeight="1"/>
    <row r="6" spans="1:8" ht="15.75">
      <c r="A6" s="474" t="s">
        <v>762</v>
      </c>
      <c r="B6" s="474"/>
      <c r="C6" s="474"/>
      <c r="D6" s="474"/>
      <c r="E6" s="474"/>
      <c r="F6" s="474"/>
      <c r="G6" s="474"/>
      <c r="H6" s="474"/>
    </row>
    <row r="7" spans="1:8" ht="15.75">
      <c r="A7" s="474" t="s">
        <v>371</v>
      </c>
      <c r="B7" s="474"/>
      <c r="C7" s="474"/>
      <c r="D7" s="474"/>
      <c r="E7" s="474"/>
      <c r="F7" s="474"/>
      <c r="G7" s="474"/>
      <c r="H7" s="474"/>
    </row>
    <row r="8" spans="1:8" ht="15.75">
      <c r="A8" s="55"/>
      <c r="B8" s="55"/>
      <c r="C8" s="55"/>
      <c r="D8" s="55"/>
      <c r="E8" s="55"/>
      <c r="F8" s="55"/>
      <c r="G8" s="55"/>
      <c r="H8" s="55"/>
    </row>
    <row r="9" ht="15.75">
      <c r="G9" s="55" t="s">
        <v>372</v>
      </c>
    </row>
    <row r="10" spans="1:8" ht="15.75">
      <c r="A10" s="528" t="s">
        <v>408</v>
      </c>
      <c r="B10" s="529"/>
      <c r="C10" s="529"/>
      <c r="D10" s="529"/>
      <c r="E10" s="534" t="s">
        <v>465</v>
      </c>
      <c r="F10" s="534" t="s">
        <v>382</v>
      </c>
      <c r="G10" s="525" t="s">
        <v>370</v>
      </c>
      <c r="H10" s="525" t="s">
        <v>383</v>
      </c>
    </row>
    <row r="11" spans="1:8" ht="15.75">
      <c r="A11" s="530"/>
      <c r="B11" s="531"/>
      <c r="C11" s="531"/>
      <c r="D11" s="531"/>
      <c r="E11" s="535"/>
      <c r="F11" s="535"/>
      <c r="G11" s="526"/>
      <c r="H11" s="526"/>
    </row>
    <row r="12" spans="1:8" ht="15.75">
      <c r="A12" s="532"/>
      <c r="B12" s="533"/>
      <c r="C12" s="533"/>
      <c r="D12" s="533"/>
      <c r="E12" s="522" t="s">
        <v>404</v>
      </c>
      <c r="F12" s="523"/>
      <c r="G12" s="527"/>
      <c r="H12" s="527"/>
    </row>
    <row r="13" s="52" customFormat="1" ht="15.75">
      <c r="A13" s="52" t="s">
        <v>373</v>
      </c>
    </row>
    <row r="14" ht="13.5" customHeight="1"/>
    <row r="15" spans="1:8" ht="15.75">
      <c r="A15" s="50" t="s">
        <v>20</v>
      </c>
      <c r="B15" s="50"/>
      <c r="C15" s="49"/>
      <c r="D15" s="56"/>
      <c r="E15" s="54">
        <v>5000</v>
      </c>
      <c r="F15" s="54">
        <v>5000</v>
      </c>
      <c r="G15" s="54">
        <v>5000</v>
      </c>
      <c r="H15" s="86">
        <f>G15/F15*100</f>
        <v>100</v>
      </c>
    </row>
    <row r="16" spans="1:8" ht="15.75">
      <c r="A16" s="28" t="s">
        <v>374</v>
      </c>
      <c r="B16" s="28"/>
      <c r="C16" s="356"/>
      <c r="D16" s="52"/>
      <c r="E16" s="87">
        <v>10</v>
      </c>
      <c r="F16" s="54">
        <v>10</v>
      </c>
      <c r="H16" s="86"/>
    </row>
    <row r="17" spans="1:8" ht="15.75">
      <c r="A17" s="28" t="s">
        <v>375</v>
      </c>
      <c r="B17" s="28"/>
      <c r="C17" s="356"/>
      <c r="D17" s="52"/>
      <c r="E17" s="87">
        <v>41</v>
      </c>
      <c r="F17" s="54">
        <v>41</v>
      </c>
      <c r="H17" s="86"/>
    </row>
    <row r="18" spans="1:8" ht="15.75">
      <c r="A18" s="28" t="s">
        <v>763</v>
      </c>
      <c r="B18" s="28"/>
      <c r="C18" s="356"/>
      <c r="E18" s="87"/>
      <c r="F18" s="54">
        <v>83</v>
      </c>
      <c r="G18" s="54">
        <v>83</v>
      </c>
      <c r="H18" s="86">
        <f>G18/F18*100</f>
        <v>100</v>
      </c>
    </row>
    <row r="19" spans="1:8" ht="15.75">
      <c r="A19" s="28" t="s">
        <v>19</v>
      </c>
      <c r="B19" s="28"/>
      <c r="C19" s="356"/>
      <c r="F19" s="54">
        <v>20</v>
      </c>
      <c r="G19" s="54">
        <v>20</v>
      </c>
      <c r="H19" s="86">
        <f>G19/F19*100</f>
        <v>100</v>
      </c>
    </row>
    <row r="20" ht="13.5" customHeight="1"/>
    <row r="21" spans="1:8" ht="29.25" customHeight="1">
      <c r="A21" s="524" t="s">
        <v>376</v>
      </c>
      <c r="B21" s="524"/>
      <c r="C21" s="524"/>
      <c r="D21" s="524"/>
      <c r="E21" s="53">
        <f>SUM(E15:E20)</f>
        <v>5051</v>
      </c>
      <c r="F21" s="53">
        <f>SUM(F15:F20)</f>
        <v>5154</v>
      </c>
      <c r="G21" s="53">
        <f>SUM(G15:G20)</f>
        <v>5103</v>
      </c>
      <c r="H21" s="57">
        <f>G21/F21*100</f>
        <v>99.0104772991851</v>
      </c>
    </row>
    <row r="22" ht="13.5" customHeight="1"/>
    <row r="23" spans="1:8" ht="13.5" customHeight="1">
      <c r="A23" s="185" t="s">
        <v>611</v>
      </c>
      <c r="E23" s="53">
        <f>E21</f>
        <v>5051</v>
      </c>
      <c r="F23" s="53">
        <f>F21</f>
        <v>5154</v>
      </c>
      <c r="G23" s="53">
        <f>G21</f>
        <v>5103</v>
      </c>
      <c r="H23" s="57">
        <f>G23/F23*100</f>
        <v>99.0104772991851</v>
      </c>
    </row>
    <row r="24" ht="13.5" customHeight="1"/>
    <row r="25" spans="1:5" ht="15.75">
      <c r="A25" s="52" t="s">
        <v>377</v>
      </c>
      <c r="E25" s="53"/>
    </row>
    <row r="26" ht="13.5" customHeight="1"/>
    <row r="27" spans="1:8" ht="15.75">
      <c r="A27" s="50" t="s">
        <v>378</v>
      </c>
      <c r="B27" s="50"/>
      <c r="E27" s="54">
        <v>325</v>
      </c>
      <c r="F27" s="54">
        <v>325</v>
      </c>
      <c r="G27" s="54">
        <v>175</v>
      </c>
      <c r="H27" s="86">
        <f>G27/F27*100</f>
        <v>53.84615384615385</v>
      </c>
    </row>
    <row r="28" ht="13.5" customHeight="1">
      <c r="H28" s="86"/>
    </row>
    <row r="29" spans="1:9" ht="15.75">
      <c r="A29" s="51" t="s">
        <v>379</v>
      </c>
      <c r="B29" s="51"/>
      <c r="C29" s="51"/>
      <c r="D29" s="51"/>
      <c r="E29" s="51">
        <v>45</v>
      </c>
      <c r="F29" s="54">
        <v>45</v>
      </c>
      <c r="G29" s="51">
        <v>45</v>
      </c>
      <c r="H29" s="86">
        <f aca="true" t="shared" si="0" ref="H29:H34">G29/F29*100</f>
        <v>100</v>
      </c>
      <c r="I29" s="51"/>
    </row>
    <row r="30" spans="1:9" ht="15.75">
      <c r="A30" s="51" t="s">
        <v>681</v>
      </c>
      <c r="B30" s="51"/>
      <c r="C30" s="51"/>
      <c r="D30" s="51"/>
      <c r="E30" s="51">
        <v>45</v>
      </c>
      <c r="F30" s="54">
        <v>45</v>
      </c>
      <c r="G30" s="51">
        <v>45</v>
      </c>
      <c r="H30" s="86">
        <f t="shared" si="0"/>
        <v>100</v>
      </c>
      <c r="I30" s="51"/>
    </row>
    <row r="31" spans="1:9" ht="15.75">
      <c r="A31" s="51" t="s">
        <v>380</v>
      </c>
      <c r="B31" s="51"/>
      <c r="C31" s="51"/>
      <c r="D31" s="51"/>
      <c r="E31" s="51">
        <v>45</v>
      </c>
      <c r="F31" s="54">
        <v>65</v>
      </c>
      <c r="G31" s="51">
        <v>65</v>
      </c>
      <c r="H31" s="86">
        <f t="shared" si="0"/>
        <v>100</v>
      </c>
      <c r="I31" s="51"/>
    </row>
    <row r="32" spans="1:9" ht="15.75">
      <c r="A32" s="51" t="s">
        <v>608</v>
      </c>
      <c r="B32" s="51"/>
      <c r="C32" s="51"/>
      <c r="D32" s="51"/>
      <c r="E32" s="51">
        <v>45</v>
      </c>
      <c r="F32" s="54">
        <v>45</v>
      </c>
      <c r="G32" s="51"/>
      <c r="H32" s="86"/>
      <c r="I32" s="51"/>
    </row>
    <row r="33" spans="1:9" ht="15.75">
      <c r="A33" s="51" t="s">
        <v>609</v>
      </c>
      <c r="B33" s="51"/>
      <c r="C33" s="51"/>
      <c r="D33" s="51"/>
      <c r="E33" s="51">
        <v>25</v>
      </c>
      <c r="F33" s="54">
        <v>25</v>
      </c>
      <c r="G33" s="51">
        <v>25</v>
      </c>
      <c r="H33" s="86">
        <f t="shared" si="0"/>
        <v>100</v>
      </c>
      <c r="I33" s="51"/>
    </row>
    <row r="34" spans="1:9" ht="15.75">
      <c r="A34" s="51" t="s">
        <v>610</v>
      </c>
      <c r="B34" s="51"/>
      <c r="C34" s="51"/>
      <c r="D34" s="51"/>
      <c r="E34" s="51">
        <v>650</v>
      </c>
      <c r="F34" s="54">
        <v>1000</v>
      </c>
      <c r="G34" s="51">
        <f>975+25</f>
        <v>1000</v>
      </c>
      <c r="H34" s="86">
        <f t="shared" si="0"/>
        <v>100</v>
      </c>
      <c r="I34" s="51"/>
    </row>
    <row r="35" spans="1:9" ht="15.75">
      <c r="A35" s="51" t="s">
        <v>330</v>
      </c>
      <c r="B35" s="51"/>
      <c r="C35" s="51"/>
      <c r="D35" s="51"/>
      <c r="E35" s="51">
        <v>100</v>
      </c>
      <c r="G35" s="51"/>
      <c r="H35" s="86"/>
      <c r="I35" s="51"/>
    </row>
    <row r="36" ht="13.5" customHeight="1"/>
    <row r="37" spans="1:8" ht="27.75" customHeight="1">
      <c r="A37" s="524" t="s">
        <v>381</v>
      </c>
      <c r="B37" s="524"/>
      <c r="C37" s="524"/>
      <c r="D37" s="524"/>
      <c r="E37" s="53">
        <f>SUM(E27:E36)</f>
        <v>1280</v>
      </c>
      <c r="F37" s="53">
        <f>SUM(F27:F36)</f>
        <v>1550</v>
      </c>
      <c r="G37" s="53">
        <f>SUM(G27:G36)</f>
        <v>1355</v>
      </c>
      <c r="H37" s="57">
        <f>G37/F37*100</f>
        <v>87.41935483870968</v>
      </c>
    </row>
    <row r="38" spans="1:8" ht="12.75" customHeight="1">
      <c r="A38" s="52"/>
      <c r="E38" s="53"/>
      <c r="G38" s="53"/>
      <c r="H38" s="53"/>
    </row>
    <row r="39" spans="1:8" ht="15.75">
      <c r="A39" s="49" t="s">
        <v>331</v>
      </c>
      <c r="E39" s="53"/>
      <c r="G39" s="53"/>
      <c r="H39" s="53"/>
    </row>
    <row r="40" spans="1:8" ht="12.75" customHeight="1">
      <c r="A40" s="49"/>
      <c r="E40" s="53"/>
      <c r="G40" s="53"/>
      <c r="H40" s="53"/>
    </row>
    <row r="41" spans="1:8" ht="15.75">
      <c r="A41" s="54" t="s">
        <v>332</v>
      </c>
      <c r="E41" s="87">
        <v>360</v>
      </c>
      <c r="F41" s="54">
        <v>360</v>
      </c>
      <c r="G41" s="87"/>
      <c r="H41" s="86"/>
    </row>
    <row r="42" spans="1:8" ht="12.75" customHeight="1">
      <c r="A42" s="356" t="s">
        <v>21</v>
      </c>
      <c r="E42" s="87"/>
      <c r="G42" s="87">
        <v>157</v>
      </c>
      <c r="H42" s="87"/>
    </row>
    <row r="43" spans="1:8" ht="30.75" customHeight="1">
      <c r="A43" s="524" t="s">
        <v>333</v>
      </c>
      <c r="B43" s="524"/>
      <c r="C43" s="524"/>
      <c r="D43" s="524"/>
      <c r="E43" s="52">
        <f>SUM(E41)</f>
        <v>360</v>
      </c>
      <c r="F43" s="52">
        <f>SUM(F41)</f>
        <v>360</v>
      </c>
      <c r="G43" s="53">
        <f>G42</f>
        <v>157</v>
      </c>
      <c r="H43" s="57">
        <f>G43/F43*100</f>
        <v>43.611111111111114</v>
      </c>
    </row>
    <row r="44" spans="1:8" ht="12.75" customHeight="1">
      <c r="A44" s="49"/>
      <c r="E44" s="52"/>
      <c r="F44" s="52"/>
      <c r="G44" s="53"/>
      <c r="H44" s="57"/>
    </row>
    <row r="45" spans="1:8" ht="15.75">
      <c r="A45" s="52" t="s">
        <v>334</v>
      </c>
      <c r="E45" s="52">
        <f>E43</f>
        <v>360</v>
      </c>
      <c r="F45" s="52">
        <f>F43</f>
        <v>360</v>
      </c>
      <c r="G45" s="52">
        <f>G43</f>
        <v>157</v>
      </c>
      <c r="H45" s="57">
        <f>G45/F45*100</f>
        <v>43.611111111111114</v>
      </c>
    </row>
    <row r="46" spans="1:8" ht="12.75" customHeight="1">
      <c r="A46" s="52"/>
      <c r="E46" s="53"/>
      <c r="G46" s="53"/>
      <c r="H46" s="53"/>
    </row>
    <row r="47" spans="1:8" s="52" customFormat="1" ht="15.75">
      <c r="A47" s="52" t="s">
        <v>493</v>
      </c>
      <c r="E47" s="53">
        <f>E23+E37</f>
        <v>6331</v>
      </c>
      <c r="F47" s="53">
        <f>F23+F37+F45</f>
        <v>7064</v>
      </c>
      <c r="G47" s="53">
        <f>G23+G37+G45</f>
        <v>6615</v>
      </c>
      <c r="H47" s="57">
        <f>G47/F47*100</f>
        <v>93.64382785956965</v>
      </c>
    </row>
  </sheetData>
  <sheetProtection/>
  <mergeCells count="13">
    <mergeCell ref="A43:D43"/>
    <mergeCell ref="A3:H3"/>
    <mergeCell ref="G10:G12"/>
    <mergeCell ref="H10:H12"/>
    <mergeCell ref="A6:H6"/>
    <mergeCell ref="A7:H7"/>
    <mergeCell ref="A10:D12"/>
    <mergeCell ref="E10:E11"/>
    <mergeCell ref="F10:F11"/>
    <mergeCell ref="E12:F12"/>
    <mergeCell ref="A4:H4"/>
    <mergeCell ref="A21:D21"/>
    <mergeCell ref="A37:D37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H51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34.875" style="50" customWidth="1"/>
    <col min="2" max="2" width="5.375" style="50" customWidth="1"/>
    <col min="3" max="3" width="9.125" style="50" customWidth="1"/>
    <col min="4" max="4" width="12.125" style="50" customWidth="1"/>
    <col min="5" max="6" width="9.125" style="50" customWidth="1"/>
    <col min="7" max="7" width="8.125" style="50" customWidth="1"/>
    <col min="8" max="8" width="8.375" style="50" customWidth="1"/>
    <col min="9" max="16384" width="9.125" style="50" customWidth="1"/>
  </cols>
  <sheetData>
    <row r="1" spans="2:8" ht="15.75">
      <c r="B1" s="88"/>
      <c r="G1" s="536"/>
      <c r="H1" s="536"/>
    </row>
    <row r="2" spans="1:8" ht="15.75">
      <c r="A2" s="538"/>
      <c r="B2" s="538"/>
      <c r="C2" s="538"/>
      <c r="D2" s="538"/>
      <c r="E2" s="538"/>
      <c r="F2" s="538"/>
      <c r="G2" s="538"/>
      <c r="H2" s="538"/>
    </row>
    <row r="3" spans="1:8" ht="15.75">
      <c r="A3" s="537" t="s">
        <v>2</v>
      </c>
      <c r="B3" s="537"/>
      <c r="C3" s="537"/>
      <c r="D3" s="537"/>
      <c r="E3" s="537"/>
      <c r="F3" s="537"/>
      <c r="G3" s="537"/>
      <c r="H3" s="537"/>
    </row>
    <row r="4" spans="1:2" ht="9" customHeight="1">
      <c r="A4" s="89"/>
      <c r="B4" s="89"/>
    </row>
    <row r="5" spans="1:8" ht="15.75">
      <c r="A5" s="538" t="s">
        <v>384</v>
      </c>
      <c r="B5" s="538"/>
      <c r="C5" s="538"/>
      <c r="D5" s="538"/>
      <c r="E5" s="538"/>
      <c r="F5" s="538"/>
      <c r="G5" s="538"/>
      <c r="H5" s="538"/>
    </row>
    <row r="6" spans="1:8" ht="15.75">
      <c r="A6" s="538" t="s">
        <v>385</v>
      </c>
      <c r="B6" s="538"/>
      <c r="C6" s="538"/>
      <c r="D6" s="538"/>
      <c r="E6" s="538"/>
      <c r="F6" s="538"/>
      <c r="G6" s="538"/>
      <c r="H6" s="538"/>
    </row>
    <row r="7" spans="1:8" ht="15.75">
      <c r="A7" s="538" t="s">
        <v>690</v>
      </c>
      <c r="B7" s="538"/>
      <c r="C7" s="538"/>
      <c r="D7" s="538"/>
      <c r="E7" s="538"/>
      <c r="F7" s="538"/>
      <c r="G7" s="538"/>
      <c r="H7" s="538"/>
    </row>
    <row r="8" spans="1:8" ht="9.75" customHeight="1">
      <c r="A8" s="89"/>
      <c r="B8" s="89"/>
      <c r="C8" s="89"/>
      <c r="D8" s="89"/>
      <c r="E8" s="89"/>
      <c r="F8" s="89"/>
      <c r="G8" s="89"/>
      <c r="H8" s="89"/>
    </row>
    <row r="9" spans="7:8" ht="15.75">
      <c r="G9" s="539" t="s">
        <v>463</v>
      </c>
      <c r="H9" s="539"/>
    </row>
    <row r="10" spans="1:8" s="54" customFormat="1" ht="15.75">
      <c r="A10" s="528" t="s">
        <v>408</v>
      </c>
      <c r="B10" s="529"/>
      <c r="C10" s="529"/>
      <c r="D10" s="529"/>
      <c r="E10" s="534" t="s">
        <v>465</v>
      </c>
      <c r="F10" s="534" t="s">
        <v>382</v>
      </c>
      <c r="G10" s="525" t="s">
        <v>370</v>
      </c>
      <c r="H10" s="525" t="s">
        <v>383</v>
      </c>
    </row>
    <row r="11" spans="1:8" s="54" customFormat="1" ht="15.75">
      <c r="A11" s="530"/>
      <c r="B11" s="531"/>
      <c r="C11" s="531"/>
      <c r="D11" s="531"/>
      <c r="E11" s="535"/>
      <c r="F11" s="535"/>
      <c r="G11" s="526"/>
      <c r="H11" s="526"/>
    </row>
    <row r="12" spans="1:8" s="54" customFormat="1" ht="15.75">
      <c r="A12" s="532"/>
      <c r="B12" s="533"/>
      <c r="C12" s="533"/>
      <c r="D12" s="533"/>
      <c r="E12" s="522" t="s">
        <v>404</v>
      </c>
      <c r="F12" s="523"/>
      <c r="G12" s="527"/>
      <c r="H12" s="527"/>
    </row>
    <row r="13" spans="1:2" ht="9" customHeight="1">
      <c r="A13" s="89"/>
      <c r="B13" s="89"/>
    </row>
    <row r="14" ht="15.75">
      <c r="A14" s="90" t="s">
        <v>386</v>
      </c>
    </row>
    <row r="15" ht="15.75">
      <c r="A15" s="90" t="s">
        <v>387</v>
      </c>
    </row>
    <row r="16" spans="1:2" ht="9" customHeight="1">
      <c r="A16" s="89"/>
      <c r="B16" s="89"/>
    </row>
    <row r="17" spans="1:8" ht="15.75">
      <c r="A17" s="50" t="s">
        <v>494</v>
      </c>
      <c r="C17" s="91"/>
      <c r="E17" s="92">
        <v>300</v>
      </c>
      <c r="F17" s="50">
        <v>238</v>
      </c>
      <c r="G17" s="50">
        <v>231</v>
      </c>
      <c r="H17" s="93">
        <f>G17/F17*100</f>
        <v>97.05882352941177</v>
      </c>
    </row>
    <row r="18" spans="1:8" ht="15.75">
      <c r="A18" s="50" t="s">
        <v>614</v>
      </c>
      <c r="C18" s="91"/>
      <c r="E18" s="92">
        <v>1000</v>
      </c>
      <c r="F18" s="50">
        <v>683</v>
      </c>
      <c r="G18" s="50">
        <v>347</v>
      </c>
      <c r="H18" s="93">
        <f>G18/F18*100</f>
        <v>50.805270863836014</v>
      </c>
    </row>
    <row r="19" spans="1:2" ht="9" customHeight="1">
      <c r="A19" s="89"/>
      <c r="B19" s="89"/>
    </row>
    <row r="20" spans="1:8" ht="15.75">
      <c r="A20" s="50" t="s">
        <v>495</v>
      </c>
      <c r="C20" s="91"/>
      <c r="E20" s="50">
        <v>156</v>
      </c>
      <c r="F20" s="50">
        <v>156</v>
      </c>
      <c r="G20" s="50">
        <v>156</v>
      </c>
      <c r="H20" s="93">
        <f>G20/F20*100</f>
        <v>100</v>
      </c>
    </row>
    <row r="21" spans="1:8" ht="15.75">
      <c r="A21" s="50" t="s">
        <v>496</v>
      </c>
      <c r="C21" s="91"/>
      <c r="E21" s="50">
        <v>344</v>
      </c>
      <c r="F21" s="50">
        <v>402</v>
      </c>
      <c r="G21" s="50">
        <v>402</v>
      </c>
      <c r="H21" s="93">
        <f>G21/F21*100</f>
        <v>100</v>
      </c>
    </row>
    <row r="22" spans="1:2" ht="9" customHeight="1">
      <c r="A22" s="89"/>
      <c r="B22" s="89"/>
    </row>
    <row r="23" spans="1:8" ht="15.75">
      <c r="A23" s="90" t="s">
        <v>386</v>
      </c>
      <c r="C23" s="91"/>
      <c r="H23" s="93"/>
    </row>
    <row r="24" spans="1:8" ht="15.75">
      <c r="A24" s="90" t="s">
        <v>388</v>
      </c>
      <c r="C24" s="94"/>
      <c r="E24" s="90">
        <f>SUM(E17:E23)</f>
        <v>1800</v>
      </c>
      <c r="F24" s="90">
        <f>SUM(F17:F23)</f>
        <v>1479</v>
      </c>
      <c r="G24" s="90">
        <f>SUM(G17:G23)</f>
        <v>1136</v>
      </c>
      <c r="H24" s="95">
        <f>G24/F24*100</f>
        <v>76.80865449628126</v>
      </c>
    </row>
    <row r="25" spans="1:2" ht="9" customHeight="1">
      <c r="A25" s="89"/>
      <c r="B25" s="89"/>
    </row>
    <row r="26" spans="1:8" ht="15.75">
      <c r="A26" s="90" t="s">
        <v>322</v>
      </c>
      <c r="H26" s="93"/>
    </row>
    <row r="27" spans="1:8" ht="15.75">
      <c r="A27" s="90" t="s">
        <v>321</v>
      </c>
      <c r="H27" s="93"/>
    </row>
    <row r="28" spans="1:2" ht="9" customHeight="1">
      <c r="A28" s="89"/>
      <c r="B28" s="89"/>
    </row>
    <row r="29" spans="1:8" ht="15.75">
      <c r="A29" s="179" t="s">
        <v>335</v>
      </c>
      <c r="E29" s="50">
        <v>425</v>
      </c>
      <c r="F29" s="50">
        <v>425</v>
      </c>
      <c r="G29" s="50">
        <v>285</v>
      </c>
      <c r="H29" s="93">
        <f aca="true" t="shared" si="0" ref="H29:H36">G29/F29*100</f>
        <v>67.05882352941175</v>
      </c>
    </row>
    <row r="30" spans="1:8" s="51" customFormat="1" ht="15.75">
      <c r="A30" s="180" t="s">
        <v>336</v>
      </c>
      <c r="E30" s="51">
        <v>250</v>
      </c>
      <c r="F30" s="51">
        <v>250</v>
      </c>
      <c r="G30" s="51">
        <f>446-335</f>
        <v>111</v>
      </c>
      <c r="H30" s="93">
        <f t="shared" si="0"/>
        <v>44.4</v>
      </c>
    </row>
    <row r="31" spans="1:8" ht="15.75">
      <c r="A31" s="180" t="s">
        <v>593</v>
      </c>
      <c r="B31" s="89"/>
      <c r="F31" s="50">
        <v>157</v>
      </c>
      <c r="G31" s="50">
        <v>162</v>
      </c>
      <c r="H31" s="93">
        <f t="shared" si="0"/>
        <v>103.18471337579618</v>
      </c>
    </row>
    <row r="32" spans="1:8" ht="15.75">
      <c r="A32" s="179" t="s">
        <v>337</v>
      </c>
      <c r="B32" s="89"/>
      <c r="E32" s="50">
        <v>504</v>
      </c>
      <c r="F32" s="50">
        <v>504</v>
      </c>
      <c r="G32" s="50">
        <f>335+87</f>
        <v>422</v>
      </c>
      <c r="H32" s="93">
        <f t="shared" si="0"/>
        <v>83.73015873015873</v>
      </c>
    </row>
    <row r="33" spans="1:8" ht="15.75">
      <c r="A33" s="179" t="s">
        <v>22</v>
      </c>
      <c r="E33" s="50">
        <v>500</v>
      </c>
      <c r="F33" s="50">
        <v>500</v>
      </c>
      <c r="G33" s="50">
        <v>161</v>
      </c>
      <c r="H33" s="93">
        <f t="shared" si="0"/>
        <v>32.2</v>
      </c>
    </row>
    <row r="34" spans="1:8" ht="15.75">
      <c r="A34" s="179" t="s">
        <v>338</v>
      </c>
      <c r="B34" s="89"/>
      <c r="E34" s="50">
        <v>500</v>
      </c>
      <c r="F34" s="50">
        <v>442</v>
      </c>
      <c r="G34" s="50">
        <v>269</v>
      </c>
      <c r="H34" s="93">
        <f t="shared" si="0"/>
        <v>60.85972850678733</v>
      </c>
    </row>
    <row r="35" spans="1:8" ht="15.75">
      <c r="A35" s="179" t="s">
        <v>339</v>
      </c>
      <c r="B35" s="89"/>
      <c r="E35" s="50">
        <v>100</v>
      </c>
      <c r="F35" s="50">
        <v>100</v>
      </c>
      <c r="G35" s="50">
        <v>65</v>
      </c>
      <c r="H35" s="93">
        <f t="shared" si="0"/>
        <v>65</v>
      </c>
    </row>
    <row r="36" spans="1:8" ht="15.75">
      <c r="A36" s="179" t="s">
        <v>23</v>
      </c>
      <c r="B36" s="89"/>
      <c r="F36" s="50">
        <v>140</v>
      </c>
      <c r="G36" s="50">
        <v>140</v>
      </c>
      <c r="H36" s="93">
        <f t="shared" si="0"/>
        <v>100</v>
      </c>
    </row>
    <row r="37" spans="1:8" ht="9" customHeight="1">
      <c r="A37" s="179"/>
      <c r="B37" s="89"/>
      <c r="H37" s="93"/>
    </row>
    <row r="38" spans="1:8" ht="15.75">
      <c r="A38" s="181" t="s">
        <v>322</v>
      </c>
      <c r="E38" s="90"/>
      <c r="F38" s="90"/>
      <c r="G38" s="90"/>
      <c r="H38" s="93"/>
    </row>
    <row r="39" spans="1:8" ht="15.75">
      <c r="A39" s="181" t="s">
        <v>323</v>
      </c>
      <c r="B39" s="89"/>
      <c r="E39" s="90">
        <f>SUM(E29:E35)</f>
        <v>2279</v>
      </c>
      <c r="F39" s="90">
        <f>SUM(F29:F36)</f>
        <v>2518</v>
      </c>
      <c r="G39" s="90">
        <f>SUM(G29:G36)</f>
        <v>1615</v>
      </c>
      <c r="H39" s="93">
        <f>G39/F39*100</f>
        <v>64.13820492454329</v>
      </c>
    </row>
    <row r="40" spans="1:8" ht="9" customHeight="1">
      <c r="A40" s="179"/>
      <c r="B40" s="89"/>
      <c r="H40" s="93"/>
    </row>
    <row r="41" spans="1:8" ht="15.75">
      <c r="A41" s="181" t="s">
        <v>324</v>
      </c>
      <c r="B41" s="89"/>
      <c r="E41" s="90">
        <f>E39+E24</f>
        <v>4079</v>
      </c>
      <c r="F41" s="90">
        <f>F39+F24</f>
        <v>3997</v>
      </c>
      <c r="G41" s="90">
        <f>G39+G24</f>
        <v>2751</v>
      </c>
      <c r="H41" s="95">
        <f>G41/F41*100</f>
        <v>68.82661996497373</v>
      </c>
    </row>
    <row r="42" spans="1:8" ht="9" customHeight="1">
      <c r="A42" s="179"/>
      <c r="B42" s="89"/>
      <c r="H42" s="93"/>
    </row>
    <row r="43" spans="1:8" ht="15.75">
      <c r="A43" s="179" t="s">
        <v>325</v>
      </c>
      <c r="B43" s="89"/>
      <c r="E43" s="50">
        <v>840</v>
      </c>
      <c r="F43" s="50">
        <v>840</v>
      </c>
      <c r="H43" s="93"/>
    </row>
    <row r="44" spans="1:8" ht="9" customHeight="1">
      <c r="A44" s="179"/>
      <c r="B44" s="89"/>
      <c r="H44" s="93"/>
    </row>
    <row r="45" spans="1:8" ht="15.75">
      <c r="A45" s="181" t="s">
        <v>326</v>
      </c>
      <c r="E45" s="90">
        <f>SUM(E43)</f>
        <v>840</v>
      </c>
      <c r="F45" s="90">
        <f>SUM(F43)</f>
        <v>840</v>
      </c>
      <c r="G45" s="90"/>
      <c r="H45" s="95"/>
    </row>
    <row r="46" spans="1:8" ht="9" customHeight="1">
      <c r="A46" s="179"/>
      <c r="B46" s="89"/>
      <c r="H46" s="93"/>
    </row>
    <row r="47" spans="1:8" ht="16.5">
      <c r="A47" s="182" t="s">
        <v>327</v>
      </c>
      <c r="H47" s="93"/>
    </row>
    <row r="48" spans="1:8" ht="16.5">
      <c r="A48" s="182" t="s">
        <v>328</v>
      </c>
      <c r="E48" s="90">
        <f>E41+E45</f>
        <v>4919</v>
      </c>
      <c r="F48" s="90">
        <f>F41+F45</f>
        <v>4837</v>
      </c>
      <c r="G48" s="90">
        <f>G41+G45</f>
        <v>2751</v>
      </c>
      <c r="H48" s="95">
        <f>G48/F48*100</f>
        <v>56.87409551374819</v>
      </c>
    </row>
    <row r="51" spans="1:2" ht="9" customHeight="1">
      <c r="A51" s="89"/>
      <c r="B51" s="89"/>
    </row>
  </sheetData>
  <sheetProtection/>
  <mergeCells count="13">
    <mergeCell ref="F10:F11"/>
    <mergeCell ref="G10:G12"/>
    <mergeCell ref="A2:H2"/>
    <mergeCell ref="G1:H1"/>
    <mergeCell ref="H10:H12"/>
    <mergeCell ref="E12:F12"/>
    <mergeCell ref="A3:H3"/>
    <mergeCell ref="A5:H5"/>
    <mergeCell ref="A6:H6"/>
    <mergeCell ref="A7:H7"/>
    <mergeCell ref="G9:H9"/>
    <mergeCell ref="A10:D12"/>
    <mergeCell ref="E10:E11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2:G35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49.375" style="38" customWidth="1"/>
    <col min="2" max="2" width="13.00390625" style="38" customWidth="1"/>
    <col min="3" max="3" width="13.375" style="38" customWidth="1"/>
    <col min="4" max="4" width="12.375" style="38" customWidth="1"/>
    <col min="5" max="5" width="9.75390625" style="38" customWidth="1"/>
    <col min="6" max="6" width="9.125" style="38" customWidth="1"/>
    <col min="7" max="7" width="12.625" style="38" bestFit="1" customWidth="1"/>
    <col min="8" max="16384" width="9.125" style="38" customWidth="1"/>
  </cols>
  <sheetData>
    <row r="2" spans="1:5" ht="15.75">
      <c r="A2" s="540"/>
      <c r="B2" s="541"/>
      <c r="C2" s="541"/>
      <c r="D2" s="541"/>
      <c r="E2" s="541"/>
    </row>
    <row r="3" spans="1:5" ht="15.75">
      <c r="A3" s="542" t="s">
        <v>3</v>
      </c>
      <c r="B3" s="542"/>
      <c r="C3" s="542"/>
      <c r="D3" s="542"/>
      <c r="E3" s="542"/>
    </row>
    <row r="5" spans="1:5" ht="15.75">
      <c r="A5" s="540" t="s">
        <v>24</v>
      </c>
      <c r="B5" s="540"/>
      <c r="C5" s="540"/>
      <c r="D5" s="540"/>
      <c r="E5" s="540"/>
    </row>
    <row r="6" ht="16.5" thickBot="1">
      <c r="E6" s="38" t="s">
        <v>463</v>
      </c>
    </row>
    <row r="7" spans="1:5" ht="15.75">
      <c r="A7" s="39"/>
      <c r="B7" s="543" t="s">
        <v>460</v>
      </c>
      <c r="C7" s="543" t="s">
        <v>461</v>
      </c>
      <c r="D7" s="543" t="s">
        <v>466</v>
      </c>
      <c r="E7" s="543" t="s">
        <v>462</v>
      </c>
    </row>
    <row r="8" spans="1:5" ht="15.75">
      <c r="A8" s="40" t="s">
        <v>481</v>
      </c>
      <c r="B8" s="544"/>
      <c r="C8" s="544"/>
      <c r="D8" s="544"/>
      <c r="E8" s="544"/>
    </row>
    <row r="9" spans="1:5" ht="16.5" thickBot="1">
      <c r="A9" s="41"/>
      <c r="B9" s="545"/>
      <c r="C9" s="545"/>
      <c r="D9" s="545"/>
      <c r="E9" s="545"/>
    </row>
    <row r="10" spans="1:5" ht="11.25" customHeight="1">
      <c r="A10" s="42"/>
      <c r="B10" s="96"/>
      <c r="C10" s="96"/>
      <c r="D10" s="96"/>
      <c r="E10" s="96"/>
    </row>
    <row r="11" spans="1:2" ht="15.75">
      <c r="A11" s="27" t="s">
        <v>340</v>
      </c>
      <c r="B11" s="43"/>
    </row>
    <row r="12" spans="1:2" ht="12.75" customHeight="1">
      <c r="A12" s="27"/>
      <c r="B12" s="44"/>
    </row>
    <row r="13" spans="1:5" ht="30">
      <c r="A13" s="200" t="s">
        <v>25</v>
      </c>
      <c r="B13" s="15">
        <v>2767</v>
      </c>
      <c r="C13" s="15"/>
      <c r="D13" s="201"/>
      <c r="E13" s="85"/>
    </row>
    <row r="14" spans="1:5" ht="15.75">
      <c r="A14" s="124" t="s">
        <v>441</v>
      </c>
      <c r="B14" s="235"/>
      <c r="C14" s="235"/>
      <c r="D14" s="202"/>
      <c r="E14" s="204"/>
    </row>
    <row r="15" spans="1:5" ht="15.75">
      <c r="A15" s="27" t="s">
        <v>483</v>
      </c>
      <c r="B15" s="13">
        <f>SUM(B13:B14)</f>
        <v>2767</v>
      </c>
      <c r="C15" s="13"/>
      <c r="D15" s="13"/>
      <c r="E15" s="189"/>
    </row>
    <row r="16" spans="1:5" ht="11.25" customHeight="1">
      <c r="A16" s="27"/>
      <c r="B16" s="28"/>
      <c r="C16" s="28"/>
      <c r="D16" s="96"/>
      <c r="E16" s="96"/>
    </row>
    <row r="17" spans="1:5" ht="15.75">
      <c r="A17" s="234" t="s">
        <v>26</v>
      </c>
      <c r="B17" s="236"/>
      <c r="C17" s="15">
        <v>835</v>
      </c>
      <c r="D17" s="201"/>
      <c r="E17" s="85"/>
    </row>
    <row r="18" spans="1:5" ht="18">
      <c r="A18" s="124" t="s">
        <v>441</v>
      </c>
      <c r="B18" s="237"/>
      <c r="C18" s="358">
        <v>225</v>
      </c>
      <c r="D18" s="202"/>
      <c r="E18" s="204"/>
    </row>
    <row r="19" spans="1:7" ht="15.75">
      <c r="A19" s="27" t="s">
        <v>483</v>
      </c>
      <c r="B19" s="15"/>
      <c r="C19" s="13">
        <f>SUM(C17:C18)</f>
        <v>1060</v>
      </c>
      <c r="D19" s="15"/>
      <c r="E19" s="85"/>
      <c r="G19" s="203"/>
    </row>
    <row r="20" spans="1:5" ht="15.75">
      <c r="A20" s="27"/>
      <c r="B20" s="235"/>
      <c r="C20" s="235"/>
      <c r="D20" s="235"/>
      <c r="E20" s="204"/>
    </row>
    <row r="21" spans="1:5" ht="31.5">
      <c r="A21" s="357" t="s">
        <v>27</v>
      </c>
      <c r="B21" s="13"/>
      <c r="C21" s="13"/>
      <c r="D21" s="13"/>
      <c r="E21" s="189"/>
    </row>
    <row r="22" spans="1:5" ht="11.25" customHeight="1">
      <c r="A22" s="28"/>
      <c r="B22" s="13"/>
      <c r="C22" s="13"/>
      <c r="D22" s="96"/>
      <c r="E22" s="96"/>
    </row>
    <row r="23" spans="1:5" ht="15.75">
      <c r="A23" s="28" t="s">
        <v>28</v>
      </c>
      <c r="B23" s="236"/>
      <c r="C23" s="15">
        <v>139</v>
      </c>
      <c r="D23" s="201">
        <v>139</v>
      </c>
      <c r="E23" s="85">
        <f>D23/C23*100</f>
        <v>100</v>
      </c>
    </row>
    <row r="24" spans="1:5" ht="18">
      <c r="A24" s="124" t="s">
        <v>441</v>
      </c>
      <c r="B24" s="237"/>
      <c r="C24" s="358">
        <v>37</v>
      </c>
      <c r="D24" s="202">
        <v>37</v>
      </c>
      <c r="E24" s="204">
        <f>D24/C24*100</f>
        <v>100</v>
      </c>
    </row>
    <row r="25" spans="1:5" ht="15.75">
      <c r="A25" s="27" t="s">
        <v>483</v>
      </c>
      <c r="B25" s="15"/>
      <c r="C25" s="13">
        <f>SUM(C23:C24)</f>
        <v>176</v>
      </c>
      <c r="D25" s="13">
        <f>SUM(D23:D24)</f>
        <v>176</v>
      </c>
      <c r="E25" s="189">
        <f>D25/C25*100</f>
        <v>100</v>
      </c>
    </row>
    <row r="26" spans="1:5" ht="15.75">
      <c r="A26" s="28"/>
      <c r="B26" s="235"/>
      <c r="C26" s="235"/>
      <c r="D26" s="235"/>
      <c r="E26" s="204"/>
    </row>
    <row r="27" spans="1:5" ht="30.75" customHeight="1">
      <c r="A27" s="28" t="s">
        <v>29</v>
      </c>
      <c r="B27" s="13"/>
      <c r="C27" s="15">
        <v>150</v>
      </c>
      <c r="D27" s="201">
        <v>150</v>
      </c>
      <c r="E27" s="85">
        <f>D27/C27*100</f>
        <v>100</v>
      </c>
    </row>
    <row r="28" spans="1:5" ht="18">
      <c r="A28" s="124" t="s">
        <v>441</v>
      </c>
      <c r="B28" s="13"/>
      <c r="C28" s="358">
        <v>41</v>
      </c>
      <c r="D28" s="202">
        <v>41</v>
      </c>
      <c r="E28" s="204">
        <f>D28/C28*100</f>
        <v>100</v>
      </c>
    </row>
    <row r="29" spans="1:5" ht="15.75">
      <c r="A29" s="27" t="s">
        <v>483</v>
      </c>
      <c r="B29" s="15"/>
      <c r="C29" s="13">
        <f>SUM(C27:C28)</f>
        <v>191</v>
      </c>
      <c r="D29" s="13">
        <f>SUM(D27:D28)</f>
        <v>191</v>
      </c>
      <c r="E29" s="189">
        <f>D29/C29*100</f>
        <v>100</v>
      </c>
    </row>
    <row r="30" spans="1:5" ht="15.75">
      <c r="A30" s="27"/>
      <c r="B30" s="235"/>
      <c r="C30" s="235"/>
      <c r="D30" s="235"/>
      <c r="E30" s="204"/>
    </row>
    <row r="31" spans="1:5" ht="12.75" customHeight="1">
      <c r="A31" s="27"/>
      <c r="B31" s="13"/>
      <c r="C31" s="13"/>
      <c r="D31" s="13"/>
      <c r="E31" s="189"/>
    </row>
    <row r="32" spans="1:5" ht="15.75">
      <c r="A32" s="27" t="s">
        <v>450</v>
      </c>
      <c r="B32" s="13">
        <f>B15+B19+B25+B29</f>
        <v>2767</v>
      </c>
      <c r="C32" s="13">
        <f>C15+C19+C25+C29</f>
        <v>1427</v>
      </c>
      <c r="D32" s="13">
        <f>D15+D19+D25+D29</f>
        <v>367</v>
      </c>
      <c r="E32" s="189">
        <f>D32/C32*100</f>
        <v>25.718290119131044</v>
      </c>
    </row>
    <row r="33" spans="1:5" ht="15.75">
      <c r="A33" s="42"/>
      <c r="B33" s="44"/>
      <c r="C33" s="44"/>
      <c r="D33" s="44"/>
      <c r="E33" s="45"/>
    </row>
    <row r="34" spans="1:5" ht="15.75">
      <c r="A34" s="42"/>
      <c r="B34" s="44"/>
      <c r="C34" s="44"/>
      <c r="D34" s="44"/>
      <c r="E34" s="45"/>
    </row>
    <row r="35" spans="1:5" ht="15.75">
      <c r="A35" s="42"/>
      <c r="B35" s="44"/>
      <c r="C35" s="44"/>
      <c r="D35" s="44"/>
      <c r="E35" s="46"/>
    </row>
  </sheetData>
  <sheetProtection/>
  <mergeCells count="7">
    <mergeCell ref="A2:E2"/>
    <mergeCell ref="A3:E3"/>
    <mergeCell ref="A5:E5"/>
    <mergeCell ref="B7:B9"/>
    <mergeCell ref="C7:C9"/>
    <mergeCell ref="D7:D9"/>
    <mergeCell ref="E7:E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3:G85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5.75390625" style="58" customWidth="1"/>
    <col min="2" max="2" width="49.875" style="58" customWidth="1"/>
    <col min="3" max="4" width="12.125" style="59" customWidth="1"/>
    <col min="5" max="5" width="10.875" style="59" customWidth="1"/>
    <col min="6" max="6" width="9.625" style="58" customWidth="1"/>
    <col min="7" max="16384" width="9.125" style="58" customWidth="1"/>
  </cols>
  <sheetData>
    <row r="3" spans="1:6" ht="15.75" customHeight="1">
      <c r="A3" s="554"/>
      <c r="B3" s="554"/>
      <c r="C3" s="554"/>
      <c r="D3" s="554"/>
      <c r="E3" s="554"/>
      <c r="F3" s="554"/>
    </row>
    <row r="4" spans="1:6" ht="15.75">
      <c r="A4" s="555" t="s">
        <v>4</v>
      </c>
      <c r="B4" s="555"/>
      <c r="C4" s="555"/>
      <c r="D4" s="555"/>
      <c r="E4" s="555"/>
      <c r="F4" s="555"/>
    </row>
    <row r="6" spans="1:6" ht="15.75" customHeight="1">
      <c r="A6" s="554" t="s">
        <v>30</v>
      </c>
      <c r="B6" s="554"/>
      <c r="C6" s="554"/>
      <c r="D6" s="554"/>
      <c r="E6" s="554"/>
      <c r="F6" s="554"/>
    </row>
    <row r="7" spans="1:6" ht="15.75" customHeight="1">
      <c r="A7" s="554" t="s">
        <v>320</v>
      </c>
      <c r="B7" s="554"/>
      <c r="C7" s="554"/>
      <c r="D7" s="554"/>
      <c r="E7" s="554"/>
      <c r="F7" s="554"/>
    </row>
    <row r="8" spans="1:6" s="68" customFormat="1" ht="15.75">
      <c r="A8" s="556" t="s">
        <v>31</v>
      </c>
      <c r="B8" s="556"/>
      <c r="C8" s="556"/>
      <c r="D8" s="556"/>
      <c r="E8" s="556"/>
      <c r="F8" s="556"/>
    </row>
    <row r="9" spans="1:5" s="68" customFormat="1" ht="15.75">
      <c r="A9" s="359"/>
      <c r="B9" s="359"/>
      <c r="C9" s="359"/>
      <c r="D9" s="359"/>
      <c r="E9" s="359"/>
    </row>
    <row r="10" spans="3:5" s="68" customFormat="1" ht="16.5" thickBot="1">
      <c r="C10" s="67"/>
      <c r="D10" s="67"/>
      <c r="E10" s="67" t="s">
        <v>32</v>
      </c>
    </row>
    <row r="11" spans="1:6" s="68" customFormat="1" ht="19.5" customHeight="1" thickBot="1">
      <c r="A11" s="360" t="s">
        <v>413</v>
      </c>
      <c r="B11" s="548" t="s">
        <v>408</v>
      </c>
      <c r="C11" s="361" t="s">
        <v>465</v>
      </c>
      <c r="D11" s="362" t="s">
        <v>33</v>
      </c>
      <c r="E11" s="550" t="s">
        <v>466</v>
      </c>
      <c r="F11" s="363" t="s">
        <v>466</v>
      </c>
    </row>
    <row r="12" spans="1:6" s="68" customFormat="1" ht="20.25" customHeight="1" thickBot="1">
      <c r="A12" s="364" t="s">
        <v>410</v>
      </c>
      <c r="B12" s="549"/>
      <c r="C12" s="552" t="s">
        <v>404</v>
      </c>
      <c r="D12" s="553"/>
      <c r="E12" s="551"/>
      <c r="F12" s="365" t="s">
        <v>470</v>
      </c>
    </row>
    <row r="13" spans="1:5" s="68" customFormat="1" ht="15.75">
      <c r="A13" s="366"/>
      <c r="B13" s="367"/>
      <c r="C13" s="367"/>
      <c r="D13" s="367"/>
      <c r="E13" s="367"/>
    </row>
    <row r="14" spans="1:6" s="68" customFormat="1" ht="19.5" customHeight="1">
      <c r="A14" s="546" t="s">
        <v>34</v>
      </c>
      <c r="B14" s="546"/>
      <c r="C14" s="546"/>
      <c r="D14" s="546"/>
      <c r="E14" s="546"/>
      <c r="F14" s="546"/>
    </row>
    <row r="15" spans="1:6" s="68" customFormat="1" ht="21" customHeight="1">
      <c r="A15" s="60" t="s">
        <v>414</v>
      </c>
      <c r="B15" s="61" t="s">
        <v>35</v>
      </c>
      <c r="C15" s="368">
        <f>18572-6235-1720</f>
        <v>10617</v>
      </c>
      <c r="D15" s="368">
        <f>38799-7440-1765</f>
        <v>29594</v>
      </c>
      <c r="E15" s="368">
        <f>63+29027</f>
        <v>29090</v>
      </c>
      <c r="F15" s="69">
        <f aca="true" t="shared" si="0" ref="F15:F20">E15/D15*100</f>
        <v>98.29695208488207</v>
      </c>
    </row>
    <row r="16" spans="1:6" s="68" customFormat="1" ht="21" customHeight="1">
      <c r="A16" s="60" t="s">
        <v>416</v>
      </c>
      <c r="B16" s="61" t="s">
        <v>498</v>
      </c>
      <c r="C16" s="368">
        <f>6235</f>
        <v>6235</v>
      </c>
      <c r="D16" s="368">
        <f>7317+123</f>
        <v>7440</v>
      </c>
      <c r="E16" s="368">
        <f>7318+123</f>
        <v>7441</v>
      </c>
      <c r="F16" s="69">
        <f t="shared" si="0"/>
        <v>100.01344086021507</v>
      </c>
    </row>
    <row r="17" spans="1:6" s="68" customFormat="1" ht="21" customHeight="1">
      <c r="A17" s="60" t="s">
        <v>417</v>
      </c>
      <c r="B17" s="61" t="s">
        <v>150</v>
      </c>
      <c r="C17" s="368">
        <v>1720</v>
      </c>
      <c r="D17" s="368">
        <v>1765</v>
      </c>
      <c r="E17" s="368">
        <v>1765</v>
      </c>
      <c r="F17" s="69">
        <f t="shared" si="0"/>
        <v>100</v>
      </c>
    </row>
    <row r="18" spans="1:6" s="68" customFormat="1" ht="15.75">
      <c r="A18" s="60" t="s">
        <v>418</v>
      </c>
      <c r="B18" s="62" t="s">
        <v>36</v>
      </c>
      <c r="C18" s="369">
        <v>20974</v>
      </c>
      <c r="D18" s="369">
        <v>23637</v>
      </c>
      <c r="E18" s="369">
        <v>23637</v>
      </c>
      <c r="F18" s="69">
        <f t="shared" si="0"/>
        <v>100</v>
      </c>
    </row>
    <row r="19" spans="1:6" s="68" customFormat="1" ht="21" customHeight="1">
      <c r="A19" s="60" t="s">
        <v>419</v>
      </c>
      <c r="B19" s="61" t="s">
        <v>500</v>
      </c>
      <c r="C19" s="368"/>
      <c r="D19" s="368">
        <v>10441</v>
      </c>
      <c r="E19" s="368">
        <v>2923</v>
      </c>
      <c r="F19" s="69">
        <f>E19/D19*100</f>
        <v>27.995402739201225</v>
      </c>
    </row>
    <row r="20" spans="1:6" s="68" customFormat="1" ht="31.5">
      <c r="A20" s="60" t="s">
        <v>471</v>
      </c>
      <c r="B20" s="62" t="s">
        <v>499</v>
      </c>
      <c r="C20" s="368"/>
      <c r="D20" s="368">
        <v>130</v>
      </c>
      <c r="E20" s="368">
        <v>130</v>
      </c>
      <c r="F20" s="69">
        <f t="shared" si="0"/>
        <v>100</v>
      </c>
    </row>
    <row r="21" spans="1:6" s="68" customFormat="1" ht="28.5" customHeight="1">
      <c r="A21" s="60" t="s">
        <v>420</v>
      </c>
      <c r="B21" s="62" t="s">
        <v>37</v>
      </c>
      <c r="C21" s="368"/>
      <c r="D21" s="368"/>
      <c r="E21" s="368"/>
      <c r="F21" s="69"/>
    </row>
    <row r="22" spans="1:6" s="68" customFormat="1" ht="34.5" customHeight="1">
      <c r="A22" s="370"/>
      <c r="B22" s="371" t="s">
        <v>422</v>
      </c>
      <c r="C22" s="372">
        <f>SUM(C15:C21)</f>
        <v>39546</v>
      </c>
      <c r="D22" s="372">
        <f>SUM(D15:D21)</f>
        <v>73007</v>
      </c>
      <c r="E22" s="372">
        <f>SUM(E15:E21)</f>
        <v>64986</v>
      </c>
      <c r="F22" s="373">
        <f aca="true" t="shared" si="1" ref="F22:F28">E22/D22*100</f>
        <v>89.01338227841165</v>
      </c>
    </row>
    <row r="23" spans="1:6" s="68" customFormat="1" ht="21" customHeight="1">
      <c r="A23" s="64" t="s">
        <v>421</v>
      </c>
      <c r="B23" s="61" t="s">
        <v>424</v>
      </c>
      <c r="C23" s="368">
        <v>10307</v>
      </c>
      <c r="D23" s="368">
        <v>12306</v>
      </c>
      <c r="E23" s="368">
        <v>11789</v>
      </c>
      <c r="F23" s="69">
        <f t="shared" si="1"/>
        <v>95.7987973346335</v>
      </c>
    </row>
    <row r="24" spans="1:6" s="68" customFormat="1" ht="21" customHeight="1">
      <c r="A24" s="64" t="s">
        <v>423</v>
      </c>
      <c r="B24" s="61" t="s">
        <v>426</v>
      </c>
      <c r="C24" s="368">
        <v>2721</v>
      </c>
      <c r="D24" s="368">
        <v>3288</v>
      </c>
      <c r="E24" s="368">
        <v>3180</v>
      </c>
      <c r="F24" s="69">
        <f t="shared" si="1"/>
        <v>96.71532846715328</v>
      </c>
    </row>
    <row r="25" spans="1:6" s="68" customFormat="1" ht="31.5">
      <c r="A25" s="64" t="s">
        <v>425</v>
      </c>
      <c r="B25" s="62" t="s">
        <v>38</v>
      </c>
      <c r="C25" s="368">
        <v>17961</v>
      </c>
      <c r="D25" s="368">
        <v>51464</v>
      </c>
      <c r="E25" s="368">
        <v>36910</v>
      </c>
      <c r="F25" s="69">
        <f t="shared" si="1"/>
        <v>71.72003730763252</v>
      </c>
    </row>
    <row r="26" spans="1:6" s="68" customFormat="1" ht="19.5" customHeight="1">
      <c r="A26" s="64" t="s">
        <v>427</v>
      </c>
      <c r="B26" s="61" t="s">
        <v>502</v>
      </c>
      <c r="C26" s="368">
        <v>5051</v>
      </c>
      <c r="D26" s="368">
        <v>5154</v>
      </c>
      <c r="E26" s="368">
        <v>5103</v>
      </c>
      <c r="F26" s="69">
        <f t="shared" si="1"/>
        <v>99.0104772991851</v>
      </c>
    </row>
    <row r="27" spans="1:6" s="68" customFormat="1" ht="28.5" customHeight="1">
      <c r="A27" s="64" t="s">
        <v>472</v>
      </c>
      <c r="B27" s="62" t="s">
        <v>501</v>
      </c>
      <c r="C27" s="368">
        <v>1280</v>
      </c>
      <c r="D27" s="368">
        <v>1550</v>
      </c>
      <c r="E27" s="368">
        <v>1355</v>
      </c>
      <c r="F27" s="69">
        <f t="shared" si="1"/>
        <v>87.41935483870968</v>
      </c>
    </row>
    <row r="28" spans="1:6" s="68" customFormat="1" ht="31.5">
      <c r="A28" s="64" t="s">
        <v>428</v>
      </c>
      <c r="B28" s="62" t="s">
        <v>39</v>
      </c>
      <c r="C28" s="368">
        <v>4079</v>
      </c>
      <c r="D28" s="368">
        <v>3997</v>
      </c>
      <c r="E28" s="368">
        <v>2751</v>
      </c>
      <c r="F28" s="69">
        <f t="shared" si="1"/>
        <v>68.82661996497373</v>
      </c>
    </row>
    <row r="29" spans="1:6" s="68" customFormat="1" ht="30.75" customHeight="1">
      <c r="A29" s="64" t="s">
        <v>429</v>
      </c>
      <c r="B29" s="62" t="s">
        <v>40</v>
      </c>
      <c r="C29" s="368"/>
      <c r="D29" s="368"/>
      <c r="E29" s="368"/>
      <c r="F29" s="69"/>
    </row>
    <row r="30" spans="1:6" s="68" customFormat="1" ht="15.75">
      <c r="A30" s="64" t="s">
        <v>430</v>
      </c>
      <c r="B30" s="61" t="s">
        <v>41</v>
      </c>
      <c r="C30" s="368"/>
      <c r="D30" s="368"/>
      <c r="E30" s="368"/>
      <c r="F30" s="69"/>
    </row>
    <row r="31" spans="1:6" s="68" customFormat="1" ht="19.5" customHeight="1">
      <c r="A31" s="64" t="s">
        <v>433</v>
      </c>
      <c r="B31" s="59" t="s">
        <v>431</v>
      </c>
      <c r="C31" s="368">
        <v>3914</v>
      </c>
      <c r="D31" s="368">
        <v>4774</v>
      </c>
      <c r="E31" s="368"/>
      <c r="F31" s="69"/>
    </row>
    <row r="32" spans="1:6" s="68" customFormat="1" ht="34.5" customHeight="1">
      <c r="A32" s="370"/>
      <c r="B32" s="371" t="s">
        <v>432</v>
      </c>
      <c r="C32" s="372">
        <f>SUM(C23:C31)</f>
        <v>45313</v>
      </c>
      <c r="D32" s="372">
        <f>SUM(D23:D31)</f>
        <v>82533</v>
      </c>
      <c r="E32" s="372">
        <f>SUM(E23:E31)</f>
        <v>61088</v>
      </c>
      <c r="F32" s="373">
        <f>E32/D32*100</f>
        <v>74.01645402445082</v>
      </c>
    </row>
    <row r="33" spans="1:6" s="68" customFormat="1" ht="19.5" customHeight="1">
      <c r="A33" s="60"/>
      <c r="B33" s="61"/>
      <c r="C33" s="368"/>
      <c r="D33" s="368"/>
      <c r="E33" s="368"/>
      <c r="F33" s="69"/>
    </row>
    <row r="34" spans="1:6" s="68" customFormat="1" ht="19.5" customHeight="1">
      <c r="A34" s="547" t="s">
        <v>42</v>
      </c>
      <c r="B34" s="547"/>
      <c r="C34" s="547"/>
      <c r="D34" s="547"/>
      <c r="E34" s="547"/>
      <c r="F34" s="547"/>
    </row>
    <row r="35" spans="1:5" s="68" customFormat="1" ht="19.5" customHeight="1" thickBot="1">
      <c r="A35" s="369"/>
      <c r="B35" s="374"/>
      <c r="C35" s="374"/>
      <c r="D35" s="374"/>
      <c r="E35" s="374"/>
    </row>
    <row r="36" spans="1:6" s="68" customFormat="1" ht="19.5" customHeight="1" thickBot="1">
      <c r="A36" s="360" t="s">
        <v>413</v>
      </c>
      <c r="B36" s="548" t="s">
        <v>408</v>
      </c>
      <c r="C36" s="361" t="s">
        <v>465</v>
      </c>
      <c r="D36" s="362" t="s">
        <v>33</v>
      </c>
      <c r="E36" s="550" t="s">
        <v>466</v>
      </c>
      <c r="F36" s="363" t="s">
        <v>466</v>
      </c>
    </row>
    <row r="37" spans="1:6" s="68" customFormat="1" ht="19.5" customHeight="1" thickBot="1">
      <c r="A37" s="364" t="s">
        <v>410</v>
      </c>
      <c r="B37" s="549"/>
      <c r="C37" s="552" t="s">
        <v>404</v>
      </c>
      <c r="D37" s="553"/>
      <c r="E37" s="551"/>
      <c r="F37" s="365" t="s">
        <v>470</v>
      </c>
    </row>
    <row r="38" spans="1:5" s="68" customFormat="1" ht="19.5" customHeight="1">
      <c r="A38" s="366"/>
      <c r="B38" s="367"/>
      <c r="C38" s="367"/>
      <c r="D38" s="367"/>
      <c r="E38" s="367"/>
    </row>
    <row r="39" spans="1:6" s="68" customFormat="1" ht="19.5" customHeight="1">
      <c r="A39" s="546" t="s">
        <v>43</v>
      </c>
      <c r="B39" s="546"/>
      <c r="C39" s="546"/>
      <c r="D39" s="546"/>
      <c r="E39" s="546"/>
      <c r="F39" s="546"/>
    </row>
    <row r="40" spans="1:6" s="68" customFormat="1" ht="19.5" customHeight="1">
      <c r="A40" s="64" t="s">
        <v>434</v>
      </c>
      <c r="B40" s="59" t="s">
        <v>44</v>
      </c>
      <c r="C40" s="368"/>
      <c r="D40" s="368">
        <v>1430</v>
      </c>
      <c r="E40" s="368">
        <v>1430</v>
      </c>
      <c r="F40" s="69">
        <f>E40/D40*100</f>
        <v>100</v>
      </c>
    </row>
    <row r="41" spans="1:6" s="68" customFormat="1" ht="19.5" customHeight="1">
      <c r="A41" s="64" t="s">
        <v>435</v>
      </c>
      <c r="B41" s="59" t="s">
        <v>45</v>
      </c>
      <c r="C41" s="368"/>
      <c r="D41" s="368"/>
      <c r="E41" s="368"/>
      <c r="F41" s="69"/>
    </row>
    <row r="42" spans="1:6" s="68" customFormat="1" ht="15.75">
      <c r="A42" s="64" t="s">
        <v>436</v>
      </c>
      <c r="B42" s="62" t="s">
        <v>510</v>
      </c>
      <c r="C42" s="368">
        <v>6439</v>
      </c>
      <c r="D42" s="368">
        <v>6439</v>
      </c>
      <c r="E42" s="368">
        <v>6536</v>
      </c>
      <c r="F42" s="69">
        <f>E42/D42*100</f>
        <v>101.50644510017084</v>
      </c>
    </row>
    <row r="43" spans="1:6" s="68" customFormat="1" ht="31.5" customHeight="1">
      <c r="A43" s="64" t="s">
        <v>438</v>
      </c>
      <c r="B43" s="62" t="s">
        <v>508</v>
      </c>
      <c r="C43" s="368">
        <v>3177</v>
      </c>
      <c r="D43" s="368">
        <v>3177</v>
      </c>
      <c r="E43" s="368">
        <v>2768</v>
      </c>
      <c r="F43" s="69">
        <f>E43/D43*100</f>
        <v>87.12621970412339</v>
      </c>
    </row>
    <row r="44" spans="1:6" s="68" customFormat="1" ht="19.5" customHeight="1">
      <c r="A44" s="64" t="s">
        <v>439</v>
      </c>
      <c r="B44" s="62" t="s">
        <v>46</v>
      </c>
      <c r="C44" s="67"/>
      <c r="D44" s="368"/>
      <c r="E44" s="368"/>
      <c r="F44" s="69"/>
    </row>
    <row r="45" spans="1:6" s="68" customFormat="1" ht="19.5" customHeight="1">
      <c r="A45" s="64" t="s">
        <v>440</v>
      </c>
      <c r="B45" s="59" t="s">
        <v>437</v>
      </c>
      <c r="C45" s="368"/>
      <c r="D45" s="368"/>
      <c r="E45" s="368"/>
      <c r="F45" s="69"/>
    </row>
    <row r="46" spans="1:6" s="68" customFormat="1" ht="19.5" customHeight="1">
      <c r="A46" s="64" t="s">
        <v>474</v>
      </c>
      <c r="B46" s="59" t="s">
        <v>514</v>
      </c>
      <c r="C46" s="368"/>
      <c r="D46" s="368"/>
      <c r="E46" s="368"/>
      <c r="F46" s="69"/>
    </row>
    <row r="47" spans="1:6" s="68" customFormat="1" ht="35.25" customHeight="1">
      <c r="A47" s="64" t="s">
        <v>476</v>
      </c>
      <c r="B47" s="62" t="s">
        <v>47</v>
      </c>
      <c r="C47" s="368">
        <v>65</v>
      </c>
      <c r="D47" s="368">
        <v>65</v>
      </c>
      <c r="E47" s="368">
        <v>93</v>
      </c>
      <c r="F47" s="69">
        <f>E47/D47*100</f>
        <v>143.07692307692307</v>
      </c>
    </row>
    <row r="48" spans="1:6" s="68" customFormat="1" ht="34.5" customHeight="1">
      <c r="A48" s="370"/>
      <c r="B48" s="371" t="s">
        <v>473</v>
      </c>
      <c r="C48" s="372">
        <f>SUM(C40:C47)</f>
        <v>9681</v>
      </c>
      <c r="D48" s="372">
        <f>SUM(D40:D47)</f>
        <v>11111</v>
      </c>
      <c r="E48" s="372">
        <f>SUM(E40:E47)</f>
        <v>10827</v>
      </c>
      <c r="F48" s="373">
        <f>E48/D48*100</f>
        <v>97.4439744397444</v>
      </c>
    </row>
    <row r="49" spans="1:6" s="68" customFormat="1" ht="19.5" customHeight="1">
      <c r="A49" s="64" t="s">
        <v>504</v>
      </c>
      <c r="B49" s="59" t="s">
        <v>475</v>
      </c>
      <c r="C49" s="368">
        <v>2767</v>
      </c>
      <c r="D49" s="368">
        <v>1427</v>
      </c>
      <c r="E49" s="368">
        <v>367</v>
      </c>
      <c r="F49" s="69">
        <f>E49/D49*100</f>
        <v>25.718290119131044</v>
      </c>
    </row>
    <row r="50" spans="1:6" s="68" customFormat="1" ht="19.5" customHeight="1">
      <c r="A50" s="64" t="s">
        <v>505</v>
      </c>
      <c r="B50" s="59" t="s">
        <v>477</v>
      </c>
      <c r="C50" s="368"/>
      <c r="D50" s="368"/>
      <c r="E50" s="368"/>
      <c r="F50" s="69"/>
    </row>
    <row r="51" spans="1:6" s="68" customFormat="1" ht="31.5">
      <c r="A51" s="64" t="s">
        <v>506</v>
      </c>
      <c r="B51" s="62" t="s">
        <v>519</v>
      </c>
      <c r="C51" s="368"/>
      <c r="D51" s="368"/>
      <c r="E51" s="368"/>
      <c r="F51" s="69"/>
    </row>
    <row r="52" spans="1:6" s="68" customFormat="1" ht="19.5" customHeight="1">
      <c r="A52" s="64" t="s">
        <v>507</v>
      </c>
      <c r="B52" s="62" t="s">
        <v>520</v>
      </c>
      <c r="C52" s="368"/>
      <c r="D52" s="368"/>
      <c r="E52" s="368"/>
      <c r="F52" s="69"/>
    </row>
    <row r="53" spans="1:6" s="68" customFormat="1" ht="31.5">
      <c r="A53" s="64" t="s">
        <v>509</v>
      </c>
      <c r="B53" s="62" t="s">
        <v>48</v>
      </c>
      <c r="C53" s="368">
        <v>360</v>
      </c>
      <c r="D53" s="368">
        <v>360</v>
      </c>
      <c r="E53" s="368">
        <v>157</v>
      </c>
      <c r="F53" s="69">
        <f aca="true" t="shared" si="2" ref="F53:F60">E53/D53*100</f>
        <v>43.611111111111114</v>
      </c>
    </row>
    <row r="54" spans="1:6" s="68" customFormat="1" ht="15.75">
      <c r="A54" s="64" t="s">
        <v>511</v>
      </c>
      <c r="B54" s="59" t="s">
        <v>522</v>
      </c>
      <c r="C54" s="368"/>
      <c r="D54" s="368"/>
      <c r="E54" s="368"/>
      <c r="F54" s="69"/>
    </row>
    <row r="55" spans="1:6" s="68" customFormat="1" ht="31.5">
      <c r="A55" s="64" t="s">
        <v>512</v>
      </c>
      <c r="B55" s="62" t="s">
        <v>49</v>
      </c>
      <c r="C55" s="368">
        <v>840</v>
      </c>
      <c r="D55" s="368">
        <v>840</v>
      </c>
      <c r="E55" s="368"/>
      <c r="F55" s="69"/>
    </row>
    <row r="56" spans="1:6" s="68" customFormat="1" ht="15.75">
      <c r="A56" s="64" t="s">
        <v>513</v>
      </c>
      <c r="B56" s="59" t="s">
        <v>50</v>
      </c>
      <c r="C56" s="368"/>
      <c r="D56" s="368"/>
      <c r="E56" s="368"/>
      <c r="F56" s="69"/>
    </row>
    <row r="57" spans="1:6" s="68" customFormat="1" ht="15.75">
      <c r="A57" s="64" t="s">
        <v>488</v>
      </c>
      <c r="B57" s="59" t="s">
        <v>431</v>
      </c>
      <c r="C57" s="368"/>
      <c r="D57" s="368">
        <v>528</v>
      </c>
      <c r="E57" s="368"/>
      <c r="F57" s="69"/>
    </row>
    <row r="58" spans="1:6" s="68" customFormat="1" ht="34.5" customHeight="1" thickBot="1">
      <c r="A58" s="370"/>
      <c r="B58" s="371" t="s">
        <v>480</v>
      </c>
      <c r="C58" s="375">
        <f>SUM(C49:C57)</f>
        <v>3967</v>
      </c>
      <c r="D58" s="375">
        <f>SUM(D49:D57)</f>
        <v>3155</v>
      </c>
      <c r="E58" s="375">
        <f>SUM(E49:E57)</f>
        <v>524</v>
      </c>
      <c r="F58" s="373">
        <f t="shared" si="2"/>
        <v>16.608557844690967</v>
      </c>
    </row>
    <row r="59" spans="1:6" s="71" customFormat="1" ht="36" customHeight="1" thickBot="1">
      <c r="A59" s="155"/>
      <c r="B59" s="66" t="s">
        <v>478</v>
      </c>
      <c r="C59" s="70">
        <f>C22+C48</f>
        <v>49227</v>
      </c>
      <c r="D59" s="70">
        <f>D22+D48</f>
        <v>84118</v>
      </c>
      <c r="E59" s="70">
        <f>E22+E48</f>
        <v>75813</v>
      </c>
      <c r="F59" s="376">
        <f t="shared" si="2"/>
        <v>90.12696450224684</v>
      </c>
    </row>
    <row r="60" spans="1:6" s="71" customFormat="1" ht="36" customHeight="1" thickBot="1">
      <c r="A60" s="155"/>
      <c r="B60" s="66" t="s">
        <v>479</v>
      </c>
      <c r="C60" s="70">
        <f>C32+C58</f>
        <v>49280</v>
      </c>
      <c r="D60" s="70">
        <f>D32+D58</f>
        <v>85688</v>
      </c>
      <c r="E60" s="70">
        <f>E32+E58</f>
        <v>61612</v>
      </c>
      <c r="F60" s="376">
        <f t="shared" si="2"/>
        <v>71.90271683316217</v>
      </c>
    </row>
    <row r="61" spans="3:5" s="68" customFormat="1" ht="15.75">
      <c r="C61" s="67"/>
      <c r="D61" s="67"/>
      <c r="E61" s="67"/>
    </row>
    <row r="62" spans="3:5" s="68" customFormat="1" ht="15.75">
      <c r="C62" s="67"/>
      <c r="D62" s="67"/>
      <c r="E62" s="67"/>
    </row>
    <row r="63" spans="3:5" s="68" customFormat="1" ht="15.75">
      <c r="C63" s="67"/>
      <c r="D63" s="67"/>
      <c r="E63" s="67"/>
    </row>
    <row r="64" spans="3:5" s="68" customFormat="1" ht="15.75">
      <c r="C64" s="67"/>
      <c r="D64" s="67"/>
      <c r="E64" s="67"/>
    </row>
    <row r="65" spans="1:6" s="68" customFormat="1" ht="19.5" customHeight="1">
      <c r="A65" s="547" t="s">
        <v>51</v>
      </c>
      <c r="B65" s="547"/>
      <c r="C65" s="547"/>
      <c r="D65" s="547"/>
      <c r="E65" s="547"/>
      <c r="F65" s="547"/>
    </row>
    <row r="66" spans="1:5" s="68" customFormat="1" ht="19.5" customHeight="1" thickBot="1">
      <c r="A66" s="369"/>
      <c r="B66" s="374"/>
      <c r="C66" s="374"/>
      <c r="D66" s="374"/>
      <c r="E66" s="374"/>
    </row>
    <row r="67" spans="1:6" s="68" customFormat="1" ht="19.5" customHeight="1" thickBot="1">
      <c r="A67" s="360" t="s">
        <v>413</v>
      </c>
      <c r="B67" s="548" t="s">
        <v>408</v>
      </c>
      <c r="C67" s="361" t="s">
        <v>465</v>
      </c>
      <c r="D67" s="362" t="s">
        <v>33</v>
      </c>
      <c r="E67" s="550" t="s">
        <v>466</v>
      </c>
      <c r="F67" s="363" t="s">
        <v>466</v>
      </c>
    </row>
    <row r="68" spans="1:6" s="68" customFormat="1" ht="19.5" customHeight="1" thickBot="1">
      <c r="A68" s="364" t="s">
        <v>410</v>
      </c>
      <c r="B68" s="549"/>
      <c r="C68" s="552" t="s">
        <v>404</v>
      </c>
      <c r="D68" s="553"/>
      <c r="E68" s="551"/>
      <c r="F68" s="365" t="s">
        <v>470</v>
      </c>
    </row>
    <row r="69" spans="3:5" s="68" customFormat="1" ht="15.75">
      <c r="C69" s="67"/>
      <c r="D69" s="67"/>
      <c r="E69" s="67"/>
    </row>
    <row r="70" spans="3:5" s="68" customFormat="1" ht="15.75">
      <c r="C70" s="67"/>
      <c r="D70" s="67"/>
      <c r="E70" s="67"/>
    </row>
    <row r="71" spans="1:6" s="68" customFormat="1" ht="15.75">
      <c r="A71" s="546" t="s">
        <v>490</v>
      </c>
      <c r="B71" s="546"/>
      <c r="C71" s="546"/>
      <c r="D71" s="546"/>
      <c r="E71" s="546"/>
      <c r="F71" s="546"/>
    </row>
    <row r="72" spans="1:6" s="68" customFormat="1" ht="15.75">
      <c r="A72" s="60" t="s">
        <v>489</v>
      </c>
      <c r="B72" s="377" t="s">
        <v>129</v>
      </c>
      <c r="C72" s="67">
        <v>53</v>
      </c>
      <c r="D72" s="67">
        <f>1203+367</f>
        <v>1570</v>
      </c>
      <c r="E72" s="67">
        <v>711</v>
      </c>
      <c r="F72" s="69">
        <f>E72/D72*100</f>
        <v>45.28662420382166</v>
      </c>
    </row>
    <row r="73" spans="1:6" s="68" customFormat="1" ht="19.5" customHeight="1">
      <c r="A73" s="60" t="s">
        <v>515</v>
      </c>
      <c r="B73" s="61" t="s">
        <v>52</v>
      </c>
      <c r="C73" s="67"/>
      <c r="D73" s="67"/>
      <c r="E73" s="67"/>
      <c r="F73" s="69"/>
    </row>
    <row r="74" spans="1:6" s="68" customFormat="1" ht="19.5" customHeight="1">
      <c r="A74" s="60" t="s">
        <v>517</v>
      </c>
      <c r="B74" s="59" t="s">
        <v>53</v>
      </c>
      <c r="C74" s="67"/>
      <c r="D74" s="67"/>
      <c r="E74" s="67"/>
      <c r="F74" s="69"/>
    </row>
    <row r="75" spans="1:7" s="68" customFormat="1" ht="19.5" customHeight="1">
      <c r="A75" s="60" t="s">
        <v>518</v>
      </c>
      <c r="B75" s="59" t="s">
        <v>516</v>
      </c>
      <c r="C75" s="368"/>
      <c r="D75" s="368"/>
      <c r="E75" s="368"/>
      <c r="F75" s="378"/>
      <c r="G75" s="366"/>
    </row>
    <row r="76" spans="1:7" s="68" customFormat="1" ht="19.5" customHeight="1">
      <c r="A76" s="60" t="s">
        <v>523</v>
      </c>
      <c r="B76" s="59" t="s">
        <v>54</v>
      </c>
      <c r="C76" s="368"/>
      <c r="D76" s="368"/>
      <c r="E76" s="368">
        <v>-8290</v>
      </c>
      <c r="F76" s="378"/>
      <c r="G76" s="366"/>
    </row>
    <row r="77" spans="1:6" s="68" customFormat="1" ht="34.5" customHeight="1">
      <c r="A77" s="370"/>
      <c r="B77" s="371" t="s">
        <v>55</v>
      </c>
      <c r="C77" s="372">
        <f>SUM(C72:C75)</f>
        <v>53</v>
      </c>
      <c r="D77" s="372">
        <f>SUM(D72:D75)</f>
        <v>1570</v>
      </c>
      <c r="E77" s="372">
        <f>SUM(E72:E76)</f>
        <v>-7579</v>
      </c>
      <c r="F77" s="373">
        <f>E77/D77*100</f>
        <v>-482.7388535031847</v>
      </c>
    </row>
    <row r="78" spans="1:7" s="68" customFormat="1" ht="19.5" customHeight="1">
      <c r="A78" s="64" t="s">
        <v>524</v>
      </c>
      <c r="B78" s="59" t="s">
        <v>503</v>
      </c>
      <c r="C78" s="368"/>
      <c r="D78" s="374"/>
      <c r="E78" s="368"/>
      <c r="F78" s="378"/>
      <c r="G78" s="366"/>
    </row>
    <row r="79" spans="1:7" s="71" customFormat="1" ht="15.75">
      <c r="A79" s="64" t="s">
        <v>525</v>
      </c>
      <c r="B79" s="59" t="s">
        <v>56</v>
      </c>
      <c r="C79" s="374"/>
      <c r="D79" s="374"/>
      <c r="E79" s="374"/>
      <c r="F79" s="379"/>
      <c r="G79" s="380"/>
    </row>
    <row r="80" spans="1:7" s="68" customFormat="1" ht="15.75">
      <c r="A80" s="64" t="s">
        <v>526</v>
      </c>
      <c r="B80" s="59" t="s">
        <v>521</v>
      </c>
      <c r="C80" s="368"/>
      <c r="D80" s="368"/>
      <c r="E80" s="368"/>
      <c r="F80" s="69"/>
      <c r="G80" s="366"/>
    </row>
    <row r="81" spans="1:7" s="68" customFormat="1" ht="15.75">
      <c r="A81" s="64" t="s">
        <v>527</v>
      </c>
      <c r="B81" s="59" t="s">
        <v>57</v>
      </c>
      <c r="C81" s="368"/>
      <c r="D81" s="368"/>
      <c r="E81" s="368"/>
      <c r="F81" s="69"/>
      <c r="G81" s="366"/>
    </row>
    <row r="82" spans="1:7" s="68" customFormat="1" ht="15.75">
      <c r="A82" s="64" t="s">
        <v>528</v>
      </c>
      <c r="B82" s="59" t="s">
        <v>58</v>
      </c>
      <c r="C82" s="368"/>
      <c r="D82" s="368"/>
      <c r="E82" s="368">
        <v>-570</v>
      </c>
      <c r="F82" s="366"/>
      <c r="G82" s="366"/>
    </row>
    <row r="83" spans="1:6" s="68" customFormat="1" ht="34.5" customHeight="1" thickBot="1">
      <c r="A83" s="370"/>
      <c r="B83" s="371" t="s">
        <v>59</v>
      </c>
      <c r="C83" s="372"/>
      <c r="D83" s="372"/>
      <c r="E83" s="372">
        <f>SUM(E80:E82)</f>
        <v>-570</v>
      </c>
      <c r="F83" s="373"/>
    </row>
    <row r="84" spans="1:6" s="68" customFormat="1" ht="36" customHeight="1" thickBot="1">
      <c r="A84" s="155"/>
      <c r="B84" s="66" t="s">
        <v>60</v>
      </c>
      <c r="C84" s="381">
        <f>C59+C77</f>
        <v>49280</v>
      </c>
      <c r="D84" s="381">
        <f>D59+D77</f>
        <v>85688</v>
      </c>
      <c r="E84" s="381">
        <f>E59+E77</f>
        <v>68234</v>
      </c>
      <c r="F84" s="376">
        <f>E84/D84*100</f>
        <v>79.6307534310522</v>
      </c>
    </row>
    <row r="85" spans="1:6" s="68" customFormat="1" ht="36" customHeight="1" thickBot="1">
      <c r="A85" s="155"/>
      <c r="B85" s="66" t="s">
        <v>61</v>
      </c>
      <c r="C85" s="381">
        <f>C60+C83</f>
        <v>49280</v>
      </c>
      <c r="D85" s="381">
        <f>D60+D83</f>
        <v>85688</v>
      </c>
      <c r="E85" s="381">
        <f>E60+E83</f>
        <v>61042</v>
      </c>
      <c r="F85" s="376">
        <f>E85/D85*100</f>
        <v>71.2375128372701</v>
      </c>
    </row>
  </sheetData>
  <sheetProtection/>
  <mergeCells count="19">
    <mergeCell ref="B36:B37"/>
    <mergeCell ref="E36:E37"/>
    <mergeCell ref="C37:D37"/>
    <mergeCell ref="A6:F6"/>
    <mergeCell ref="A7:F7"/>
    <mergeCell ref="A3:F3"/>
    <mergeCell ref="A4:F4"/>
    <mergeCell ref="A14:F14"/>
    <mergeCell ref="A34:F34"/>
    <mergeCell ref="A8:F8"/>
    <mergeCell ref="B11:B12"/>
    <mergeCell ref="E11:E12"/>
    <mergeCell ref="C12:D12"/>
    <mergeCell ref="A39:F39"/>
    <mergeCell ref="A71:F71"/>
    <mergeCell ref="A65:F65"/>
    <mergeCell ref="B67:B68"/>
    <mergeCell ref="E67:E68"/>
    <mergeCell ref="C68:D68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Balka család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Balka László</dc:creator>
  <cp:keywords/>
  <dc:description/>
  <cp:lastModifiedBy>Marsitsj</cp:lastModifiedBy>
  <cp:lastPrinted>2014-05-05T11:42:41Z</cp:lastPrinted>
  <dcterms:created xsi:type="dcterms:W3CDTF">2000-01-23T08:36:31Z</dcterms:created>
  <dcterms:modified xsi:type="dcterms:W3CDTF">2014-05-21T08:38:15Z</dcterms:modified>
  <cp:category/>
  <cp:version/>
  <cp:contentType/>
  <cp:contentStatus/>
</cp:coreProperties>
</file>