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firstSheet="8" activeTab="11"/>
  </bookViews>
  <sheets>
    <sheet name="bevételek összetolt" sheetId="1" r:id="rId1"/>
    <sheet name="kiadások összetolt" sheetId="2" r:id="rId2"/>
    <sheet name="működési mérleg" sheetId="3" r:id="rId3"/>
    <sheet name="felhalmozási mérleg" sheetId="4" r:id="rId4"/>
    <sheet name="MÉRLEG" sheetId="5" r:id="rId5"/>
    <sheet name="beruházások felújítások" sheetId="6" r:id="rId6"/>
    <sheet name="EU projektek" sheetId="7" r:id="rId7"/>
    <sheet name="bevételek önkormányzat" sheetId="8" r:id="rId8"/>
    <sheet name="kiadások önkorm" sheetId="9" r:id="rId9"/>
    <sheet name="bevételek kv szerv" sheetId="10" r:id="rId10"/>
    <sheet name="kiadások kv szerv" sheetId="11" r:id="rId11"/>
    <sheet name="többéves" sheetId="12" r:id="rId12"/>
    <sheet name="adósság állomány" sheetId="13" r:id="rId13"/>
    <sheet name="adósságot keletkeztető ügyletek" sheetId="14" r:id="rId14"/>
    <sheet name="közvetett" sheetId="15" r:id="rId15"/>
    <sheet name="gördülő bevételek" sheetId="16" r:id="rId16"/>
    <sheet name="gördülő kiadások" sheetId="17" r:id="rId17"/>
    <sheet name="vagyonkimutatás" sheetId="18" r:id="rId18"/>
    <sheet name="gazdálk. szerv" sheetId="19" r:id="rId19"/>
    <sheet name="pénzeszköz változás" sheetId="20" r:id="rId20"/>
  </sheets>
  <externalReferences>
    <externalReference r:id="rId23"/>
  </externalReferences>
  <definedNames>
    <definedName name="_xlfn.IFERROR" hidden="1">#NAME?</definedName>
    <definedName name="_xlnm.Print_Area" localSheetId="5">'beruházások felújítások'!$A$1:$E$52</definedName>
    <definedName name="_xlnm.Print_Area" localSheetId="9">'bevételek kv szerv'!$A$1:$E$99</definedName>
    <definedName name="_xlnm.Print_Area" localSheetId="7">'bevételek önkormányzat'!$A$1:$E$99</definedName>
    <definedName name="_xlnm.Print_Area" localSheetId="0">'bevételek összetolt'!$A$1:$E$99</definedName>
    <definedName name="_xlnm.Print_Area" localSheetId="6">'EU projektek'!$A$1:$D$84</definedName>
    <definedName name="_xlnm.Print_Area" localSheetId="16">'gördülő kiadások'!$A$1:$F$124</definedName>
    <definedName name="_xlnm.Print_Area" localSheetId="10">'kiadások kv szerv'!$A$1:$E$125</definedName>
    <definedName name="_xlnm.Print_Area" localSheetId="8">'kiadások önkorm'!$A$1:$E$125</definedName>
    <definedName name="_xlnm.Print_Area" localSheetId="1">'kiadások összetolt'!$A$1:$E$125</definedName>
    <definedName name="_xlnm.Print_Area" localSheetId="4">'MÉRLEG'!$A$1:$E$156</definedName>
    <definedName name="pr232" localSheetId="16">'gördülő kiadások'!#REF!</definedName>
    <definedName name="pr232" localSheetId="4">'MÉRLEG'!#REF!</definedName>
    <definedName name="pr233" localSheetId="16">'gördülő kiadások'!#REF!</definedName>
    <definedName name="pr233" localSheetId="4">'MÉRLEG'!#REF!</definedName>
    <definedName name="pr234" localSheetId="16">'gördülő kiadások'!#REF!</definedName>
    <definedName name="pr234" localSheetId="4">'MÉRLEG'!#REF!</definedName>
    <definedName name="pr235" localSheetId="16">'gördülő kiadások'!#REF!</definedName>
    <definedName name="pr235" localSheetId="4">'MÉRLEG'!#REF!</definedName>
    <definedName name="pr236" localSheetId="16">'gördülő kiadások'!#REF!</definedName>
    <definedName name="pr236" localSheetId="4">'MÉRLEG'!#REF!</definedName>
    <definedName name="pr312" localSheetId="16">'gördülő kiadások'!#REF!</definedName>
    <definedName name="pr312" localSheetId="4">'MÉRLEG'!#REF!</definedName>
    <definedName name="pr313" localSheetId="16">'gördülő kiadások'!#REF!</definedName>
    <definedName name="pr313" localSheetId="4">'MÉRLEG'!#REF!</definedName>
    <definedName name="pr314" localSheetId="16">'gördülő kiadások'!#REF!</definedName>
    <definedName name="pr314" localSheetId="4">'MÉRLEG'!#REF!</definedName>
    <definedName name="pr315" localSheetId="16">'gördülő kiadások'!#REF!</definedName>
    <definedName name="pr315" localSheetId="4">'MÉRLEG'!#REF!</definedName>
    <definedName name="pr347" localSheetId="16">'gördülő kiadások'!#REF!</definedName>
    <definedName name="pr348" localSheetId="16">'gördülő kiadások'!#REF!</definedName>
    <definedName name="pr349" localSheetId="16">'gördülő kiadások'!#REF!</definedName>
    <definedName name="pr395" localSheetId="16">'gördülő kiadások'!#REF!</definedName>
    <definedName name="pr396" localSheetId="16">'gördülő kiadások'!#REF!</definedName>
    <definedName name="pr397" localSheetId="16">'gördülő kiadások'!#REF!</definedName>
  </definedNames>
  <calcPr fullCalcOnLoad="1"/>
</workbook>
</file>

<file path=xl/sharedStrings.xml><?xml version="1.0" encoding="utf-8"?>
<sst xmlns="http://schemas.openxmlformats.org/spreadsheetml/2006/main" count="2677" uniqueCount="845">
  <si>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</si>
  <si>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</si>
  <si>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</si>
  <si>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</si>
  <si>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</si>
  <si>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</si>
  <si>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</si>
  <si>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>Adósság állomány alakulása lejárat, eszközök, bel - és külföldi hitelezők szerinti bontásban 2018. december 31-én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</si>
  <si>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</si>
  <si>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</si>
  <si>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</si>
  <si>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</si>
  <si>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</si>
  <si>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</si>
  <si>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</si>
  <si>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</si>
  <si>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</si>
  <si>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</si>
  <si>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</si>
  <si>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</si>
  <si>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</si>
  <si>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</si>
  <si>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</si>
  <si>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</si>
  <si>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</si>
  <si>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</si>
  <si>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</si>
  <si>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</si>
  <si>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,</t>
  </si>
  <si>
    <t>Külföldi szállítók</t>
  </si>
  <si>
    <t>Külföldi összesen:</t>
  </si>
  <si>
    <t>Adósságállomány mindösszesen:</t>
  </si>
  <si>
    <t>Vagyonkimutatás - 2018</t>
  </si>
  <si>
    <t>Értéktípus: Forint</t>
  </si>
  <si>
    <t>Sorszám</t>
  </si>
  <si>
    <t>Előző év</t>
  </si>
  <si>
    <t>Tárgyév</t>
  </si>
  <si>
    <t>Index (%)</t>
  </si>
  <si>
    <t>ESZKÖZÖK</t>
  </si>
  <si>
    <t>A/ NEMZETI VAGYONBA TARTOZÓ BEFEKTETETT ESZKÖZÖK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</si>
  <si>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</si>
  <si>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</si>
  <si>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</si>
  <si>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</si>
  <si>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</si>
  <si>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</si>
  <si>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</si>
  <si>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</si>
  <si>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</si>
  <si>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</si>
  <si>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</si>
  <si>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</si>
  <si>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</si>
  <si>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</si>
  <si>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</si>
  <si>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</si>
  <si>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</si>
  <si>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</si>
  <si>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</si>
  <si>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</si>
  <si>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</si>
  <si>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</si>
  <si>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</si>
  <si>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</si>
  <si>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</si>
  <si>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</si>
  <si>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</si>
  <si>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</si>
  <si>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</si>
  <si>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</si>
  <si>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</si>
  <si>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</si>
  <si>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</si>
  <si>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</si>
  <si>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</si>
  <si>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</si>
  <si>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</si>
  <si>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</si>
  <si>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</si>
  <si>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</si>
  <si>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</si>
  <si>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</si>
  <si>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</si>
  <si>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</si>
  <si>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</si>
  <si>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</si>
  <si>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</si>
  <si>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</si>
  <si>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</si>
  <si>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</si>
  <si>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</si>
  <si>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</si>
  <si>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</si>
  <si>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</si>
  <si>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</si>
  <si>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</si>
  <si>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</si>
  <si>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</si>
  <si>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</si>
  <si>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</si>
  <si>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</si>
  <si>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</si>
  <si>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</si>
  <si>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</si>
  <si>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</si>
  <si>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</si>
  <si>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</si>
  <si>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</si>
  <si>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</si>
  <si>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</si>
  <si>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</si>
  <si>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</si>
  <si>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</si>
  <si>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</si>
  <si>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</si>
  <si>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</si>
  <si>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</si>
  <si>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</si>
  <si>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</si>
  <si>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</si>
  <si>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</si>
  <si>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</si>
  <si>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</si>
  <si>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</si>
  <si>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</si>
  <si>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</si>
  <si>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</si>
  <si>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</si>
  <si>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</si>
  <si>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</si>
  <si>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</si>
  <si>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I. Készletek</t>
  </si>
  <si>
    <t>B/I</t>
  </si>
  <si>
    <t>II. Értékpapírok</t>
  </si>
  <si>
    <t>B/II</t>
  </si>
  <si>
    <t>C/ PÉNZESZKÖZÖK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</si>
  <si>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</si>
  <si>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</si>
  <si>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</si>
  <si>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</si>
  <si>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</si>
  <si>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</si>
  <si>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</si>
  <si>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</si>
  <si>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</si>
  <si>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</si>
  <si>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</si>
  <si>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</si>
  <si>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</si>
  <si>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</si>
  <si>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</si>
  <si>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</si>
  <si>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F/ AKTÍV IDŐBELI ELHATÁROLÁSOK</t>
  </si>
  <si>
    <t>ESZKÖZÖK ÖSSZESEN</t>
  </si>
  <si>
    <t>A+..+F</t>
  </si>
  <si>
    <t>FORRÁSOK</t>
  </si>
  <si>
    <t>G/ SAJÁT TŐKE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</si>
  <si>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</si>
  <si>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</si>
  <si>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</si>
  <si>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</si>
  <si>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</si>
  <si>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</si>
  <si>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</si>
  <si>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</si>
  <si>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</si>
  <si>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</si>
  <si>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</si>
  <si>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</si>
  <si>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</si>
  <si>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</si>
  <si>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</si>
  <si>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</si>
  <si>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</si>
  <si>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</si>
  <si>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</si>
  <si>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</si>
  <si>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J/ PASSZÍV IDŐBELI ELHATÁROLÁSOK (=K/1+K/2+K/3)</t>
  </si>
  <si>
    <t>J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</si>
  <si>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</si>
  <si>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</si>
  <si>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</si>
  <si>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</si>
  <si>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</si>
  <si>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</si>
  <si>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</si>
  <si>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</si>
  <si>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</si>
  <si>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</si>
  <si>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</si>
  <si>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</si>
  <si>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</si>
  <si>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</si>
  <si>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</si>
  <si>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</si>
  <si>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</si>
  <si>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</si>
  <si>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</si>
  <si>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</si>
  <si>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</si>
  <si>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</si>
  <si>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</si>
  <si>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</si>
  <si>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</si>
  <si>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A Babócsa Község Önkormányzat tulajdonában álló gazdálkodó szervezetek működéséből származó
kötelezettségek és részesedések alakulása a 2018. évben</t>
  </si>
  <si>
    <t>1. melléklet a 4/2019.(V. 30.) önkormányzati rendelethez</t>
  </si>
  <si>
    <t>2. melléklet a 4/2019.(V. 30.) önkormányzati rendelethez</t>
  </si>
  <si>
    <t>3.1. melléklet a 4/2019. (V.30.) önkormányzati rendelethez</t>
  </si>
  <si>
    <t>3.2. melléklet a 4/2019. (V.30.) önkormányzati rendelethez</t>
  </si>
  <si>
    <t>4. melléklet a 4/2019. (V.30.) önkormányzati rendelethez</t>
  </si>
  <si>
    <t>5. melléklet a 4/2019. (V. 30.) önkormányzati rendelethez</t>
  </si>
  <si>
    <t>6. melléklet a 4/2019. (V.30.) önkormányzati rendelethez</t>
  </si>
  <si>
    <t>7.1 melléklet a 4/2019. (V.30.) önkormányzati rendelethez</t>
  </si>
  <si>
    <t>7.2 melléklet a 4/2019. (V.30.) önkormányzati rendelethez</t>
  </si>
  <si>
    <t>Babócsa Község Önkormányzatának 2019. évi költségvetésének végrehajtása</t>
  </si>
  <si>
    <t>8.1 melléklet a 4/2019.(V.30.) önkormányzati rendelethez</t>
  </si>
  <si>
    <t>Babócsai Közös Önkormányzati Hivatal 2019. évi költségvetésének végrehajtása</t>
  </si>
  <si>
    <t>8.2 melléklet a 4/2019.(V.30.) önkormányzati rendelethez</t>
  </si>
  <si>
    <t>Babócsai Közös Önkormányzati Hivatal 2018. évi költségvetésének végrehajtása</t>
  </si>
  <si>
    <t>9. melléklet a 4/2019.(V.30.) önkormányzati rendelethez</t>
  </si>
  <si>
    <t>Babócsa Község Önkormányzat 2018. évi költségvetésének végrehajtása</t>
  </si>
  <si>
    <t>Ezer forintban</t>
  </si>
  <si>
    <t>11. melléklet a 4/2019. (V.30.) önkormányzati rendelethez</t>
  </si>
  <si>
    <t>Adóságot keletkeztető Ügyletek- Babócsa Község Önkormányzatának 2018. évi költségvetésének végrehajtása</t>
  </si>
  <si>
    <t>13.1 melléklet a 4/2019. (V.30) önkormányzati rendelethez</t>
  </si>
  <si>
    <t>13.2 melléklet a 4/2019. (V.30.) önkormányzati rendelethez</t>
  </si>
  <si>
    <t>16. melléklet a 4/2019. (V. 30.) önkormányzati rendelethez</t>
  </si>
  <si>
    <t>14. melléklet a 4/2019. (V. 30.) önkormányzati rendelethez</t>
  </si>
  <si>
    <t>12. melléklet a 4/2019.(V. 30.) önkormányzati rendelethez</t>
  </si>
  <si>
    <t>2018. évi teljesítés</t>
  </si>
  <si>
    <t>Eredeti előirányzat</t>
  </si>
  <si>
    <t>Módosított előirányzat</t>
  </si>
  <si>
    <t>Teljesítés</t>
  </si>
  <si>
    <t>ebből: közfogl. eszközbesz.</t>
  </si>
  <si>
    <t>ebből: orvosi műszerek</t>
  </si>
  <si>
    <t>ebből: notebook</t>
  </si>
  <si>
    <t>ebből: TOP orvosi rendelő</t>
  </si>
  <si>
    <t>ebből: útfelújítás (alacsony összegű)</t>
  </si>
  <si>
    <t>TOP 4.11 Orvosi rendelő felújítása</t>
  </si>
  <si>
    <t>KÖFOP-1.2.1-VEKOP-16-2016-000170 ASP</t>
  </si>
  <si>
    <t>Tárgyévi kifizetés (2018. évi kifizetés)</t>
  </si>
  <si>
    <t>Orvosi rendelő felújítás</t>
  </si>
  <si>
    <t>ASP csatlakozás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</si>
  <si>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</si>
  <si>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</si>
  <si>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</si>
  <si>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</si>
  <si>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</si>
  <si>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</si>
  <si>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</si>
  <si>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</si>
  <si>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</si>
  <si>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</si>
  <si>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</si>
  <si>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</si>
  <si>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</si>
  <si>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</si>
  <si>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</si>
  <si>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</si>
  <si>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</si>
  <si>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</si>
  <si>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 xml:space="preserve"> Ezer forintban !</t>
  </si>
  <si>
    <t>E</t>
  </si>
  <si>
    <t>F</t>
  </si>
  <si>
    <t>G</t>
  </si>
  <si>
    <t>H</t>
  </si>
  <si>
    <t>I</t>
  </si>
  <si>
    <t>5.-ből EU-s támogatás</t>
  </si>
  <si>
    <t>Költségvetési bevételek összesen (1.+2.+4.+5.+7.+…+12.)</t>
  </si>
  <si>
    <t>Belföldi finanszírozások kiadásai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</si>
  <si>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</si>
  <si>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</si>
  <si>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</si>
  <si>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</si>
  <si>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Felhalmozási célú finanszírozási kiadások összesen (13.+...+24.)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</si>
  <si>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</si>
  <si>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</si>
  <si>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</si>
  <si>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</si>
  <si>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</si>
  <si>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</si>
  <si>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</si>
  <si>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</si>
  <si>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</si>
  <si>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</si>
  <si>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</si>
  <si>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PÉNZESZKÖZÖK VÁLTOZÁSÁNAK LEVEZETÉSE</t>
  </si>
  <si>
    <t>Sor-szám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</si>
  <si>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</si>
  <si>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</si>
  <si>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</si>
  <si>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</si>
  <si>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</si>
  <si>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</si>
  <si>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Önkormányzat 2018. évi költségvetésének végrehajtása</t>
  </si>
  <si>
    <t>módosított ei.</t>
  </si>
  <si>
    <t>Babócsa Község Önkormányzatának 2018. évi költségvetésének végrehajtása</t>
  </si>
  <si>
    <t>BEVÉTEL ÖSSZESEN (12+25)</t>
  </si>
  <si>
    <t>KIADÁSOK ÖSSZESEN (12+25)</t>
  </si>
  <si>
    <t>28.</t>
  </si>
  <si>
    <t>eredeti előirányzat</t>
  </si>
  <si>
    <t>módosított előirányzat</t>
  </si>
  <si>
    <t>teljesítés</t>
  </si>
  <si>
    <t>EFOP-1.4.3-16 Biztos Kezdet Gyerekház Babócsán</t>
  </si>
  <si>
    <t>TOP-5.3.1-16-SO1-2017 Helyi identitás</t>
  </si>
  <si>
    <t>ÖNKORMÁNYZATI ELŐIRÁNYZATOK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</si>
  <si>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</si>
  <si>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</si>
  <si>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</si>
  <si>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</si>
  <si>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</si>
  <si>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</si>
  <si>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</si>
  <si>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</si>
  <si>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</si>
  <si>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Beruházások és felújítások (E Ft)</t>
  </si>
  <si>
    <t>A helyi önkormányzat költségvetési mérlege közgazdasági tagolásban (E Ft)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</si>
  <si>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</si>
  <si>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</si>
  <si>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</si>
  <si>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Rovat-
szám</t>
  </si>
  <si>
    <t>Működési kiadások összesen</t>
  </si>
  <si>
    <t>Felhalmozási kiadások összesen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</si>
  <si>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</si>
  <si>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</si>
  <si>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</si>
  <si>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</si>
  <si>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</si>
  <si>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</si>
  <si>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</si>
  <si>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</si>
  <si>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</si>
  <si>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</si>
  <si>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</si>
  <si>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Fizetési kötelezettségek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</si>
  <si>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</si>
  <si>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</si>
  <si>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</si>
  <si>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</si>
  <si>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</si>
  <si>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</si>
  <si>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</si>
  <si>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</si>
  <si>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</si>
  <si>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</si>
  <si>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</si>
  <si>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</si>
  <si>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</si>
  <si>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</si>
  <si>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</si>
  <si>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</si>
  <si>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</si>
  <si>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</si>
  <si>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</si>
  <si>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</si>
  <si>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</si>
  <si>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</si>
  <si>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</si>
  <si>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</si>
  <si>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</si>
  <si>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</si>
  <si>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</si>
  <si>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</si>
  <si>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</si>
  <si>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</si>
  <si>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</si>
  <si>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</si>
  <si>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</si>
  <si>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</si>
  <si>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</si>
  <si>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</si>
  <si>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</si>
  <si>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</si>
  <si>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</si>
  <si>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</si>
  <si>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</si>
  <si>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</si>
  <si>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</si>
  <si>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</si>
  <si>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</si>
  <si>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</si>
  <si>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</si>
  <si>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</si>
  <si>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</si>
  <si>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</si>
  <si>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</si>
  <si>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</si>
  <si>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</si>
  <si>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</si>
  <si>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</si>
  <si>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</si>
  <si>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</si>
  <si>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</si>
  <si>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</si>
  <si>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</si>
  <si>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</si>
  <si>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</si>
  <si>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</si>
  <si>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</si>
  <si>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</si>
  <si>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</si>
  <si>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</si>
  <si>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</si>
  <si>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</si>
  <si>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</si>
  <si>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</si>
  <si>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</si>
  <si>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</si>
  <si>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</si>
  <si>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</si>
  <si>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</si>
  <si>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</si>
  <si>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</si>
  <si>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</si>
  <si>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</si>
  <si>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</si>
  <si>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</si>
  <si>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</si>
  <si>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</si>
  <si>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</si>
  <si>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</si>
  <si>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</si>
  <si>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</si>
  <si>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</si>
  <si>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</si>
  <si>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</si>
  <si>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</si>
  <si>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</si>
  <si>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</si>
  <si>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</si>
  <si>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</si>
  <si>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</si>
  <si>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</si>
  <si>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</si>
  <si>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</si>
  <si>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</si>
  <si>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</si>
  <si>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</si>
  <si>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</si>
  <si>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</si>
  <si>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</si>
  <si>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</si>
  <si>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</si>
  <si>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</si>
  <si>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</si>
  <si>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</si>
  <si>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</si>
  <si>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</si>
  <si>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</si>
  <si>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</si>
  <si>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</si>
  <si>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</si>
  <si>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</si>
  <si>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</si>
  <si>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</si>
  <si>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</si>
  <si>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</si>
  <si>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</si>
  <si>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</si>
  <si>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</si>
  <si>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</si>
  <si>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</si>
  <si>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</si>
  <si>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</si>
  <si>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</si>
  <si>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</si>
  <si>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</si>
  <si>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</si>
  <si>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</si>
  <si>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</si>
  <si>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</si>
  <si>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</si>
  <si>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</si>
  <si>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</si>
  <si>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</si>
  <si>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</si>
  <si>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</si>
  <si>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</si>
  <si>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</si>
  <si>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</si>
  <si>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</si>
  <si>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</si>
  <si>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</si>
  <si>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</si>
  <si>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</si>
  <si>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</si>
  <si>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</si>
  <si>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</si>
  <si>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</si>
  <si>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</si>
  <si>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</si>
  <si>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</si>
  <si>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</si>
  <si>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</si>
  <si>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</si>
  <si>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</si>
  <si>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</si>
  <si>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</si>
  <si>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</si>
  <si>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</si>
  <si>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</si>
  <si>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</si>
  <si>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</si>
  <si>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</si>
  <si>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</si>
  <si>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</si>
  <si>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</si>
  <si>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</si>
  <si>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</si>
  <si>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</si>
  <si>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</si>
  <si>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</si>
  <si>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</si>
  <si>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</si>
  <si>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</si>
  <si>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</si>
  <si>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</si>
  <si>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</si>
  <si>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</si>
  <si>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</si>
  <si>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</si>
  <si>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</si>
  <si>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</si>
  <si>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</si>
  <si>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</si>
  <si>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</si>
  <si>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</si>
  <si>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</si>
  <si>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</si>
  <si>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</si>
  <si>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</si>
  <si>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</si>
  <si>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</si>
  <si>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</si>
  <si>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</si>
  <si>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</si>
  <si>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</si>
  <si>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</si>
  <si>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</si>
  <si>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</si>
  <si>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</si>
  <si>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</si>
  <si>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</si>
  <si>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</si>
  <si>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</si>
  <si>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</si>
  <si>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</si>
  <si>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</si>
  <si>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</si>
  <si>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</si>
  <si>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</si>
  <si>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</si>
  <si>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</si>
  <si>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</si>
  <si>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</si>
  <si>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</si>
  <si>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</si>
  <si>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</si>
  <si>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</si>
  <si>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</si>
  <si>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</si>
  <si>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</si>
  <si>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</si>
  <si>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</si>
  <si>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</si>
  <si>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</si>
  <si>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</si>
  <si>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</si>
  <si>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</si>
  <si>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</si>
  <si>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</si>
  <si>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</si>
  <si>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</si>
  <si>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</si>
  <si>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</si>
  <si>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</si>
  <si>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</si>
  <si>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</si>
  <si>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</si>
  <si>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</si>
  <si>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</si>
  <si>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</si>
  <si>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</si>
  <si>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</si>
  <si>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</si>
  <si>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</si>
  <si>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</si>
  <si>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</si>
  <si>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</si>
  <si>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</si>
  <si>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</si>
  <si>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</si>
  <si>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</si>
  <si>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</si>
  <si>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</si>
  <si>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</si>
  <si>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</si>
  <si>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</si>
  <si>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</si>
  <si>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</si>
  <si>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</si>
  <si>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</si>
  <si>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</si>
  <si>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</si>
  <si>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</si>
  <si>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</si>
  <si>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</si>
  <si>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</si>
  <si>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</si>
  <si>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</si>
  <si>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</si>
  <si>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</si>
  <si>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</si>
  <si>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</si>
  <si>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</si>
  <si>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</si>
  <si>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</si>
  <si>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</si>
  <si>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</si>
  <si>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</si>
  <si>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</si>
  <si>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</si>
  <si>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</si>
  <si>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</si>
  <si>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</si>
  <si>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</si>
  <si>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</si>
  <si>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</si>
  <si>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</si>
  <si>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</si>
  <si>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</si>
  <si>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</si>
  <si>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</si>
  <si>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</si>
  <si>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</si>
  <si>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</si>
  <si>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</si>
  <si>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</si>
  <si>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</si>
  <si>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</si>
  <si>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</si>
  <si>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</si>
  <si>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</si>
  <si>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</si>
  <si>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</si>
  <si>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</si>
  <si>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</si>
  <si>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</si>
  <si>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</si>
  <si>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</si>
  <si>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</si>
  <si>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</si>
  <si>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</si>
  <si>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</si>
  <si>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</si>
  <si>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</si>
  <si>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</si>
  <si>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</si>
  <si>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</si>
  <si>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</si>
  <si>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</si>
  <si>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</si>
  <si>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</si>
  <si>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</si>
  <si>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</si>
  <si>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</si>
  <si>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</si>
  <si>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</si>
  <si>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</si>
  <si>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</si>
  <si>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</si>
  <si>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</si>
  <si>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</si>
  <si>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</si>
  <si>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</si>
  <si>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</si>
  <si>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</si>
  <si>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</si>
  <si>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</si>
  <si>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</si>
  <si>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</si>
  <si>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</si>
  <si>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</si>
  <si>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</si>
  <si>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</si>
  <si>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</si>
  <si>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</si>
  <si>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</si>
  <si>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</si>
  <si>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</si>
  <si>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</si>
  <si>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</si>
  <si>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</si>
  <si>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</si>
  <si>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</si>
  <si>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</si>
  <si>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</si>
  <si>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</si>
  <si>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</si>
  <si>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</si>
  <si>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</si>
  <si>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</si>
  <si>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</si>
  <si>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</si>
  <si>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</si>
  <si>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</si>
  <si>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</si>
  <si>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</si>
  <si>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</si>
  <si>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</si>
  <si>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</si>
  <si>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</si>
  <si>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</si>
  <si>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</si>
  <si>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</si>
  <si>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</si>
  <si>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</si>
  <si>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</si>
  <si>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</si>
  <si>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</si>
  <si>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</si>
  <si>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</si>
  <si>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</si>
  <si>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</si>
  <si>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</si>
  <si>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</si>
  <si>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</si>
  <si>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</si>
  <si>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</si>
  <si>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</si>
  <si>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</si>
  <si>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</si>
  <si>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</si>
  <si>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</si>
  <si>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</si>
  <si>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</si>
  <si>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</si>
  <si>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</si>
  <si>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</si>
  <si>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</si>
  <si>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</si>
  <si>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</si>
  <si>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</si>
  <si>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BEVÉTELEK ÖSSZESEN </t>
  </si>
  <si>
    <t>Bevételek (E Ft)</t>
  </si>
  <si>
    <t>Kiadások (E Ft)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</si>
  <si>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</si>
  <si>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</si>
  <si>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</si>
  <si>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</si>
  <si>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</si>
  <si>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</si>
  <si>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Megnevezés</t>
  </si>
  <si>
    <t>2019. évi előirányzat</t>
  </si>
  <si>
    <t>2020. évi előirányzat</t>
  </si>
  <si>
    <t>2021. évi előirányzat</t>
  </si>
  <si>
    <t>KÖLTSÉGVETÉSI SZERV ELŐIRÁNYZATAI</t>
  </si>
  <si>
    <t>Működési költségvetés előirányzat csoport</t>
  </si>
  <si>
    <t xml:space="preserve">Felhalmozási költségvetés előirányzat csoport </t>
  </si>
  <si>
    <t>I. Működési célú bevételek és kiadások mérlege
(Önkormányzati szinten)</t>
  </si>
  <si>
    <t xml:space="preserve"> Ezer forintban </t>
  </si>
  <si>
    <t>Sor-
szám</t>
  </si>
  <si>
    <t>Bevételek</t>
  </si>
  <si>
    <t>Kiadások</t>
  </si>
  <si>
    <t>A</t>
  </si>
  <si>
    <t>B</t>
  </si>
  <si>
    <t>C</t>
  </si>
  <si>
    <t>D</t>
  </si>
  <si>
    <t>1.</t>
  </si>
  <si>
    <t>Önkormányzatok működési támogatásai</t>
  </si>
  <si>
    <t>Személyi juttatások</t>
  </si>
  <si>
    <t>2.</t>
  </si>
  <si>
    <t>Munkaadókat terhelő járulékok és szociális hozzájárulási adó</t>
  </si>
  <si>
    <t>3.</t>
  </si>
  <si>
    <t>2.-ból EU-s támogatás</t>
  </si>
  <si>
    <t>4.</t>
  </si>
  <si>
    <t>Közhatalmi bevételek</t>
  </si>
  <si>
    <t>Ellátottak pénzbeli juttatásai</t>
  </si>
  <si>
    <t>5.</t>
  </si>
  <si>
    <t>Egyéb működési célú kiadások</t>
  </si>
  <si>
    <t>6.</t>
  </si>
  <si>
    <t>Működési célú átvett pénzeszközök</t>
  </si>
  <si>
    <t>Tartalékok</t>
  </si>
  <si>
    <t>7.</t>
  </si>
  <si>
    <t>8.</t>
  </si>
  <si>
    <t>9.</t>
  </si>
  <si>
    <t>10.</t>
  </si>
  <si>
    <t>11.</t>
  </si>
  <si>
    <t>12.</t>
  </si>
  <si>
    <t>13.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</si>
  <si>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</si>
  <si>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</si>
  <si>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</si>
  <si>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</si>
  <si>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</si>
  <si>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</si>
  <si>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</si>
  <si>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</si>
  <si>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</si>
  <si>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</si>
  <si>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</si>
  <si>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</si>
  <si>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</si>
  <si>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</si>
  <si>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</si>
  <si>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</si>
  <si>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</si>
  <si>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</si>
  <si>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</si>
  <si>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</si>
  <si>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</si>
  <si>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</si>
  <si>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</si>
  <si>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</si>
  <si>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</si>
  <si>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</si>
  <si>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25.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</si>
  <si>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</si>
  <si>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</si>
  <si>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</si>
  <si>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</si>
  <si>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</si>
  <si>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</si>
  <si>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</si>
  <si>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ÖSSZEVONT ELŐIRÁNYZATOK (ÖNKORMÁNYZAT ÉS KÖLTSÉGVETÉSI SZERVEI ÖSSZESEN)</t>
  </si>
  <si>
    <t>Kiadások - Gördülő(E Ft)</t>
  </si>
  <si>
    <t>Bevételek -Gördülő (E Ft)</t>
  </si>
  <si>
    <t>A többéves kihatással járó döntések számszerűsítése évenkénti bontásban és összesítve (E Ft)</t>
  </si>
  <si>
    <t>Kötelezettségek megnevezése</t>
  </si>
  <si>
    <t>Köt.vállalás éve</t>
  </si>
  <si>
    <t>Tárgyév előtti kifizetés</t>
  </si>
  <si>
    <t>2019. évi kifizetés</t>
  </si>
  <si>
    <t>2020. évi kifizetés</t>
  </si>
  <si>
    <t>2021. évi kifizetés</t>
  </si>
  <si>
    <t>2022. év utáni kifizetések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</si>
  <si>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</si>
  <si>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</si>
  <si>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</si>
  <si>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</si>
  <si>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</si>
  <si>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</si>
  <si>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A közvetett támogatások (E Ft)</t>
  </si>
  <si>
    <t>tervezett elvárt bevétel</t>
  </si>
  <si>
    <t>közvetett támogatás</t>
  </si>
  <si>
    <t>várható bevétel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</si>
</sst>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[$¥€-2]\ #\ ##,000_);[Red]\([$€-2]\ #\ ##,000\)"/>
    <numFmt numFmtId="176" formatCode="#,##0.00\ &quot;Ft&quot;"/>
    <numFmt numFmtId="177" formatCode="#,###"/>
    <numFmt numFmtId="178" formatCode="#"/>
    <numFmt numFmtId="179" formatCode="_-* #,##0\ _F_t_-;\-* #,##0\ _F_t_-;_-* &quot;-&quot;??\ _F_t_-;_-@_-"/>
    <numFmt numFmtId="180" formatCode="0&quot;.&quot;"/>
    <numFmt numFmtId="181" formatCode="#,###__"/>
  </numFmts>
  <fonts count="83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sz val="10"/>
      <color indexed="8"/>
      <name val="Times New Roman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sz val="11"/>
      <color indexed="10"/>
      <name val="Bookman Old Style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Times New Roman CE"/>
      <family val="0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9"/>
      <name val="Times New Roman CE"/>
      <family val="0"/>
    </font>
    <font>
      <sz val="12"/>
      <name val="Times New Roman CE"/>
      <family val="0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b/>
      <i/>
      <sz val="12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name val="Times New Roman CE"/>
      <family val="1"/>
    </font>
    <font>
      <b/>
      <sz val="14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gray125">
        <bgColor indexed="47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65" fillId="7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17" borderId="7" applyNumberFormat="0" applyFon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73" fillId="4" borderId="0" applyNumberFormat="0" applyBorder="0" applyAlignment="0" applyProtection="0"/>
    <xf numFmtId="0" fontId="74" fillId="22" borderId="8" applyNumberFormat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5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" borderId="0" applyNumberFormat="0" applyBorder="0" applyAlignment="0" applyProtection="0"/>
    <xf numFmtId="0" fontId="78" fillId="23" borderId="0" applyNumberFormat="0" applyBorder="0" applyAlignment="0" applyProtection="0"/>
    <xf numFmtId="0" fontId="79" fillId="22" borderId="1" applyNumberForma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7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7" fontId="3" fillId="0" borderId="10" xfId="0" applyNumberFormat="1" applyFont="1" applyFill="1" applyBorder="1" applyAlignment="1">
      <alignment vertical="center"/>
    </xf>
    <xf numFmtId="166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7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6" fillId="11" borderId="10" xfId="0" applyFont="1" applyFill="1" applyBorder="1" applyAlignment="1">
      <alignment/>
    </xf>
    <xf numFmtId="0" fontId="9" fillId="24" borderId="10" xfId="0" applyFont="1" applyFill="1" applyBorder="1" applyAlignment="1">
      <alignment vertical="center"/>
    </xf>
    <xf numFmtId="0" fontId="8" fillId="10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7" fontId="10" fillId="0" borderId="10" xfId="0" applyNumberFormat="1" applyFont="1" applyFill="1" applyBorder="1" applyAlignment="1">
      <alignment vertical="center"/>
    </xf>
    <xf numFmtId="0" fontId="19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11" borderId="1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3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167" fontId="10" fillId="26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5" fillId="22" borderId="10" xfId="0" applyFont="1" applyFill="1" applyBorder="1" applyAlignment="1">
      <alignment horizontal="left" vertical="center"/>
    </xf>
    <xf numFmtId="0" fontId="5" fillId="22" borderId="10" xfId="0" applyFont="1" applyFill="1" applyBorder="1" applyAlignment="1">
      <alignment/>
    </xf>
    <xf numFmtId="0" fontId="24" fillId="0" borderId="10" xfId="0" applyFont="1" applyBorder="1" applyAlignment="1">
      <alignment horizontal="justify" vertical="center"/>
    </xf>
    <xf numFmtId="0" fontId="10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28" fillId="0" borderId="0" xfId="0" applyFont="1" applyAlignment="1">
      <alignment/>
    </xf>
    <xf numFmtId="0" fontId="10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0" fillId="0" borderId="10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29" fillId="24" borderId="10" xfId="0" applyFont="1" applyFill="1" applyBorder="1" applyAlignment="1">
      <alignment/>
    </xf>
    <xf numFmtId="0" fontId="13" fillId="0" borderId="0" xfId="0" applyFont="1" applyAlignment="1">
      <alignment/>
    </xf>
    <xf numFmtId="0" fontId="5" fillId="11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horizontal="right" vertical="center" wrapText="1"/>
    </xf>
    <xf numFmtId="3" fontId="10" fillId="11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11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5" fillId="0" borderId="10" xfId="0" applyNumberFormat="1" applyFont="1" applyFill="1" applyBorder="1" applyAlignment="1">
      <alignment horizontal="left" vertical="center" wrapText="1"/>
    </xf>
    <xf numFmtId="177" fontId="35" fillId="0" borderId="11" xfId="0" applyNumberFormat="1" applyFont="1" applyFill="1" applyBorder="1" applyAlignment="1" applyProtection="1">
      <alignment horizontal="centerContinuous" vertical="center" wrapText="1"/>
      <protection/>
    </xf>
    <xf numFmtId="177" fontId="35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0" xfId="0" applyFill="1" applyAlignment="1">
      <alignment/>
    </xf>
    <xf numFmtId="0" fontId="40" fillId="0" borderId="0" xfId="0" applyFont="1" applyFill="1" applyAlignment="1">
      <alignment horizontal="right"/>
    </xf>
    <xf numFmtId="0" fontId="41" fillId="0" borderId="0" xfId="0" applyFont="1" applyFill="1" applyAlignment="1">
      <alignment horizontal="center"/>
    </xf>
    <xf numFmtId="0" fontId="42" fillId="0" borderId="0" xfId="0" applyFont="1" applyFill="1" applyAlignment="1">
      <alignment horizontal="right"/>
    </xf>
    <xf numFmtId="0" fontId="36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left" vertical="center" wrapText="1" indent="1"/>
      <protection locked="0"/>
    </xf>
    <xf numFmtId="181" fontId="35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7" xfId="0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5"/>
    </xf>
    <xf numFmtId="181" fontId="44" fillId="0" borderId="18" xfId="0" applyNumberFormat="1" applyFont="1" applyFill="1" applyBorder="1" applyAlignment="1" applyProtection="1">
      <alignment horizontal="right" vertical="center"/>
      <protection locked="0"/>
    </xf>
    <xf numFmtId="0" fontId="31" fillId="0" borderId="10" xfId="0" applyFont="1" applyFill="1" applyBorder="1" applyAlignment="1">
      <alignment horizontal="left" vertical="center" indent="1"/>
    </xf>
    <xf numFmtId="0" fontId="0" fillId="0" borderId="19" xfId="0" applyFill="1" applyBorder="1" applyAlignment="1">
      <alignment horizontal="center" vertical="center"/>
    </xf>
    <xf numFmtId="0" fontId="31" fillId="0" borderId="20" xfId="0" applyFont="1" applyFill="1" applyBorder="1" applyAlignment="1">
      <alignment horizontal="left" vertical="center" indent="1"/>
    </xf>
    <xf numFmtId="181" fontId="44" fillId="0" borderId="21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 indent="1"/>
    </xf>
    <xf numFmtId="181" fontId="44" fillId="0" borderId="24" xfId="0" applyNumberFormat="1" applyFont="1" applyFill="1" applyBorder="1" applyAlignment="1" applyProtection="1">
      <alignment horizontal="right" vertical="center"/>
      <protection locked="0"/>
    </xf>
    <xf numFmtId="0" fontId="0" fillId="0" borderId="25" xfId="0" applyFill="1" applyBorder="1" applyAlignment="1">
      <alignment horizontal="center" vertical="center"/>
    </xf>
    <xf numFmtId="181" fontId="35" fillId="0" borderId="26" xfId="0" applyNumberFormat="1" applyFont="1" applyFill="1" applyBorder="1" applyAlignment="1" applyProtection="1">
      <alignment horizontal="right" vertical="center"/>
      <protection/>
    </xf>
    <xf numFmtId="0" fontId="43" fillId="0" borderId="23" xfId="0" applyFont="1" applyFill="1" applyBorder="1" applyAlignment="1">
      <alignment horizontal="left" vertical="center" indent="5"/>
    </xf>
    <xf numFmtId="0" fontId="0" fillId="11" borderId="10" xfId="0" applyFill="1" applyBorder="1" applyAlignment="1">
      <alignment/>
    </xf>
    <xf numFmtId="0" fontId="10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77" fontId="0" fillId="0" borderId="0" xfId="0" applyNumberFormat="1" applyFill="1" applyAlignment="1" applyProtection="1">
      <alignment vertical="center" wrapText="1"/>
      <protection/>
    </xf>
    <xf numFmtId="177" fontId="32" fillId="0" borderId="0" xfId="0" applyNumberFormat="1" applyFont="1" applyFill="1" applyAlignment="1" applyProtection="1">
      <alignment horizontal="centerContinuous" vertical="center" wrapText="1"/>
      <protection/>
    </xf>
    <xf numFmtId="177" fontId="0" fillId="0" borderId="0" xfId="0" applyNumberFormat="1" applyFill="1" applyAlignment="1" applyProtection="1">
      <alignment horizontal="centerContinuous" vertical="center"/>
      <protection/>
    </xf>
    <xf numFmtId="177" fontId="0" fillId="0" borderId="0" xfId="0" applyNumberFormat="1" applyFill="1" applyAlignment="1" applyProtection="1">
      <alignment horizontal="center" vertical="center" wrapText="1"/>
      <protection/>
    </xf>
    <xf numFmtId="177" fontId="34" fillId="0" borderId="0" xfId="0" applyNumberFormat="1" applyFont="1" applyFill="1" applyAlignment="1" applyProtection="1">
      <alignment horizontal="right" vertical="center"/>
      <protection/>
    </xf>
    <xf numFmtId="177" fontId="35" fillId="0" borderId="13" xfId="0" applyNumberFormat="1" applyFont="1" applyFill="1" applyBorder="1" applyAlignment="1" applyProtection="1">
      <alignment horizontal="centerContinuous" vertical="center" wrapText="1"/>
      <protection/>
    </xf>
    <xf numFmtId="177" fontId="35" fillId="0" borderId="11" xfId="0" applyNumberFormat="1" applyFont="1" applyFill="1" applyBorder="1" applyAlignment="1" applyProtection="1">
      <alignment horizontal="center" vertical="center" wrapText="1"/>
      <protection/>
    </xf>
    <xf numFmtId="177" fontId="35" fillId="0" borderId="12" xfId="0" applyNumberFormat="1" applyFont="1" applyFill="1" applyBorder="1" applyAlignment="1" applyProtection="1">
      <alignment horizontal="center" vertical="center" wrapText="1"/>
      <protection/>
    </xf>
    <xf numFmtId="177" fontId="35" fillId="0" borderId="27" xfId="0" applyNumberFormat="1" applyFont="1" applyFill="1" applyBorder="1" applyAlignment="1" applyProtection="1">
      <alignment horizontal="center" vertical="center" wrapText="1"/>
      <protection/>
    </xf>
    <xf numFmtId="177" fontId="35" fillId="0" borderId="13" xfId="0" applyNumberFormat="1" applyFont="1" applyFill="1" applyBorder="1" applyAlignment="1" applyProtection="1">
      <alignment horizontal="center" vertical="center" wrapText="1"/>
      <protection/>
    </xf>
    <xf numFmtId="177" fontId="36" fillId="0" borderId="0" xfId="0" applyNumberFormat="1" applyFont="1" applyFill="1" applyAlignment="1" applyProtection="1">
      <alignment horizontal="center" vertical="center" wrapText="1"/>
      <protection/>
    </xf>
    <xf numFmtId="177" fontId="37" fillId="0" borderId="28" xfId="0" applyNumberFormat="1" applyFont="1" applyFill="1" applyBorder="1" applyAlignment="1" applyProtection="1">
      <alignment horizontal="center" vertical="center" wrapText="1"/>
      <protection/>
    </xf>
    <xf numFmtId="177" fontId="37" fillId="0" borderId="11" xfId="0" applyNumberFormat="1" applyFont="1" applyFill="1" applyBorder="1" applyAlignment="1" applyProtection="1">
      <alignment horizontal="center" vertical="center" wrapText="1"/>
      <protection/>
    </xf>
    <xf numFmtId="177" fontId="37" fillId="0" borderId="29" xfId="0" applyNumberFormat="1" applyFont="1" applyFill="1" applyBorder="1" applyAlignment="1" applyProtection="1">
      <alignment horizontal="center" vertical="center" wrapText="1"/>
      <protection/>
    </xf>
    <xf numFmtId="177" fontId="37" fillId="0" borderId="12" xfId="0" applyNumberFormat="1" applyFont="1" applyFill="1" applyBorder="1" applyAlignment="1" applyProtection="1">
      <alignment horizontal="center" vertical="center" wrapText="1"/>
      <protection/>
    </xf>
    <xf numFmtId="177" fontId="37" fillId="0" borderId="13" xfId="0" applyNumberFormat="1" applyFont="1" applyFill="1" applyBorder="1" applyAlignment="1" applyProtection="1">
      <alignment horizontal="center" vertical="center" wrapText="1"/>
      <protection/>
    </xf>
    <xf numFmtId="177" fontId="37" fillId="0" borderId="0" xfId="0" applyNumberFormat="1" applyFont="1" applyFill="1" applyAlignment="1" applyProtection="1">
      <alignment horizontal="center" vertical="center" wrapText="1"/>
      <protection/>
    </xf>
    <xf numFmtId="177" fontId="0" fillId="0" borderId="30" xfId="0" applyNumberFormat="1" applyFill="1" applyBorder="1" applyAlignment="1" applyProtection="1">
      <alignment horizontal="left" vertical="center" wrapText="1" indent="1"/>
      <protection/>
    </xf>
    <xf numFmtId="177" fontId="38" fillId="0" borderId="14" xfId="0" applyNumberFormat="1" applyFont="1" applyFill="1" applyBorder="1" applyAlignment="1" applyProtection="1">
      <alignment horizontal="left" vertical="center" wrapText="1" indent="1"/>
      <protection/>
    </xf>
    <xf numFmtId="177" fontId="38" fillId="0" borderId="10" xfId="66" applyNumberFormat="1" applyFont="1" applyFill="1" applyBorder="1" applyAlignment="1" applyProtection="1">
      <alignment horizontal="right" vertical="center" wrapText="1" indent="1"/>
      <protection/>
    </xf>
    <xf numFmtId="177" fontId="38" fillId="0" borderId="31" xfId="66" applyNumberFormat="1" applyFont="1" applyFill="1" applyBorder="1" applyAlignment="1" applyProtection="1">
      <alignment horizontal="right" vertical="center" wrapText="1" indent="1"/>
      <protection/>
    </xf>
    <xf numFmtId="177" fontId="38" fillId="0" borderId="32" xfId="0" applyNumberFormat="1" applyFont="1" applyFill="1" applyBorder="1" applyAlignment="1" applyProtection="1">
      <alignment horizontal="left" vertical="center" wrapText="1" indent="1"/>
      <protection/>
    </xf>
    <xf numFmtId="177" fontId="38" fillId="0" borderId="33" xfId="66" applyNumberFormat="1" applyFont="1" applyFill="1" applyBorder="1" applyAlignment="1" applyProtection="1">
      <alignment horizontal="right" vertical="center" wrapText="1" indent="1"/>
      <protection locked="0"/>
    </xf>
    <xf numFmtId="177" fontId="38" fillId="0" borderId="34" xfId="66" applyNumberFormat="1" applyFont="1" applyFill="1" applyBorder="1" applyAlignment="1" applyProtection="1">
      <alignment horizontal="right" vertical="center" wrapText="1" indent="1"/>
      <protection locked="0"/>
    </xf>
    <xf numFmtId="177" fontId="0" fillId="0" borderId="35" xfId="0" applyNumberFormat="1" applyFill="1" applyBorder="1" applyAlignment="1" applyProtection="1">
      <alignment horizontal="left" vertical="center" wrapText="1" indent="1"/>
      <protection/>
    </xf>
    <xf numFmtId="177" fontId="38" fillId="0" borderId="17" xfId="0" applyNumberFormat="1" applyFont="1" applyFill="1" applyBorder="1" applyAlignment="1" applyProtection="1">
      <alignment horizontal="left" vertical="center" wrapText="1" indent="1"/>
      <protection/>
    </xf>
    <xf numFmtId="177" fontId="38" fillId="0" borderId="10" xfId="66" applyNumberFormat="1" applyFont="1" applyFill="1" applyBorder="1" applyAlignment="1" applyProtection="1">
      <alignment horizontal="right" vertical="center" wrapText="1" indent="1"/>
      <protection locked="0"/>
    </xf>
    <xf numFmtId="177" fontId="38" fillId="0" borderId="36" xfId="66" applyNumberFormat="1" applyFont="1" applyFill="1" applyBorder="1" applyAlignment="1" applyProtection="1">
      <alignment horizontal="right" vertical="center" wrapText="1" indent="1"/>
      <protection locked="0"/>
    </xf>
    <xf numFmtId="177" fontId="3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7" fontId="38" fillId="0" borderId="20" xfId="66" applyNumberFormat="1" applyFont="1" applyFill="1" applyBorder="1" applyAlignment="1" applyProtection="1">
      <alignment horizontal="right" vertical="center" wrapText="1" indent="1"/>
      <protection locked="0"/>
    </xf>
    <xf numFmtId="177" fontId="38" fillId="0" borderId="37" xfId="66" applyNumberFormat="1" applyFont="1" applyFill="1" applyBorder="1" applyAlignment="1" applyProtection="1">
      <alignment horizontal="right" vertical="center" wrapText="1" indent="1"/>
      <protection locked="0"/>
    </xf>
    <xf numFmtId="177" fontId="38" fillId="0" borderId="38" xfId="0" applyNumberFormat="1" applyFont="1" applyFill="1" applyBorder="1" applyAlignment="1" applyProtection="1">
      <alignment horizontal="left" vertical="center" wrapText="1" indent="1"/>
      <protection/>
    </xf>
    <xf numFmtId="177" fontId="3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77" fontId="38" fillId="0" borderId="15" xfId="66" applyNumberFormat="1" applyFont="1" applyFill="1" applyBorder="1" applyAlignment="1" applyProtection="1">
      <alignment horizontal="right" vertical="center" wrapText="1" indent="1"/>
      <protection locked="0"/>
    </xf>
    <xf numFmtId="177" fontId="3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7" fontId="3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7" fontId="3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77" fontId="38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7" fontId="3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77" fontId="3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77" fontId="36" fillId="0" borderId="28" xfId="0" applyNumberFormat="1" applyFont="1" applyFill="1" applyBorder="1" applyAlignment="1" applyProtection="1">
      <alignment horizontal="left" vertical="center" wrapText="1" indent="1"/>
      <protection/>
    </xf>
    <xf numFmtId="177" fontId="37" fillId="0" borderId="11" xfId="0" applyNumberFormat="1" applyFont="1" applyFill="1" applyBorder="1" applyAlignment="1" applyProtection="1">
      <alignment horizontal="left" vertical="center" wrapText="1" indent="1"/>
      <protection/>
    </xf>
    <xf numFmtId="177" fontId="37" fillId="0" borderId="12" xfId="0" applyNumberFormat="1" applyFont="1" applyFill="1" applyBorder="1" applyAlignment="1" applyProtection="1">
      <alignment horizontal="right" vertical="center" wrapText="1" indent="1"/>
      <protection/>
    </xf>
    <xf numFmtId="177" fontId="31" fillId="0" borderId="40" xfId="0" applyNumberFormat="1" applyFont="1" applyFill="1" applyBorder="1" applyAlignment="1" applyProtection="1">
      <alignment horizontal="left" vertical="center" wrapText="1" indent="1"/>
      <protection/>
    </xf>
    <xf numFmtId="177" fontId="38" fillId="0" borderId="41" xfId="0" applyNumberFormat="1" applyFont="1" applyFill="1" applyBorder="1" applyAlignment="1" applyProtection="1">
      <alignment horizontal="left" vertical="center" wrapText="1" indent="1"/>
      <protection/>
    </xf>
    <xf numFmtId="177" fontId="39" fillId="0" borderId="42" xfId="0" applyNumberFormat="1" applyFont="1" applyFill="1" applyBorder="1" applyAlignment="1" applyProtection="1">
      <alignment horizontal="right" vertical="center" wrapText="1" indent="1"/>
      <protection/>
    </xf>
    <xf numFmtId="177" fontId="38" fillId="0" borderId="17" xfId="0" applyNumberFormat="1" applyFont="1" applyFill="1" applyBorder="1" applyAlignment="1" applyProtection="1">
      <alignment horizontal="left" vertical="center" wrapText="1" indent="1"/>
      <protection/>
    </xf>
    <xf numFmtId="177" fontId="38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77" fontId="31" fillId="0" borderId="35" xfId="0" applyNumberFormat="1" applyFont="1" applyFill="1" applyBorder="1" applyAlignment="1" applyProtection="1">
      <alignment horizontal="left" vertical="center" wrapText="1" indent="1"/>
      <protection/>
    </xf>
    <xf numFmtId="177" fontId="3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7" fontId="39" fillId="0" borderId="10" xfId="0" applyNumberFormat="1" applyFont="1" applyFill="1" applyBorder="1" applyAlignment="1" applyProtection="1">
      <alignment horizontal="right" vertical="center" wrapText="1" indent="1"/>
      <protection/>
    </xf>
    <xf numFmtId="177" fontId="36" fillId="0" borderId="11" xfId="0" applyNumberFormat="1" applyFont="1" applyFill="1" applyBorder="1" applyAlignment="1" applyProtection="1">
      <alignment horizontal="left" vertical="center" wrapText="1" indent="1"/>
      <protection/>
    </xf>
    <xf numFmtId="177" fontId="36" fillId="0" borderId="12" xfId="0" applyNumberFormat="1" applyFont="1" applyFill="1" applyBorder="1" applyAlignment="1" applyProtection="1">
      <alignment horizontal="right" vertical="center" wrapText="1" indent="1"/>
      <protection/>
    </xf>
    <xf numFmtId="177" fontId="36" fillId="0" borderId="43" xfId="0" applyNumberFormat="1" applyFont="1" applyFill="1" applyBorder="1" applyAlignment="1" applyProtection="1">
      <alignment horizontal="right" vertical="center" wrapText="1" indent="1"/>
      <protection/>
    </xf>
    <xf numFmtId="177" fontId="3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7" fontId="3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7" fontId="38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77" fontId="38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77" fontId="38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77" fontId="0" fillId="0" borderId="40" xfId="0" applyNumberFormat="1" applyFill="1" applyBorder="1" applyAlignment="1" applyProtection="1">
      <alignment horizontal="left" vertical="center" wrapText="1" indent="1"/>
      <protection/>
    </xf>
    <xf numFmtId="177" fontId="38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77" fontId="3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7" fontId="3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77" fontId="38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7" fontId="38" fillId="0" borderId="41" xfId="0" applyNumberFormat="1" applyFont="1" applyFill="1" applyBorder="1" applyAlignment="1" applyProtection="1">
      <alignment horizontal="left" vertical="center" wrapText="1" indent="1"/>
      <protection/>
    </xf>
    <xf numFmtId="177" fontId="37" fillId="0" borderId="13" xfId="0" applyNumberFormat="1" applyFont="1" applyFill="1" applyBorder="1" applyAlignment="1" applyProtection="1">
      <alignment horizontal="right" vertical="center" wrapText="1" indent="1"/>
      <protection/>
    </xf>
    <xf numFmtId="177" fontId="39" fillId="0" borderId="41" xfId="0" applyNumberFormat="1" applyFont="1" applyFill="1" applyBorder="1" applyAlignment="1" applyProtection="1">
      <alignment horizontal="left" vertical="center" wrapText="1" indent="1"/>
      <protection/>
    </xf>
    <xf numFmtId="177" fontId="39" fillId="0" borderId="15" xfId="0" applyNumberFormat="1" applyFont="1" applyFill="1" applyBorder="1" applyAlignment="1" applyProtection="1">
      <alignment horizontal="right" vertical="center" wrapText="1" indent="1"/>
      <protection/>
    </xf>
    <xf numFmtId="177" fontId="3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77" fontId="38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77" fontId="38" fillId="0" borderId="17" xfId="0" applyNumberFormat="1" applyFont="1" applyFill="1" applyBorder="1" applyAlignment="1" applyProtection="1">
      <alignment horizontal="left" vertical="center" wrapText="1" indent="2"/>
      <protection/>
    </xf>
    <xf numFmtId="177" fontId="3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77" fontId="38" fillId="0" borderId="10" xfId="0" applyNumberFormat="1" applyFont="1" applyFill="1" applyBorder="1" applyAlignment="1" applyProtection="1">
      <alignment horizontal="left" vertical="center" wrapText="1" indent="2"/>
      <protection/>
    </xf>
    <xf numFmtId="177" fontId="39" fillId="0" borderId="10" xfId="0" applyNumberFormat="1" applyFont="1" applyFill="1" applyBorder="1" applyAlignment="1" applyProtection="1">
      <alignment horizontal="left" vertical="center" wrapText="1" indent="1"/>
      <protection/>
    </xf>
    <xf numFmtId="177" fontId="38" fillId="0" borderId="14" xfId="0" applyNumberFormat="1" applyFont="1" applyFill="1" applyBorder="1" applyAlignment="1" applyProtection="1">
      <alignment horizontal="left" vertical="center" wrapText="1" indent="1"/>
      <protection/>
    </xf>
    <xf numFmtId="177" fontId="38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77" fontId="38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77" fontId="38" fillId="0" borderId="14" xfId="0" applyNumberFormat="1" applyFont="1" applyFill="1" applyBorder="1" applyAlignment="1" applyProtection="1">
      <alignment horizontal="left" vertical="center" wrapText="1" indent="2"/>
      <protection/>
    </xf>
    <xf numFmtId="177" fontId="38" fillId="0" borderId="19" xfId="0" applyNumberFormat="1" applyFont="1" applyFill="1" applyBorder="1" applyAlignment="1" applyProtection="1">
      <alignment horizontal="left" vertical="center" wrapText="1" indent="2"/>
      <protection/>
    </xf>
    <xf numFmtId="177" fontId="36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3">
      <alignment/>
      <protection/>
    </xf>
    <xf numFmtId="0" fontId="17" fillId="0" borderId="0" xfId="63" applyFont="1">
      <alignment/>
      <protection/>
    </xf>
    <xf numFmtId="0" fontId="13" fillId="0" borderId="0" xfId="63" applyFont="1">
      <alignment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wrapText="1"/>
      <protection/>
    </xf>
    <xf numFmtId="0" fontId="4" fillId="0" borderId="10" xfId="63" applyFont="1" applyBorder="1" applyAlignment="1">
      <alignment vertical="center"/>
      <protection/>
    </xf>
    <xf numFmtId="0" fontId="13" fillId="0" borderId="10" xfId="63" applyFont="1" applyBorder="1">
      <alignment/>
      <protection/>
    </xf>
    <xf numFmtId="0" fontId="0" fillId="0" borderId="10" xfId="63" applyBorder="1">
      <alignment/>
      <protection/>
    </xf>
    <xf numFmtId="167" fontId="4" fillId="0" borderId="10" xfId="63" applyNumberFormat="1" applyFont="1" applyBorder="1" applyAlignment="1">
      <alignment vertical="center"/>
      <protection/>
    </xf>
    <xf numFmtId="0" fontId="4" fillId="0" borderId="10" xfId="63" applyFont="1" applyBorder="1" applyAlignment="1">
      <alignment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3" fillId="0" borderId="10" xfId="63" applyFont="1" applyBorder="1" applyAlignment="1">
      <alignment vertical="center" wrapText="1"/>
      <protection/>
    </xf>
    <xf numFmtId="167" fontId="3" fillId="0" borderId="10" xfId="63" applyNumberFormat="1" applyFont="1" applyBorder="1" applyAlignment="1">
      <alignment vertical="center"/>
      <protection/>
    </xf>
    <xf numFmtId="0" fontId="10" fillId="0" borderId="10" xfId="63" applyFont="1" applyBorder="1">
      <alignment/>
      <protection/>
    </xf>
    <xf numFmtId="0" fontId="4" fillId="0" borderId="10" xfId="63" applyFont="1" applyBorder="1" applyAlignment="1">
      <alignment horizontal="left" vertical="center"/>
      <protection/>
    </xf>
    <xf numFmtId="0" fontId="3" fillId="0" borderId="10" xfId="63" applyFont="1" applyBorder="1" applyAlignment="1">
      <alignment horizontal="left" vertical="center" wrapText="1"/>
      <protection/>
    </xf>
    <xf numFmtId="0" fontId="10" fillId="0" borderId="10" xfId="63" applyFont="1" applyBorder="1" applyAlignment="1">
      <alignment vertical="center" wrapText="1"/>
      <protection/>
    </xf>
    <xf numFmtId="167" fontId="10" fillId="0" borderId="10" xfId="63" applyNumberFormat="1" applyFont="1" applyBorder="1" applyAlignment="1">
      <alignment vertical="center"/>
      <protection/>
    </xf>
    <xf numFmtId="0" fontId="10" fillId="0" borderId="10" xfId="63" applyFont="1" applyBorder="1" applyAlignment="1">
      <alignment horizontal="left" vertical="center" wrapText="1"/>
      <protection/>
    </xf>
    <xf numFmtId="0" fontId="4" fillId="25" borderId="10" xfId="63" applyFont="1" applyFill="1" applyBorder="1" applyAlignment="1">
      <alignment horizontal="left" vertical="center" wrapText="1"/>
      <protection/>
    </xf>
    <xf numFmtId="0" fontId="7" fillId="0" borderId="10" xfId="63" applyFont="1" applyBorder="1" applyAlignment="1">
      <alignment horizontal="left" vertical="center" wrapText="1"/>
      <protection/>
    </xf>
    <xf numFmtId="0" fontId="7" fillId="25" borderId="10" xfId="63" applyFont="1" applyFill="1" applyBorder="1" applyAlignment="1">
      <alignment horizontal="left" vertical="center" wrapText="1"/>
      <protection/>
    </xf>
    <xf numFmtId="0" fontId="9" fillId="0" borderId="10" xfId="63" applyFont="1" applyBorder="1" applyAlignment="1">
      <alignment horizontal="left" vertical="center" wrapText="1"/>
      <protection/>
    </xf>
    <xf numFmtId="0" fontId="7" fillId="0" borderId="10" xfId="63" applyFont="1" applyBorder="1" applyAlignment="1">
      <alignment vertical="center" wrapText="1"/>
      <protection/>
    </xf>
    <xf numFmtId="0" fontId="7" fillId="0" borderId="10" xfId="63" applyFont="1" applyBorder="1" applyAlignment="1">
      <alignment vertical="center"/>
      <protection/>
    </xf>
    <xf numFmtId="0" fontId="13" fillId="0" borderId="42" xfId="63" applyFont="1" applyBorder="1">
      <alignment/>
      <protection/>
    </xf>
    <xf numFmtId="0" fontId="35" fillId="0" borderId="45" xfId="0" applyFont="1" applyBorder="1" applyAlignment="1">
      <alignment horizontal="center" vertical="center" wrapText="1"/>
    </xf>
    <xf numFmtId="0" fontId="19" fillId="26" borderId="10" xfId="63" applyFont="1" applyFill="1" applyBorder="1">
      <alignment/>
      <protection/>
    </xf>
    <xf numFmtId="166" fontId="4" fillId="0" borderId="10" xfId="63" applyNumberFormat="1" applyFont="1" applyBorder="1" applyAlignment="1">
      <alignment horizontal="left" vertical="center"/>
      <protection/>
    </xf>
    <xf numFmtId="0" fontId="10" fillId="0" borderId="10" xfId="63" applyFont="1" applyBorder="1" applyAlignment="1">
      <alignment horizontal="left" vertical="center"/>
      <protection/>
    </xf>
    <xf numFmtId="0" fontId="5" fillId="10" borderId="10" xfId="63" applyFont="1" applyFill="1" applyBorder="1" applyAlignment="1">
      <alignment horizontal="left" vertical="center"/>
      <protection/>
    </xf>
    <xf numFmtId="167" fontId="5" fillId="10" borderId="10" xfId="63" applyNumberFormat="1" applyFont="1" applyFill="1" applyBorder="1" applyAlignment="1">
      <alignment vertical="center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0" xfId="63" applyFont="1" applyAlignment="1">
      <alignment horizontal="left" vertical="center" wrapText="1"/>
      <protection/>
    </xf>
    <xf numFmtId="0" fontId="6" fillId="0" borderId="10" xfId="63" applyFont="1" applyBorder="1" applyAlignment="1">
      <alignment horizontal="left"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2" fillId="0" borderId="0" xfId="63" applyFont="1" applyAlignment="1">
      <alignment horizontal="left" vertical="center" wrapText="1"/>
      <protection/>
    </xf>
    <xf numFmtId="0" fontId="7" fillId="0" borderId="10" xfId="63" applyFont="1" applyBorder="1" applyAlignment="1">
      <alignment horizontal="left" vertical="center"/>
      <protection/>
    </xf>
    <xf numFmtId="0" fontId="1" fillId="0" borderId="10" xfId="63" applyFont="1" applyBorder="1" applyAlignment="1">
      <alignment horizontal="left" vertical="center"/>
      <protection/>
    </xf>
    <xf numFmtId="0" fontId="1" fillId="0" borderId="0" xfId="63" applyFont="1" applyAlignment="1">
      <alignment horizontal="left" vertical="center"/>
      <protection/>
    </xf>
    <xf numFmtId="0" fontId="6" fillId="0" borderId="10" xfId="63" applyFont="1" applyBorder="1" applyAlignment="1">
      <alignment horizontal="left" vertical="center"/>
      <protection/>
    </xf>
    <xf numFmtId="0" fontId="2" fillId="0" borderId="10" xfId="63" applyFont="1" applyBorder="1" applyAlignment="1">
      <alignment horizontal="left" vertical="center"/>
      <protection/>
    </xf>
    <xf numFmtId="0" fontId="2" fillId="0" borderId="0" xfId="63" applyFont="1" applyAlignment="1">
      <alignment horizontal="left" vertical="center"/>
      <protection/>
    </xf>
    <xf numFmtId="0" fontId="7" fillId="0" borderId="10" xfId="63" applyFont="1" applyBorder="1" applyAlignment="1">
      <alignment horizontal="right" vertical="center"/>
      <protection/>
    </xf>
    <xf numFmtId="0" fontId="1" fillId="0" borderId="10" xfId="63" applyFont="1" applyBorder="1" applyAlignment="1">
      <alignment horizontal="right" vertical="center"/>
      <protection/>
    </xf>
    <xf numFmtId="0" fontId="9" fillId="0" borderId="10" xfId="63" applyFont="1" applyBorder="1" applyAlignment="1">
      <alignment horizontal="left" vertical="center"/>
      <protection/>
    </xf>
    <xf numFmtId="0" fontId="6" fillId="0" borderId="10" xfId="63" applyFont="1" applyBorder="1" applyAlignment="1">
      <alignment horizontal="right" vertical="center"/>
      <protection/>
    </xf>
    <xf numFmtId="0" fontId="2" fillId="0" borderId="10" xfId="63" applyFont="1" applyBorder="1" applyAlignment="1">
      <alignment horizontal="right" vertical="center"/>
      <protection/>
    </xf>
    <xf numFmtId="0" fontId="7" fillId="0" borderId="10" xfId="63" applyFont="1" applyBorder="1" applyAlignment="1">
      <alignment horizontal="right" vertical="center" wrapText="1"/>
      <protection/>
    </xf>
    <xf numFmtId="0" fontId="1" fillId="0" borderId="10" xfId="63" applyFont="1" applyBorder="1" applyAlignment="1">
      <alignment horizontal="right" vertical="center" wrapText="1"/>
      <protection/>
    </xf>
    <xf numFmtId="0" fontId="8" fillId="10" borderId="10" xfId="63" applyFont="1" applyFill="1" applyBorder="1" applyAlignment="1">
      <alignment horizontal="left" vertical="center"/>
      <protection/>
    </xf>
    <xf numFmtId="0" fontId="5" fillId="10" borderId="10" xfId="63" applyFont="1" applyFill="1" applyBorder="1" applyAlignment="1">
      <alignment horizontal="left" vertical="center" wrapText="1"/>
      <protection/>
    </xf>
    <xf numFmtId="0" fontId="5" fillId="11" borderId="10" xfId="63" applyFont="1" applyFill="1" applyBorder="1">
      <alignment/>
      <protection/>
    </xf>
    <xf numFmtId="0" fontId="16" fillId="11" borderId="10" xfId="63" applyFont="1" applyFill="1" applyBorder="1">
      <alignment/>
      <protection/>
    </xf>
    <xf numFmtId="0" fontId="0" fillId="0" borderId="0" xfId="0" applyAlignment="1">
      <alignment wrapText="1"/>
    </xf>
    <xf numFmtId="0" fontId="0" fillId="0" borderId="0" xfId="64">
      <alignment/>
      <protection/>
    </xf>
    <xf numFmtId="177" fontId="0" fillId="0" borderId="0" xfId="0" applyNumberFormat="1" applyAlignment="1">
      <alignment vertical="center" wrapText="1"/>
    </xf>
    <xf numFmtId="177" fontId="41" fillId="0" borderId="0" xfId="0" applyNumberFormat="1" applyFont="1" applyAlignment="1">
      <alignment vertical="center"/>
    </xf>
    <xf numFmtId="177" fontId="41" fillId="0" borderId="0" xfId="0" applyNumberFormat="1" applyFont="1" applyAlignment="1">
      <alignment horizontal="center" vertical="center"/>
    </xf>
    <xf numFmtId="177" fontId="37" fillId="0" borderId="0" xfId="0" applyNumberFormat="1" applyFont="1" applyAlignment="1">
      <alignment horizontal="center" vertical="center" wrapText="1"/>
    </xf>
    <xf numFmtId="0" fontId="13" fillId="0" borderId="0" xfId="64" applyFont="1">
      <alignment/>
      <protection/>
    </xf>
    <xf numFmtId="0" fontId="46" fillId="0" borderId="10" xfId="64" applyFont="1" applyBorder="1" applyAlignment="1">
      <alignment wrapText="1"/>
      <protection/>
    </xf>
    <xf numFmtId="0" fontId="47" fillId="0" borderId="10" xfId="64" applyFont="1" applyBorder="1" applyAlignment="1">
      <alignment wrapText="1"/>
      <protection/>
    </xf>
    <xf numFmtId="0" fontId="48" fillId="0" borderId="10" xfId="64" applyFont="1" applyBorder="1" applyAlignment="1">
      <alignment wrapText="1"/>
      <protection/>
    </xf>
    <xf numFmtId="0" fontId="7" fillId="0" borderId="10" xfId="64" applyFont="1" applyBorder="1">
      <alignment/>
      <protection/>
    </xf>
    <xf numFmtId="3" fontId="7" fillId="0" borderId="10" xfId="64" applyNumberFormat="1" applyFont="1" applyBorder="1">
      <alignment/>
      <protection/>
    </xf>
    <xf numFmtId="0" fontId="46" fillId="0" borderId="10" xfId="64" applyFont="1" applyBorder="1">
      <alignment/>
      <protection/>
    </xf>
    <xf numFmtId="3" fontId="46" fillId="0" borderId="10" xfId="64" applyNumberFormat="1" applyFont="1" applyBorder="1">
      <alignment/>
      <protection/>
    </xf>
    <xf numFmtId="0" fontId="49" fillId="0" borderId="10" xfId="64" applyFont="1" applyBorder="1">
      <alignment/>
      <protection/>
    </xf>
    <xf numFmtId="3" fontId="49" fillId="0" borderId="10" xfId="64" applyNumberFormat="1" applyFont="1" applyBorder="1">
      <alignment/>
      <protection/>
    </xf>
    <xf numFmtId="0" fontId="17" fillId="0" borderId="0" xfId="64" applyFont="1" applyAlignment="1">
      <alignment horizontal="justify"/>
      <protection/>
    </xf>
    <xf numFmtId="0" fontId="10" fillId="0" borderId="10" xfId="64" applyFont="1" applyBorder="1" applyAlignment="1">
      <alignment horizontal="center" vertical="center"/>
      <protection/>
    </xf>
    <xf numFmtId="0" fontId="10" fillId="0" borderId="10" xfId="64" applyFont="1" applyBorder="1" applyAlignment="1">
      <alignment horizontal="center" vertical="center" wrapText="1"/>
      <protection/>
    </xf>
    <xf numFmtId="0" fontId="3" fillId="0" borderId="10" xfId="64" applyFont="1" applyBorder="1" applyAlignment="1">
      <alignment wrapText="1"/>
      <protection/>
    </xf>
    <xf numFmtId="0" fontId="50" fillId="0" borderId="10" xfId="64" applyFont="1" applyBorder="1" applyAlignment="1">
      <alignment horizontal="justify"/>
      <protection/>
    </xf>
    <xf numFmtId="0" fontId="13" fillId="0" borderId="10" xfId="64" applyFont="1" applyBorder="1">
      <alignment/>
      <protection/>
    </xf>
    <xf numFmtId="0" fontId="10" fillId="0" borderId="10" xfId="64" applyFont="1" applyBorder="1" applyAlignment="1">
      <alignment horizontal="justify"/>
      <protection/>
    </xf>
    <xf numFmtId="0" fontId="10" fillId="0" borderId="10" xfId="64" applyFont="1" applyBorder="1" applyAlignment="1">
      <alignment horizontal="left" vertical="center"/>
      <protection/>
    </xf>
    <xf numFmtId="0" fontId="10" fillId="0" borderId="10" xfId="64" applyFont="1" applyBorder="1">
      <alignment/>
      <protection/>
    </xf>
    <xf numFmtId="0" fontId="51" fillId="0" borderId="10" xfId="64" applyFont="1" applyBorder="1" applyAlignment="1">
      <alignment horizontal="justify"/>
      <protection/>
    </xf>
    <xf numFmtId="0" fontId="10" fillId="0" borderId="10" xfId="64" applyFont="1" applyBorder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/>
      <protection/>
    </xf>
    <xf numFmtId="0" fontId="35" fillId="0" borderId="12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177" fontId="38" fillId="0" borderId="10" xfId="0" applyNumberFormat="1" applyFont="1" applyBorder="1" applyAlignment="1" applyProtection="1">
      <alignment vertical="center"/>
      <protection locked="0"/>
    </xf>
    <xf numFmtId="177" fontId="38" fillId="0" borderId="39" xfId="0" applyNumberFormat="1" applyFont="1" applyBorder="1" applyAlignment="1" applyProtection="1">
      <alignment vertical="center"/>
      <protection locked="0"/>
    </xf>
    <xf numFmtId="177" fontId="37" fillId="0" borderId="39" xfId="0" applyNumberFormat="1" applyFont="1" applyBorder="1" applyAlignment="1">
      <alignment vertical="center"/>
    </xf>
    <xf numFmtId="177" fontId="37" fillId="0" borderId="18" xfId="0" applyNumberFormat="1" applyFont="1" applyBorder="1" applyAlignment="1">
      <alignment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vertical="center" wrapText="1"/>
    </xf>
    <xf numFmtId="177" fontId="38" fillId="0" borderId="20" xfId="0" applyNumberFormat="1" applyFont="1" applyBorder="1" applyAlignment="1" applyProtection="1">
      <alignment vertical="center"/>
      <protection locked="0"/>
    </xf>
    <xf numFmtId="177" fontId="38" fillId="0" borderId="47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vertical="center" wrapText="1"/>
    </xf>
    <xf numFmtId="177" fontId="38" fillId="0" borderId="23" xfId="0" applyNumberFormat="1" applyFont="1" applyBorder="1" applyAlignment="1" applyProtection="1">
      <alignment vertical="center"/>
      <protection locked="0"/>
    </xf>
    <xf numFmtId="177" fontId="38" fillId="0" borderId="48" xfId="0" applyNumberFormat="1" applyFont="1" applyBorder="1" applyAlignment="1" applyProtection="1">
      <alignment vertical="center"/>
      <protection locked="0"/>
    </xf>
    <xf numFmtId="177" fontId="37" fillId="0" borderId="12" xfId="0" applyNumberFormat="1" applyFont="1" applyBorder="1" applyAlignment="1">
      <alignment vertical="center"/>
    </xf>
    <xf numFmtId="177" fontId="37" fillId="0" borderId="46" xfId="0" applyNumberFormat="1" applyFont="1" applyBorder="1" applyAlignment="1">
      <alignment vertical="center"/>
    </xf>
    <xf numFmtId="177" fontId="37" fillId="0" borderId="13" xfId="0" applyNumberFormat="1" applyFont="1" applyBorder="1" applyAlignment="1">
      <alignment vertical="center"/>
    </xf>
    <xf numFmtId="0" fontId="36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77" fontId="37" fillId="0" borderId="24" xfId="0" applyNumberFormat="1" applyFont="1" applyBorder="1" applyAlignment="1">
      <alignment vertical="center"/>
    </xf>
    <xf numFmtId="177" fontId="35" fillId="0" borderId="12" xfId="0" applyNumberFormat="1" applyFont="1" applyBorder="1" applyAlignment="1">
      <alignment vertical="center"/>
    </xf>
    <xf numFmtId="0" fontId="14" fillId="0" borderId="0" xfId="0" applyFont="1" applyAlignment="1">
      <alignment horizontal="left" vertical="top"/>
    </xf>
    <xf numFmtId="0" fontId="54" fillId="0" borderId="0" xfId="0" applyFont="1" applyAlignment="1">
      <alignment horizontal="left" vertical="top"/>
    </xf>
    <xf numFmtId="0" fontId="55" fillId="0" borderId="49" xfId="0" applyFont="1" applyBorder="1" applyAlignment="1">
      <alignment horizontal="center" vertical="top" wrapText="1"/>
    </xf>
    <xf numFmtId="0" fontId="55" fillId="0" borderId="49" xfId="0" applyFont="1" applyBorder="1" applyAlignment="1">
      <alignment horizontal="left" vertical="top" wrapText="1" indent="2"/>
    </xf>
    <xf numFmtId="0" fontId="55" fillId="0" borderId="49" xfId="0" applyFont="1" applyBorder="1" applyAlignment="1">
      <alignment horizontal="left" vertical="top" wrapText="1" indent="4"/>
    </xf>
    <xf numFmtId="1" fontId="80" fillId="0" borderId="49" xfId="0" applyNumberFormat="1" applyFont="1" applyBorder="1" applyAlignment="1">
      <alignment horizontal="center" vertical="top" shrinkToFit="1"/>
    </xf>
    <xf numFmtId="0" fontId="56" fillId="0" borderId="49" xfId="0" applyFont="1" applyBorder="1" applyAlignment="1">
      <alignment horizontal="left" vertical="top" wrapText="1"/>
    </xf>
    <xf numFmtId="0" fontId="14" fillId="0" borderId="49" xfId="0" applyFont="1" applyBorder="1" applyAlignment="1">
      <alignment horizontal="left" wrapText="1"/>
    </xf>
    <xf numFmtId="0" fontId="57" fillId="0" borderId="49" xfId="0" applyFont="1" applyBorder="1" applyAlignment="1">
      <alignment horizontal="left" vertical="top" wrapText="1"/>
    </xf>
    <xf numFmtId="0" fontId="58" fillId="0" borderId="49" xfId="0" applyFont="1" applyBorder="1" applyAlignment="1">
      <alignment horizontal="right" vertical="top" wrapText="1"/>
    </xf>
    <xf numFmtId="3" fontId="81" fillId="0" borderId="49" xfId="0" applyNumberFormat="1" applyFont="1" applyBorder="1" applyAlignment="1">
      <alignment horizontal="right" vertical="top" shrinkToFit="1"/>
    </xf>
    <xf numFmtId="2" fontId="81" fillId="0" borderId="49" xfId="0" applyNumberFormat="1" applyFont="1" applyBorder="1" applyAlignment="1">
      <alignment horizontal="right" vertical="top" shrinkToFit="1"/>
    </xf>
    <xf numFmtId="0" fontId="14" fillId="0" borderId="49" xfId="0" applyFont="1" applyBorder="1" applyAlignment="1">
      <alignment horizontal="left" vertical="center" wrapText="1"/>
    </xf>
    <xf numFmtId="0" fontId="58" fillId="0" borderId="49" xfId="0" applyFont="1" applyBorder="1" applyAlignment="1">
      <alignment horizontal="left" vertical="top" wrapText="1"/>
    </xf>
    <xf numFmtId="1" fontId="81" fillId="0" borderId="49" xfId="0" applyNumberFormat="1" applyFont="1" applyBorder="1" applyAlignment="1">
      <alignment horizontal="right" vertical="top" shrinkToFit="1"/>
    </xf>
    <xf numFmtId="0" fontId="59" fillId="0" borderId="49" xfId="0" applyFont="1" applyBorder="1" applyAlignment="1">
      <alignment horizontal="left" vertical="top" wrapText="1"/>
    </xf>
    <xf numFmtId="0" fontId="60" fillId="0" borderId="49" xfId="0" applyFont="1" applyBorder="1" applyAlignment="1">
      <alignment horizontal="left" vertical="top" wrapText="1"/>
    </xf>
    <xf numFmtId="0" fontId="61" fillId="0" borderId="49" xfId="0" applyFont="1" applyBorder="1" applyAlignment="1">
      <alignment horizontal="right" vertical="top" wrapText="1"/>
    </xf>
    <xf numFmtId="3" fontId="82" fillId="0" borderId="49" xfId="0" applyNumberFormat="1" applyFont="1" applyBorder="1" applyAlignment="1">
      <alignment horizontal="right" vertical="top" shrinkToFit="1"/>
    </xf>
    <xf numFmtId="2" fontId="82" fillId="0" borderId="49" xfId="0" applyNumberFormat="1" applyFont="1" applyBorder="1" applyAlignment="1">
      <alignment horizontal="right" vertical="top" shrinkToFit="1"/>
    </xf>
    <xf numFmtId="0" fontId="58" fillId="0" borderId="49" xfId="0" applyFont="1" applyBorder="1" applyAlignment="1">
      <alignment horizontal="right" vertical="center" wrapText="1"/>
    </xf>
    <xf numFmtId="0" fontId="14" fillId="0" borderId="49" xfId="0" applyFont="1" applyBorder="1" applyAlignment="1">
      <alignment horizontal="left" vertical="top" wrapText="1"/>
    </xf>
    <xf numFmtId="0" fontId="62" fillId="0" borderId="0" xfId="0" applyFont="1" applyAlignment="1">
      <alignment horizontal="right"/>
    </xf>
    <xf numFmtId="0" fontId="64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top" wrapText="1"/>
    </xf>
    <xf numFmtId="0" fontId="22" fillId="0" borderId="15" xfId="0" applyFont="1" applyBorder="1" applyAlignment="1" applyProtection="1">
      <alignment horizontal="left" vertical="top" wrapText="1"/>
      <protection locked="0"/>
    </xf>
    <xf numFmtId="9" fontId="22" fillId="0" borderId="15" xfId="74" applyFont="1" applyBorder="1" applyAlignment="1" applyProtection="1">
      <alignment horizontal="center" vertical="center" wrapText="1"/>
      <protection locked="0"/>
    </xf>
    <xf numFmtId="179" fontId="22" fillId="0" borderId="15" xfId="42" applyNumberFormat="1" applyFont="1" applyBorder="1" applyAlignment="1" applyProtection="1">
      <alignment horizontal="center" vertical="center" wrapText="1"/>
      <protection locked="0"/>
    </xf>
    <xf numFmtId="179" fontId="22" fillId="0" borderId="16" xfId="42" applyNumberFormat="1" applyFont="1" applyBorder="1" applyAlignment="1" applyProtection="1">
      <alignment horizontal="center" vertical="top" wrapText="1"/>
      <protection locked="0"/>
    </xf>
    <xf numFmtId="0" fontId="64" fillId="0" borderId="17" xfId="0" applyFont="1" applyBorder="1" applyAlignment="1">
      <alignment horizontal="center" vertical="top" wrapText="1"/>
    </xf>
    <xf numFmtId="0" fontId="22" fillId="0" borderId="10" xfId="0" applyFont="1" applyBorder="1" applyAlignment="1" applyProtection="1">
      <alignment horizontal="left" vertical="top" wrapText="1"/>
      <protection locked="0"/>
    </xf>
    <xf numFmtId="9" fontId="22" fillId="0" borderId="10" xfId="74" applyFont="1" applyBorder="1" applyAlignment="1" applyProtection="1">
      <alignment horizontal="center" vertical="center" wrapText="1"/>
      <protection locked="0"/>
    </xf>
    <xf numFmtId="179" fontId="22" fillId="0" borderId="10" xfId="42" applyNumberFormat="1" applyFont="1" applyBorder="1" applyAlignment="1" applyProtection="1">
      <alignment horizontal="center" vertical="center" wrapText="1"/>
      <protection locked="0"/>
    </xf>
    <xf numFmtId="179" fontId="22" fillId="0" borderId="18" xfId="42" applyNumberFormat="1" applyFont="1" applyBorder="1" applyAlignment="1" applyProtection="1">
      <alignment horizontal="center" vertical="top" wrapText="1"/>
      <protection locked="0"/>
    </xf>
    <xf numFmtId="0" fontId="64" fillId="0" borderId="19" xfId="0" applyFont="1" applyBorder="1" applyAlignment="1">
      <alignment horizontal="center" vertical="top" wrapText="1"/>
    </xf>
    <xf numFmtId="0" fontId="22" fillId="0" borderId="20" xfId="0" applyFont="1" applyBorder="1" applyAlignment="1" applyProtection="1">
      <alignment horizontal="left" vertical="top" wrapText="1"/>
      <protection locked="0"/>
    </xf>
    <xf numFmtId="9" fontId="22" fillId="0" borderId="20" xfId="74" applyFont="1" applyBorder="1" applyAlignment="1" applyProtection="1">
      <alignment horizontal="center" vertical="center" wrapText="1"/>
      <protection locked="0"/>
    </xf>
    <xf numFmtId="179" fontId="22" fillId="0" borderId="20" xfId="42" applyNumberFormat="1" applyFont="1" applyBorder="1" applyAlignment="1" applyProtection="1">
      <alignment horizontal="center" vertical="center" wrapText="1"/>
      <protection locked="0"/>
    </xf>
    <xf numFmtId="179" fontId="22" fillId="0" borderId="21" xfId="42" applyNumberFormat="1" applyFont="1" applyBorder="1" applyAlignment="1" applyProtection="1">
      <alignment horizontal="center" vertical="top" wrapText="1"/>
      <protection locked="0"/>
    </xf>
    <xf numFmtId="0" fontId="64" fillId="27" borderId="12" xfId="0" applyFont="1" applyFill="1" applyBorder="1" applyAlignment="1">
      <alignment horizontal="center" vertical="top" wrapText="1"/>
    </xf>
    <xf numFmtId="179" fontId="22" fillId="0" borderId="12" xfId="42" applyNumberFormat="1" applyFont="1" applyBorder="1" applyAlignment="1">
      <alignment horizontal="center" vertical="center" wrapText="1"/>
    </xf>
    <xf numFmtId="179" fontId="22" fillId="0" borderId="13" xfId="42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13" fillId="0" borderId="44" xfId="0" applyFont="1" applyBorder="1" applyAlignment="1">
      <alignment/>
    </xf>
    <xf numFmtId="0" fontId="1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30" fillId="0" borderId="10" xfId="63" applyFont="1" applyBorder="1">
      <alignment/>
      <protection/>
    </xf>
    <xf numFmtId="0" fontId="35" fillId="0" borderId="50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77" fontId="35" fillId="0" borderId="52" xfId="0" applyNumberFormat="1" applyFont="1" applyFill="1" applyBorder="1" applyAlignment="1" applyProtection="1">
      <alignment horizontal="center" vertical="center" wrapText="1"/>
      <protection/>
    </xf>
    <xf numFmtId="177" fontId="35" fillId="0" borderId="53" xfId="0" applyNumberFormat="1" applyFont="1" applyFill="1" applyBorder="1" applyAlignment="1" applyProtection="1">
      <alignment horizontal="center" vertical="center" wrapText="1"/>
      <protection/>
    </xf>
    <xf numFmtId="177" fontId="33" fillId="0" borderId="0" xfId="0" applyNumberFormat="1" applyFont="1" applyFill="1" applyAlignment="1" applyProtection="1">
      <alignment horizontal="center" textRotation="180" wrapText="1"/>
      <protection/>
    </xf>
    <xf numFmtId="177" fontId="35" fillId="0" borderId="54" xfId="0" applyNumberFormat="1" applyFont="1" applyFill="1" applyBorder="1" applyAlignment="1" applyProtection="1">
      <alignment horizontal="center" vertical="center" wrapText="1"/>
      <protection/>
    </xf>
    <xf numFmtId="177" fontId="35" fillId="0" borderId="55" xfId="0" applyNumberFormat="1" applyFont="1" applyFill="1" applyBorder="1" applyAlignment="1" applyProtection="1">
      <alignment horizontal="center" vertical="center" wrapText="1"/>
      <protection/>
    </xf>
    <xf numFmtId="177" fontId="33" fillId="0" borderId="0" xfId="0" applyNumberFormat="1" applyFont="1" applyFill="1" applyAlignment="1" applyProtection="1">
      <alignment horizontal="center" textRotation="180" wrapText="1"/>
      <protection locked="0"/>
    </xf>
    <xf numFmtId="0" fontId="0" fillId="0" borderId="0" xfId="0" applyAlignment="1">
      <alignment wrapText="1"/>
    </xf>
    <xf numFmtId="0" fontId="15" fillId="0" borderId="0" xfId="63" applyFont="1" applyAlignment="1">
      <alignment horizontal="center" wrapText="1"/>
      <protection/>
    </xf>
    <xf numFmtId="0" fontId="0" fillId="0" borderId="0" xfId="63" applyAlignment="1">
      <alignment horizontal="center" wrapText="1"/>
      <protection/>
    </xf>
    <xf numFmtId="0" fontId="0" fillId="0" borderId="0" xfId="63" applyAlignment="1">
      <alignment wrapText="1"/>
      <protection/>
    </xf>
    <xf numFmtId="0" fontId="15" fillId="0" borderId="0" xfId="64" applyFont="1" applyAlignment="1">
      <alignment horizontal="center" wrapText="1"/>
      <protection/>
    </xf>
    <xf numFmtId="0" fontId="17" fillId="0" borderId="0" xfId="64" applyFont="1" applyAlignment="1">
      <alignment horizontal="center" wrapText="1"/>
      <protection/>
    </xf>
    <xf numFmtId="0" fontId="0" fillId="0" borderId="0" xfId="64" applyAlignment="1">
      <alignment horizontal="center" wrapText="1"/>
      <protection/>
    </xf>
    <xf numFmtId="0" fontId="35" fillId="0" borderId="56" xfId="0" applyFont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left" vertical="center" wrapText="1"/>
    </xf>
    <xf numFmtId="0" fontId="35" fillId="0" borderId="45" xfId="0" applyFont="1" applyBorder="1" applyAlignment="1">
      <alignment horizontal="left" vertical="center" wrapText="1"/>
    </xf>
    <xf numFmtId="0" fontId="35" fillId="0" borderId="59" xfId="0" applyFont="1" applyBorder="1" applyAlignment="1">
      <alignment horizontal="left" vertical="center" wrapText="1"/>
    </xf>
    <xf numFmtId="0" fontId="37" fillId="0" borderId="60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6" fillId="0" borderId="60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177" fontId="52" fillId="0" borderId="0" xfId="0" applyNumberFormat="1" applyFont="1" applyAlignment="1">
      <alignment horizontal="center" textRotation="180" wrapText="1"/>
    </xf>
    <xf numFmtId="0" fontId="34" fillId="0" borderId="61" xfId="0" applyFont="1" applyBorder="1" applyAlignment="1">
      <alignment horizontal="right"/>
    </xf>
    <xf numFmtId="0" fontId="35" fillId="0" borderId="58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/>
    </xf>
    <xf numFmtId="0" fontId="35" fillId="0" borderId="62" xfId="0" applyFont="1" applyBorder="1" applyAlignment="1">
      <alignment horizontal="center"/>
    </xf>
    <xf numFmtId="0" fontId="53" fillId="0" borderId="0" xfId="0" applyFont="1" applyAlignment="1">
      <alignment horizontal="center" vertical="top"/>
    </xf>
    <xf numFmtId="0" fontId="33" fillId="0" borderId="0" xfId="0" applyFont="1" applyAlignment="1">
      <alignment horizontal="center" textRotation="180"/>
    </xf>
    <xf numFmtId="0" fontId="63" fillId="0" borderId="0" xfId="0" applyFont="1" applyAlignment="1" applyProtection="1">
      <alignment horizontal="center" vertical="center" wrapText="1"/>
      <protection locked="0"/>
    </xf>
    <xf numFmtId="0" fontId="64" fillId="0" borderId="11" xfId="0" applyFont="1" applyBorder="1" applyAlignment="1">
      <alignment wrapText="1"/>
    </xf>
    <xf numFmtId="0" fontId="64" fillId="0" borderId="12" xfId="0" applyFont="1" applyBorder="1" applyAlignment="1">
      <alignment wrapText="1"/>
    </xf>
    <xf numFmtId="0" fontId="41" fillId="0" borderId="0" xfId="0" applyFont="1" applyFill="1" applyAlignment="1" applyProtection="1">
      <alignment horizontal="center" vertical="top" wrapText="1"/>
      <protection locked="0"/>
    </xf>
    <xf numFmtId="0" fontId="17" fillId="0" borderId="39" xfId="0" applyFont="1" applyBorder="1" applyAlignment="1">
      <alignment horizontal="center" wrapText="1"/>
    </xf>
    <xf numFmtId="0" fontId="25" fillId="0" borderId="63" xfId="0" applyFont="1" applyBorder="1" applyAlignment="1">
      <alignment horizontal="center" wrapText="1"/>
    </xf>
    <xf numFmtId="0" fontId="25" fillId="0" borderId="31" xfId="0" applyFont="1" applyBorder="1" applyAlignment="1">
      <alignment horizontal="center" wrapText="1"/>
    </xf>
    <xf numFmtId="0" fontId="0" fillId="0" borderId="0" xfId="64" applyFont="1">
      <alignment/>
      <protection/>
    </xf>
    <xf numFmtId="0" fontId="0" fillId="0" borderId="0" xfId="63" applyFont="1">
      <alignment/>
      <protection/>
    </xf>
    <xf numFmtId="49" fontId="37" fillId="0" borderId="13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3" fontId="29" fillId="0" borderId="10" xfId="0" applyNumberFormat="1" applyFont="1" applyBorder="1" applyAlignment="1">
      <alignment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elölőszín 1" xfId="53"/>
    <cellStyle name="Jelölőszín 2" xfId="54"/>
    <cellStyle name="Jelölőszín 3" xfId="55"/>
    <cellStyle name="Jelölőszín 4" xfId="56"/>
    <cellStyle name="Jelölőszín 5" xfId="57"/>
    <cellStyle name="Jelölőszín 6" xfId="58"/>
    <cellStyle name="Jó" xfId="59"/>
    <cellStyle name="Kimenet" xfId="60"/>
    <cellStyle name="Magyarázó szöveg" xfId="61"/>
    <cellStyle name="Followed Hyperlink" xfId="62"/>
    <cellStyle name="Normál_KÖLTSÉGVETÉSI rendelet Babócsa 2018" xfId="63"/>
    <cellStyle name="Normál_KÖLTSÉGVETÉSI rendelet Rinyaújnép 2018" xfId="64"/>
    <cellStyle name="Normal_KTRSZJ" xfId="65"/>
    <cellStyle name="Normál_KVRENMUNKA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  <cellStyle name="Százalék 2" xfId="74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&#246;rjegyz&#337;s&#233;g\Documents\2017.%20&#233;vi%20k&#246;lts&#233;gvet&#233;s\Z&#225;rsz&#225;mad&#225;s%20Bab&#243;csa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rend"/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 tájékoztató tábla"/>
      <sheetName val="8. tájékoztató tábla"/>
      <sheetName val="Munka1"/>
    </sheetNames>
    <sheetDataSet>
      <sheetData sheetId="1">
        <row r="3">
          <cell r="C3" t="str">
            <v>2017. évi</v>
          </cell>
        </row>
      </sheetData>
      <sheetData sheetId="5">
        <row r="4">
          <cell r="C4" t="str">
            <v>2017. évi eredeti előirányzat</v>
          </cell>
          <cell r="D4" t="str">
            <v>2017. évi módosított előirányzat</v>
          </cell>
          <cell r="E4" t="str">
            <v>2017. évi teljesítés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98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</cols>
  <sheetData>
    <row r="1" ht="15">
      <c r="A1" t="s">
        <v>205</v>
      </c>
    </row>
    <row r="3" spans="1:5" ht="24" customHeight="1">
      <c r="A3" s="383" t="s">
        <v>294</v>
      </c>
      <c r="B3" s="386"/>
      <c r="C3" s="386"/>
      <c r="D3" s="386"/>
      <c r="E3" s="386"/>
    </row>
    <row r="4" spans="1:7" ht="24" customHeight="1">
      <c r="A4" s="385" t="s">
        <v>744</v>
      </c>
      <c r="B4" s="384"/>
      <c r="C4" s="384"/>
      <c r="D4" s="384"/>
      <c r="E4" s="384"/>
      <c r="G4" s="63"/>
    </row>
    <row r="5" ht="18">
      <c r="A5" s="43"/>
    </row>
    <row r="6" ht="15">
      <c r="A6" s="94" t="s">
        <v>306</v>
      </c>
    </row>
    <row r="7" spans="1:5" ht="30">
      <c r="A7" s="1" t="s">
        <v>343</v>
      </c>
      <c r="B7" s="2" t="s">
        <v>320</v>
      </c>
      <c r="C7" s="85" t="s">
        <v>300</v>
      </c>
      <c r="D7" s="85" t="s">
        <v>301</v>
      </c>
      <c r="E7" s="85" t="s">
        <v>302</v>
      </c>
    </row>
    <row r="8" spans="1:5" ht="15" customHeight="1">
      <c r="A8" s="27" t="s">
        <v>515</v>
      </c>
      <c r="B8" s="5" t="s">
        <v>516</v>
      </c>
      <c r="C8" s="76">
        <v>51852</v>
      </c>
      <c r="D8" s="76">
        <v>51902</v>
      </c>
      <c r="E8" s="76">
        <v>51902</v>
      </c>
    </row>
    <row r="9" spans="1:5" ht="15" customHeight="1">
      <c r="A9" s="4" t="s">
        <v>517</v>
      </c>
      <c r="B9" s="5" t="s">
        <v>518</v>
      </c>
      <c r="C9" s="76"/>
      <c r="D9" s="76"/>
      <c r="E9" s="76"/>
    </row>
    <row r="10" spans="1:5" ht="15" customHeight="1">
      <c r="A10" s="4" t="s">
        <v>519</v>
      </c>
      <c r="B10" s="5" t="s">
        <v>520</v>
      </c>
      <c r="C10" s="76">
        <v>16049</v>
      </c>
      <c r="D10" s="76">
        <v>16044</v>
      </c>
      <c r="E10" s="76">
        <v>16044</v>
      </c>
    </row>
    <row r="11" spans="1:5" ht="15" customHeight="1">
      <c r="A11" s="4" t="s">
        <v>521</v>
      </c>
      <c r="B11" s="5" t="s">
        <v>522</v>
      </c>
      <c r="C11" s="76">
        <v>1812</v>
      </c>
      <c r="D11" s="76">
        <v>1992</v>
      </c>
      <c r="E11" s="76">
        <v>1992</v>
      </c>
    </row>
    <row r="12" spans="1:5" ht="15" customHeight="1">
      <c r="A12" s="4" t="s">
        <v>523</v>
      </c>
      <c r="B12" s="5" t="s">
        <v>524</v>
      </c>
      <c r="C12" s="76"/>
      <c r="D12" s="76"/>
      <c r="E12" s="76"/>
    </row>
    <row r="13" spans="1:5" ht="15" customHeight="1">
      <c r="A13" s="4" t="s">
        <v>525</v>
      </c>
      <c r="B13" s="5" t="s">
        <v>526</v>
      </c>
      <c r="C13" s="76"/>
      <c r="D13" s="76">
        <v>13964</v>
      </c>
      <c r="E13" s="76">
        <v>13964</v>
      </c>
    </row>
    <row r="14" spans="1:5" ht="15" customHeight="1">
      <c r="A14" s="6" t="s">
        <v>722</v>
      </c>
      <c r="B14" s="7" t="s">
        <v>527</v>
      </c>
      <c r="C14" s="77">
        <f>SUM(C8:C13)</f>
        <v>69713</v>
      </c>
      <c r="D14" s="77">
        <f>SUM(D8:D13)</f>
        <v>83902</v>
      </c>
      <c r="E14" s="77">
        <f>SUM(E8:E13)</f>
        <v>83902</v>
      </c>
    </row>
    <row r="15" spans="1:5" ht="15" customHeight="1">
      <c r="A15" s="4" t="s">
        <v>528</v>
      </c>
      <c r="B15" s="5" t="s">
        <v>529</v>
      </c>
      <c r="C15" s="76"/>
      <c r="D15" s="76"/>
      <c r="E15" s="76"/>
    </row>
    <row r="16" spans="1:5" ht="15" customHeight="1">
      <c r="A16" s="4" t="s">
        <v>530</v>
      </c>
      <c r="B16" s="5" t="s">
        <v>531</v>
      </c>
      <c r="C16" s="76"/>
      <c r="D16" s="76"/>
      <c r="E16" s="76"/>
    </row>
    <row r="17" spans="1:5" ht="15" customHeight="1">
      <c r="A17" s="4" t="s">
        <v>685</v>
      </c>
      <c r="B17" s="5" t="s">
        <v>532</v>
      </c>
      <c r="C17" s="76"/>
      <c r="D17" s="76"/>
      <c r="E17" s="76"/>
    </row>
    <row r="18" spans="1:5" ht="15" customHeight="1">
      <c r="A18" s="4" t="s">
        <v>686</v>
      </c>
      <c r="B18" s="5" t="s">
        <v>533</v>
      </c>
      <c r="C18" s="76"/>
      <c r="D18" s="76"/>
      <c r="E18" s="76"/>
    </row>
    <row r="19" spans="1:5" ht="15" customHeight="1">
      <c r="A19" s="4" t="s">
        <v>687</v>
      </c>
      <c r="B19" s="5" t="s">
        <v>534</v>
      </c>
      <c r="C19" s="76">
        <v>19940</v>
      </c>
      <c r="D19" s="76">
        <v>42370</v>
      </c>
      <c r="E19" s="76">
        <v>75969</v>
      </c>
    </row>
    <row r="20" spans="1:5" ht="15" customHeight="1">
      <c r="A20" s="35" t="s">
        <v>723</v>
      </c>
      <c r="B20" s="45" t="s">
        <v>535</v>
      </c>
      <c r="C20" s="77">
        <f>SUM(C14:C19)</f>
        <v>89653</v>
      </c>
      <c r="D20" s="77">
        <f>SUM(D14:D19)</f>
        <v>126272</v>
      </c>
      <c r="E20" s="77">
        <f>E14+E19</f>
        <v>159871</v>
      </c>
    </row>
    <row r="21" spans="1:5" ht="15" customHeight="1">
      <c r="A21" s="4" t="s">
        <v>691</v>
      </c>
      <c r="B21" s="5" t="s">
        <v>544</v>
      </c>
      <c r="C21" s="76"/>
      <c r="D21" s="76"/>
      <c r="E21" s="76"/>
    </row>
    <row r="22" spans="1:5" ht="15" customHeight="1">
      <c r="A22" s="4" t="s">
        <v>692</v>
      </c>
      <c r="B22" s="5" t="s">
        <v>545</v>
      </c>
      <c r="C22" s="76"/>
      <c r="D22" s="76"/>
      <c r="E22" s="76"/>
    </row>
    <row r="23" spans="1:5" ht="15" customHeight="1">
      <c r="A23" s="6" t="s">
        <v>725</v>
      </c>
      <c r="B23" s="7" t="s">
        <v>546</v>
      </c>
      <c r="C23" s="76"/>
      <c r="D23" s="76"/>
      <c r="E23" s="76"/>
    </row>
    <row r="24" spans="1:5" ht="15" customHeight="1">
      <c r="A24" s="4" t="s">
        <v>693</v>
      </c>
      <c r="B24" s="5" t="s">
        <v>547</v>
      </c>
      <c r="C24" s="76"/>
      <c r="D24" s="76"/>
      <c r="E24" s="76"/>
    </row>
    <row r="25" spans="1:5" ht="15" customHeight="1">
      <c r="A25" s="4" t="s">
        <v>694</v>
      </c>
      <c r="B25" s="5" t="s">
        <v>548</v>
      </c>
      <c r="C25" s="76"/>
      <c r="D25" s="76"/>
      <c r="E25" s="76"/>
    </row>
    <row r="26" spans="1:5" ht="15" customHeight="1">
      <c r="A26" s="4" t="s">
        <v>695</v>
      </c>
      <c r="B26" s="5" t="s">
        <v>549</v>
      </c>
      <c r="C26" s="76">
        <v>3000</v>
      </c>
      <c r="D26" s="76">
        <v>3000</v>
      </c>
      <c r="E26" s="76">
        <v>3412</v>
      </c>
    </row>
    <row r="27" spans="1:5" ht="15" customHeight="1">
      <c r="A27" s="4" t="s">
        <v>696</v>
      </c>
      <c r="B27" s="5" t="s">
        <v>550</v>
      </c>
      <c r="C27" s="76">
        <v>22000</v>
      </c>
      <c r="D27" s="76">
        <v>22313</v>
      </c>
      <c r="E27" s="76">
        <v>35984</v>
      </c>
    </row>
    <row r="28" spans="1:5" ht="15" customHeight="1">
      <c r="A28" s="4" t="s">
        <v>697</v>
      </c>
      <c r="B28" s="5" t="s">
        <v>551</v>
      </c>
      <c r="C28" s="76"/>
      <c r="D28" s="76"/>
      <c r="E28" s="76"/>
    </row>
    <row r="29" spans="1:5" ht="15" customHeight="1">
      <c r="A29" s="4" t="s">
        <v>552</v>
      </c>
      <c r="B29" s="5" t="s">
        <v>553</v>
      </c>
      <c r="C29" s="76"/>
      <c r="D29" s="76"/>
      <c r="E29" s="76"/>
    </row>
    <row r="30" spans="1:5" ht="15" customHeight="1">
      <c r="A30" s="4" t="s">
        <v>698</v>
      </c>
      <c r="B30" s="5" t="s">
        <v>554</v>
      </c>
      <c r="C30" s="76">
        <v>3100</v>
      </c>
      <c r="D30" s="76">
        <v>3100</v>
      </c>
      <c r="E30" s="76">
        <v>3183</v>
      </c>
    </row>
    <row r="31" spans="1:5" ht="15" customHeight="1">
      <c r="A31" s="4" t="s">
        <v>699</v>
      </c>
      <c r="B31" s="5" t="s">
        <v>555</v>
      </c>
      <c r="C31" s="76"/>
      <c r="D31" s="76"/>
      <c r="E31" s="76"/>
    </row>
    <row r="32" spans="1:5" ht="15" customHeight="1">
      <c r="A32" s="6" t="s">
        <v>726</v>
      </c>
      <c r="B32" s="7" t="s">
        <v>556</v>
      </c>
      <c r="C32" s="77">
        <f>SUM(C27:C31)</f>
        <v>25100</v>
      </c>
      <c r="D32" s="77">
        <f>SUM(D27:D31)</f>
        <v>25413</v>
      </c>
      <c r="E32" s="77">
        <f>SUM(E27:E31)</f>
        <v>39167</v>
      </c>
    </row>
    <row r="33" spans="1:5" ht="15" customHeight="1">
      <c r="A33" s="4" t="s">
        <v>700</v>
      </c>
      <c r="B33" s="5" t="s">
        <v>557</v>
      </c>
      <c r="C33" s="76"/>
      <c r="D33" s="76"/>
      <c r="E33" s="76">
        <v>206</v>
      </c>
    </row>
    <row r="34" spans="1:5" ht="15" customHeight="1">
      <c r="A34" s="35" t="s">
        <v>727</v>
      </c>
      <c r="B34" s="45" t="s">
        <v>558</v>
      </c>
      <c r="C34" s="77">
        <f>SUM(C23,C24,C25,C26,C32,C33)</f>
        <v>28100</v>
      </c>
      <c r="D34" s="77">
        <f>SUM(D23,D24,D25,D26,D32,D33)</f>
        <v>28413</v>
      </c>
      <c r="E34" s="77">
        <f>SUM(E23,E24,E25,E26,E32,E33)</f>
        <v>42785</v>
      </c>
    </row>
    <row r="35" spans="1:5" ht="15" customHeight="1">
      <c r="A35" s="11" t="s">
        <v>559</v>
      </c>
      <c r="B35" s="5" t="s">
        <v>560</v>
      </c>
      <c r="C35" s="76"/>
      <c r="D35" s="76"/>
      <c r="E35" s="76"/>
    </row>
    <row r="36" spans="1:5" ht="15" customHeight="1">
      <c r="A36" s="11" t="s">
        <v>701</v>
      </c>
      <c r="B36" s="5" t="s">
        <v>561</v>
      </c>
      <c r="C36" s="76"/>
      <c r="D36" s="76"/>
      <c r="E36" s="76">
        <v>771</v>
      </c>
    </row>
    <row r="37" spans="1:5" ht="15" customHeight="1">
      <c r="A37" s="11" t="s">
        <v>702</v>
      </c>
      <c r="B37" s="5" t="s">
        <v>562</v>
      </c>
      <c r="C37" s="76"/>
      <c r="D37" s="76"/>
      <c r="E37" s="76">
        <v>549</v>
      </c>
    </row>
    <row r="38" spans="1:5" ht="15" customHeight="1">
      <c r="A38" s="11" t="s">
        <v>703</v>
      </c>
      <c r="B38" s="5" t="s">
        <v>563</v>
      </c>
      <c r="C38" s="76">
        <v>4105</v>
      </c>
      <c r="D38" s="76"/>
      <c r="E38" s="76">
        <v>3462</v>
      </c>
    </row>
    <row r="39" spans="1:5" ht="15" customHeight="1">
      <c r="A39" s="11" t="s">
        <v>564</v>
      </c>
      <c r="B39" s="5" t="s">
        <v>565</v>
      </c>
      <c r="C39" s="76"/>
      <c r="D39" s="76"/>
      <c r="E39" s="76"/>
    </row>
    <row r="40" spans="1:5" ht="15" customHeight="1">
      <c r="A40" s="11" t="s">
        <v>566</v>
      </c>
      <c r="B40" s="5" t="s">
        <v>567</v>
      </c>
      <c r="C40" s="76"/>
      <c r="D40" s="76"/>
      <c r="E40" s="76"/>
    </row>
    <row r="41" spans="1:5" ht="15" customHeight="1">
      <c r="A41" s="11" t="s">
        <v>568</v>
      </c>
      <c r="B41" s="5" t="s">
        <v>569</v>
      </c>
      <c r="C41" s="76"/>
      <c r="D41" s="76"/>
      <c r="E41" s="76"/>
    </row>
    <row r="42" spans="1:5" ht="15" customHeight="1">
      <c r="A42" s="11" t="s">
        <v>704</v>
      </c>
      <c r="B42" s="5" t="s">
        <v>570</v>
      </c>
      <c r="C42" s="76"/>
      <c r="D42" s="76"/>
      <c r="E42" s="76">
        <v>5</v>
      </c>
    </row>
    <row r="43" spans="1:5" ht="15" customHeight="1">
      <c r="A43" s="11" t="s">
        <v>705</v>
      </c>
      <c r="B43" s="5" t="s">
        <v>571</v>
      </c>
      <c r="C43" s="76">
        <v>795</v>
      </c>
      <c r="D43" s="76"/>
      <c r="E43" s="76"/>
    </row>
    <row r="44" spans="1:5" ht="15" customHeight="1">
      <c r="A44" s="11" t="s">
        <v>706</v>
      </c>
      <c r="B44" s="5" t="s">
        <v>572</v>
      </c>
      <c r="C44" s="76"/>
      <c r="D44" s="76">
        <v>37372</v>
      </c>
      <c r="E44" s="76">
        <v>7067</v>
      </c>
    </row>
    <row r="45" spans="1:5" ht="15" customHeight="1">
      <c r="A45" s="44" t="s">
        <v>728</v>
      </c>
      <c r="B45" s="45" t="s">
        <v>573</v>
      </c>
      <c r="C45" s="77">
        <f>SUM(C35:C44)</f>
        <v>4900</v>
      </c>
      <c r="D45" s="77">
        <f>SUM(D35:D44)</f>
        <v>37372</v>
      </c>
      <c r="E45" s="77">
        <f>SUM(E35:E44)</f>
        <v>11854</v>
      </c>
    </row>
    <row r="46" spans="1:5" ht="15" customHeight="1">
      <c r="A46" s="11" t="s">
        <v>582</v>
      </c>
      <c r="B46" s="5" t="s">
        <v>583</v>
      </c>
      <c r="C46" s="76"/>
      <c r="D46" s="76"/>
      <c r="E46" s="76"/>
    </row>
    <row r="47" spans="1:5" ht="15" customHeight="1">
      <c r="A47" s="4" t="s">
        <v>710</v>
      </c>
      <c r="B47" s="5" t="s">
        <v>584</v>
      </c>
      <c r="C47" s="76"/>
      <c r="D47" s="76"/>
      <c r="E47" s="76"/>
    </row>
    <row r="48" spans="1:5" ht="15" customHeight="1">
      <c r="A48" s="11" t="s">
        <v>711</v>
      </c>
      <c r="B48" s="5" t="s">
        <v>585</v>
      </c>
      <c r="C48" s="76">
        <v>2896</v>
      </c>
      <c r="D48" s="76">
        <v>2896</v>
      </c>
      <c r="E48" s="76">
        <v>4576</v>
      </c>
    </row>
    <row r="49" spans="1:5" ht="15" customHeight="1">
      <c r="A49" s="35" t="s">
        <v>730</v>
      </c>
      <c r="B49" s="45" t="s">
        <v>586</v>
      </c>
      <c r="C49" s="76">
        <f>SUM(C46:C48)</f>
        <v>2896</v>
      </c>
      <c r="D49" s="76">
        <f>SUM(D46:D48)</f>
        <v>2896</v>
      </c>
      <c r="E49" s="76">
        <f>SUM(E46:E48)</f>
        <v>4576</v>
      </c>
    </row>
    <row r="50" spans="1:5" ht="15" customHeight="1">
      <c r="A50" s="48" t="s">
        <v>757</v>
      </c>
      <c r="B50" s="52"/>
      <c r="C50" s="77">
        <f>C20+C34+C45+C49</f>
        <v>125549</v>
      </c>
      <c r="D50" s="77">
        <f>D20+D34+D45+D49</f>
        <v>194953</v>
      </c>
      <c r="E50" s="77">
        <f>E20+E34+E45+E49</f>
        <v>219086</v>
      </c>
    </row>
    <row r="51" spans="1:5" ht="15" customHeight="1">
      <c r="A51" s="4" t="s">
        <v>536</v>
      </c>
      <c r="B51" s="5" t="s">
        <v>537</v>
      </c>
      <c r="C51" s="76"/>
      <c r="D51" s="76"/>
      <c r="E51" s="76"/>
    </row>
    <row r="52" spans="1:5" ht="15" customHeight="1">
      <c r="A52" s="4" t="s">
        <v>538</v>
      </c>
      <c r="B52" s="5" t="s">
        <v>539</v>
      </c>
      <c r="C52" s="76"/>
      <c r="D52" s="76"/>
      <c r="E52" s="76"/>
    </row>
    <row r="53" spans="1:5" ht="15" customHeight="1">
      <c r="A53" s="4" t="s">
        <v>688</v>
      </c>
      <c r="B53" s="5" t="s">
        <v>540</v>
      </c>
      <c r="C53" s="76"/>
      <c r="D53" s="76"/>
      <c r="E53" s="76"/>
    </row>
    <row r="54" spans="1:5" ht="15" customHeight="1">
      <c r="A54" s="4" t="s">
        <v>689</v>
      </c>
      <c r="B54" s="5" t="s">
        <v>541</v>
      </c>
      <c r="C54" s="76"/>
      <c r="D54" s="76"/>
      <c r="E54" s="76"/>
    </row>
    <row r="55" spans="1:5" ht="15" customHeight="1">
      <c r="A55" s="4" t="s">
        <v>690</v>
      </c>
      <c r="B55" s="5" t="s">
        <v>542</v>
      </c>
      <c r="C55" s="76"/>
      <c r="D55" s="76"/>
      <c r="E55" s="76"/>
    </row>
    <row r="56" spans="1:5" ht="15" customHeight="1">
      <c r="A56" s="35" t="s">
        <v>724</v>
      </c>
      <c r="B56" s="45" t="s">
        <v>543</v>
      </c>
      <c r="C56" s="78">
        <f>SUM(C51:C55)</f>
        <v>0</v>
      </c>
      <c r="D56" s="78">
        <f>SUM(D51:D55)</f>
        <v>0</v>
      </c>
      <c r="E56" s="76"/>
    </row>
    <row r="57" spans="1:5" ht="15" customHeight="1">
      <c r="A57" s="11" t="s">
        <v>707</v>
      </c>
      <c r="B57" s="5" t="s">
        <v>574</v>
      </c>
      <c r="C57" s="76"/>
      <c r="D57" s="76"/>
      <c r="E57" s="76"/>
    </row>
    <row r="58" spans="1:5" ht="15" customHeight="1">
      <c r="A58" s="11" t="s">
        <v>708</v>
      </c>
      <c r="B58" s="5" t="s">
        <v>575</v>
      </c>
      <c r="C58" s="76">
        <v>2889</v>
      </c>
      <c r="D58" s="76">
        <v>2890</v>
      </c>
      <c r="E58" s="76"/>
    </row>
    <row r="59" spans="1:5" ht="15" customHeight="1">
      <c r="A59" s="11" t="s">
        <v>576</v>
      </c>
      <c r="B59" s="5" t="s">
        <v>577</v>
      </c>
      <c r="C59" s="76"/>
      <c r="D59" s="76"/>
      <c r="E59" s="76"/>
    </row>
    <row r="60" spans="1:5" ht="15" customHeight="1">
      <c r="A60" s="11" t="s">
        <v>709</v>
      </c>
      <c r="B60" s="5" t="s">
        <v>578</v>
      </c>
      <c r="C60" s="76"/>
      <c r="D60" s="76"/>
      <c r="E60" s="76"/>
    </row>
    <row r="61" spans="1:5" ht="15" customHeight="1">
      <c r="A61" s="11" t="s">
        <v>579</v>
      </c>
      <c r="B61" s="5" t="s">
        <v>580</v>
      </c>
      <c r="C61" s="76"/>
      <c r="D61" s="76"/>
      <c r="E61" s="76"/>
    </row>
    <row r="62" spans="1:5" ht="15" customHeight="1">
      <c r="A62" s="35" t="s">
        <v>729</v>
      </c>
      <c r="B62" s="45" t="s">
        <v>581</v>
      </c>
      <c r="C62" s="78">
        <f>SUM(C58:C61)</f>
        <v>2889</v>
      </c>
      <c r="D62" s="78">
        <f>SUM(D58:D61)</f>
        <v>2890</v>
      </c>
      <c r="E62" s="78">
        <f>SUM(E58:E61)</f>
        <v>0</v>
      </c>
    </row>
    <row r="63" spans="1:5" ht="15" customHeight="1">
      <c r="A63" s="11" t="s">
        <v>587</v>
      </c>
      <c r="B63" s="5" t="s">
        <v>588</v>
      </c>
      <c r="C63" s="76"/>
      <c r="D63" s="76"/>
      <c r="E63" s="76"/>
    </row>
    <row r="64" spans="1:5" ht="15" customHeight="1">
      <c r="A64" s="4" t="s">
        <v>712</v>
      </c>
      <c r="B64" s="5" t="s">
        <v>589</v>
      </c>
      <c r="C64" s="76"/>
      <c r="D64" s="76"/>
      <c r="E64" s="76"/>
    </row>
    <row r="65" spans="1:5" ht="15" customHeight="1">
      <c r="A65" s="11" t="s">
        <v>713</v>
      </c>
      <c r="B65" s="5" t="s">
        <v>590</v>
      </c>
      <c r="C65" s="76"/>
      <c r="D65" s="76"/>
      <c r="E65" s="76"/>
    </row>
    <row r="66" spans="1:5" ht="15" customHeight="1">
      <c r="A66" s="35" t="s">
        <v>732</v>
      </c>
      <c r="B66" s="45" t="s">
        <v>591</v>
      </c>
      <c r="C66" s="76">
        <f>SUM(C63:C65)</f>
        <v>0</v>
      </c>
      <c r="D66" s="76"/>
      <c r="E66" s="76"/>
    </row>
    <row r="67" spans="1:5" ht="15" customHeight="1">
      <c r="A67" s="48" t="s">
        <v>758</v>
      </c>
      <c r="B67" s="52"/>
      <c r="C67" s="78">
        <f>C56+C62+C66</f>
        <v>2889</v>
      </c>
      <c r="D67" s="78">
        <f>D56+D62+D66</f>
        <v>2890</v>
      </c>
      <c r="E67" s="78"/>
    </row>
    <row r="68" spans="1:5" ht="15.75">
      <c r="A68" s="42" t="s">
        <v>731</v>
      </c>
      <c r="B68" s="31" t="s">
        <v>592</v>
      </c>
      <c r="C68" s="92">
        <f>C50+C67</f>
        <v>128438</v>
      </c>
      <c r="D68" s="92">
        <f>D50+D67</f>
        <v>197843</v>
      </c>
      <c r="E68" s="92">
        <f>E50+E67</f>
        <v>219086</v>
      </c>
    </row>
    <row r="69" spans="1:5" ht="15.75">
      <c r="A69" s="96" t="s">
        <v>325</v>
      </c>
      <c r="B69" s="51"/>
      <c r="C69" s="76"/>
      <c r="D69" s="76"/>
      <c r="E69" s="76"/>
    </row>
    <row r="70" spans="1:5" ht="15.75">
      <c r="A70" s="96" t="s">
        <v>326</v>
      </c>
      <c r="B70" s="51"/>
      <c r="C70" s="76"/>
      <c r="D70" s="76"/>
      <c r="E70" s="76"/>
    </row>
    <row r="71" spans="1:5" ht="15">
      <c r="A71" s="33" t="s">
        <v>714</v>
      </c>
      <c r="B71" s="4" t="s">
        <v>593</v>
      </c>
      <c r="C71" s="76"/>
      <c r="D71" s="76"/>
      <c r="E71" s="76"/>
    </row>
    <row r="72" spans="1:5" ht="15">
      <c r="A72" s="11" t="s">
        <v>594</v>
      </c>
      <c r="B72" s="4" t="s">
        <v>595</v>
      </c>
      <c r="C72" s="76"/>
      <c r="D72" s="76"/>
      <c r="E72" s="76"/>
    </row>
    <row r="73" spans="1:5" ht="15">
      <c r="A73" s="33" t="s">
        <v>715</v>
      </c>
      <c r="B73" s="4" t="s">
        <v>596</v>
      </c>
      <c r="C73" s="76"/>
      <c r="D73" s="76"/>
      <c r="E73" s="76"/>
    </row>
    <row r="74" spans="1:5" ht="15">
      <c r="A74" s="13" t="s">
        <v>733</v>
      </c>
      <c r="B74" s="6" t="s">
        <v>597</v>
      </c>
      <c r="C74" s="76"/>
      <c r="D74" s="76"/>
      <c r="E74" s="76"/>
    </row>
    <row r="75" spans="1:5" ht="15">
      <c r="A75" s="11" t="s">
        <v>716</v>
      </c>
      <c r="B75" s="4" t="s">
        <v>598</v>
      </c>
      <c r="C75" s="76"/>
      <c r="D75" s="76"/>
      <c r="E75" s="76"/>
    </row>
    <row r="76" spans="1:5" ht="15">
      <c r="A76" s="33" t="s">
        <v>599</v>
      </c>
      <c r="B76" s="4" t="s">
        <v>600</v>
      </c>
      <c r="C76" s="76"/>
      <c r="D76" s="76"/>
      <c r="E76" s="76"/>
    </row>
    <row r="77" spans="1:5" ht="15">
      <c r="A77" s="11" t="s">
        <v>717</v>
      </c>
      <c r="B77" s="4" t="s">
        <v>601</v>
      </c>
      <c r="C77" s="76"/>
      <c r="D77" s="76"/>
      <c r="E77" s="76"/>
    </row>
    <row r="78" spans="1:5" ht="15">
      <c r="A78" s="33" t="s">
        <v>602</v>
      </c>
      <c r="B78" s="4" t="s">
        <v>603</v>
      </c>
      <c r="C78" s="76"/>
      <c r="D78" s="76"/>
      <c r="E78" s="76"/>
    </row>
    <row r="79" spans="1:5" ht="15">
      <c r="A79" s="12" t="s">
        <v>734</v>
      </c>
      <c r="B79" s="6" t="s">
        <v>604</v>
      </c>
      <c r="C79" s="76"/>
      <c r="D79" s="76"/>
      <c r="E79" s="76"/>
    </row>
    <row r="80" spans="1:5" ht="15">
      <c r="A80" s="4" t="s">
        <v>748</v>
      </c>
      <c r="B80" s="4" t="s">
        <v>605</v>
      </c>
      <c r="C80" s="76">
        <v>63207</v>
      </c>
      <c r="D80" s="76">
        <v>96657</v>
      </c>
      <c r="E80" s="76">
        <v>96657</v>
      </c>
    </row>
    <row r="81" spans="1:5" ht="15">
      <c r="A81" s="4" t="s">
        <v>749</v>
      </c>
      <c r="B81" s="4" t="s">
        <v>605</v>
      </c>
      <c r="C81" s="76"/>
      <c r="D81" s="76"/>
      <c r="E81" s="76"/>
    </row>
    <row r="82" spans="1:5" ht="15">
      <c r="A82" s="4" t="s">
        <v>746</v>
      </c>
      <c r="B82" s="4" t="s">
        <v>606</v>
      </c>
      <c r="C82" s="76"/>
      <c r="D82" s="76"/>
      <c r="E82" s="76"/>
    </row>
    <row r="83" spans="1:5" ht="15">
      <c r="A83" s="4" t="s">
        <v>747</v>
      </c>
      <c r="B83" s="4" t="s">
        <v>606</v>
      </c>
      <c r="C83" s="76"/>
      <c r="D83" s="76"/>
      <c r="E83" s="76"/>
    </row>
    <row r="84" spans="1:5" ht="15.75">
      <c r="A84" s="6" t="s">
        <v>735</v>
      </c>
      <c r="B84" s="6" t="s">
        <v>607</v>
      </c>
      <c r="C84" s="77">
        <f>SUM(C80:C83)</f>
        <v>63207</v>
      </c>
      <c r="D84" s="77">
        <f>SUM(D80:D83)</f>
        <v>96657</v>
      </c>
      <c r="E84" s="77">
        <f>SUM(E80:E83)</f>
        <v>96657</v>
      </c>
    </row>
    <row r="85" spans="1:5" ht="15">
      <c r="A85" s="33" t="s">
        <v>608</v>
      </c>
      <c r="B85" s="4" t="s">
        <v>609</v>
      </c>
      <c r="C85" s="76"/>
      <c r="D85" s="76"/>
      <c r="E85" s="76">
        <v>3134</v>
      </c>
    </row>
    <row r="86" spans="1:5" ht="15">
      <c r="A86" s="33" t="s">
        <v>610</v>
      </c>
      <c r="B86" s="4" t="s">
        <v>611</v>
      </c>
      <c r="C86" s="76"/>
      <c r="D86" s="76"/>
      <c r="E86" s="76"/>
    </row>
    <row r="87" spans="1:5" ht="15">
      <c r="A87" s="33" t="s">
        <v>612</v>
      </c>
      <c r="B87" s="4" t="s">
        <v>613</v>
      </c>
      <c r="C87" s="76"/>
      <c r="D87" s="76"/>
      <c r="E87" s="76"/>
    </row>
    <row r="88" spans="1:5" ht="15">
      <c r="A88" s="33" t="s">
        <v>614</v>
      </c>
      <c r="B88" s="4" t="s">
        <v>615</v>
      </c>
      <c r="C88" s="76"/>
      <c r="D88" s="76"/>
      <c r="E88" s="76"/>
    </row>
    <row r="89" spans="1:5" ht="15">
      <c r="A89" s="11" t="s">
        <v>718</v>
      </c>
      <c r="B89" s="4" t="s">
        <v>616</v>
      </c>
      <c r="C89" s="76"/>
      <c r="D89" s="76"/>
      <c r="E89" s="76"/>
    </row>
    <row r="90" spans="1:5" ht="15">
      <c r="A90" s="13" t="s">
        <v>736</v>
      </c>
      <c r="B90" s="6" t="s">
        <v>617</v>
      </c>
      <c r="C90" s="76">
        <f>SUM(C74,C79,C84:C89)</f>
        <v>63207</v>
      </c>
      <c r="D90" s="76">
        <f>SUM(D74,D79,D84:D89)</f>
        <v>96657</v>
      </c>
      <c r="E90" s="76">
        <f>SUM(E74,E79,E84:E89)</f>
        <v>99791</v>
      </c>
    </row>
    <row r="91" spans="1:5" ht="15">
      <c r="A91" s="11" t="s">
        <v>618</v>
      </c>
      <c r="B91" s="4" t="s">
        <v>619</v>
      </c>
      <c r="C91" s="76"/>
      <c r="D91" s="76"/>
      <c r="E91" s="76"/>
    </row>
    <row r="92" spans="1:5" ht="15">
      <c r="A92" s="11" t="s">
        <v>620</v>
      </c>
      <c r="B92" s="4" t="s">
        <v>621</v>
      </c>
      <c r="C92" s="76"/>
      <c r="D92" s="76"/>
      <c r="E92" s="76"/>
    </row>
    <row r="93" spans="1:5" ht="15">
      <c r="A93" s="33" t="s">
        <v>622</v>
      </c>
      <c r="B93" s="4" t="s">
        <v>623</v>
      </c>
      <c r="C93" s="76"/>
      <c r="D93" s="76"/>
      <c r="E93" s="76"/>
    </row>
    <row r="94" spans="1:5" ht="15">
      <c r="A94" s="33" t="s">
        <v>719</v>
      </c>
      <c r="B94" s="4" t="s">
        <v>624</v>
      </c>
      <c r="C94" s="76"/>
      <c r="D94" s="76"/>
      <c r="E94" s="76"/>
    </row>
    <row r="95" spans="1:5" ht="15">
      <c r="A95" s="12" t="s">
        <v>737</v>
      </c>
      <c r="B95" s="6" t="s">
        <v>625</v>
      </c>
      <c r="C95" s="76"/>
      <c r="D95" s="76"/>
      <c r="E95" s="76"/>
    </row>
    <row r="96" spans="1:5" ht="15">
      <c r="A96" s="13" t="s">
        <v>626</v>
      </c>
      <c r="B96" s="6" t="s">
        <v>627</v>
      </c>
      <c r="C96" s="76"/>
      <c r="D96" s="76"/>
      <c r="E96" s="76"/>
    </row>
    <row r="97" spans="1:5" ht="15.75">
      <c r="A97" s="36" t="s">
        <v>738</v>
      </c>
      <c r="B97" s="37" t="s">
        <v>628</v>
      </c>
      <c r="C97" s="77">
        <f>C90+C95+C96</f>
        <v>63207</v>
      </c>
      <c r="D97" s="77">
        <f>D90+D95+D96</f>
        <v>96657</v>
      </c>
      <c r="E97" s="77">
        <f>E90+E95+E96</f>
        <v>99791</v>
      </c>
    </row>
    <row r="98" spans="1:5" ht="15.75">
      <c r="A98" s="95" t="s">
        <v>721</v>
      </c>
      <c r="B98" s="40"/>
      <c r="C98" s="77">
        <f>C68+C97</f>
        <v>191645</v>
      </c>
      <c r="D98" s="77">
        <f>D68+D97</f>
        <v>294500</v>
      </c>
      <c r="E98" s="77">
        <f>E50+E97</f>
        <v>318877</v>
      </c>
    </row>
  </sheetData>
  <sheetProtection/>
  <mergeCells count="2"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98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</cols>
  <sheetData>
    <row r="1" ht="15">
      <c r="A1" t="s">
        <v>215</v>
      </c>
    </row>
    <row r="3" spans="1:5" ht="24" customHeight="1">
      <c r="A3" s="383" t="s">
        <v>216</v>
      </c>
      <c r="B3" s="386"/>
      <c r="C3" s="386"/>
      <c r="D3" s="386"/>
      <c r="E3" s="386"/>
    </row>
    <row r="4" spans="1:7" ht="24" customHeight="1">
      <c r="A4" s="385" t="s">
        <v>744</v>
      </c>
      <c r="B4" s="384"/>
      <c r="C4" s="384"/>
      <c r="D4" s="384"/>
      <c r="E4" s="384"/>
      <c r="G4" s="63"/>
    </row>
    <row r="5" ht="18">
      <c r="A5" s="43"/>
    </row>
    <row r="6" ht="15">
      <c r="A6" s="94" t="s">
        <v>756</v>
      </c>
    </row>
    <row r="7" spans="1:5" ht="30">
      <c r="A7" s="1" t="s">
        <v>343</v>
      </c>
      <c r="B7" s="2" t="s">
        <v>320</v>
      </c>
      <c r="C7" s="85" t="s">
        <v>300</v>
      </c>
      <c r="D7" s="85" t="s">
        <v>301</v>
      </c>
      <c r="E7" s="85" t="s">
        <v>302</v>
      </c>
    </row>
    <row r="8" spans="1:5" ht="15" customHeight="1">
      <c r="A8" s="27" t="s">
        <v>515</v>
      </c>
      <c r="B8" s="5" t="s">
        <v>516</v>
      </c>
      <c r="C8" s="76"/>
      <c r="D8" s="76"/>
      <c r="E8" s="76"/>
    </row>
    <row r="9" spans="1:5" ht="15" customHeight="1">
      <c r="A9" s="4" t="s">
        <v>517</v>
      </c>
      <c r="B9" s="5" t="s">
        <v>518</v>
      </c>
      <c r="C9" s="76"/>
      <c r="D9" s="76"/>
      <c r="E9" s="76"/>
    </row>
    <row r="10" spans="1:5" ht="15" customHeight="1">
      <c r="A10" s="4" t="s">
        <v>519</v>
      </c>
      <c r="B10" s="5" t="s">
        <v>520</v>
      </c>
      <c r="C10" s="76"/>
      <c r="D10" s="76"/>
      <c r="E10" s="76"/>
    </row>
    <row r="11" spans="1:5" ht="15" customHeight="1">
      <c r="A11" s="4" t="s">
        <v>521</v>
      </c>
      <c r="B11" s="5" t="s">
        <v>522</v>
      </c>
      <c r="C11" s="76"/>
      <c r="D11" s="76"/>
      <c r="E11" s="76"/>
    </row>
    <row r="12" spans="1:5" ht="15" customHeight="1">
      <c r="A12" s="4" t="s">
        <v>523</v>
      </c>
      <c r="B12" s="5" t="s">
        <v>524</v>
      </c>
      <c r="C12" s="76"/>
      <c r="D12" s="76"/>
      <c r="E12" s="76"/>
    </row>
    <row r="13" spans="1:5" ht="15" customHeight="1">
      <c r="A13" s="4" t="s">
        <v>525</v>
      </c>
      <c r="B13" s="5" t="s">
        <v>526</v>
      </c>
      <c r="C13" s="76"/>
      <c r="D13" s="76"/>
      <c r="E13" s="76"/>
    </row>
    <row r="14" spans="1:5" ht="15" customHeight="1">
      <c r="A14" s="6" t="s">
        <v>722</v>
      </c>
      <c r="B14" s="7" t="s">
        <v>527</v>
      </c>
      <c r="C14" s="76"/>
      <c r="D14" s="76"/>
      <c r="E14" s="76"/>
    </row>
    <row r="15" spans="1:5" ht="15" customHeight="1">
      <c r="A15" s="4" t="s">
        <v>528</v>
      </c>
      <c r="B15" s="5" t="s">
        <v>529</v>
      </c>
      <c r="C15" s="76"/>
      <c r="D15" s="76"/>
      <c r="E15" s="76"/>
    </row>
    <row r="16" spans="1:5" ht="15" customHeight="1">
      <c r="A16" s="4" t="s">
        <v>530</v>
      </c>
      <c r="B16" s="5" t="s">
        <v>531</v>
      </c>
      <c r="C16" s="76"/>
      <c r="D16" s="76"/>
      <c r="E16" s="76"/>
    </row>
    <row r="17" spans="1:5" ht="15" customHeight="1">
      <c r="A17" s="4" t="s">
        <v>685</v>
      </c>
      <c r="B17" s="5" t="s">
        <v>532</v>
      </c>
      <c r="C17" s="76"/>
      <c r="D17" s="76"/>
      <c r="E17" s="76"/>
    </row>
    <row r="18" spans="1:5" ht="15" customHeight="1">
      <c r="A18" s="4" t="s">
        <v>686</v>
      </c>
      <c r="B18" s="5" t="s">
        <v>533</v>
      </c>
      <c r="C18" s="76"/>
      <c r="D18" s="76"/>
      <c r="E18" s="76"/>
    </row>
    <row r="19" spans="1:5" ht="15" customHeight="1">
      <c r="A19" s="4" t="s">
        <v>687</v>
      </c>
      <c r="B19" s="5" t="s">
        <v>534</v>
      </c>
      <c r="C19" s="76"/>
      <c r="D19" s="76">
        <v>2642</v>
      </c>
      <c r="E19" s="76">
        <v>5409</v>
      </c>
    </row>
    <row r="20" spans="1:5" ht="15" customHeight="1">
      <c r="A20" s="35" t="s">
        <v>723</v>
      </c>
      <c r="B20" s="45" t="s">
        <v>535</v>
      </c>
      <c r="C20" s="76">
        <f>SUM(C8:C19)-C14</f>
        <v>0</v>
      </c>
      <c r="D20" s="76">
        <f>SUM(D14:D19)</f>
        <v>2642</v>
      </c>
      <c r="E20" s="76">
        <f>SUM(E14:E19)</f>
        <v>5409</v>
      </c>
    </row>
    <row r="21" spans="1:5" ht="15" customHeight="1">
      <c r="A21" s="4" t="s">
        <v>691</v>
      </c>
      <c r="B21" s="5" t="s">
        <v>544</v>
      </c>
      <c r="C21" s="76"/>
      <c r="D21" s="76"/>
      <c r="E21" s="76"/>
    </row>
    <row r="22" spans="1:5" ht="15" customHeight="1">
      <c r="A22" s="4" t="s">
        <v>692</v>
      </c>
      <c r="B22" s="5" t="s">
        <v>545</v>
      </c>
      <c r="C22" s="76"/>
      <c r="D22" s="76"/>
      <c r="E22" s="76"/>
    </row>
    <row r="23" spans="1:5" ht="15" customHeight="1">
      <c r="A23" s="6" t="s">
        <v>725</v>
      </c>
      <c r="B23" s="7" t="s">
        <v>546</v>
      </c>
      <c r="C23" s="76"/>
      <c r="D23" s="76"/>
      <c r="E23" s="76"/>
    </row>
    <row r="24" spans="1:5" ht="15" customHeight="1">
      <c r="A24" s="4" t="s">
        <v>693</v>
      </c>
      <c r="B24" s="5" t="s">
        <v>547</v>
      </c>
      <c r="C24" s="76"/>
      <c r="D24" s="76"/>
      <c r="E24" s="76"/>
    </row>
    <row r="25" spans="1:5" ht="15" customHeight="1">
      <c r="A25" s="4" t="s">
        <v>694</v>
      </c>
      <c r="B25" s="5" t="s">
        <v>548</v>
      </c>
      <c r="C25" s="76"/>
      <c r="D25" s="76"/>
      <c r="E25" s="76"/>
    </row>
    <row r="26" spans="1:5" ht="15" customHeight="1">
      <c r="A26" s="4" t="s">
        <v>695</v>
      </c>
      <c r="B26" s="5" t="s">
        <v>549</v>
      </c>
      <c r="C26" s="76"/>
      <c r="D26" s="76"/>
      <c r="E26" s="76"/>
    </row>
    <row r="27" spans="1:5" ht="15" customHeight="1">
      <c r="A27" s="4" t="s">
        <v>696</v>
      </c>
      <c r="B27" s="5" t="s">
        <v>550</v>
      </c>
      <c r="C27" s="76"/>
      <c r="D27" s="76"/>
      <c r="E27" s="76"/>
    </row>
    <row r="28" spans="1:5" ht="15" customHeight="1">
      <c r="A28" s="4" t="s">
        <v>697</v>
      </c>
      <c r="B28" s="5" t="s">
        <v>551</v>
      </c>
      <c r="C28" s="76"/>
      <c r="D28" s="76"/>
      <c r="E28" s="76"/>
    </row>
    <row r="29" spans="1:5" ht="15" customHeight="1">
      <c r="A29" s="4" t="s">
        <v>552</v>
      </c>
      <c r="B29" s="5" t="s">
        <v>553</v>
      </c>
      <c r="C29" s="76"/>
      <c r="D29" s="76"/>
      <c r="E29" s="76"/>
    </row>
    <row r="30" spans="1:5" ht="15" customHeight="1">
      <c r="A30" s="4" t="s">
        <v>698</v>
      </c>
      <c r="B30" s="5" t="s">
        <v>554</v>
      </c>
      <c r="C30" s="76"/>
      <c r="D30" s="76"/>
      <c r="E30" s="76"/>
    </row>
    <row r="31" spans="1:5" ht="15" customHeight="1">
      <c r="A31" s="4" t="s">
        <v>699</v>
      </c>
      <c r="B31" s="5" t="s">
        <v>555</v>
      </c>
      <c r="C31" s="76"/>
      <c r="D31" s="76"/>
      <c r="E31" s="76"/>
    </row>
    <row r="32" spans="1:5" ht="15" customHeight="1">
      <c r="A32" s="6" t="s">
        <v>726</v>
      </c>
      <c r="B32" s="7" t="s">
        <v>556</v>
      </c>
      <c r="C32" s="76"/>
      <c r="D32" s="76"/>
      <c r="E32" s="76"/>
    </row>
    <row r="33" spans="1:5" ht="15" customHeight="1">
      <c r="A33" s="4" t="s">
        <v>700</v>
      </c>
      <c r="B33" s="5" t="s">
        <v>557</v>
      </c>
      <c r="C33" s="76"/>
      <c r="D33" s="76"/>
      <c r="E33" s="76"/>
    </row>
    <row r="34" spans="1:5" ht="15" customHeight="1">
      <c r="A34" s="35" t="s">
        <v>727</v>
      </c>
      <c r="B34" s="45" t="s">
        <v>558</v>
      </c>
      <c r="C34" s="76"/>
      <c r="D34" s="76"/>
      <c r="E34" s="76"/>
    </row>
    <row r="35" spans="1:5" ht="15" customHeight="1">
      <c r="A35" s="11" t="s">
        <v>559</v>
      </c>
      <c r="B35" s="5" t="s">
        <v>560</v>
      </c>
      <c r="C35" s="76"/>
      <c r="D35" s="76"/>
      <c r="E35" s="76"/>
    </row>
    <row r="36" spans="1:5" ht="15" customHeight="1">
      <c r="A36" s="11" t="s">
        <v>701</v>
      </c>
      <c r="B36" s="5" t="s">
        <v>561</v>
      </c>
      <c r="C36" s="76"/>
      <c r="D36" s="76"/>
      <c r="E36" s="76">
        <v>7</v>
      </c>
    </row>
    <row r="37" spans="1:5" ht="15" customHeight="1">
      <c r="A37" s="11" t="s">
        <v>702</v>
      </c>
      <c r="B37" s="5" t="s">
        <v>562</v>
      </c>
      <c r="C37" s="76"/>
      <c r="D37" s="76"/>
      <c r="E37" s="76">
        <v>10</v>
      </c>
    </row>
    <row r="38" spans="1:5" ht="15" customHeight="1">
      <c r="A38" s="11" t="s">
        <v>703</v>
      </c>
      <c r="B38" s="5" t="s">
        <v>563</v>
      </c>
      <c r="C38" s="76"/>
      <c r="D38" s="76"/>
      <c r="E38" s="76"/>
    </row>
    <row r="39" spans="1:5" ht="15" customHeight="1">
      <c r="A39" s="11" t="s">
        <v>564</v>
      </c>
      <c r="B39" s="5" t="s">
        <v>565</v>
      </c>
      <c r="C39" s="76"/>
      <c r="D39" s="76"/>
      <c r="E39" s="76"/>
    </row>
    <row r="40" spans="1:5" ht="15" customHeight="1">
      <c r="A40" s="11" t="s">
        <v>566</v>
      </c>
      <c r="B40" s="5" t="s">
        <v>567</v>
      </c>
      <c r="C40" s="76"/>
      <c r="D40" s="76"/>
      <c r="E40" s="76"/>
    </row>
    <row r="41" spans="1:5" ht="15" customHeight="1">
      <c r="A41" s="11" t="s">
        <v>568</v>
      </c>
      <c r="B41" s="5" t="s">
        <v>569</v>
      </c>
      <c r="C41" s="76"/>
      <c r="D41" s="76"/>
      <c r="E41" s="76"/>
    </row>
    <row r="42" spans="1:5" ht="15" customHeight="1">
      <c r="A42" s="11" t="s">
        <v>704</v>
      </c>
      <c r="B42" s="5" t="s">
        <v>570</v>
      </c>
      <c r="C42" s="76"/>
      <c r="D42" s="76"/>
      <c r="E42" s="76"/>
    </row>
    <row r="43" spans="1:5" ht="15" customHeight="1">
      <c r="A43" s="11" t="s">
        <v>705</v>
      </c>
      <c r="B43" s="5" t="s">
        <v>571</v>
      </c>
      <c r="C43" s="76"/>
      <c r="D43" s="76"/>
      <c r="E43" s="76"/>
    </row>
    <row r="44" spans="1:5" ht="15" customHeight="1">
      <c r="A44" s="11" t="s">
        <v>706</v>
      </c>
      <c r="B44" s="5" t="s">
        <v>572</v>
      </c>
      <c r="C44" s="76"/>
      <c r="D44" s="76">
        <v>20</v>
      </c>
      <c r="E44" s="76">
        <v>3</v>
      </c>
    </row>
    <row r="45" spans="1:5" ht="15" customHeight="1">
      <c r="A45" s="44" t="s">
        <v>728</v>
      </c>
      <c r="B45" s="45" t="s">
        <v>573</v>
      </c>
      <c r="C45" s="76">
        <f>SUM(C35:C44)</f>
        <v>0</v>
      </c>
      <c r="D45" s="76">
        <f>SUM(D35:D44)</f>
        <v>20</v>
      </c>
      <c r="E45" s="76">
        <f>SUM(E35:E44)</f>
        <v>20</v>
      </c>
    </row>
    <row r="46" spans="1:5" ht="15" customHeight="1">
      <c r="A46" s="11" t="s">
        <v>582</v>
      </c>
      <c r="B46" s="5" t="s">
        <v>583</v>
      </c>
      <c r="C46" s="76"/>
      <c r="D46" s="76"/>
      <c r="E46" s="76"/>
    </row>
    <row r="47" spans="1:5" ht="15" customHeight="1">
      <c r="A47" s="4" t="s">
        <v>710</v>
      </c>
      <c r="B47" s="5" t="s">
        <v>584</v>
      </c>
      <c r="C47" s="76"/>
      <c r="D47" s="76"/>
      <c r="E47" s="76"/>
    </row>
    <row r="48" spans="1:5" ht="15" customHeight="1">
      <c r="A48" s="11" t="s">
        <v>711</v>
      </c>
      <c r="B48" s="5" t="s">
        <v>585</v>
      </c>
      <c r="C48" s="76">
        <v>2896</v>
      </c>
      <c r="D48" s="76">
        <v>2896</v>
      </c>
      <c r="E48" s="76"/>
    </row>
    <row r="49" spans="1:5" ht="15" customHeight="1">
      <c r="A49" s="35" t="s">
        <v>730</v>
      </c>
      <c r="B49" s="45" t="s">
        <v>586</v>
      </c>
      <c r="C49" s="78">
        <f>SUM(C46:C48)</f>
        <v>2896</v>
      </c>
      <c r="D49" s="78">
        <f>SUM(D46:D48)</f>
        <v>2896</v>
      </c>
      <c r="E49" s="78"/>
    </row>
    <row r="50" spans="1:5" ht="15" customHeight="1">
      <c r="A50" s="48" t="s">
        <v>757</v>
      </c>
      <c r="B50" s="52"/>
      <c r="C50" s="78">
        <f>SUM(C20,C34,C45,C49)</f>
        <v>2896</v>
      </c>
      <c r="D50" s="78">
        <f>D20+D34+D45+D49</f>
        <v>5558</v>
      </c>
      <c r="E50" s="78">
        <f>E20+E34+E45+E49</f>
        <v>5429</v>
      </c>
    </row>
    <row r="51" spans="1:5" ht="15" customHeight="1">
      <c r="A51" s="4" t="s">
        <v>536</v>
      </c>
      <c r="B51" s="5" t="s">
        <v>537</v>
      </c>
      <c r="C51" s="76"/>
      <c r="D51" s="76"/>
      <c r="E51" s="76"/>
    </row>
    <row r="52" spans="1:5" ht="15" customHeight="1">
      <c r="A52" s="4" t="s">
        <v>538</v>
      </c>
      <c r="B52" s="5" t="s">
        <v>539</v>
      </c>
      <c r="C52" s="76"/>
      <c r="D52" s="76"/>
      <c r="E52" s="76"/>
    </row>
    <row r="53" spans="1:5" ht="15" customHeight="1">
      <c r="A53" s="4" t="s">
        <v>688</v>
      </c>
      <c r="B53" s="5" t="s">
        <v>540</v>
      </c>
      <c r="C53" s="76"/>
      <c r="D53" s="76"/>
      <c r="E53" s="76"/>
    </row>
    <row r="54" spans="1:5" ht="15" customHeight="1">
      <c r="A54" s="4" t="s">
        <v>689</v>
      </c>
      <c r="B54" s="5" t="s">
        <v>541</v>
      </c>
      <c r="C54" s="76"/>
      <c r="D54" s="76"/>
      <c r="E54" s="76"/>
    </row>
    <row r="55" spans="1:5" ht="15" customHeight="1">
      <c r="A55" s="4" t="s">
        <v>690</v>
      </c>
      <c r="B55" s="5" t="s">
        <v>542</v>
      </c>
      <c r="C55" s="76"/>
      <c r="D55" s="76"/>
      <c r="E55" s="76"/>
    </row>
    <row r="56" spans="1:5" ht="15" customHeight="1">
      <c r="A56" s="35" t="s">
        <v>724</v>
      </c>
      <c r="B56" s="45" t="s">
        <v>543</v>
      </c>
      <c r="C56" s="76"/>
      <c r="D56" s="76"/>
      <c r="E56" s="76"/>
    </row>
    <row r="57" spans="1:5" ht="15" customHeight="1">
      <c r="A57" s="11" t="s">
        <v>707</v>
      </c>
      <c r="B57" s="5" t="s">
        <v>574</v>
      </c>
      <c r="C57" s="76"/>
      <c r="D57" s="76"/>
      <c r="E57" s="76"/>
    </row>
    <row r="58" spans="1:5" ht="15" customHeight="1">
      <c r="A58" s="11" t="s">
        <v>708</v>
      </c>
      <c r="B58" s="5" t="s">
        <v>575</v>
      </c>
      <c r="C58" s="76"/>
      <c r="D58" s="76"/>
      <c r="E58" s="76"/>
    </row>
    <row r="59" spans="1:5" ht="15" customHeight="1">
      <c r="A59" s="11" t="s">
        <v>576</v>
      </c>
      <c r="B59" s="5" t="s">
        <v>577</v>
      </c>
      <c r="C59" s="76"/>
      <c r="D59" s="76"/>
      <c r="E59" s="76"/>
    </row>
    <row r="60" spans="1:5" ht="15" customHeight="1">
      <c r="A60" s="11" t="s">
        <v>709</v>
      </c>
      <c r="B60" s="5" t="s">
        <v>578</v>
      </c>
      <c r="C60" s="76"/>
      <c r="D60" s="76"/>
      <c r="E60" s="76"/>
    </row>
    <row r="61" spans="1:5" ht="15" customHeight="1">
      <c r="A61" s="11" t="s">
        <v>579</v>
      </c>
      <c r="B61" s="5" t="s">
        <v>580</v>
      </c>
      <c r="C61" s="76"/>
      <c r="D61" s="76"/>
      <c r="E61" s="76"/>
    </row>
    <row r="62" spans="1:5" ht="15" customHeight="1">
      <c r="A62" s="35" t="s">
        <v>729</v>
      </c>
      <c r="B62" s="45" t="s">
        <v>581</v>
      </c>
      <c r="C62" s="76"/>
      <c r="D62" s="76"/>
      <c r="E62" s="76"/>
    </row>
    <row r="63" spans="1:5" ht="15" customHeight="1">
      <c r="A63" s="11" t="s">
        <v>587</v>
      </c>
      <c r="B63" s="5" t="s">
        <v>588</v>
      </c>
      <c r="C63" s="76"/>
      <c r="D63" s="76"/>
      <c r="E63" s="76"/>
    </row>
    <row r="64" spans="1:5" ht="15" customHeight="1">
      <c r="A64" s="4" t="s">
        <v>712</v>
      </c>
      <c r="B64" s="5" t="s">
        <v>589</v>
      </c>
      <c r="C64" s="76"/>
      <c r="D64" s="76"/>
      <c r="E64" s="76"/>
    </row>
    <row r="65" spans="1:5" ht="15" customHeight="1">
      <c r="A65" s="11" t="s">
        <v>713</v>
      </c>
      <c r="B65" s="5" t="s">
        <v>590</v>
      </c>
      <c r="C65" s="76"/>
      <c r="D65" s="76"/>
      <c r="E65" s="76"/>
    </row>
    <row r="66" spans="1:5" ht="15" customHeight="1">
      <c r="A66" s="35" t="s">
        <v>732</v>
      </c>
      <c r="B66" s="45" t="s">
        <v>591</v>
      </c>
      <c r="C66" s="76"/>
      <c r="D66" s="76"/>
      <c r="E66" s="76"/>
    </row>
    <row r="67" spans="1:5" ht="15" customHeight="1">
      <c r="A67" s="48" t="s">
        <v>758</v>
      </c>
      <c r="B67" s="52"/>
      <c r="C67" s="76">
        <f>SUM(C56,C62,C66)</f>
        <v>0</v>
      </c>
      <c r="D67" s="76"/>
      <c r="E67" s="76"/>
    </row>
    <row r="68" spans="1:5" ht="15.75">
      <c r="A68" s="42" t="s">
        <v>731</v>
      </c>
      <c r="B68" s="31" t="s">
        <v>592</v>
      </c>
      <c r="C68" s="78">
        <f>SUM(C50,C67)</f>
        <v>2896</v>
      </c>
      <c r="D68" s="78">
        <f>D50+D67</f>
        <v>5558</v>
      </c>
      <c r="E68" s="78">
        <f>E50+E67</f>
        <v>5429</v>
      </c>
    </row>
    <row r="69" spans="1:5" ht="15.75">
      <c r="A69" s="96" t="s">
        <v>325</v>
      </c>
      <c r="B69" s="51"/>
      <c r="C69" s="76"/>
      <c r="D69" s="76"/>
      <c r="E69" s="76"/>
    </row>
    <row r="70" spans="1:5" ht="15.75">
      <c r="A70" s="96" t="s">
        <v>326</v>
      </c>
      <c r="B70" s="51"/>
      <c r="C70" s="76"/>
      <c r="D70" s="76"/>
      <c r="E70" s="76"/>
    </row>
    <row r="71" spans="1:5" ht="15">
      <c r="A71" s="33" t="s">
        <v>714</v>
      </c>
      <c r="B71" s="4" t="s">
        <v>593</v>
      </c>
      <c r="C71" s="76"/>
      <c r="D71" s="76"/>
      <c r="E71" s="76"/>
    </row>
    <row r="72" spans="1:5" ht="15">
      <c r="A72" s="11" t="s">
        <v>594</v>
      </c>
      <c r="B72" s="4" t="s">
        <v>595</v>
      </c>
      <c r="C72" s="76"/>
      <c r="D72" s="76"/>
      <c r="E72" s="76"/>
    </row>
    <row r="73" spans="1:5" ht="15">
      <c r="A73" s="33" t="s">
        <v>715</v>
      </c>
      <c r="B73" s="4" t="s">
        <v>596</v>
      </c>
      <c r="C73" s="76"/>
      <c r="D73" s="76"/>
      <c r="E73" s="76"/>
    </row>
    <row r="74" spans="1:5" ht="15">
      <c r="A74" s="13" t="s">
        <v>733</v>
      </c>
      <c r="B74" s="6" t="s">
        <v>597</v>
      </c>
      <c r="C74" s="76"/>
      <c r="D74" s="76"/>
      <c r="E74" s="76"/>
    </row>
    <row r="75" spans="1:5" ht="15">
      <c r="A75" s="11" t="s">
        <v>716</v>
      </c>
      <c r="B75" s="4" t="s">
        <v>598</v>
      </c>
      <c r="C75" s="76"/>
      <c r="D75" s="76"/>
      <c r="E75" s="76"/>
    </row>
    <row r="76" spans="1:5" ht="15">
      <c r="A76" s="33" t="s">
        <v>599</v>
      </c>
      <c r="B76" s="4" t="s">
        <v>600</v>
      </c>
      <c r="C76" s="76"/>
      <c r="D76" s="76"/>
      <c r="E76" s="76"/>
    </row>
    <row r="77" spans="1:5" ht="15">
      <c r="A77" s="11" t="s">
        <v>717</v>
      </c>
      <c r="B77" s="4" t="s">
        <v>601</v>
      </c>
      <c r="C77" s="76"/>
      <c r="D77" s="76"/>
      <c r="E77" s="76"/>
    </row>
    <row r="78" spans="1:5" ht="15">
      <c r="A78" s="33" t="s">
        <v>602</v>
      </c>
      <c r="B78" s="4" t="s">
        <v>603</v>
      </c>
      <c r="C78" s="76"/>
      <c r="D78" s="76"/>
      <c r="E78" s="76"/>
    </row>
    <row r="79" spans="1:5" ht="15">
      <c r="A79" s="12" t="s">
        <v>734</v>
      </c>
      <c r="B79" s="6" t="s">
        <v>604</v>
      </c>
      <c r="C79" s="76"/>
      <c r="D79" s="76"/>
      <c r="E79" s="76"/>
    </row>
    <row r="80" spans="1:5" ht="15">
      <c r="A80" s="4" t="s">
        <v>748</v>
      </c>
      <c r="B80" s="4" t="s">
        <v>605</v>
      </c>
      <c r="C80" s="76"/>
      <c r="D80" s="76">
        <v>2183</v>
      </c>
      <c r="E80" s="76">
        <v>2183</v>
      </c>
    </row>
    <row r="81" spans="1:5" ht="15">
      <c r="A81" s="4" t="s">
        <v>749</v>
      </c>
      <c r="B81" s="4" t="s">
        <v>605</v>
      </c>
      <c r="C81" s="76"/>
      <c r="D81" s="76"/>
      <c r="E81" s="76"/>
    </row>
    <row r="82" spans="1:5" ht="15">
      <c r="A82" s="4" t="s">
        <v>746</v>
      </c>
      <c r="B82" s="4" t="s">
        <v>606</v>
      </c>
      <c r="C82" s="76"/>
      <c r="D82" s="76"/>
      <c r="E82" s="76"/>
    </row>
    <row r="83" spans="1:5" ht="15">
      <c r="A83" s="4" t="s">
        <v>747</v>
      </c>
      <c r="B83" s="4" t="s">
        <v>606</v>
      </c>
      <c r="C83" s="76"/>
      <c r="D83" s="76"/>
      <c r="E83" s="76"/>
    </row>
    <row r="84" spans="1:5" ht="15">
      <c r="A84" s="6" t="s">
        <v>735</v>
      </c>
      <c r="B84" s="6" t="s">
        <v>607</v>
      </c>
      <c r="C84" s="76">
        <f>SUM(C80:C83)</f>
        <v>0</v>
      </c>
      <c r="D84" s="76">
        <f>SUM(D80:D83)</f>
        <v>2183</v>
      </c>
      <c r="E84" s="76">
        <f>SUM(E80:E83)</f>
        <v>2183</v>
      </c>
    </row>
    <row r="85" spans="1:5" ht="15">
      <c r="A85" s="33" t="s">
        <v>608</v>
      </c>
      <c r="B85" s="4" t="s">
        <v>609</v>
      </c>
      <c r="C85" s="76"/>
      <c r="D85" s="76"/>
      <c r="E85" s="76"/>
    </row>
    <row r="86" spans="1:5" ht="15">
      <c r="A86" s="33" t="s">
        <v>610</v>
      </c>
      <c r="B86" s="4" t="s">
        <v>611</v>
      </c>
      <c r="C86" s="76"/>
      <c r="D86" s="76"/>
      <c r="E86" s="76"/>
    </row>
    <row r="87" spans="1:5" ht="15">
      <c r="A87" s="33" t="s">
        <v>612</v>
      </c>
      <c r="B87" s="4" t="s">
        <v>613</v>
      </c>
      <c r="C87" s="76">
        <v>51257</v>
      </c>
      <c r="D87" s="76">
        <v>52690</v>
      </c>
      <c r="E87" s="76">
        <v>52016</v>
      </c>
    </row>
    <row r="88" spans="1:5" ht="15">
      <c r="A88" s="33" t="s">
        <v>614</v>
      </c>
      <c r="B88" s="4" t="s">
        <v>615</v>
      </c>
      <c r="C88" s="76"/>
      <c r="D88" s="76"/>
      <c r="E88" s="76"/>
    </row>
    <row r="89" spans="1:5" ht="15">
      <c r="A89" s="11" t="s">
        <v>718</v>
      </c>
      <c r="B89" s="4" t="s">
        <v>616</v>
      </c>
      <c r="C89" s="76"/>
      <c r="D89" s="76"/>
      <c r="E89" s="76"/>
    </row>
    <row r="90" spans="1:5" ht="15">
      <c r="A90" s="13" t="s">
        <v>736</v>
      </c>
      <c r="B90" s="6" t="s">
        <v>617</v>
      </c>
      <c r="C90" s="76">
        <f>SUM(C74,C79,C84,C85:C89)</f>
        <v>51257</v>
      </c>
      <c r="D90" s="76">
        <f>SUM(D74,D79,D84,D85:D89)</f>
        <v>54873</v>
      </c>
      <c r="E90" s="76">
        <f>SUM(E74,E79,E84,E85:E89)</f>
        <v>54199</v>
      </c>
    </row>
    <row r="91" spans="1:5" ht="15">
      <c r="A91" s="11" t="s">
        <v>618</v>
      </c>
      <c r="B91" s="4" t="s">
        <v>619</v>
      </c>
      <c r="C91" s="76"/>
      <c r="D91" s="76"/>
      <c r="E91" s="76"/>
    </row>
    <row r="92" spans="1:5" ht="15">
      <c r="A92" s="11" t="s">
        <v>620</v>
      </c>
      <c r="B92" s="4" t="s">
        <v>621</v>
      </c>
      <c r="C92" s="76"/>
      <c r="D92" s="76"/>
      <c r="E92" s="76"/>
    </row>
    <row r="93" spans="1:5" ht="15">
      <c r="A93" s="33" t="s">
        <v>622</v>
      </c>
      <c r="B93" s="4" t="s">
        <v>623</v>
      </c>
      <c r="C93" s="76"/>
      <c r="D93" s="76"/>
      <c r="E93" s="76"/>
    </row>
    <row r="94" spans="1:5" ht="15">
      <c r="A94" s="33" t="s">
        <v>719</v>
      </c>
      <c r="B94" s="4" t="s">
        <v>624</v>
      </c>
      <c r="C94" s="76"/>
      <c r="D94" s="76"/>
      <c r="E94" s="76"/>
    </row>
    <row r="95" spans="1:5" ht="15">
      <c r="A95" s="12" t="s">
        <v>737</v>
      </c>
      <c r="B95" s="6" t="s">
        <v>625</v>
      </c>
      <c r="C95" s="76"/>
      <c r="D95" s="76"/>
      <c r="E95" s="76"/>
    </row>
    <row r="96" spans="1:5" ht="15">
      <c r="A96" s="13" t="s">
        <v>626</v>
      </c>
      <c r="B96" s="6" t="s">
        <v>627</v>
      </c>
      <c r="C96" s="76"/>
      <c r="D96" s="76"/>
      <c r="E96" s="76"/>
    </row>
    <row r="97" spans="1:5" ht="15.75">
      <c r="A97" s="36" t="s">
        <v>738</v>
      </c>
      <c r="B97" s="37" t="s">
        <v>628</v>
      </c>
      <c r="C97" s="78">
        <f>SUM(C90,C95,C96)</f>
        <v>51257</v>
      </c>
      <c r="D97" s="78">
        <f>D90</f>
        <v>54873</v>
      </c>
      <c r="E97" s="78">
        <f>E90</f>
        <v>54199</v>
      </c>
    </row>
    <row r="98" spans="1:5" ht="15.75">
      <c r="A98" s="95" t="s">
        <v>721</v>
      </c>
      <c r="B98" s="40"/>
      <c r="C98" s="78">
        <f>+C68+C97</f>
        <v>54153</v>
      </c>
      <c r="D98" s="78">
        <f>D68+D97</f>
        <v>60431</v>
      </c>
      <c r="E98" s="78">
        <f>E68+E97</f>
        <v>59628</v>
      </c>
    </row>
  </sheetData>
  <sheetProtection/>
  <mergeCells count="2"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173"/>
  <sheetViews>
    <sheetView view="pageBreakPreview" zoomScale="60" zoomScaleNormal="80" zoomScalePageLayoutView="0" workbookViewId="0" topLeftCell="A1">
      <selection activeCell="D5" sqref="D5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</cols>
  <sheetData>
    <row r="1" ht="15">
      <c r="A1" t="s">
        <v>217</v>
      </c>
    </row>
    <row r="3" spans="1:5" ht="20.25" customHeight="1">
      <c r="A3" s="383" t="s">
        <v>218</v>
      </c>
      <c r="B3" s="384"/>
      <c r="C3" s="384"/>
      <c r="D3" s="384"/>
      <c r="E3" s="384"/>
    </row>
    <row r="4" spans="1:5" ht="19.5" customHeight="1">
      <c r="A4" s="385" t="s">
        <v>745</v>
      </c>
      <c r="B4" s="384"/>
      <c r="C4" s="384"/>
      <c r="D4" s="384"/>
      <c r="E4" s="384"/>
    </row>
    <row r="5" ht="18">
      <c r="A5" s="43"/>
    </row>
    <row r="6" ht="15">
      <c r="A6" s="94" t="s">
        <v>756</v>
      </c>
    </row>
    <row r="7" spans="1:5" ht="30">
      <c r="A7" s="1" t="s">
        <v>343</v>
      </c>
      <c r="B7" s="2" t="s">
        <v>344</v>
      </c>
      <c r="C7" s="85" t="s">
        <v>300</v>
      </c>
      <c r="D7" s="85" t="s">
        <v>301</v>
      </c>
      <c r="E7" s="85" t="s">
        <v>302</v>
      </c>
    </row>
    <row r="8" spans="1:5" ht="15">
      <c r="A8" s="24" t="s">
        <v>345</v>
      </c>
      <c r="B8" s="25" t="s">
        <v>346</v>
      </c>
      <c r="C8" s="97">
        <v>34718</v>
      </c>
      <c r="D8" s="97">
        <v>31444</v>
      </c>
      <c r="E8" s="97">
        <v>31444</v>
      </c>
    </row>
    <row r="9" spans="1:5" ht="15">
      <c r="A9" s="24" t="s">
        <v>347</v>
      </c>
      <c r="B9" s="26" t="s">
        <v>348</v>
      </c>
      <c r="C9" s="97"/>
      <c r="D9" s="97"/>
      <c r="E9" s="97"/>
    </row>
    <row r="10" spans="1:5" ht="15">
      <c r="A10" s="24" t="s">
        <v>349</v>
      </c>
      <c r="B10" s="26" t="s">
        <v>350</v>
      </c>
      <c r="C10" s="97"/>
      <c r="D10" s="97">
        <v>1695</v>
      </c>
      <c r="E10" s="97">
        <v>948</v>
      </c>
    </row>
    <row r="11" spans="1:5" ht="15">
      <c r="A11" s="27" t="s">
        <v>351</v>
      </c>
      <c r="B11" s="26" t="s">
        <v>352</v>
      </c>
      <c r="C11" s="97"/>
      <c r="D11" s="97"/>
      <c r="E11" s="97"/>
    </row>
    <row r="12" spans="1:5" ht="15">
      <c r="A12" s="27" t="s">
        <v>353</v>
      </c>
      <c r="B12" s="26" t="s">
        <v>354</v>
      </c>
      <c r="C12" s="97"/>
      <c r="D12" s="97"/>
      <c r="E12" s="97"/>
    </row>
    <row r="13" spans="1:5" ht="15">
      <c r="A13" s="27" t="s">
        <v>355</v>
      </c>
      <c r="B13" s="26" t="s">
        <v>356</v>
      </c>
      <c r="C13" s="97"/>
      <c r="D13" s="97"/>
      <c r="E13" s="97"/>
    </row>
    <row r="14" spans="1:5" ht="15">
      <c r="A14" s="27" t="s">
        <v>357</v>
      </c>
      <c r="B14" s="26" t="s">
        <v>358</v>
      </c>
      <c r="C14" s="97">
        <v>1467</v>
      </c>
      <c r="D14" s="97">
        <v>1866</v>
      </c>
      <c r="E14" s="97">
        <v>1866</v>
      </c>
    </row>
    <row r="15" spans="1:5" ht="15">
      <c r="A15" s="27" t="s">
        <v>359</v>
      </c>
      <c r="B15" s="26" t="s">
        <v>360</v>
      </c>
      <c r="C15" s="97"/>
      <c r="D15" s="97"/>
      <c r="E15" s="97"/>
    </row>
    <row r="16" spans="1:5" ht="15">
      <c r="A16" s="4" t="s">
        <v>361</v>
      </c>
      <c r="B16" s="26" t="s">
        <v>362</v>
      </c>
      <c r="C16" s="97">
        <v>880</v>
      </c>
      <c r="D16" s="97">
        <v>860</v>
      </c>
      <c r="E16" s="97">
        <v>855</v>
      </c>
    </row>
    <row r="17" spans="1:5" ht="15">
      <c r="A17" s="4" t="s">
        <v>363</v>
      </c>
      <c r="B17" s="26" t="s">
        <v>364</v>
      </c>
      <c r="C17" s="97"/>
      <c r="D17" s="97"/>
      <c r="E17" s="97"/>
    </row>
    <row r="18" spans="1:5" ht="15">
      <c r="A18" s="4" t="s">
        <v>365</v>
      </c>
      <c r="B18" s="26" t="s">
        <v>366</v>
      </c>
      <c r="C18" s="97"/>
      <c r="D18" s="97"/>
      <c r="E18" s="97"/>
    </row>
    <row r="19" spans="1:5" ht="15">
      <c r="A19" s="4" t="s">
        <v>367</v>
      </c>
      <c r="B19" s="26" t="s">
        <v>368</v>
      </c>
      <c r="C19" s="97"/>
      <c r="D19" s="97"/>
      <c r="E19" s="97"/>
    </row>
    <row r="20" spans="1:5" ht="15">
      <c r="A20" s="4" t="s">
        <v>651</v>
      </c>
      <c r="B20" s="26" t="s">
        <v>369</v>
      </c>
      <c r="C20" s="97"/>
      <c r="D20" s="97">
        <v>1056</v>
      </c>
      <c r="E20" s="97">
        <v>807</v>
      </c>
    </row>
    <row r="21" spans="1:5" ht="15">
      <c r="A21" s="28" t="s">
        <v>629</v>
      </c>
      <c r="B21" s="29" t="s">
        <v>370</v>
      </c>
      <c r="C21" s="97">
        <f>SUM(C8:C20)</f>
        <v>37065</v>
      </c>
      <c r="D21" s="97">
        <f>SUM(D8:D20)</f>
        <v>36921</v>
      </c>
      <c r="E21" s="97">
        <f>SUM(E8:E20)</f>
        <v>35920</v>
      </c>
    </row>
    <row r="22" spans="1:5" ht="15">
      <c r="A22" s="4" t="s">
        <v>371</v>
      </c>
      <c r="B22" s="26" t="s">
        <v>372</v>
      </c>
      <c r="C22" s="97"/>
      <c r="D22" s="97"/>
      <c r="E22" s="97"/>
    </row>
    <row r="23" spans="1:5" ht="15">
      <c r="A23" s="4" t="s">
        <v>373</v>
      </c>
      <c r="B23" s="26" t="s">
        <v>374</v>
      </c>
      <c r="C23" s="97"/>
      <c r="D23" s="97">
        <v>341</v>
      </c>
      <c r="E23" s="97">
        <v>341</v>
      </c>
    </row>
    <row r="24" spans="1:5" ht="15">
      <c r="A24" s="5" t="s">
        <v>375</v>
      </c>
      <c r="B24" s="26" t="s">
        <v>376</v>
      </c>
      <c r="C24" s="97"/>
      <c r="D24" s="97">
        <v>1662</v>
      </c>
      <c r="E24" s="97">
        <v>977</v>
      </c>
    </row>
    <row r="25" spans="1:5" ht="15">
      <c r="A25" s="6" t="s">
        <v>630</v>
      </c>
      <c r="B25" s="29" t="s">
        <v>377</v>
      </c>
      <c r="C25" s="97">
        <f>SUM(C22:C24)</f>
        <v>0</v>
      </c>
      <c r="D25" s="97">
        <f>SUM(D22:D24)</f>
        <v>2003</v>
      </c>
      <c r="E25" s="97">
        <f>SUM(E22:E24)</f>
        <v>1318</v>
      </c>
    </row>
    <row r="26" spans="1:5" ht="15">
      <c r="A26" s="46" t="s">
        <v>681</v>
      </c>
      <c r="B26" s="47" t="s">
        <v>378</v>
      </c>
      <c r="C26" s="74">
        <f>+C21+C25</f>
        <v>37065</v>
      </c>
      <c r="D26" s="74">
        <f>+D21+D25</f>
        <v>38924</v>
      </c>
      <c r="E26" s="74">
        <f>E21+E25</f>
        <v>37238</v>
      </c>
    </row>
    <row r="27" spans="1:5" ht="15">
      <c r="A27" s="35" t="s">
        <v>652</v>
      </c>
      <c r="B27" s="47" t="s">
        <v>379</v>
      </c>
      <c r="C27" s="92">
        <v>7082</v>
      </c>
      <c r="D27" s="92">
        <v>8031</v>
      </c>
      <c r="E27" s="92">
        <v>8031</v>
      </c>
    </row>
    <row r="28" spans="1:5" ht="15">
      <c r="A28" s="4" t="s">
        <v>380</v>
      </c>
      <c r="B28" s="26" t="s">
        <v>381</v>
      </c>
      <c r="C28" s="97"/>
      <c r="D28" s="97"/>
      <c r="E28" s="97"/>
    </row>
    <row r="29" spans="1:5" ht="15">
      <c r="A29" s="4" t="s">
        <v>382</v>
      </c>
      <c r="B29" s="26" t="s">
        <v>383</v>
      </c>
      <c r="C29" s="97">
        <v>1475</v>
      </c>
      <c r="D29" s="97">
        <v>2084</v>
      </c>
      <c r="E29" s="97">
        <v>2035</v>
      </c>
    </row>
    <row r="30" spans="1:5" ht="15">
      <c r="A30" s="4" t="s">
        <v>384</v>
      </c>
      <c r="B30" s="26" t="s">
        <v>385</v>
      </c>
      <c r="C30" s="97"/>
      <c r="D30" s="97"/>
      <c r="E30" s="97"/>
    </row>
    <row r="31" spans="1:5" ht="15">
      <c r="A31" s="6" t="s">
        <v>631</v>
      </c>
      <c r="B31" s="29" t="s">
        <v>386</v>
      </c>
      <c r="C31" s="97">
        <f>SUM(C28:C30)</f>
        <v>1475</v>
      </c>
      <c r="D31" s="97">
        <f>SUM(D28:D30)</f>
        <v>2084</v>
      </c>
      <c r="E31" s="97">
        <f>SUM(E28:E30)</f>
        <v>2035</v>
      </c>
    </row>
    <row r="32" spans="1:5" ht="15">
      <c r="A32" s="4" t="s">
        <v>387</v>
      </c>
      <c r="B32" s="26" t="s">
        <v>388</v>
      </c>
      <c r="C32" s="97">
        <v>1005</v>
      </c>
      <c r="D32" s="97">
        <v>905</v>
      </c>
      <c r="E32" s="97">
        <v>825</v>
      </c>
    </row>
    <row r="33" spans="1:5" ht="15">
      <c r="A33" s="4" t="s">
        <v>389</v>
      </c>
      <c r="B33" s="26" t="s">
        <v>390</v>
      </c>
      <c r="C33" s="97">
        <v>460</v>
      </c>
      <c r="D33" s="97">
        <v>898</v>
      </c>
      <c r="E33" s="97">
        <v>659</v>
      </c>
    </row>
    <row r="34" spans="1:5" ht="15" customHeight="1">
      <c r="A34" s="6" t="s">
        <v>682</v>
      </c>
      <c r="B34" s="29" t="s">
        <v>391</v>
      </c>
      <c r="C34" s="97">
        <f>SUM(C32:C33)</f>
        <v>1465</v>
      </c>
      <c r="D34" s="97">
        <f>SUM(D32:D33)</f>
        <v>1803</v>
      </c>
      <c r="E34" s="97">
        <f>E32+E33</f>
        <v>1484</v>
      </c>
    </row>
    <row r="35" spans="1:5" ht="15">
      <c r="A35" s="4" t="s">
        <v>392</v>
      </c>
      <c r="B35" s="26" t="s">
        <v>393</v>
      </c>
      <c r="C35" s="97">
        <v>1157</v>
      </c>
      <c r="D35" s="97">
        <v>1157</v>
      </c>
      <c r="E35" s="97">
        <v>830</v>
      </c>
    </row>
    <row r="36" spans="1:5" ht="15">
      <c r="A36" s="4" t="s">
        <v>394</v>
      </c>
      <c r="B36" s="26" t="s">
        <v>395</v>
      </c>
      <c r="C36" s="97"/>
      <c r="D36" s="97"/>
      <c r="E36" s="97"/>
    </row>
    <row r="37" spans="1:5" ht="15">
      <c r="A37" s="4" t="s">
        <v>653</v>
      </c>
      <c r="B37" s="26" t="s">
        <v>396</v>
      </c>
      <c r="C37" s="97"/>
      <c r="D37" s="97"/>
      <c r="E37" s="97"/>
    </row>
    <row r="38" spans="1:5" ht="15">
      <c r="A38" s="4" t="s">
        <v>397</v>
      </c>
      <c r="B38" s="26" t="s">
        <v>398</v>
      </c>
      <c r="C38" s="97">
        <v>113</v>
      </c>
      <c r="D38" s="97">
        <v>113</v>
      </c>
      <c r="E38" s="97">
        <v>31</v>
      </c>
    </row>
    <row r="39" spans="1:5" ht="15">
      <c r="A39" s="9" t="s">
        <v>654</v>
      </c>
      <c r="B39" s="26" t="s">
        <v>399</v>
      </c>
      <c r="C39" s="97"/>
      <c r="D39" s="97">
        <v>20</v>
      </c>
      <c r="E39" s="97">
        <v>18</v>
      </c>
    </row>
    <row r="40" spans="1:5" ht="15">
      <c r="A40" s="5" t="s">
        <v>400</v>
      </c>
      <c r="B40" s="26" t="s">
        <v>401</v>
      </c>
      <c r="C40" s="97">
        <v>2896</v>
      </c>
      <c r="D40" s="97">
        <v>3427</v>
      </c>
      <c r="E40" s="97">
        <v>3228</v>
      </c>
    </row>
    <row r="41" spans="1:5" ht="15">
      <c r="A41" s="4" t="s">
        <v>655</v>
      </c>
      <c r="B41" s="26" t="s">
        <v>402</v>
      </c>
      <c r="C41" s="97">
        <v>880</v>
      </c>
      <c r="D41" s="97">
        <v>2962</v>
      </c>
      <c r="E41" s="97">
        <v>2713</v>
      </c>
    </row>
    <row r="42" spans="1:5" ht="15">
      <c r="A42" s="6" t="s">
        <v>632</v>
      </c>
      <c r="B42" s="29" t="s">
        <v>403</v>
      </c>
      <c r="C42" s="97">
        <f>SUM(C35:C41)</f>
        <v>5046</v>
      </c>
      <c r="D42" s="97">
        <f>SUM(D35:D41)</f>
        <v>7679</v>
      </c>
      <c r="E42" s="97">
        <f>SUM(E35:E41)</f>
        <v>6820</v>
      </c>
    </row>
    <row r="43" spans="1:5" ht="15">
      <c r="A43" s="4" t="s">
        <v>404</v>
      </c>
      <c r="B43" s="26" t="s">
        <v>405</v>
      </c>
      <c r="C43" s="97">
        <v>200</v>
      </c>
      <c r="D43" s="97">
        <v>61</v>
      </c>
      <c r="E43" s="97">
        <v>44</v>
      </c>
    </row>
    <row r="44" spans="1:5" ht="15">
      <c r="A44" s="4" t="s">
        <v>406</v>
      </c>
      <c r="B44" s="26" t="s">
        <v>407</v>
      </c>
      <c r="C44" s="97"/>
      <c r="D44" s="97"/>
      <c r="E44" s="97"/>
    </row>
    <row r="45" spans="1:5" ht="15">
      <c r="A45" s="6" t="s">
        <v>633</v>
      </c>
      <c r="B45" s="29" t="s">
        <v>408</v>
      </c>
      <c r="C45" s="97">
        <f>SUM(C43:C44)</f>
        <v>200</v>
      </c>
      <c r="D45" s="97">
        <f>SUM(D43:D44)</f>
        <v>61</v>
      </c>
      <c r="E45" s="97">
        <f>E43+E44</f>
        <v>44</v>
      </c>
    </row>
    <row r="46" spans="1:5" ht="15">
      <c r="A46" s="4" t="s">
        <v>409</v>
      </c>
      <c r="B46" s="26" t="s">
        <v>410</v>
      </c>
      <c r="C46" s="97">
        <v>1820</v>
      </c>
      <c r="D46" s="97">
        <v>1820</v>
      </c>
      <c r="E46" s="97">
        <v>1700</v>
      </c>
    </row>
    <row r="47" spans="1:5" ht="15">
      <c r="A47" s="4" t="s">
        <v>411</v>
      </c>
      <c r="B47" s="26" t="s">
        <v>412</v>
      </c>
      <c r="C47" s="97"/>
      <c r="D47" s="97"/>
      <c r="E47" s="97"/>
    </row>
    <row r="48" spans="1:5" ht="15">
      <c r="A48" s="4" t="s">
        <v>656</v>
      </c>
      <c r="B48" s="26" t="s">
        <v>413</v>
      </c>
      <c r="C48" s="97"/>
      <c r="D48" s="97"/>
      <c r="E48" s="97"/>
    </row>
    <row r="49" spans="1:5" ht="15">
      <c r="A49" s="4" t="s">
        <v>657</v>
      </c>
      <c r="B49" s="26" t="s">
        <v>414</v>
      </c>
      <c r="C49" s="97"/>
      <c r="D49" s="97"/>
      <c r="E49" s="97"/>
    </row>
    <row r="50" spans="1:5" ht="15">
      <c r="A50" s="4" t="s">
        <v>415</v>
      </c>
      <c r="B50" s="26" t="s">
        <v>416</v>
      </c>
      <c r="C50" s="97"/>
      <c r="D50" s="97">
        <v>29</v>
      </c>
      <c r="E50" s="97">
        <v>29</v>
      </c>
    </row>
    <row r="51" spans="1:5" ht="15">
      <c r="A51" s="6" t="s">
        <v>634</v>
      </c>
      <c r="B51" s="29" t="s">
        <v>417</v>
      </c>
      <c r="C51" s="97">
        <f>SUM(C46:C50)</f>
        <v>1820</v>
      </c>
      <c r="D51" s="97">
        <f>SUM(D46:D50)</f>
        <v>1849</v>
      </c>
      <c r="E51" s="97">
        <f>SUM(E46:E50)</f>
        <v>1729</v>
      </c>
    </row>
    <row r="52" spans="1:5" ht="15">
      <c r="A52" s="35" t="s">
        <v>635</v>
      </c>
      <c r="B52" s="47" t="s">
        <v>418</v>
      </c>
      <c r="C52" s="74">
        <f>SUM(C31,C34,C42,C45,C51)</f>
        <v>10006</v>
      </c>
      <c r="D52" s="74">
        <f>SUM(D31,D34,D42,D45,D51)</f>
        <v>13476</v>
      </c>
      <c r="E52" s="74">
        <f>E31+E34+E42+E45+E51</f>
        <v>12112</v>
      </c>
    </row>
    <row r="53" spans="1:5" ht="15">
      <c r="A53" s="11" t="s">
        <v>419</v>
      </c>
      <c r="B53" s="26" t="s">
        <v>420</v>
      </c>
      <c r="C53" s="97"/>
      <c r="D53" s="97"/>
      <c r="E53" s="97"/>
    </row>
    <row r="54" spans="1:5" ht="15">
      <c r="A54" s="11" t="s">
        <v>636</v>
      </c>
      <c r="B54" s="26" t="s">
        <v>421</v>
      </c>
      <c r="C54" s="97"/>
      <c r="D54" s="97"/>
      <c r="E54" s="97"/>
    </row>
    <row r="55" spans="1:5" ht="15">
      <c r="A55" s="14" t="s">
        <v>658</v>
      </c>
      <c r="B55" s="26" t="s">
        <v>422</v>
      </c>
      <c r="C55" s="97"/>
      <c r="D55" s="97"/>
      <c r="E55" s="97"/>
    </row>
    <row r="56" spans="1:5" ht="15">
      <c r="A56" s="14" t="s">
        <v>659</v>
      </c>
      <c r="B56" s="26" t="s">
        <v>423</v>
      </c>
      <c r="C56" s="97"/>
      <c r="D56" s="97"/>
      <c r="E56" s="97"/>
    </row>
    <row r="57" spans="1:5" ht="15">
      <c r="A57" s="14" t="s">
        <v>660</v>
      </c>
      <c r="B57" s="26" t="s">
        <v>424</v>
      </c>
      <c r="C57" s="97"/>
      <c r="D57" s="97"/>
      <c r="E57" s="97"/>
    </row>
    <row r="58" spans="1:5" ht="15">
      <c r="A58" s="11" t="s">
        <v>661</v>
      </c>
      <c r="B58" s="26" t="s">
        <v>425</v>
      </c>
      <c r="C58" s="97"/>
      <c r="D58" s="97"/>
      <c r="E58" s="97"/>
    </row>
    <row r="59" spans="1:5" ht="15">
      <c r="A59" s="11" t="s">
        <v>662</v>
      </c>
      <c r="B59" s="26" t="s">
        <v>426</v>
      </c>
      <c r="C59" s="97"/>
      <c r="D59" s="97"/>
      <c r="E59" s="97"/>
    </row>
    <row r="60" spans="1:5" ht="15">
      <c r="A60" s="11" t="s">
        <v>663</v>
      </c>
      <c r="B60" s="26" t="s">
        <v>427</v>
      </c>
      <c r="C60" s="97"/>
      <c r="D60" s="97"/>
      <c r="E60" s="97"/>
    </row>
    <row r="61" spans="1:5" ht="15">
      <c r="A61" s="44" t="s">
        <v>637</v>
      </c>
      <c r="B61" s="47" t="s">
        <v>428</v>
      </c>
      <c r="C61" s="97">
        <f>SUM(C53:C60)</f>
        <v>0</v>
      </c>
      <c r="D61" s="97">
        <f>SUM(D53:D60)</f>
        <v>0</v>
      </c>
      <c r="E61" s="97">
        <f>SUM(E53:E60)</f>
        <v>0</v>
      </c>
    </row>
    <row r="62" spans="1:5" ht="15">
      <c r="A62" s="10" t="s">
        <v>664</v>
      </c>
      <c r="B62" s="26" t="s">
        <v>429</v>
      </c>
      <c r="C62" s="97"/>
      <c r="D62" s="97"/>
      <c r="E62" s="97"/>
    </row>
    <row r="63" spans="1:5" ht="15">
      <c r="A63" s="10" t="s">
        <v>430</v>
      </c>
      <c r="B63" s="26" t="s">
        <v>431</v>
      </c>
      <c r="C63" s="97"/>
      <c r="D63" s="97"/>
      <c r="E63" s="97"/>
    </row>
    <row r="64" spans="1:5" ht="15">
      <c r="A64" s="10" t="s">
        <v>432</v>
      </c>
      <c r="B64" s="26" t="s">
        <v>433</v>
      </c>
      <c r="C64" s="97"/>
      <c r="D64" s="97"/>
      <c r="E64" s="97"/>
    </row>
    <row r="65" spans="1:5" ht="15">
      <c r="A65" s="10" t="s">
        <v>638</v>
      </c>
      <c r="B65" s="26" t="s">
        <v>434</v>
      </c>
      <c r="C65" s="97"/>
      <c r="D65" s="97"/>
      <c r="E65" s="97"/>
    </row>
    <row r="66" spans="1:5" ht="15">
      <c r="A66" s="10" t="s">
        <v>665</v>
      </c>
      <c r="B66" s="26" t="s">
        <v>435</v>
      </c>
      <c r="C66" s="97"/>
      <c r="D66" s="97"/>
      <c r="E66" s="97"/>
    </row>
    <row r="67" spans="1:5" ht="15">
      <c r="A67" s="10" t="s">
        <v>639</v>
      </c>
      <c r="B67" s="26" t="s">
        <v>436</v>
      </c>
      <c r="C67" s="97"/>
      <c r="D67" s="97"/>
      <c r="E67" s="97"/>
    </row>
    <row r="68" spans="1:5" ht="15">
      <c r="A68" s="10" t="s">
        <v>666</v>
      </c>
      <c r="B68" s="26" t="s">
        <v>437</v>
      </c>
      <c r="C68" s="97"/>
      <c r="D68" s="97"/>
      <c r="E68" s="97"/>
    </row>
    <row r="69" spans="1:5" ht="15">
      <c r="A69" s="10" t="s">
        <v>667</v>
      </c>
      <c r="B69" s="26" t="s">
        <v>438</v>
      </c>
      <c r="C69" s="97"/>
      <c r="D69" s="97"/>
      <c r="E69" s="97"/>
    </row>
    <row r="70" spans="1:5" ht="15">
      <c r="A70" s="10" t="s">
        <v>439</v>
      </c>
      <c r="B70" s="26" t="s">
        <v>440</v>
      </c>
      <c r="C70" s="97"/>
      <c r="D70" s="97"/>
      <c r="E70" s="97"/>
    </row>
    <row r="71" spans="1:5" ht="15">
      <c r="A71" s="16" t="s">
        <v>441</v>
      </c>
      <c r="B71" s="26" t="s">
        <v>442</v>
      </c>
      <c r="C71" s="97"/>
      <c r="D71" s="97"/>
      <c r="E71" s="97"/>
    </row>
    <row r="72" spans="1:5" ht="15">
      <c r="A72" s="10" t="s">
        <v>668</v>
      </c>
      <c r="B72" s="26" t="s">
        <v>443</v>
      </c>
      <c r="C72" s="97"/>
      <c r="D72" s="97"/>
      <c r="E72" s="97"/>
    </row>
    <row r="73" spans="1:5" ht="15">
      <c r="A73" s="16" t="s">
        <v>750</v>
      </c>
      <c r="B73" s="26" t="s">
        <v>444</v>
      </c>
      <c r="C73" s="97"/>
      <c r="D73" s="97"/>
      <c r="E73" s="97"/>
    </row>
    <row r="74" spans="1:5" ht="15">
      <c r="A74" s="16" t="s">
        <v>751</v>
      </c>
      <c r="B74" s="26" t="s">
        <v>444</v>
      </c>
      <c r="C74" s="97"/>
      <c r="D74" s="97"/>
      <c r="E74" s="97"/>
    </row>
    <row r="75" spans="1:5" ht="15">
      <c r="A75" s="44" t="s">
        <v>640</v>
      </c>
      <c r="B75" s="47" t="s">
        <v>445</v>
      </c>
      <c r="C75" s="97">
        <f>SUM(C62:C74)</f>
        <v>0</v>
      </c>
      <c r="D75" s="97">
        <f>SUM(D62:D74)</f>
        <v>0</v>
      </c>
      <c r="E75" s="97">
        <f>SUM(E62:E74)</f>
        <v>0</v>
      </c>
    </row>
    <row r="76" spans="1:5" ht="15.75">
      <c r="A76" s="48" t="s">
        <v>321</v>
      </c>
      <c r="B76" s="47"/>
      <c r="C76" s="74">
        <f>SUM(C26,C27,C52,C61,C75)</f>
        <v>54153</v>
      </c>
      <c r="D76" s="74">
        <f>SUM(D26,D27,D52,D61,D75)</f>
        <v>60431</v>
      </c>
      <c r="E76" s="74">
        <f>E26+E27+E52+E61+E75</f>
        <v>57381</v>
      </c>
    </row>
    <row r="77" spans="1:5" ht="15">
      <c r="A77" s="30" t="s">
        <v>446</v>
      </c>
      <c r="B77" s="26" t="s">
        <v>447</v>
      </c>
      <c r="C77" s="97"/>
      <c r="D77" s="97"/>
      <c r="E77" s="97"/>
    </row>
    <row r="78" spans="1:5" ht="15">
      <c r="A78" s="30" t="s">
        <v>669</v>
      </c>
      <c r="B78" s="26" t="s">
        <v>448</v>
      </c>
      <c r="C78" s="97"/>
      <c r="D78" s="97"/>
      <c r="E78" s="97"/>
    </row>
    <row r="79" spans="1:5" ht="15">
      <c r="A79" s="30" t="s">
        <v>449</v>
      </c>
      <c r="B79" s="26" t="s">
        <v>450</v>
      </c>
      <c r="C79" s="97"/>
      <c r="D79" s="97"/>
      <c r="E79" s="97"/>
    </row>
    <row r="80" spans="1:5" ht="15">
      <c r="A80" s="30" t="s">
        <v>451</v>
      </c>
      <c r="B80" s="26" t="s">
        <v>452</v>
      </c>
      <c r="C80" s="97"/>
      <c r="D80" s="97"/>
      <c r="E80" s="97"/>
    </row>
    <row r="81" spans="1:5" ht="15">
      <c r="A81" s="5" t="s">
        <v>453</v>
      </c>
      <c r="B81" s="26" t="s">
        <v>454</v>
      </c>
      <c r="C81" s="97"/>
      <c r="D81" s="97"/>
      <c r="E81" s="97"/>
    </row>
    <row r="82" spans="1:5" ht="15">
      <c r="A82" s="5" t="s">
        <v>455</v>
      </c>
      <c r="B82" s="26" t="s">
        <v>456</v>
      </c>
      <c r="C82" s="97"/>
      <c r="D82" s="97"/>
      <c r="E82" s="97"/>
    </row>
    <row r="83" spans="1:5" ht="15">
      <c r="A83" s="5" t="s">
        <v>457</v>
      </c>
      <c r="B83" s="26" t="s">
        <v>458</v>
      </c>
      <c r="C83" s="97"/>
      <c r="D83" s="97"/>
      <c r="E83" s="97"/>
    </row>
    <row r="84" spans="1:5" ht="15">
      <c r="A84" s="45" t="s">
        <v>642</v>
      </c>
      <c r="B84" s="47" t="s">
        <v>459</v>
      </c>
      <c r="C84" s="97">
        <f>SUM(C77:C83)</f>
        <v>0</v>
      </c>
      <c r="D84" s="97">
        <f>SUM(D77:D83)</f>
        <v>0</v>
      </c>
      <c r="E84" s="97">
        <f>SUM(E77:E83)</f>
        <v>0</v>
      </c>
    </row>
    <row r="85" spans="1:5" ht="15">
      <c r="A85" s="11" t="s">
        <v>460</v>
      </c>
      <c r="B85" s="26" t="s">
        <v>461</v>
      </c>
      <c r="C85" s="97"/>
      <c r="D85" s="97"/>
      <c r="E85" s="97"/>
    </row>
    <row r="86" spans="1:5" ht="15">
      <c r="A86" s="11" t="s">
        <v>462</v>
      </c>
      <c r="B86" s="26" t="s">
        <v>463</v>
      </c>
      <c r="C86" s="97"/>
      <c r="D86" s="97"/>
      <c r="E86" s="97"/>
    </row>
    <row r="87" spans="1:5" ht="15">
      <c r="A87" s="11" t="s">
        <v>464</v>
      </c>
      <c r="B87" s="26" t="s">
        <v>465</v>
      </c>
      <c r="C87" s="97"/>
      <c r="D87" s="97"/>
      <c r="E87" s="97"/>
    </row>
    <row r="88" spans="1:5" ht="15">
      <c r="A88" s="11" t="s">
        <v>466</v>
      </c>
      <c r="B88" s="26" t="s">
        <v>467</v>
      </c>
      <c r="C88" s="97"/>
      <c r="D88" s="97"/>
      <c r="E88" s="97"/>
    </row>
    <row r="89" spans="1:5" ht="15">
      <c r="A89" s="44" t="s">
        <v>643</v>
      </c>
      <c r="B89" s="47" t="s">
        <v>468</v>
      </c>
      <c r="C89" s="97">
        <f>SUM(C85:C88)</f>
        <v>0</v>
      </c>
      <c r="D89" s="97">
        <f>SUM(D85:D88)</f>
        <v>0</v>
      </c>
      <c r="E89" s="97">
        <f>SUM(E85:E88)</f>
        <v>0</v>
      </c>
    </row>
    <row r="90" spans="1:5" ht="15">
      <c r="A90" s="11" t="s">
        <v>469</v>
      </c>
      <c r="B90" s="26" t="s">
        <v>470</v>
      </c>
      <c r="C90" s="97"/>
      <c r="D90" s="97"/>
      <c r="E90" s="97"/>
    </row>
    <row r="91" spans="1:5" ht="15">
      <c r="A91" s="11" t="s">
        <v>670</v>
      </c>
      <c r="B91" s="26" t="s">
        <v>471</v>
      </c>
      <c r="C91" s="97"/>
      <c r="D91" s="97"/>
      <c r="E91" s="97"/>
    </row>
    <row r="92" spans="1:5" ht="15">
      <c r="A92" s="11" t="s">
        <v>671</v>
      </c>
      <c r="B92" s="26" t="s">
        <v>472</v>
      </c>
      <c r="C92" s="97"/>
      <c r="D92" s="97"/>
      <c r="E92" s="97"/>
    </row>
    <row r="93" spans="1:5" ht="15">
      <c r="A93" s="11" t="s">
        <v>672</v>
      </c>
      <c r="B93" s="26" t="s">
        <v>473</v>
      </c>
      <c r="C93" s="97"/>
      <c r="D93" s="97"/>
      <c r="E93" s="97"/>
    </row>
    <row r="94" spans="1:5" ht="15">
      <c r="A94" s="11" t="s">
        <v>673</v>
      </c>
      <c r="B94" s="26" t="s">
        <v>474</v>
      </c>
      <c r="C94" s="97"/>
      <c r="D94" s="97"/>
      <c r="E94" s="97"/>
    </row>
    <row r="95" spans="1:5" ht="15">
      <c r="A95" s="11" t="s">
        <v>674</v>
      </c>
      <c r="B95" s="26" t="s">
        <v>475</v>
      </c>
      <c r="C95" s="97"/>
      <c r="D95" s="97"/>
      <c r="E95" s="97"/>
    </row>
    <row r="96" spans="1:5" ht="15">
      <c r="A96" s="11" t="s">
        <v>476</v>
      </c>
      <c r="B96" s="26" t="s">
        <v>477</v>
      </c>
      <c r="C96" s="97"/>
      <c r="D96" s="97"/>
      <c r="E96" s="97"/>
    </row>
    <row r="97" spans="1:5" ht="15">
      <c r="A97" s="11" t="s">
        <v>675</v>
      </c>
      <c r="B97" s="26" t="s">
        <v>478</v>
      </c>
      <c r="C97" s="97"/>
      <c r="D97" s="97"/>
      <c r="E97" s="97"/>
    </row>
    <row r="98" spans="1:5" ht="15">
      <c r="A98" s="44" t="s">
        <v>644</v>
      </c>
      <c r="B98" s="47" t="s">
        <v>479</v>
      </c>
      <c r="C98" s="97">
        <f>SUM(C90:C97)</f>
        <v>0</v>
      </c>
      <c r="D98" s="97">
        <f>SUM(D90:D97)</f>
        <v>0</v>
      </c>
      <c r="E98" s="97">
        <f>SUM(E90:E97)</f>
        <v>0</v>
      </c>
    </row>
    <row r="99" spans="1:5" ht="15.75">
      <c r="A99" s="48" t="s">
        <v>322</v>
      </c>
      <c r="B99" s="47"/>
      <c r="C99" s="74">
        <f>SUM(C84,C89,C98)</f>
        <v>0</v>
      </c>
      <c r="D99" s="74">
        <f>SUM(D84,D89,D98)</f>
        <v>0</v>
      </c>
      <c r="E99" s="74">
        <f>E84+E89+E98</f>
        <v>0</v>
      </c>
    </row>
    <row r="100" spans="1:5" ht="15.75">
      <c r="A100" s="31" t="s">
        <v>683</v>
      </c>
      <c r="B100" s="32" t="s">
        <v>480</v>
      </c>
      <c r="C100" s="92">
        <f>+C76+C99</f>
        <v>54153</v>
      </c>
      <c r="D100" s="92">
        <f>+D76+D99</f>
        <v>60431</v>
      </c>
      <c r="E100" s="92">
        <f>E76+E99</f>
        <v>57381</v>
      </c>
    </row>
    <row r="101" spans="1:24" ht="15">
      <c r="A101" s="11" t="s">
        <v>676</v>
      </c>
      <c r="B101" s="4" t="s">
        <v>481</v>
      </c>
      <c r="C101" s="79"/>
      <c r="D101" s="79"/>
      <c r="E101" s="79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9"/>
      <c r="X101" s="19"/>
    </row>
    <row r="102" spans="1:24" ht="15">
      <c r="A102" s="11" t="s">
        <v>482</v>
      </c>
      <c r="B102" s="4" t="s">
        <v>483</v>
      </c>
      <c r="C102" s="79"/>
      <c r="D102" s="79"/>
      <c r="E102" s="79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9"/>
      <c r="X102" s="19"/>
    </row>
    <row r="103" spans="1:24" ht="15">
      <c r="A103" s="11" t="s">
        <v>677</v>
      </c>
      <c r="B103" s="4" t="s">
        <v>484</v>
      </c>
      <c r="C103" s="79"/>
      <c r="D103" s="79"/>
      <c r="E103" s="79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9"/>
      <c r="X103" s="19"/>
    </row>
    <row r="104" spans="1:24" ht="15">
      <c r="A104" s="13" t="s">
        <v>645</v>
      </c>
      <c r="B104" s="6" t="s">
        <v>485</v>
      </c>
      <c r="C104" s="98">
        <f>SUM(C101:C103)</f>
        <v>0</v>
      </c>
      <c r="D104" s="98">
        <f>SUM(D101:D103)</f>
        <v>0</v>
      </c>
      <c r="E104" s="98">
        <f>SUM(E101:E103)</f>
        <v>0</v>
      </c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19"/>
      <c r="X104" s="19"/>
    </row>
    <row r="105" spans="1:24" ht="15">
      <c r="A105" s="33" t="s">
        <v>678</v>
      </c>
      <c r="B105" s="4" t="s">
        <v>486</v>
      </c>
      <c r="C105" s="81"/>
      <c r="D105" s="81"/>
      <c r="E105" s="8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19"/>
      <c r="X105" s="19"/>
    </row>
    <row r="106" spans="1:24" ht="15">
      <c r="A106" s="33" t="s">
        <v>648</v>
      </c>
      <c r="B106" s="4" t="s">
        <v>487</v>
      </c>
      <c r="C106" s="81"/>
      <c r="D106" s="81"/>
      <c r="E106" s="8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19"/>
      <c r="X106" s="19"/>
    </row>
    <row r="107" spans="1:24" ht="15">
      <c r="A107" s="11" t="s">
        <v>488</v>
      </c>
      <c r="B107" s="4" t="s">
        <v>489</v>
      </c>
      <c r="C107" s="79"/>
      <c r="D107" s="79"/>
      <c r="E107" s="79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9"/>
      <c r="X107" s="19"/>
    </row>
    <row r="108" spans="1:24" ht="15">
      <c r="A108" s="11" t="s">
        <v>679</v>
      </c>
      <c r="B108" s="4" t="s">
        <v>490</v>
      </c>
      <c r="C108" s="79"/>
      <c r="D108" s="79"/>
      <c r="E108" s="79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9"/>
      <c r="X108" s="19"/>
    </row>
    <row r="109" spans="1:24" ht="15">
      <c r="A109" s="12" t="s">
        <v>646</v>
      </c>
      <c r="B109" s="6" t="s">
        <v>491</v>
      </c>
      <c r="C109" s="84">
        <f>SUM(C105:C108)</f>
        <v>0</v>
      </c>
      <c r="D109" s="84">
        <f>SUM(D105:D108)</f>
        <v>0</v>
      </c>
      <c r="E109" s="84">
        <f>SUM(E105:E108)</f>
        <v>0</v>
      </c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19"/>
      <c r="X109" s="19"/>
    </row>
    <row r="110" spans="1:24" ht="15">
      <c r="A110" s="33" t="s">
        <v>492</v>
      </c>
      <c r="B110" s="4" t="s">
        <v>493</v>
      </c>
      <c r="C110" s="81"/>
      <c r="D110" s="81"/>
      <c r="E110" s="8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19"/>
      <c r="X110" s="19"/>
    </row>
    <row r="111" spans="1:24" ht="15">
      <c r="A111" s="33" t="s">
        <v>494</v>
      </c>
      <c r="B111" s="4" t="s">
        <v>495</v>
      </c>
      <c r="C111" s="81"/>
      <c r="D111" s="81"/>
      <c r="E111" s="8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19"/>
      <c r="X111" s="19"/>
    </row>
    <row r="112" spans="1:24" ht="15">
      <c r="A112" s="12" t="s">
        <v>496</v>
      </c>
      <c r="B112" s="6" t="s">
        <v>497</v>
      </c>
      <c r="C112" s="83"/>
      <c r="D112" s="83"/>
      <c r="E112" s="8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19"/>
      <c r="X112" s="19"/>
    </row>
    <row r="113" spans="1:24" ht="15">
      <c r="A113" s="33" t="s">
        <v>498</v>
      </c>
      <c r="B113" s="4" t="s">
        <v>499</v>
      </c>
      <c r="C113" s="81"/>
      <c r="D113" s="81"/>
      <c r="E113" s="8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19"/>
      <c r="X113" s="19"/>
    </row>
    <row r="114" spans="1:24" ht="15">
      <c r="A114" s="33" t="s">
        <v>500</v>
      </c>
      <c r="B114" s="4" t="s">
        <v>501</v>
      </c>
      <c r="C114" s="81"/>
      <c r="D114" s="81"/>
      <c r="E114" s="8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19"/>
      <c r="X114" s="19"/>
    </row>
    <row r="115" spans="1:24" ht="15">
      <c r="A115" s="33" t="s">
        <v>502</v>
      </c>
      <c r="B115" s="4" t="s">
        <v>503</v>
      </c>
      <c r="C115" s="81"/>
      <c r="D115" s="81"/>
      <c r="E115" s="8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19"/>
      <c r="X115" s="19"/>
    </row>
    <row r="116" spans="1:24" ht="15">
      <c r="A116" s="34" t="s">
        <v>647</v>
      </c>
      <c r="B116" s="35" t="s">
        <v>504</v>
      </c>
      <c r="C116" s="84">
        <f>SUM(C104,C109,C110:C115)</f>
        <v>0</v>
      </c>
      <c r="D116" s="84">
        <f>SUM(D104,D109,D110:D115)</f>
        <v>0</v>
      </c>
      <c r="E116" s="84">
        <f>SUM(E104,E109,E110:E115)</f>
        <v>0</v>
      </c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19"/>
      <c r="X116" s="19"/>
    </row>
    <row r="117" spans="1:24" ht="15">
      <c r="A117" s="33" t="s">
        <v>505</v>
      </c>
      <c r="B117" s="4" t="s">
        <v>506</v>
      </c>
      <c r="C117" s="81"/>
      <c r="D117" s="81"/>
      <c r="E117" s="8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19"/>
      <c r="X117" s="19"/>
    </row>
    <row r="118" spans="1:24" ht="15">
      <c r="A118" s="11" t="s">
        <v>507</v>
      </c>
      <c r="B118" s="4" t="s">
        <v>508</v>
      </c>
      <c r="C118" s="79"/>
      <c r="D118" s="79"/>
      <c r="E118" s="79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9"/>
      <c r="X118" s="19"/>
    </row>
    <row r="119" spans="1:24" ht="15">
      <c r="A119" s="33" t="s">
        <v>680</v>
      </c>
      <c r="B119" s="4" t="s">
        <v>509</v>
      </c>
      <c r="C119" s="81"/>
      <c r="D119" s="81"/>
      <c r="E119" s="8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19"/>
      <c r="X119" s="19"/>
    </row>
    <row r="120" spans="1:24" ht="15">
      <c r="A120" s="33" t="s">
        <v>649</v>
      </c>
      <c r="B120" s="4" t="s">
        <v>510</v>
      </c>
      <c r="C120" s="81"/>
      <c r="D120" s="81"/>
      <c r="E120" s="8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19"/>
      <c r="X120" s="19"/>
    </row>
    <row r="121" spans="1:24" ht="15">
      <c r="A121" s="34" t="s">
        <v>650</v>
      </c>
      <c r="B121" s="35" t="s">
        <v>511</v>
      </c>
      <c r="C121" s="84">
        <f>SUM(C117:C120)</f>
        <v>0</v>
      </c>
      <c r="D121" s="84">
        <f>SUM(D117:D120)</f>
        <v>0</v>
      </c>
      <c r="E121" s="84">
        <f>SUM(E117:E120)</f>
        <v>0</v>
      </c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19"/>
      <c r="X121" s="19"/>
    </row>
    <row r="122" spans="1:24" ht="15">
      <c r="A122" s="11" t="s">
        <v>512</v>
      </c>
      <c r="B122" s="4" t="s">
        <v>513</v>
      </c>
      <c r="C122" s="79"/>
      <c r="D122" s="79"/>
      <c r="E122" s="79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9"/>
      <c r="X122" s="19"/>
    </row>
    <row r="123" spans="1:24" ht="15.75">
      <c r="A123" s="36" t="s">
        <v>684</v>
      </c>
      <c r="B123" s="37" t="s">
        <v>514</v>
      </c>
      <c r="C123" s="84">
        <f>SUM(C116,C121,C122)</f>
        <v>0</v>
      </c>
      <c r="D123" s="84">
        <f>SUM(D116,D121,D122)</f>
        <v>0</v>
      </c>
      <c r="E123" s="84">
        <f>E116+E121+E122</f>
        <v>0</v>
      </c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19"/>
      <c r="X123" s="19"/>
    </row>
    <row r="124" spans="1:24" ht="15.75">
      <c r="A124" s="95" t="s">
        <v>720</v>
      </c>
      <c r="B124" s="40"/>
      <c r="C124" s="74">
        <f>+C100+C123</f>
        <v>54153</v>
      </c>
      <c r="D124" s="74">
        <f>+D100+D123</f>
        <v>60431</v>
      </c>
      <c r="E124" s="74">
        <f>E100+E123</f>
        <v>57381</v>
      </c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2:24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2:24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2:24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2:24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2:24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2:24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2:24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2:24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2:24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2:24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2:24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2:24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2:24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2:24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2:24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2:24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2:24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2:24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2:24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2:24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spans="2:24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2:24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2:24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spans="2:24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</row>
    <row r="149" spans="2:24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</row>
    <row r="150" spans="2:24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spans="2:24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2:24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2:24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2:24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2:24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2:24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2:24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2:24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2:24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2:24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2:24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spans="2:24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2:24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2:24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2:24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</row>
    <row r="166" spans="2:24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</row>
    <row r="167" spans="2:24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spans="2:24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spans="2:24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spans="2:24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</row>
    <row r="171" spans="2:24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2:24" ht="1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</row>
    <row r="173" spans="2:24" ht="1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</row>
  </sheetData>
  <sheetProtection/>
  <mergeCells count="2"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3">
      <selection activeCell="B35" sqref="B35"/>
    </sheetView>
  </sheetViews>
  <sheetFormatPr defaultColWidth="9.140625" defaultRowHeight="15"/>
  <cols>
    <col min="1" max="1" width="43.57421875" style="269" bestFit="1" customWidth="1"/>
    <col min="2" max="2" width="16.7109375" style="269" bestFit="1" customWidth="1"/>
    <col min="3" max="3" width="23.28125" style="269" bestFit="1" customWidth="1"/>
    <col min="4" max="4" width="33.421875" style="269" bestFit="1" customWidth="1"/>
    <col min="5" max="7" width="20.00390625" style="269" bestFit="1" customWidth="1"/>
    <col min="8" max="8" width="27.421875" style="269" bestFit="1" customWidth="1"/>
    <col min="9" max="9" width="12.00390625" style="269" bestFit="1" customWidth="1"/>
    <col min="10" max="16384" width="9.140625" style="269" customWidth="1"/>
  </cols>
  <sheetData>
    <row r="1" spans="1:9" ht="15">
      <c r="A1" s="426" t="s">
        <v>219</v>
      </c>
      <c r="B1" s="268"/>
      <c r="C1" s="268"/>
      <c r="D1" s="268"/>
      <c r="E1" s="268"/>
      <c r="F1" s="268"/>
      <c r="G1" s="268"/>
      <c r="H1" s="268"/>
      <c r="I1" s="268"/>
    </row>
    <row r="2" spans="1:9" s="270" customFormat="1" ht="26.25" customHeight="1">
      <c r="A2" s="268"/>
      <c r="B2" s="268"/>
      <c r="C2" s="268"/>
      <c r="D2" s="268"/>
      <c r="E2" s="268"/>
      <c r="F2" s="268"/>
      <c r="G2" s="268"/>
      <c r="H2" s="268"/>
      <c r="I2" s="268"/>
    </row>
    <row r="3" spans="1:9" s="271" customFormat="1" ht="32.25" customHeight="1">
      <c r="A3" s="397" t="s">
        <v>220</v>
      </c>
      <c r="B3" s="397"/>
      <c r="C3" s="397"/>
      <c r="D3" s="397"/>
      <c r="E3" s="397"/>
      <c r="F3" s="397"/>
      <c r="G3" s="397"/>
      <c r="H3" s="397"/>
      <c r="I3" s="397"/>
    </row>
    <row r="4" spans="1:9" s="272" customFormat="1" ht="13.5" customHeight="1">
      <c r="A4" s="398" t="s">
        <v>827</v>
      </c>
      <c r="B4" s="399"/>
      <c r="C4" s="399"/>
      <c r="D4" s="399"/>
      <c r="E4" s="399"/>
      <c r="F4" s="399"/>
      <c r="G4" s="399"/>
      <c r="H4" s="399"/>
      <c r="I4" s="399"/>
    </row>
    <row r="5" spans="1:9" ht="33.75" customHeight="1">
      <c r="A5" s="268"/>
      <c r="B5" s="268"/>
      <c r="C5" s="268"/>
      <c r="D5" s="268"/>
      <c r="E5" s="268"/>
      <c r="F5" s="268"/>
      <c r="G5" s="268"/>
      <c r="H5" s="268"/>
      <c r="I5" s="268"/>
    </row>
    <row r="6" spans="1:9" ht="21" customHeight="1">
      <c r="A6" s="273" t="s">
        <v>305</v>
      </c>
      <c r="B6" s="268"/>
      <c r="C6" s="268"/>
      <c r="D6" s="268"/>
      <c r="E6" s="268"/>
      <c r="F6" s="268"/>
      <c r="G6" s="268"/>
      <c r="H6" s="268"/>
      <c r="I6" s="268"/>
    </row>
    <row r="7" spans="1:9" ht="21" customHeight="1">
      <c r="A7" s="274" t="s">
        <v>828</v>
      </c>
      <c r="B7" s="275" t="s">
        <v>829</v>
      </c>
      <c r="C7" s="275" t="s">
        <v>830</v>
      </c>
      <c r="D7" s="275" t="s">
        <v>240</v>
      </c>
      <c r="E7" s="275" t="s">
        <v>831</v>
      </c>
      <c r="F7" s="275" t="s">
        <v>832</v>
      </c>
      <c r="G7" s="275" t="s">
        <v>833</v>
      </c>
      <c r="H7" s="275" t="s">
        <v>834</v>
      </c>
      <c r="I7" s="276" t="s">
        <v>835</v>
      </c>
    </row>
    <row r="8" spans="1:9" ht="36" customHeight="1">
      <c r="A8" s="277"/>
      <c r="B8" s="277"/>
      <c r="C8" s="278"/>
      <c r="D8" s="278"/>
      <c r="E8" s="278"/>
      <c r="F8" s="278"/>
      <c r="G8" s="278"/>
      <c r="H8" s="278"/>
      <c r="I8" s="278"/>
    </row>
    <row r="9" spans="1:9" ht="21" customHeight="1">
      <c r="A9" s="277"/>
      <c r="B9" s="277"/>
      <c r="C9" s="278"/>
      <c r="D9" s="278"/>
      <c r="E9" s="278"/>
      <c r="F9" s="278"/>
      <c r="G9" s="278"/>
      <c r="H9" s="278"/>
      <c r="I9" s="278"/>
    </row>
    <row r="10" spans="1:9" ht="18" customHeight="1">
      <c r="A10" s="277"/>
      <c r="B10" s="277"/>
      <c r="C10" s="278"/>
      <c r="D10" s="278"/>
      <c r="E10" s="278"/>
      <c r="F10" s="278"/>
      <c r="G10" s="278"/>
      <c r="H10" s="278"/>
      <c r="I10" s="278"/>
    </row>
    <row r="11" spans="1:9" ht="21" customHeight="1">
      <c r="A11" s="277"/>
      <c r="B11" s="277"/>
      <c r="C11" s="278"/>
      <c r="D11" s="278"/>
      <c r="E11" s="278"/>
      <c r="F11" s="278"/>
      <c r="G11" s="278"/>
      <c r="H11" s="278"/>
      <c r="I11" s="278"/>
    </row>
    <row r="12" spans="1:9" ht="21" customHeight="1">
      <c r="A12" s="279" t="s">
        <v>836</v>
      </c>
      <c r="B12" s="279">
        <v>0</v>
      </c>
      <c r="C12" s="280">
        <v>0</v>
      </c>
      <c r="D12" s="280">
        <v>0</v>
      </c>
      <c r="E12" s="280">
        <v>0</v>
      </c>
      <c r="F12" s="280">
        <v>0</v>
      </c>
      <c r="G12" s="280">
        <v>0</v>
      </c>
      <c r="H12" s="280">
        <v>0</v>
      </c>
      <c r="I12" s="280">
        <v>0</v>
      </c>
    </row>
    <row r="13" spans="1:9" ht="21" customHeight="1">
      <c r="A13" s="277"/>
      <c r="B13" s="277"/>
      <c r="C13" s="278"/>
      <c r="D13" s="278"/>
      <c r="E13" s="278"/>
      <c r="F13" s="278"/>
      <c r="G13" s="278"/>
      <c r="H13" s="278"/>
      <c r="I13" s="278"/>
    </row>
    <row r="14" spans="1:9" ht="21" customHeight="1">
      <c r="A14" s="277"/>
      <c r="B14" s="277"/>
      <c r="C14" s="278"/>
      <c r="D14" s="278"/>
      <c r="E14" s="278"/>
      <c r="F14" s="278"/>
      <c r="G14" s="278"/>
      <c r="H14" s="278"/>
      <c r="I14" s="278"/>
    </row>
    <row r="15" spans="1:9" ht="21" customHeight="1">
      <c r="A15" s="277"/>
      <c r="B15" s="277"/>
      <c r="C15" s="278"/>
      <c r="D15" s="278"/>
      <c r="E15" s="278"/>
      <c r="F15" s="278"/>
      <c r="G15" s="278"/>
      <c r="H15" s="278"/>
      <c r="I15" s="278"/>
    </row>
    <row r="16" spans="1:9" ht="21" customHeight="1">
      <c r="A16" s="277"/>
      <c r="B16" s="277"/>
      <c r="C16" s="278"/>
      <c r="D16" s="278"/>
      <c r="E16" s="278"/>
      <c r="F16" s="278"/>
      <c r="G16" s="278"/>
      <c r="H16" s="278"/>
      <c r="I16" s="278"/>
    </row>
    <row r="17" spans="1:9" ht="21" customHeight="1">
      <c r="A17" s="279" t="s">
        <v>837</v>
      </c>
      <c r="B17" s="279">
        <v>0</v>
      </c>
      <c r="C17" s="280">
        <v>0</v>
      </c>
      <c r="D17" s="280">
        <v>0</v>
      </c>
      <c r="E17" s="280">
        <v>0</v>
      </c>
      <c r="F17" s="280">
        <v>0</v>
      </c>
      <c r="G17" s="280">
        <v>0</v>
      </c>
      <c r="H17" s="280">
        <v>0</v>
      </c>
      <c r="I17" s="280">
        <v>0</v>
      </c>
    </row>
    <row r="18" spans="1:9" ht="21" customHeight="1">
      <c r="A18" s="277"/>
      <c r="B18" s="277"/>
      <c r="C18" s="278"/>
      <c r="D18" s="278"/>
      <c r="E18" s="278"/>
      <c r="F18" s="278"/>
      <c r="G18" s="278"/>
      <c r="H18" s="278"/>
      <c r="I18" s="278"/>
    </row>
    <row r="19" spans="1:9" ht="21" customHeight="1">
      <c r="A19" s="277"/>
      <c r="B19" s="277"/>
      <c r="C19" s="278"/>
      <c r="D19" s="278"/>
      <c r="E19" s="278"/>
      <c r="F19" s="278"/>
      <c r="G19" s="278"/>
      <c r="H19" s="278"/>
      <c r="I19" s="278"/>
    </row>
    <row r="20" spans="1:9" ht="21" customHeight="1">
      <c r="A20" s="277"/>
      <c r="B20" s="277"/>
      <c r="C20" s="278"/>
      <c r="D20" s="278"/>
      <c r="E20" s="278"/>
      <c r="F20" s="278"/>
      <c r="G20" s="278"/>
      <c r="H20" s="278"/>
      <c r="I20" s="278"/>
    </row>
    <row r="21" spans="1:9" ht="15">
      <c r="A21" s="277"/>
      <c r="B21" s="277"/>
      <c r="C21" s="278"/>
      <c r="D21" s="278"/>
      <c r="E21" s="278"/>
      <c r="F21" s="278"/>
      <c r="G21" s="278"/>
      <c r="H21" s="278"/>
      <c r="I21" s="278"/>
    </row>
    <row r="22" spans="1:9" ht="15">
      <c r="A22" s="279" t="s">
        <v>838</v>
      </c>
      <c r="B22" s="279">
        <v>0</v>
      </c>
      <c r="C22" s="280">
        <v>0</v>
      </c>
      <c r="D22" s="280">
        <v>0</v>
      </c>
      <c r="E22" s="280">
        <v>0</v>
      </c>
      <c r="F22" s="280">
        <v>0</v>
      </c>
      <c r="G22" s="280">
        <v>0</v>
      </c>
      <c r="H22" s="280">
        <v>0</v>
      </c>
      <c r="I22" s="280">
        <v>0</v>
      </c>
    </row>
    <row r="23" spans="1:9" ht="15">
      <c r="A23" s="277" t="s">
        <v>242</v>
      </c>
      <c r="B23" s="277"/>
      <c r="C23" s="278"/>
      <c r="D23" s="278"/>
      <c r="E23" s="278"/>
      <c r="F23" s="278"/>
      <c r="G23" s="278"/>
      <c r="H23" s="278"/>
      <c r="I23" s="278"/>
    </row>
    <row r="24" spans="1:9" ht="15">
      <c r="A24" s="277"/>
      <c r="B24" s="277"/>
      <c r="C24" s="278"/>
      <c r="D24" s="278"/>
      <c r="E24" s="278"/>
      <c r="F24" s="278"/>
      <c r="G24" s="278"/>
      <c r="H24" s="278"/>
      <c r="I24" s="278"/>
    </row>
    <row r="25" spans="1:9" ht="15">
      <c r="A25" s="277"/>
      <c r="B25" s="277"/>
      <c r="C25" s="278"/>
      <c r="D25" s="278"/>
      <c r="E25" s="278"/>
      <c r="F25" s="278"/>
      <c r="G25" s="278"/>
      <c r="H25" s="278"/>
      <c r="I25" s="278"/>
    </row>
    <row r="26" spans="1:9" ht="15">
      <c r="A26" s="277"/>
      <c r="B26" s="277"/>
      <c r="C26" s="278"/>
      <c r="D26" s="278"/>
      <c r="E26" s="278"/>
      <c r="F26" s="278"/>
      <c r="G26" s="278"/>
      <c r="H26" s="278"/>
      <c r="I26" s="278"/>
    </row>
    <row r="27" spans="1:9" ht="15">
      <c r="A27" s="279" t="s">
        <v>839</v>
      </c>
      <c r="B27" s="279">
        <v>0</v>
      </c>
      <c r="C27" s="280">
        <v>0</v>
      </c>
      <c r="D27" s="280">
        <v>0</v>
      </c>
      <c r="E27" s="280">
        <v>0</v>
      </c>
      <c r="F27" s="280">
        <v>0</v>
      </c>
      <c r="G27" s="280">
        <v>0</v>
      </c>
      <c r="H27" s="280">
        <v>0</v>
      </c>
      <c r="I27" s="280">
        <v>0</v>
      </c>
    </row>
    <row r="28" spans="1:9" ht="15">
      <c r="A28" s="277" t="s">
        <v>241</v>
      </c>
      <c r="B28" s="279"/>
      <c r="C28" s="280"/>
      <c r="D28" s="280"/>
      <c r="E28" s="280"/>
      <c r="F28" s="280"/>
      <c r="G28" s="280"/>
      <c r="H28" s="280"/>
      <c r="I28" s="280"/>
    </row>
    <row r="29" spans="1:9" ht="15">
      <c r="A29" s="279"/>
      <c r="B29" s="279"/>
      <c r="C29" s="280"/>
      <c r="D29" s="280"/>
      <c r="E29" s="280"/>
      <c r="F29" s="280"/>
      <c r="G29" s="280"/>
      <c r="H29" s="280"/>
      <c r="I29" s="280"/>
    </row>
    <row r="30" spans="1:9" ht="15">
      <c r="A30" s="279"/>
      <c r="B30" s="279"/>
      <c r="C30" s="280"/>
      <c r="D30" s="280"/>
      <c r="E30" s="280"/>
      <c r="F30" s="280"/>
      <c r="G30" s="280"/>
      <c r="H30" s="280"/>
      <c r="I30" s="280"/>
    </row>
    <row r="31" spans="1:9" ht="15">
      <c r="A31" s="279"/>
      <c r="B31" s="279"/>
      <c r="C31" s="280"/>
      <c r="D31" s="280"/>
      <c r="E31" s="280"/>
      <c r="F31" s="280"/>
      <c r="G31" s="280"/>
      <c r="H31" s="280"/>
      <c r="I31" s="280"/>
    </row>
    <row r="32" spans="1:9" ht="15.75">
      <c r="A32" s="281" t="s">
        <v>840</v>
      </c>
      <c r="B32" s="281"/>
      <c r="C32" s="282">
        <v>0</v>
      </c>
      <c r="D32" s="282">
        <f>SUM(D8:D31)</f>
        <v>0</v>
      </c>
      <c r="E32" s="282">
        <v>0</v>
      </c>
      <c r="F32" s="282">
        <v>0</v>
      </c>
      <c r="G32" s="282">
        <v>0</v>
      </c>
      <c r="H32" s="282">
        <v>0</v>
      </c>
      <c r="I32" s="282">
        <v>0</v>
      </c>
    </row>
  </sheetData>
  <sheetProtection/>
  <mergeCells count="2">
    <mergeCell ref="A3:I3"/>
    <mergeCell ref="A4:I4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4.7109375" style="0" customWidth="1"/>
    <col min="2" max="2" width="31.57421875" style="0" customWidth="1"/>
    <col min="3" max="8" width="11.8515625" style="0" customWidth="1"/>
    <col min="9" max="9" width="13.00390625" style="0" customWidth="1"/>
    <col min="10" max="10" width="4.28125" style="0" customWidth="1"/>
  </cols>
  <sheetData>
    <row r="1" spans="1:10" ht="34.5" customHeight="1">
      <c r="A1" s="409" t="s">
        <v>7</v>
      </c>
      <c r="B1" s="410"/>
      <c r="C1" s="410"/>
      <c r="D1" s="410"/>
      <c r="E1" s="410"/>
      <c r="F1" s="410"/>
      <c r="G1" s="410"/>
      <c r="H1" s="410"/>
      <c r="I1" s="410"/>
      <c r="J1" s="411" t="str">
        <f>+CONCATENATE("10. melléklet a 4/2019. (V.30.) önkormányzati rendelethez")</f>
        <v>10. melléklet a 4/2019. (V.30.) önkormányzati rendelethez</v>
      </c>
    </row>
    <row r="2" spans="8:10" ht="15.75" thickBot="1">
      <c r="H2" s="412" t="s">
        <v>221</v>
      </c>
      <c r="I2" s="412"/>
      <c r="J2" s="411"/>
    </row>
    <row r="3" spans="1:10" ht="15.75" thickBot="1">
      <c r="A3" s="413" t="s">
        <v>287</v>
      </c>
      <c r="B3" s="381" t="s">
        <v>8</v>
      </c>
      <c r="C3" s="239" t="s">
        <v>9</v>
      </c>
      <c r="D3" s="415" t="s">
        <v>10</v>
      </c>
      <c r="E3" s="416"/>
      <c r="F3" s="416"/>
      <c r="G3" s="416"/>
      <c r="H3" s="416"/>
      <c r="I3" s="400" t="s">
        <v>11</v>
      </c>
      <c r="J3" s="411"/>
    </row>
    <row r="4" spans="1:10" s="298" customFormat="1" ht="42" customHeight="1" thickBot="1">
      <c r="A4" s="380"/>
      <c r="B4" s="382"/>
      <c r="C4" s="414"/>
      <c r="D4" s="296" t="s">
        <v>12</v>
      </c>
      <c r="E4" s="296" t="s">
        <v>13</v>
      </c>
      <c r="F4" s="296" t="s">
        <v>14</v>
      </c>
      <c r="G4" s="297" t="s">
        <v>15</v>
      </c>
      <c r="H4" s="297" t="s">
        <v>16</v>
      </c>
      <c r="I4" s="401"/>
      <c r="J4" s="411"/>
    </row>
    <row r="5" spans="1:10" s="298" customFormat="1" ht="12" customHeight="1" thickBot="1">
      <c r="A5" s="299" t="s">
        <v>764</v>
      </c>
      <c r="B5" s="300" t="s">
        <v>765</v>
      </c>
      <c r="C5" s="300" t="s">
        <v>766</v>
      </c>
      <c r="D5" s="300" t="s">
        <v>767</v>
      </c>
      <c r="E5" s="300" t="s">
        <v>262</v>
      </c>
      <c r="F5" s="300" t="s">
        <v>263</v>
      </c>
      <c r="G5" s="300" t="s">
        <v>264</v>
      </c>
      <c r="H5" s="300" t="s">
        <v>17</v>
      </c>
      <c r="I5" s="301" t="s">
        <v>18</v>
      </c>
      <c r="J5" s="411"/>
    </row>
    <row r="6" spans="1:10" s="298" customFormat="1" ht="18" customHeight="1">
      <c r="A6" s="402" t="s">
        <v>19</v>
      </c>
      <c r="B6" s="403"/>
      <c r="C6" s="403"/>
      <c r="D6" s="403"/>
      <c r="E6" s="403"/>
      <c r="F6" s="403"/>
      <c r="G6" s="403"/>
      <c r="H6" s="403"/>
      <c r="I6" s="404"/>
      <c r="J6" s="411"/>
    </row>
    <row r="7" spans="1:10" ht="15.75" customHeight="1">
      <c r="A7" s="302" t="s">
        <v>768</v>
      </c>
      <c r="B7" s="303" t="s">
        <v>20</v>
      </c>
      <c r="C7" s="304"/>
      <c r="D7" s="304"/>
      <c r="E7" s="304"/>
      <c r="F7" s="304"/>
      <c r="G7" s="305"/>
      <c r="H7" s="306">
        <f aca="true" t="shared" si="0" ref="H7:H13">SUM(D7:G7)</f>
        <v>0</v>
      </c>
      <c r="I7" s="307">
        <f aca="true" t="shared" si="1" ref="I7:I13">C7+H7</f>
        <v>0</v>
      </c>
      <c r="J7" s="411"/>
    </row>
    <row r="8" spans="1:10" ht="22.5">
      <c r="A8" s="302" t="s">
        <v>771</v>
      </c>
      <c r="B8" s="303" t="s">
        <v>21</v>
      </c>
      <c r="C8" s="304"/>
      <c r="D8" s="304"/>
      <c r="E8" s="304"/>
      <c r="F8" s="304"/>
      <c r="G8" s="305"/>
      <c r="H8" s="306">
        <f t="shared" si="0"/>
        <v>0</v>
      </c>
      <c r="I8" s="307">
        <f t="shared" si="1"/>
        <v>0</v>
      </c>
      <c r="J8" s="411"/>
    </row>
    <row r="9" spans="1:10" ht="22.5">
      <c r="A9" s="302" t="s">
        <v>773</v>
      </c>
      <c r="B9" s="303" t="s">
        <v>22</v>
      </c>
      <c r="C9" s="304"/>
      <c r="D9" s="304"/>
      <c r="E9" s="304"/>
      <c r="F9" s="304"/>
      <c r="G9" s="305"/>
      <c r="H9" s="306">
        <f t="shared" si="0"/>
        <v>0</v>
      </c>
      <c r="I9" s="307">
        <f t="shared" si="1"/>
        <v>0</v>
      </c>
      <c r="J9" s="411"/>
    </row>
    <row r="10" spans="1:10" ht="15.75" customHeight="1">
      <c r="A10" s="302" t="s">
        <v>775</v>
      </c>
      <c r="B10" s="303" t="s">
        <v>23</v>
      </c>
      <c r="C10" s="304"/>
      <c r="D10" s="304"/>
      <c r="E10" s="304"/>
      <c r="F10" s="304"/>
      <c r="G10" s="305"/>
      <c r="H10" s="306">
        <f t="shared" si="0"/>
        <v>0</v>
      </c>
      <c r="I10" s="307">
        <f t="shared" si="1"/>
        <v>0</v>
      </c>
      <c r="J10" s="411"/>
    </row>
    <row r="11" spans="1:10" ht="22.5">
      <c r="A11" s="302" t="s">
        <v>778</v>
      </c>
      <c r="B11" s="303" t="s">
        <v>24</v>
      </c>
      <c r="C11" s="304"/>
      <c r="D11" s="304"/>
      <c r="E11" s="304"/>
      <c r="F11" s="304"/>
      <c r="G11" s="305"/>
      <c r="H11" s="306">
        <f t="shared" si="0"/>
        <v>0</v>
      </c>
      <c r="I11" s="307">
        <f t="shared" si="1"/>
        <v>0</v>
      </c>
      <c r="J11" s="411"/>
    </row>
    <row r="12" spans="1:10" ht="15.75" customHeight="1">
      <c r="A12" s="308" t="s">
        <v>780</v>
      </c>
      <c r="B12" s="309" t="s">
        <v>25</v>
      </c>
      <c r="C12" s="310"/>
      <c r="D12" s="310"/>
      <c r="E12" s="310"/>
      <c r="F12" s="310"/>
      <c r="G12" s="311"/>
      <c r="H12" s="306">
        <f t="shared" si="0"/>
        <v>0</v>
      </c>
      <c r="I12" s="307">
        <f t="shared" si="1"/>
        <v>0</v>
      </c>
      <c r="J12" s="411"/>
    </row>
    <row r="13" spans="1:10" ht="15.75" customHeight="1" thickBot="1">
      <c r="A13" s="312" t="s">
        <v>783</v>
      </c>
      <c r="B13" s="313" t="s">
        <v>26</v>
      </c>
      <c r="C13" s="314"/>
      <c r="D13" s="314"/>
      <c r="E13" s="314"/>
      <c r="F13" s="314"/>
      <c r="G13" s="315"/>
      <c r="H13" s="306">
        <f t="shared" si="0"/>
        <v>0</v>
      </c>
      <c r="I13" s="307">
        <f t="shared" si="1"/>
        <v>0</v>
      </c>
      <c r="J13" s="411"/>
    </row>
    <row r="14" spans="1:10" s="319" customFormat="1" ht="18" customHeight="1" thickBot="1">
      <c r="A14" s="405" t="s">
        <v>27</v>
      </c>
      <c r="B14" s="406"/>
      <c r="C14" s="316">
        <f>SUM(C8:C13)</f>
        <v>0</v>
      </c>
      <c r="D14" s="316">
        <f>SUM(D7:D13)</f>
        <v>0</v>
      </c>
      <c r="E14" s="316">
        <f>SUM(E7:E13)</f>
        <v>0</v>
      </c>
      <c r="F14" s="316">
        <f>SUM(F7:F13)</f>
        <v>0</v>
      </c>
      <c r="G14" s="317">
        <f>SUM(G7:G13)</f>
        <v>0</v>
      </c>
      <c r="H14" s="317">
        <f>SUM(H7:H13)</f>
        <v>0</v>
      </c>
      <c r="I14" s="428">
        <v>0</v>
      </c>
      <c r="J14" s="411"/>
    </row>
    <row r="15" spans="1:10" s="320" customFormat="1" ht="18" customHeight="1">
      <c r="A15" s="402" t="s">
        <v>28</v>
      </c>
      <c r="B15" s="403"/>
      <c r="C15" s="403"/>
      <c r="D15" s="403"/>
      <c r="E15" s="403"/>
      <c r="F15" s="403"/>
      <c r="G15" s="403"/>
      <c r="H15" s="403"/>
      <c r="I15" s="404"/>
      <c r="J15" s="411"/>
    </row>
    <row r="16" spans="1:10" s="320" customFormat="1" ht="15">
      <c r="A16" s="302" t="s">
        <v>768</v>
      </c>
      <c r="B16" s="303" t="s">
        <v>29</v>
      </c>
      <c r="C16" s="304"/>
      <c r="D16" s="304"/>
      <c r="E16" s="304"/>
      <c r="F16" s="304"/>
      <c r="G16" s="305"/>
      <c r="H16" s="306">
        <f>SUM(D16:G16)</f>
        <v>0</v>
      </c>
      <c r="I16" s="307">
        <f>C16+H16</f>
        <v>0</v>
      </c>
      <c r="J16" s="411"/>
    </row>
    <row r="17" spans="1:10" ht="15.75" thickBot="1">
      <c r="A17" s="312" t="s">
        <v>771</v>
      </c>
      <c r="B17" s="313" t="s">
        <v>26</v>
      </c>
      <c r="C17" s="314"/>
      <c r="D17" s="314"/>
      <c r="E17" s="314"/>
      <c r="F17" s="314"/>
      <c r="G17" s="315"/>
      <c r="H17" s="306">
        <f>SUM(D17:G17)</f>
        <v>0</v>
      </c>
      <c r="I17" s="321">
        <f>C17+H17</f>
        <v>0</v>
      </c>
      <c r="J17" s="411"/>
    </row>
    <row r="18" spans="1:10" ht="15.75" customHeight="1" thickBot="1">
      <c r="A18" s="405" t="s">
        <v>30</v>
      </c>
      <c r="B18" s="406"/>
      <c r="C18" s="316">
        <f aca="true" t="shared" si="2" ref="C18:I18">SUM(C16:C17)</f>
        <v>0</v>
      </c>
      <c r="D18" s="316">
        <f t="shared" si="2"/>
        <v>0</v>
      </c>
      <c r="E18" s="316">
        <f t="shared" si="2"/>
        <v>0</v>
      </c>
      <c r="F18" s="316">
        <f t="shared" si="2"/>
        <v>0</v>
      </c>
      <c r="G18" s="317">
        <f t="shared" si="2"/>
        <v>0</v>
      </c>
      <c r="H18" s="317">
        <f t="shared" si="2"/>
        <v>0</v>
      </c>
      <c r="I18" s="318">
        <f t="shared" si="2"/>
        <v>0</v>
      </c>
      <c r="J18" s="411"/>
    </row>
    <row r="19" spans="1:10" ht="18" customHeight="1" thickBot="1">
      <c r="A19" s="407" t="s">
        <v>31</v>
      </c>
      <c r="B19" s="408"/>
      <c r="C19" s="322">
        <f aca="true" t="shared" si="3" ref="C19:I19">C14+C18</f>
        <v>0</v>
      </c>
      <c r="D19" s="322">
        <f t="shared" si="3"/>
        <v>0</v>
      </c>
      <c r="E19" s="322">
        <f t="shared" si="3"/>
        <v>0</v>
      </c>
      <c r="F19" s="322">
        <f t="shared" si="3"/>
        <v>0</v>
      </c>
      <c r="G19" s="322">
        <f t="shared" si="3"/>
        <v>0</v>
      </c>
      <c r="H19" s="322">
        <f t="shared" si="3"/>
        <v>0</v>
      </c>
      <c r="I19" s="318">
        <f t="shared" si="3"/>
        <v>0</v>
      </c>
      <c r="J19" s="411"/>
    </row>
  </sheetData>
  <sheetProtection/>
  <mergeCells count="13">
    <mergeCell ref="A18:B18"/>
    <mergeCell ref="A19:B19"/>
    <mergeCell ref="A1:I1"/>
    <mergeCell ref="J1:J19"/>
    <mergeCell ref="H2:I2"/>
    <mergeCell ref="A3:A4"/>
    <mergeCell ref="B3:B4"/>
    <mergeCell ref="C3:C4"/>
    <mergeCell ref="D3:H3"/>
    <mergeCell ref="I3:I4"/>
    <mergeCell ref="A6:I6"/>
    <mergeCell ref="A14:B14"/>
    <mergeCell ref="A15:I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60" zoomScalePageLayoutView="0" workbookViewId="0" topLeftCell="A1">
      <selection activeCell="G3" sqref="G3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ht="15">
      <c r="A1" t="s">
        <v>222</v>
      </c>
    </row>
    <row r="3" spans="1:10" ht="30" customHeight="1">
      <c r="A3" s="383" t="s">
        <v>223</v>
      </c>
      <c r="B3" s="384"/>
      <c r="C3" s="384"/>
      <c r="D3" s="384"/>
      <c r="E3" s="384"/>
      <c r="F3" s="384"/>
      <c r="G3" s="55"/>
      <c r="H3" s="55"/>
      <c r="I3" s="55"/>
      <c r="J3" s="55"/>
    </row>
    <row r="5" ht="15.75">
      <c r="A5" s="65"/>
    </row>
    <row r="6" ht="15">
      <c r="A6" s="94" t="s">
        <v>306</v>
      </c>
    </row>
    <row r="7" spans="1:6" ht="18.75">
      <c r="A7" s="423" t="s">
        <v>334</v>
      </c>
      <c r="B7" s="424"/>
      <c r="C7" s="424"/>
      <c r="D7" s="424"/>
      <c r="E7" s="424"/>
      <c r="F7" s="425"/>
    </row>
    <row r="8" spans="1:10" ht="36" customHeight="1">
      <c r="A8" s="368" t="s">
        <v>343</v>
      </c>
      <c r="B8" s="369" t="s">
        <v>344</v>
      </c>
      <c r="C8" s="70" t="s">
        <v>229</v>
      </c>
      <c r="D8" s="70" t="s">
        <v>753</v>
      </c>
      <c r="E8" s="70" t="s">
        <v>754</v>
      </c>
      <c r="F8" s="70" t="s">
        <v>755</v>
      </c>
      <c r="G8" s="370"/>
      <c r="H8" s="371"/>
      <c r="I8" s="371"/>
      <c r="J8" s="371"/>
    </row>
    <row r="9" spans="1:9" ht="15">
      <c r="A9" s="68" t="s">
        <v>332</v>
      </c>
      <c r="B9" s="372"/>
      <c r="C9" s="373">
        <v>0</v>
      </c>
      <c r="D9" s="373">
        <v>0</v>
      </c>
      <c r="E9" s="53">
        <v>0</v>
      </c>
      <c r="F9" s="53">
        <v>0</v>
      </c>
      <c r="G9" s="374"/>
      <c r="H9" s="94"/>
      <c r="I9" s="94"/>
    </row>
    <row r="10" spans="1:9" ht="38.25">
      <c r="A10" s="68" t="s">
        <v>327</v>
      </c>
      <c r="B10" s="375"/>
      <c r="C10" s="373">
        <v>0</v>
      </c>
      <c r="D10" s="373">
        <v>0</v>
      </c>
      <c r="E10" s="373">
        <v>0</v>
      </c>
      <c r="F10" s="373">
        <v>0</v>
      </c>
      <c r="G10" s="374"/>
      <c r="H10" s="94"/>
      <c r="I10" s="94"/>
    </row>
    <row r="11" spans="1:9" ht="25.5">
      <c r="A11" s="68" t="s">
        <v>328</v>
      </c>
      <c r="B11" s="372"/>
      <c r="C11" s="373">
        <v>0</v>
      </c>
      <c r="D11" s="373">
        <v>0</v>
      </c>
      <c r="E11" s="373">
        <v>0</v>
      </c>
      <c r="F11" s="373">
        <v>0</v>
      </c>
      <c r="G11" s="374"/>
      <c r="H11" s="94"/>
      <c r="I11" s="94"/>
    </row>
    <row r="12" spans="1:9" ht="25.5">
      <c r="A12" s="68" t="s">
        <v>329</v>
      </c>
      <c r="B12" s="372"/>
      <c r="C12" s="373">
        <v>0</v>
      </c>
      <c r="D12" s="373">
        <v>0</v>
      </c>
      <c r="E12" s="373">
        <v>0</v>
      </c>
      <c r="F12" s="373">
        <v>0</v>
      </c>
      <c r="G12" s="374"/>
      <c r="H12" s="94"/>
      <c r="I12" s="94"/>
    </row>
    <row r="13" spans="1:9" ht="25.5">
      <c r="A13" s="68" t="s">
        <v>330</v>
      </c>
      <c r="B13" s="375"/>
      <c r="C13" s="373">
        <v>0</v>
      </c>
      <c r="D13" s="373">
        <v>0</v>
      </c>
      <c r="E13" s="373">
        <v>0</v>
      </c>
      <c r="F13" s="373">
        <v>0</v>
      </c>
      <c r="G13" s="374"/>
      <c r="H13" s="94"/>
      <c r="I13" s="94"/>
    </row>
    <row r="14" spans="1:9" ht="25.5">
      <c r="A14" s="68" t="s">
        <v>331</v>
      </c>
      <c r="B14" s="376"/>
      <c r="C14" s="373">
        <v>0</v>
      </c>
      <c r="D14" s="373">
        <v>0</v>
      </c>
      <c r="E14" s="373">
        <v>0</v>
      </c>
      <c r="F14" s="373">
        <v>0</v>
      </c>
      <c r="G14" s="374"/>
      <c r="H14" s="94"/>
      <c r="I14" s="94"/>
    </row>
    <row r="15" spans="1:9" ht="25.5">
      <c r="A15" s="68" t="s">
        <v>333</v>
      </c>
      <c r="B15" s="372"/>
      <c r="C15" s="373">
        <v>0</v>
      </c>
      <c r="D15" s="373">
        <v>0</v>
      </c>
      <c r="E15" s="373">
        <v>0</v>
      </c>
      <c r="F15" s="373">
        <v>0</v>
      </c>
      <c r="G15" s="374"/>
      <c r="H15" s="94"/>
      <c r="I15" s="94"/>
    </row>
    <row r="16" spans="1:6" ht="26.25" customHeight="1">
      <c r="A16" s="41" t="s">
        <v>317</v>
      </c>
      <c r="B16" s="69" t="s">
        <v>514</v>
      </c>
      <c r="C16" s="93">
        <v>0</v>
      </c>
      <c r="D16" s="93">
        <v>0</v>
      </c>
      <c r="E16" s="93">
        <v>0</v>
      </c>
      <c r="F16" s="93">
        <v>0</v>
      </c>
    </row>
    <row r="17" spans="1:2" ht="26.25" customHeight="1">
      <c r="A17" s="377"/>
      <c r="B17" s="378"/>
    </row>
  </sheetData>
  <sheetProtection/>
  <mergeCells count="2">
    <mergeCell ref="A3:F3"/>
    <mergeCell ref="A7:F7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="60" zoomScalePageLayoutView="0" workbookViewId="0" topLeftCell="A1">
      <selection activeCell="J33" sqref="J33"/>
    </sheetView>
  </sheetViews>
  <sheetFormatPr defaultColWidth="9.140625" defaultRowHeight="15"/>
  <cols>
    <col min="1" max="1" width="101.28125" style="268" customWidth="1"/>
    <col min="2" max="2" width="9.140625" style="268" customWidth="1"/>
    <col min="3" max="3" width="19.57421875" style="268" customWidth="1"/>
    <col min="4" max="4" width="16.57421875" style="268" customWidth="1"/>
    <col min="5" max="5" width="15.00390625" style="268" customWidth="1"/>
    <col min="6" max="16384" width="9.140625" style="268" customWidth="1"/>
  </cols>
  <sheetData>
    <row r="1" ht="15">
      <c r="A1" s="426" t="s">
        <v>228</v>
      </c>
    </row>
    <row r="2" spans="1:5" ht="27" customHeight="1">
      <c r="A2" s="397" t="s">
        <v>220</v>
      </c>
      <c r="B2" s="399"/>
      <c r="C2" s="399"/>
      <c r="D2" s="399"/>
      <c r="E2" s="399"/>
    </row>
    <row r="3" spans="1:5" ht="22.5" customHeight="1">
      <c r="A3" s="398" t="s">
        <v>841</v>
      </c>
      <c r="B3" s="399"/>
      <c r="C3" s="399"/>
      <c r="D3" s="399"/>
      <c r="E3" s="399"/>
    </row>
    <row r="4" ht="18">
      <c r="A4" s="283"/>
    </row>
    <row r="5" ht="15">
      <c r="A5" s="273" t="s">
        <v>305</v>
      </c>
    </row>
    <row r="6" spans="1:5" ht="31.5" customHeight="1">
      <c r="A6" s="284" t="s">
        <v>343</v>
      </c>
      <c r="B6" s="285" t="s">
        <v>344</v>
      </c>
      <c r="C6" s="286" t="s">
        <v>842</v>
      </c>
      <c r="D6" s="286" t="s">
        <v>843</v>
      </c>
      <c r="E6" s="286" t="s">
        <v>844</v>
      </c>
    </row>
    <row r="7" spans="1:5" ht="15" customHeight="1">
      <c r="A7" s="287"/>
      <c r="B7" s="288"/>
      <c r="C7" s="288"/>
      <c r="D7" s="288"/>
      <c r="E7" s="288"/>
    </row>
    <row r="8" spans="1:5" ht="15" customHeight="1">
      <c r="A8" s="287"/>
      <c r="B8" s="288"/>
      <c r="C8" s="288"/>
      <c r="D8" s="288"/>
      <c r="E8" s="288"/>
    </row>
    <row r="9" spans="1:5" ht="15" customHeight="1">
      <c r="A9" s="287"/>
      <c r="B9" s="288"/>
      <c r="C9" s="288"/>
      <c r="D9" s="288"/>
      <c r="E9" s="288"/>
    </row>
    <row r="10" spans="1:5" ht="15" customHeight="1">
      <c r="A10" s="288"/>
      <c r="B10" s="288"/>
      <c r="C10" s="288"/>
      <c r="D10" s="288"/>
      <c r="E10" s="288"/>
    </row>
    <row r="11" spans="1:5" ht="29.25" customHeight="1">
      <c r="A11" s="289" t="s">
        <v>0</v>
      </c>
      <c r="B11" s="290" t="s">
        <v>565</v>
      </c>
      <c r="C11" s="291">
        <v>0</v>
      </c>
      <c r="D11" s="291">
        <v>0</v>
      </c>
      <c r="E11" s="291">
        <v>0</v>
      </c>
    </row>
    <row r="12" spans="1:5" ht="29.25" customHeight="1">
      <c r="A12" s="289"/>
      <c r="B12" s="288"/>
      <c r="C12" s="291"/>
      <c r="D12" s="291"/>
      <c r="E12" s="291"/>
    </row>
    <row r="13" spans="1:5" ht="15" customHeight="1">
      <c r="A13" s="289"/>
      <c r="B13" s="288"/>
      <c r="C13" s="291"/>
      <c r="D13" s="291"/>
      <c r="E13" s="291"/>
    </row>
    <row r="14" spans="1:5" ht="15" customHeight="1">
      <c r="A14" s="292"/>
      <c r="B14" s="288"/>
      <c r="C14" s="291"/>
      <c r="D14" s="291"/>
      <c r="E14" s="291"/>
    </row>
    <row r="15" spans="1:5" ht="15" customHeight="1">
      <c r="A15" s="292"/>
      <c r="B15" s="288"/>
      <c r="C15" s="291"/>
      <c r="D15" s="291"/>
      <c r="E15" s="291"/>
    </row>
    <row r="16" spans="1:5" ht="30.75" customHeight="1">
      <c r="A16" s="289" t="s">
        <v>1</v>
      </c>
      <c r="B16" s="293" t="s">
        <v>589</v>
      </c>
      <c r="C16" s="291">
        <v>0</v>
      </c>
      <c r="D16" s="291">
        <v>0</v>
      </c>
      <c r="E16" s="291">
        <v>0</v>
      </c>
    </row>
    <row r="17" spans="1:5" ht="15" customHeight="1">
      <c r="A17" s="294" t="s">
        <v>739</v>
      </c>
      <c r="B17" s="294" t="s">
        <v>549</v>
      </c>
      <c r="C17" s="291"/>
      <c r="D17" s="291"/>
      <c r="E17" s="291"/>
    </row>
    <row r="18" spans="1:5" ht="15" customHeight="1">
      <c r="A18" s="294" t="s">
        <v>740</v>
      </c>
      <c r="B18" s="294" t="s">
        <v>549</v>
      </c>
      <c r="C18" s="291"/>
      <c r="D18" s="291"/>
      <c r="E18" s="291"/>
    </row>
    <row r="19" spans="1:5" ht="15" customHeight="1">
      <c r="A19" s="294" t="s">
        <v>741</v>
      </c>
      <c r="B19" s="294" t="s">
        <v>549</v>
      </c>
      <c r="C19" s="291"/>
      <c r="D19" s="291"/>
      <c r="E19" s="291"/>
    </row>
    <row r="20" spans="1:5" ht="15" customHeight="1">
      <c r="A20" s="294" t="s">
        <v>742</v>
      </c>
      <c r="B20" s="294" t="s">
        <v>549</v>
      </c>
      <c r="C20" s="291"/>
      <c r="D20" s="291"/>
      <c r="E20" s="291"/>
    </row>
    <row r="21" spans="1:5" ht="15" customHeight="1">
      <c r="A21" s="294" t="s">
        <v>698</v>
      </c>
      <c r="B21" s="295" t="s">
        <v>554</v>
      </c>
      <c r="C21" s="291"/>
      <c r="D21" s="291"/>
      <c r="E21" s="291"/>
    </row>
    <row r="22" spans="1:5" ht="15" customHeight="1">
      <c r="A22" s="294" t="s">
        <v>696</v>
      </c>
      <c r="B22" s="295" t="s">
        <v>550</v>
      </c>
      <c r="C22" s="291"/>
      <c r="D22" s="291"/>
      <c r="E22" s="291"/>
    </row>
    <row r="23" spans="1:5" ht="15" customHeight="1">
      <c r="A23" s="292"/>
      <c r="B23" s="288"/>
      <c r="C23" s="291"/>
      <c r="D23" s="291"/>
      <c r="E23" s="291"/>
    </row>
    <row r="24" spans="1:5" ht="27.75" customHeight="1">
      <c r="A24" s="289" t="s">
        <v>2</v>
      </c>
      <c r="B24" s="291" t="s">
        <v>3</v>
      </c>
      <c r="C24" s="291">
        <v>0</v>
      </c>
      <c r="D24" s="291">
        <v>0</v>
      </c>
      <c r="E24" s="291">
        <v>0</v>
      </c>
    </row>
    <row r="25" spans="1:5" ht="15" customHeight="1">
      <c r="A25" s="289"/>
      <c r="B25" s="288" t="s">
        <v>561</v>
      </c>
      <c r="C25" s="291"/>
      <c r="D25" s="291"/>
      <c r="E25" s="291"/>
    </row>
    <row r="26" spans="1:5" ht="15" customHeight="1">
      <c r="A26" s="289"/>
      <c r="B26" s="288" t="s">
        <v>581</v>
      </c>
      <c r="C26" s="291"/>
      <c r="D26" s="291"/>
      <c r="E26" s="291"/>
    </row>
    <row r="27" spans="1:5" ht="15" customHeight="1">
      <c r="A27" s="292"/>
      <c r="B27" s="288"/>
      <c r="C27" s="291"/>
      <c r="D27" s="291"/>
      <c r="E27" s="291"/>
    </row>
    <row r="28" spans="1:5" ht="15" customHeight="1">
      <c r="A28" s="292"/>
      <c r="B28" s="288"/>
      <c r="C28" s="291"/>
      <c r="D28" s="291"/>
      <c r="E28" s="291"/>
    </row>
    <row r="29" spans="1:5" ht="31.5" customHeight="1">
      <c r="A29" s="289" t="s">
        <v>4</v>
      </c>
      <c r="B29" s="291" t="s">
        <v>5</v>
      </c>
      <c r="C29" s="291">
        <v>0</v>
      </c>
      <c r="D29" s="291">
        <v>0</v>
      </c>
      <c r="E29" s="291">
        <v>0</v>
      </c>
    </row>
    <row r="30" spans="1:5" ht="15" customHeight="1">
      <c r="A30" s="289"/>
      <c r="B30" s="288"/>
      <c r="C30" s="291"/>
      <c r="D30" s="291"/>
      <c r="E30" s="291"/>
    </row>
    <row r="31" spans="1:5" ht="15" customHeight="1">
      <c r="A31" s="289"/>
      <c r="B31" s="288"/>
      <c r="C31" s="291"/>
      <c r="D31" s="291"/>
      <c r="E31" s="291"/>
    </row>
    <row r="32" spans="1:5" ht="15" customHeight="1">
      <c r="A32" s="292"/>
      <c r="B32" s="288"/>
      <c r="C32" s="291"/>
      <c r="D32" s="291"/>
      <c r="E32" s="291"/>
    </row>
    <row r="33" spans="1:5" ht="15" customHeight="1">
      <c r="A33" s="292"/>
      <c r="B33" s="288"/>
      <c r="C33" s="291"/>
      <c r="D33" s="291"/>
      <c r="E33" s="291"/>
    </row>
    <row r="34" spans="1:5" ht="15" customHeight="1">
      <c r="A34" s="289" t="s">
        <v>6</v>
      </c>
      <c r="B34" s="291"/>
      <c r="C34" s="291">
        <v>0</v>
      </c>
      <c r="D34" s="291">
        <v>0</v>
      </c>
      <c r="E34" s="291">
        <v>0</v>
      </c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98"/>
  <sheetViews>
    <sheetView zoomScalePageLayoutView="0" workbookViewId="0" topLeftCell="A1">
      <selection activeCell="A4" sqref="A4:C4"/>
    </sheetView>
  </sheetViews>
  <sheetFormatPr defaultColWidth="9.140625" defaultRowHeight="15"/>
  <cols>
    <col min="1" max="1" width="92.57421875" style="0" customWidth="1"/>
    <col min="3" max="3" width="13.140625" style="0" customWidth="1"/>
    <col min="4" max="4" width="10.421875" style="0" customWidth="1"/>
    <col min="5" max="5" width="12.421875" style="0" customWidth="1"/>
    <col min="6" max="6" width="11.57421875" style="0" customWidth="1"/>
  </cols>
  <sheetData>
    <row r="1" ht="15">
      <c r="A1" t="s">
        <v>224</v>
      </c>
    </row>
    <row r="3" spans="1:3" ht="24" customHeight="1">
      <c r="A3" s="383" t="s">
        <v>296</v>
      </c>
      <c r="B3" s="386"/>
      <c r="C3" s="386"/>
    </row>
    <row r="4" spans="1:5" ht="24" customHeight="1">
      <c r="A4" s="385" t="s">
        <v>826</v>
      </c>
      <c r="B4" s="385"/>
      <c r="C4" s="385"/>
      <c r="D4" s="267"/>
      <c r="E4" s="267"/>
    </row>
    <row r="5" ht="18">
      <c r="A5" s="43"/>
    </row>
    <row r="6" ht="15">
      <c r="A6" s="3" t="s">
        <v>305</v>
      </c>
    </row>
    <row r="7" spans="1:6" ht="25.5">
      <c r="A7" s="1" t="s">
        <v>343</v>
      </c>
      <c r="B7" s="2" t="s">
        <v>320</v>
      </c>
      <c r="C7" s="217">
        <v>2018</v>
      </c>
      <c r="D7" s="217">
        <v>2019</v>
      </c>
      <c r="E7" s="217">
        <v>2020</v>
      </c>
      <c r="F7" s="217">
        <v>2021</v>
      </c>
    </row>
    <row r="8" spans="1:6" ht="15" customHeight="1">
      <c r="A8" s="27" t="s">
        <v>515</v>
      </c>
      <c r="B8" s="5" t="s">
        <v>516</v>
      </c>
      <c r="C8" s="76">
        <v>51902</v>
      </c>
      <c r="D8" s="220">
        <v>50700</v>
      </c>
      <c r="E8" s="220">
        <v>50700</v>
      </c>
      <c r="F8" s="220">
        <v>50700</v>
      </c>
    </row>
    <row r="9" spans="1:6" ht="15" customHeight="1">
      <c r="A9" s="4" t="s">
        <v>517</v>
      </c>
      <c r="B9" s="5" t="s">
        <v>518</v>
      </c>
      <c r="C9" s="76"/>
      <c r="D9" s="220"/>
      <c r="E9" s="220"/>
      <c r="F9" s="220"/>
    </row>
    <row r="10" spans="1:6" ht="15" customHeight="1">
      <c r="A10" s="4" t="s">
        <v>519</v>
      </c>
      <c r="B10" s="5" t="s">
        <v>520</v>
      </c>
      <c r="C10" s="76">
        <v>16044</v>
      </c>
      <c r="D10" s="220">
        <v>16000</v>
      </c>
      <c r="E10" s="220">
        <v>15900</v>
      </c>
      <c r="F10" s="220">
        <v>15800</v>
      </c>
    </row>
    <row r="11" spans="1:6" ht="15" customHeight="1">
      <c r="A11" s="4" t="s">
        <v>521</v>
      </c>
      <c r="B11" s="5" t="s">
        <v>522</v>
      </c>
      <c r="C11" s="76">
        <v>1992</v>
      </c>
      <c r="D11" s="220">
        <v>1813</v>
      </c>
      <c r="E11" s="220">
        <v>1813</v>
      </c>
      <c r="F11" s="220">
        <v>1813</v>
      </c>
    </row>
    <row r="12" spans="1:6" ht="15" customHeight="1">
      <c r="A12" s="4" t="s">
        <v>523</v>
      </c>
      <c r="B12" s="5" t="s">
        <v>524</v>
      </c>
      <c r="C12" s="76"/>
      <c r="D12" s="220"/>
      <c r="E12" s="220"/>
      <c r="F12" s="220"/>
    </row>
    <row r="13" spans="1:6" ht="15" customHeight="1">
      <c r="A13" s="4" t="s">
        <v>525</v>
      </c>
      <c r="B13" s="5" t="s">
        <v>526</v>
      </c>
      <c r="C13" s="76">
        <v>13964</v>
      </c>
      <c r="D13" s="220"/>
      <c r="E13" s="220"/>
      <c r="F13" s="220"/>
    </row>
    <row r="14" spans="1:6" ht="15" customHeight="1">
      <c r="A14" s="6" t="s">
        <v>722</v>
      </c>
      <c r="B14" s="7" t="s">
        <v>527</v>
      </c>
      <c r="C14" s="77">
        <f>SUM(C8:C13)</f>
        <v>83902</v>
      </c>
      <c r="D14" s="77">
        <f>SUM(D8:D13)</f>
        <v>68513</v>
      </c>
      <c r="E14" s="77">
        <f>SUM(E8:E13)</f>
        <v>68413</v>
      </c>
      <c r="F14" s="77">
        <f>SUM(F8:F13)</f>
        <v>68313</v>
      </c>
    </row>
    <row r="15" spans="1:6" ht="15" customHeight="1">
      <c r="A15" s="4" t="s">
        <v>528</v>
      </c>
      <c r="B15" s="5" t="s">
        <v>529</v>
      </c>
      <c r="C15" s="76"/>
      <c r="D15" s="220"/>
      <c r="E15" s="220"/>
      <c r="F15" s="220"/>
    </row>
    <row r="16" spans="1:6" ht="15" customHeight="1">
      <c r="A16" s="4" t="s">
        <v>530</v>
      </c>
      <c r="B16" s="5" t="s">
        <v>531</v>
      </c>
      <c r="C16" s="76"/>
      <c r="D16" s="220"/>
      <c r="E16" s="220"/>
      <c r="F16" s="220"/>
    </row>
    <row r="17" spans="1:6" ht="15" customHeight="1">
      <c r="A17" s="4" t="s">
        <v>685</v>
      </c>
      <c r="B17" s="5" t="s">
        <v>532</v>
      </c>
      <c r="C17" s="76"/>
      <c r="D17" s="220"/>
      <c r="E17" s="220"/>
      <c r="F17" s="220"/>
    </row>
    <row r="18" spans="1:6" ht="15" customHeight="1">
      <c r="A18" s="4" t="s">
        <v>686</v>
      </c>
      <c r="B18" s="5" t="s">
        <v>533</v>
      </c>
      <c r="C18" s="76"/>
      <c r="D18" s="220"/>
      <c r="E18" s="220"/>
      <c r="F18" s="220"/>
    </row>
    <row r="19" spans="1:6" ht="15" customHeight="1">
      <c r="A19" s="4" t="s">
        <v>687</v>
      </c>
      <c r="B19" s="5" t="s">
        <v>534</v>
      </c>
      <c r="C19" s="76">
        <v>75969</v>
      </c>
      <c r="D19" s="220">
        <v>20500</v>
      </c>
      <c r="E19" s="220">
        <v>21000</v>
      </c>
      <c r="F19" s="220">
        <v>21500</v>
      </c>
    </row>
    <row r="20" spans="1:6" ht="15" customHeight="1">
      <c r="A20" s="35" t="s">
        <v>723</v>
      </c>
      <c r="B20" s="45" t="s">
        <v>535</v>
      </c>
      <c r="C20" s="77">
        <f>SUM(C14:C19)</f>
        <v>159871</v>
      </c>
      <c r="D20" s="77">
        <f>SUM(D14:D19)</f>
        <v>89013</v>
      </c>
      <c r="E20" s="77">
        <f>SUM(E14:E19)</f>
        <v>89413</v>
      </c>
      <c r="F20" s="77">
        <f>SUM(F14:F19)</f>
        <v>89813</v>
      </c>
    </row>
    <row r="21" spans="1:6" ht="15" customHeight="1">
      <c r="A21" s="4" t="s">
        <v>691</v>
      </c>
      <c r="B21" s="5" t="s">
        <v>544</v>
      </c>
      <c r="C21" s="76"/>
      <c r="D21" s="220"/>
      <c r="E21" s="220"/>
      <c r="F21" s="220"/>
    </row>
    <row r="22" spans="1:6" ht="15" customHeight="1">
      <c r="A22" s="4" t="s">
        <v>692</v>
      </c>
      <c r="B22" s="5" t="s">
        <v>545</v>
      </c>
      <c r="C22" s="76"/>
      <c r="D22" s="220"/>
      <c r="E22" s="220"/>
      <c r="F22" s="220"/>
    </row>
    <row r="23" spans="1:6" ht="15" customHeight="1">
      <c r="A23" s="6" t="s">
        <v>725</v>
      </c>
      <c r="B23" s="7" t="s">
        <v>546</v>
      </c>
      <c r="C23" s="76"/>
      <c r="D23" s="220"/>
      <c r="E23" s="220"/>
      <c r="F23" s="220"/>
    </row>
    <row r="24" spans="1:6" ht="15" customHeight="1">
      <c r="A24" s="4" t="s">
        <v>693</v>
      </c>
      <c r="B24" s="5" t="s">
        <v>547</v>
      </c>
      <c r="C24" s="76"/>
      <c r="D24" s="220"/>
      <c r="E24" s="220"/>
      <c r="F24" s="220"/>
    </row>
    <row r="25" spans="1:6" ht="15" customHeight="1">
      <c r="A25" s="4" t="s">
        <v>694</v>
      </c>
      <c r="B25" s="5" t="s">
        <v>548</v>
      </c>
      <c r="C25" s="76"/>
      <c r="D25" s="220"/>
      <c r="E25" s="220"/>
      <c r="F25" s="220"/>
    </row>
    <row r="26" spans="1:6" ht="15" customHeight="1">
      <c r="A26" s="4" t="s">
        <v>695</v>
      </c>
      <c r="B26" s="5" t="s">
        <v>549</v>
      </c>
      <c r="C26" s="76">
        <v>3412</v>
      </c>
      <c r="D26" s="220">
        <v>3000</v>
      </c>
      <c r="E26" s="220">
        <v>3000</v>
      </c>
      <c r="F26" s="220">
        <v>3000</v>
      </c>
    </row>
    <row r="27" spans="1:6" ht="15" customHeight="1">
      <c r="A27" s="4" t="s">
        <v>696</v>
      </c>
      <c r="B27" s="5" t="s">
        <v>550</v>
      </c>
      <c r="C27" s="76">
        <v>35984</v>
      </c>
      <c r="D27" s="220">
        <v>25000</v>
      </c>
      <c r="E27" s="220">
        <v>27000</v>
      </c>
      <c r="F27" s="220">
        <v>27000</v>
      </c>
    </row>
    <row r="28" spans="1:6" ht="15" customHeight="1">
      <c r="A28" s="4" t="s">
        <v>697</v>
      </c>
      <c r="B28" s="5" t="s">
        <v>551</v>
      </c>
      <c r="C28" s="76"/>
      <c r="D28" s="220"/>
      <c r="E28" s="220"/>
      <c r="F28" s="220"/>
    </row>
    <row r="29" spans="1:6" ht="15" customHeight="1">
      <c r="A29" s="4" t="s">
        <v>552</v>
      </c>
      <c r="B29" s="5" t="s">
        <v>553</v>
      </c>
      <c r="C29" s="76"/>
      <c r="D29" s="220"/>
      <c r="E29" s="220"/>
      <c r="F29" s="220"/>
    </row>
    <row r="30" spans="1:6" ht="15" customHeight="1">
      <c r="A30" s="4" t="s">
        <v>698</v>
      </c>
      <c r="B30" s="5" t="s">
        <v>554</v>
      </c>
      <c r="C30" s="76">
        <v>3183</v>
      </c>
      <c r="D30" s="220">
        <v>3100</v>
      </c>
      <c r="E30" s="220">
        <v>3100</v>
      </c>
      <c r="F30" s="220">
        <v>3100</v>
      </c>
    </row>
    <row r="31" spans="1:6" ht="15" customHeight="1">
      <c r="A31" s="4" t="s">
        <v>699</v>
      </c>
      <c r="B31" s="5" t="s">
        <v>555</v>
      </c>
      <c r="C31" s="76"/>
      <c r="D31" s="220"/>
      <c r="E31" s="220"/>
      <c r="F31" s="220"/>
    </row>
    <row r="32" spans="1:6" ht="15" customHeight="1">
      <c r="A32" s="6" t="s">
        <v>726</v>
      </c>
      <c r="B32" s="7" t="s">
        <v>556</v>
      </c>
      <c r="C32" s="77">
        <f>SUM(C27:C31)</f>
        <v>39167</v>
      </c>
      <c r="D32" s="77">
        <f>SUM(D27:D31)</f>
        <v>28100</v>
      </c>
      <c r="E32" s="77">
        <f>SUM(E27:E31)</f>
        <v>30100</v>
      </c>
      <c r="F32" s="77">
        <f>SUM(F27:F31)</f>
        <v>30100</v>
      </c>
    </row>
    <row r="33" spans="1:6" ht="15" customHeight="1">
      <c r="A33" s="4" t="s">
        <v>700</v>
      </c>
      <c r="B33" s="5" t="s">
        <v>557</v>
      </c>
      <c r="C33" s="76">
        <v>206</v>
      </c>
      <c r="D33" s="220"/>
      <c r="E33" s="220"/>
      <c r="F33" s="220"/>
    </row>
    <row r="34" spans="1:6" ht="15" customHeight="1">
      <c r="A34" s="35" t="s">
        <v>727</v>
      </c>
      <c r="B34" s="45" t="s">
        <v>558</v>
      </c>
      <c r="C34" s="77">
        <f>SUM(C23,C24,C25,C26,C32,C33)</f>
        <v>42785</v>
      </c>
      <c r="D34" s="77">
        <f>SUM(D23,D24,D25,D26,D32,D33)</f>
        <v>31100</v>
      </c>
      <c r="E34" s="77">
        <f>SUM(E23,E24,E25,E26,E32,E33)</f>
        <v>33100</v>
      </c>
      <c r="F34" s="77">
        <f>SUM(F23,F24,F25,F26,F32,F33)</f>
        <v>33100</v>
      </c>
    </row>
    <row r="35" spans="1:6" ht="15" customHeight="1">
      <c r="A35" s="11" t="s">
        <v>559</v>
      </c>
      <c r="B35" s="5" t="s">
        <v>560</v>
      </c>
      <c r="C35" s="76"/>
      <c r="D35" s="220"/>
      <c r="E35" s="220"/>
      <c r="F35" s="220"/>
    </row>
    <row r="36" spans="1:6" ht="15" customHeight="1">
      <c r="A36" s="11" t="s">
        <v>701</v>
      </c>
      <c r="B36" s="5" t="s">
        <v>561</v>
      </c>
      <c r="C36" s="76">
        <v>771</v>
      </c>
      <c r="D36" s="220"/>
      <c r="E36" s="220"/>
      <c r="F36" s="220"/>
    </row>
    <row r="37" spans="1:6" ht="15" customHeight="1">
      <c r="A37" s="11" t="s">
        <v>702</v>
      </c>
      <c r="B37" s="5" t="s">
        <v>562</v>
      </c>
      <c r="C37" s="76">
        <v>549</v>
      </c>
      <c r="D37" s="220"/>
      <c r="E37" s="220"/>
      <c r="F37" s="220"/>
    </row>
    <row r="38" spans="1:6" ht="15" customHeight="1">
      <c r="A38" s="11" t="s">
        <v>703</v>
      </c>
      <c r="B38" s="5" t="s">
        <v>563</v>
      </c>
      <c r="C38" s="76">
        <v>3462</v>
      </c>
      <c r="D38" s="220">
        <v>4500</v>
      </c>
      <c r="E38" s="220">
        <v>4500</v>
      </c>
      <c r="F38" s="220">
        <v>4500</v>
      </c>
    </row>
    <row r="39" spans="1:6" ht="15" customHeight="1">
      <c r="A39" s="11" t="s">
        <v>564</v>
      </c>
      <c r="B39" s="5" t="s">
        <v>565</v>
      </c>
      <c r="C39" s="76"/>
      <c r="D39" s="220"/>
      <c r="E39" s="220"/>
      <c r="F39" s="220"/>
    </row>
    <row r="40" spans="1:6" ht="15" customHeight="1">
      <c r="A40" s="11" t="s">
        <v>566</v>
      </c>
      <c r="B40" s="5" t="s">
        <v>567</v>
      </c>
      <c r="C40" s="76"/>
      <c r="D40" s="220"/>
      <c r="E40" s="220"/>
      <c r="F40" s="220"/>
    </row>
    <row r="41" spans="1:6" ht="15" customHeight="1">
      <c r="A41" s="11" t="s">
        <v>568</v>
      </c>
      <c r="B41" s="5" t="s">
        <v>569</v>
      </c>
      <c r="C41" s="76"/>
      <c r="D41" s="220"/>
      <c r="E41" s="220"/>
      <c r="F41" s="220"/>
    </row>
    <row r="42" spans="1:6" ht="15" customHeight="1">
      <c r="A42" s="11" t="s">
        <v>704</v>
      </c>
      <c r="B42" s="5" t="s">
        <v>570</v>
      </c>
      <c r="C42" s="76">
        <v>5</v>
      </c>
      <c r="D42" s="220"/>
      <c r="E42" s="220"/>
      <c r="F42" s="220"/>
    </row>
    <row r="43" spans="1:6" ht="15" customHeight="1">
      <c r="A43" s="11" t="s">
        <v>705</v>
      </c>
      <c r="B43" s="5" t="s">
        <v>571</v>
      </c>
      <c r="C43" s="76"/>
      <c r="D43" s="220"/>
      <c r="E43" s="220"/>
      <c r="F43" s="220"/>
    </row>
    <row r="44" spans="1:6" ht="15" customHeight="1">
      <c r="A44" s="11" t="s">
        <v>706</v>
      </c>
      <c r="B44" s="5" t="s">
        <v>572</v>
      </c>
      <c r="C44" s="76">
        <v>7067</v>
      </c>
      <c r="D44" s="220"/>
      <c r="E44" s="220"/>
      <c r="F44" s="220"/>
    </row>
    <row r="45" spans="1:6" ht="15" customHeight="1">
      <c r="A45" s="44" t="s">
        <v>728</v>
      </c>
      <c r="B45" s="45" t="s">
        <v>573</v>
      </c>
      <c r="C45" s="77">
        <f>SUM(C35:C44)</f>
        <v>11854</v>
      </c>
      <c r="D45" s="77">
        <f>SUM(D35:D44)</f>
        <v>4500</v>
      </c>
      <c r="E45" s="77">
        <f>SUM(E35:E44)</f>
        <v>4500</v>
      </c>
      <c r="F45" s="77">
        <f>SUM(F35:F44)</f>
        <v>4500</v>
      </c>
    </row>
    <row r="46" spans="1:6" ht="15" customHeight="1">
      <c r="A46" s="11" t="s">
        <v>582</v>
      </c>
      <c r="B46" s="5" t="s">
        <v>583</v>
      </c>
      <c r="C46" s="76"/>
      <c r="D46" s="220"/>
      <c r="E46" s="220"/>
      <c r="F46" s="220"/>
    </row>
    <row r="47" spans="1:6" ht="15" customHeight="1">
      <c r="A47" s="4" t="s">
        <v>710</v>
      </c>
      <c r="B47" s="5" t="s">
        <v>584</v>
      </c>
      <c r="C47" s="76"/>
      <c r="D47" s="220"/>
      <c r="E47" s="220"/>
      <c r="F47" s="220"/>
    </row>
    <row r="48" spans="1:6" ht="15" customHeight="1">
      <c r="A48" s="11" t="s">
        <v>711</v>
      </c>
      <c r="B48" s="5" t="s">
        <v>585</v>
      </c>
      <c r="C48" s="76">
        <v>4576</v>
      </c>
      <c r="D48" s="220"/>
      <c r="E48" s="220"/>
      <c r="F48" s="220"/>
    </row>
    <row r="49" spans="1:6" ht="15" customHeight="1">
      <c r="A49" s="35" t="s">
        <v>730</v>
      </c>
      <c r="B49" s="45" t="s">
        <v>586</v>
      </c>
      <c r="C49" s="76">
        <f>SUM(C46:C48)</f>
        <v>4576</v>
      </c>
      <c r="D49" s="76">
        <f>SUM(D46:D48)</f>
        <v>0</v>
      </c>
      <c r="E49" s="76">
        <f>SUM(E46:E48)</f>
        <v>0</v>
      </c>
      <c r="F49" s="76">
        <f>SUM(F46:F48)</f>
        <v>0</v>
      </c>
    </row>
    <row r="50" spans="1:6" ht="15" customHeight="1">
      <c r="A50" s="48" t="s">
        <v>323</v>
      </c>
      <c r="B50" s="52"/>
      <c r="C50" s="77">
        <f>C20+C34+C45+C49</f>
        <v>219086</v>
      </c>
      <c r="D50" s="77">
        <f>D20+D34+D45+D49</f>
        <v>124613</v>
      </c>
      <c r="E50" s="77">
        <f>E20+E34+E45+E49</f>
        <v>127013</v>
      </c>
      <c r="F50" s="77">
        <f>F20+F34+F45+F49</f>
        <v>127413</v>
      </c>
    </row>
    <row r="51" spans="1:6" ht="15" customHeight="1">
      <c r="A51" s="4" t="s">
        <v>536</v>
      </c>
      <c r="B51" s="5" t="s">
        <v>537</v>
      </c>
      <c r="C51" s="76"/>
      <c r="D51" s="220"/>
      <c r="E51" s="220"/>
      <c r="F51" s="220"/>
    </row>
    <row r="52" spans="1:6" ht="15" customHeight="1">
      <c r="A52" s="4" t="s">
        <v>538</v>
      </c>
      <c r="B52" s="5" t="s">
        <v>539</v>
      </c>
      <c r="C52" s="76"/>
      <c r="D52" s="220"/>
      <c r="E52" s="220"/>
      <c r="F52" s="220"/>
    </row>
    <row r="53" spans="1:6" ht="15" customHeight="1">
      <c r="A53" s="4" t="s">
        <v>688</v>
      </c>
      <c r="B53" s="5" t="s">
        <v>540</v>
      </c>
      <c r="C53" s="76"/>
      <c r="D53" s="220"/>
      <c r="E53" s="220"/>
      <c r="F53" s="220"/>
    </row>
    <row r="54" spans="1:6" ht="15" customHeight="1">
      <c r="A54" s="4" t="s">
        <v>689</v>
      </c>
      <c r="B54" s="5" t="s">
        <v>541</v>
      </c>
      <c r="C54" s="76"/>
      <c r="D54" s="220"/>
      <c r="E54" s="220"/>
      <c r="F54" s="220"/>
    </row>
    <row r="55" spans="1:6" ht="15" customHeight="1">
      <c r="A55" s="4" t="s">
        <v>690</v>
      </c>
      <c r="B55" s="5" t="s">
        <v>542</v>
      </c>
      <c r="C55" s="76"/>
      <c r="D55" s="220"/>
      <c r="E55" s="220"/>
      <c r="F55" s="220"/>
    </row>
    <row r="56" spans="1:6" ht="15" customHeight="1">
      <c r="A56" s="35" t="s">
        <v>724</v>
      </c>
      <c r="B56" s="45" t="s">
        <v>543</v>
      </c>
      <c r="C56" s="78">
        <f>SUM(C51:C55)</f>
        <v>0</v>
      </c>
      <c r="D56" s="78">
        <f>SUM(D51:D55)</f>
        <v>0</v>
      </c>
      <c r="E56" s="78">
        <f>SUM(E51:E55)</f>
        <v>0</v>
      </c>
      <c r="F56" s="78">
        <f>SUM(F51:F55)</f>
        <v>0</v>
      </c>
    </row>
    <row r="57" spans="1:6" ht="15" customHeight="1">
      <c r="A57" s="11" t="s">
        <v>707</v>
      </c>
      <c r="B57" s="5" t="s">
        <v>574</v>
      </c>
      <c r="C57" s="76"/>
      <c r="D57" s="220"/>
      <c r="E57" s="220"/>
      <c r="F57" s="220"/>
    </row>
    <row r="58" spans="1:6" ht="15" customHeight="1">
      <c r="A58" s="11" t="s">
        <v>708</v>
      </c>
      <c r="B58" s="5" t="s">
        <v>575</v>
      </c>
      <c r="C58" s="76">
        <v>0</v>
      </c>
      <c r="D58" s="220">
        <v>0</v>
      </c>
      <c r="E58" s="220">
        <v>0</v>
      </c>
      <c r="F58" s="220">
        <v>0</v>
      </c>
    </row>
    <row r="59" spans="1:6" ht="15" customHeight="1">
      <c r="A59" s="11" t="s">
        <v>576</v>
      </c>
      <c r="B59" s="5" t="s">
        <v>577</v>
      </c>
      <c r="C59" s="76"/>
      <c r="D59" s="220"/>
      <c r="E59" s="220"/>
      <c r="F59" s="220"/>
    </row>
    <row r="60" spans="1:6" ht="15" customHeight="1">
      <c r="A60" s="11" t="s">
        <v>709</v>
      </c>
      <c r="B60" s="5" t="s">
        <v>578</v>
      </c>
      <c r="C60" s="76"/>
      <c r="D60" s="220"/>
      <c r="E60" s="220"/>
      <c r="F60" s="220"/>
    </row>
    <row r="61" spans="1:6" ht="15" customHeight="1">
      <c r="A61" s="11" t="s">
        <v>579</v>
      </c>
      <c r="B61" s="5" t="s">
        <v>580</v>
      </c>
      <c r="C61" s="76"/>
      <c r="D61" s="220"/>
      <c r="E61" s="220"/>
      <c r="F61" s="220"/>
    </row>
    <row r="62" spans="1:6" ht="15" customHeight="1">
      <c r="A62" s="35" t="s">
        <v>729</v>
      </c>
      <c r="B62" s="45" t="s">
        <v>581</v>
      </c>
      <c r="C62" s="78">
        <f>SUM(C58:C61)</f>
        <v>0</v>
      </c>
      <c r="D62" s="78">
        <f>SUM(D58:D61)</f>
        <v>0</v>
      </c>
      <c r="E62" s="78">
        <f>SUM(E58:E61)</f>
        <v>0</v>
      </c>
      <c r="F62" s="78">
        <f>SUM(F58:F61)</f>
        <v>0</v>
      </c>
    </row>
    <row r="63" spans="1:6" ht="15" customHeight="1">
      <c r="A63" s="11" t="s">
        <v>587</v>
      </c>
      <c r="B63" s="5" t="s">
        <v>588</v>
      </c>
      <c r="C63" s="76"/>
      <c r="D63" s="220"/>
      <c r="E63" s="220"/>
      <c r="F63" s="220"/>
    </row>
    <row r="64" spans="1:6" ht="15" customHeight="1">
      <c r="A64" s="4" t="s">
        <v>712</v>
      </c>
      <c r="B64" s="5" t="s">
        <v>589</v>
      </c>
      <c r="C64" s="76"/>
      <c r="D64" s="220"/>
      <c r="E64" s="220"/>
      <c r="F64" s="220"/>
    </row>
    <row r="65" spans="1:6" ht="15" customHeight="1">
      <c r="A65" s="11" t="s">
        <v>713</v>
      </c>
      <c r="B65" s="5" t="s">
        <v>590</v>
      </c>
      <c r="C65" s="76"/>
      <c r="D65" s="220"/>
      <c r="E65" s="220"/>
      <c r="F65" s="220"/>
    </row>
    <row r="66" spans="1:6" ht="15" customHeight="1">
      <c r="A66" s="35" t="s">
        <v>732</v>
      </c>
      <c r="B66" s="45" t="s">
        <v>591</v>
      </c>
      <c r="C66" s="76"/>
      <c r="D66" s="220"/>
      <c r="E66" s="220"/>
      <c r="F66" s="220"/>
    </row>
    <row r="67" spans="1:6" ht="15" customHeight="1">
      <c r="A67" s="48" t="s">
        <v>324</v>
      </c>
      <c r="B67" s="52"/>
      <c r="C67" s="78">
        <f>C56+C62+C66</f>
        <v>0</v>
      </c>
      <c r="D67" s="78">
        <f>D56+D62+D66</f>
        <v>0</v>
      </c>
      <c r="E67" s="78">
        <f>E56+E62+E66</f>
        <v>0</v>
      </c>
      <c r="F67" s="78">
        <f>F56+F62+F66</f>
        <v>0</v>
      </c>
    </row>
    <row r="68" spans="1:6" ht="15.75">
      <c r="A68" s="42" t="s">
        <v>731</v>
      </c>
      <c r="B68" s="31" t="s">
        <v>592</v>
      </c>
      <c r="C68" s="92">
        <f>C50+C67</f>
        <v>219086</v>
      </c>
      <c r="D68" s="92">
        <f>D50+D67</f>
        <v>124613</v>
      </c>
      <c r="E68" s="92">
        <f>E50+E67</f>
        <v>127013</v>
      </c>
      <c r="F68" s="92">
        <f>F50+F67</f>
        <v>127413</v>
      </c>
    </row>
    <row r="69" spans="1:6" ht="15.75">
      <c r="A69" s="67" t="s">
        <v>325</v>
      </c>
      <c r="B69" s="66"/>
      <c r="C69" s="76"/>
      <c r="D69" s="220"/>
      <c r="E69" s="220"/>
      <c r="F69" s="220"/>
    </row>
    <row r="70" spans="1:6" ht="15.75">
      <c r="A70" s="67" t="s">
        <v>326</v>
      </c>
      <c r="B70" s="66"/>
      <c r="C70" s="76"/>
      <c r="D70" s="220"/>
      <c r="E70" s="220"/>
      <c r="F70" s="220"/>
    </row>
    <row r="71" spans="1:6" ht="15">
      <c r="A71" s="33" t="s">
        <v>714</v>
      </c>
      <c r="B71" s="4" t="s">
        <v>593</v>
      </c>
      <c r="C71" s="76"/>
      <c r="D71" s="220"/>
      <c r="E71" s="220"/>
      <c r="F71" s="220"/>
    </row>
    <row r="72" spans="1:6" ht="15">
      <c r="A72" s="11" t="s">
        <v>594</v>
      </c>
      <c r="B72" s="4" t="s">
        <v>595</v>
      </c>
      <c r="C72" s="76"/>
      <c r="D72" s="220"/>
      <c r="E72" s="220"/>
      <c r="F72" s="220"/>
    </row>
    <row r="73" spans="1:6" ht="15">
      <c r="A73" s="33" t="s">
        <v>715</v>
      </c>
      <c r="B73" s="4" t="s">
        <v>596</v>
      </c>
      <c r="C73" s="76"/>
      <c r="D73" s="220"/>
      <c r="E73" s="220"/>
      <c r="F73" s="220"/>
    </row>
    <row r="74" spans="1:6" ht="15">
      <c r="A74" s="13" t="s">
        <v>733</v>
      </c>
      <c r="B74" s="6" t="s">
        <v>597</v>
      </c>
      <c r="C74" s="76"/>
      <c r="D74" s="220"/>
      <c r="E74" s="220"/>
      <c r="F74" s="220"/>
    </row>
    <row r="75" spans="1:6" ht="15">
      <c r="A75" s="11" t="s">
        <v>716</v>
      </c>
      <c r="B75" s="4" t="s">
        <v>598</v>
      </c>
      <c r="C75" s="76"/>
      <c r="D75" s="220"/>
      <c r="E75" s="220"/>
      <c r="F75" s="220"/>
    </row>
    <row r="76" spans="1:6" ht="15">
      <c r="A76" s="33" t="s">
        <v>599</v>
      </c>
      <c r="B76" s="4" t="s">
        <v>600</v>
      </c>
      <c r="C76" s="76"/>
      <c r="D76" s="220"/>
      <c r="E76" s="220"/>
      <c r="F76" s="220"/>
    </row>
    <row r="77" spans="1:6" ht="15">
      <c r="A77" s="11" t="s">
        <v>717</v>
      </c>
      <c r="B77" s="4" t="s">
        <v>601</v>
      </c>
      <c r="C77" s="76"/>
      <c r="D77" s="220"/>
      <c r="E77" s="220"/>
      <c r="F77" s="220"/>
    </row>
    <row r="78" spans="1:6" ht="15">
      <c r="A78" s="33" t="s">
        <v>602</v>
      </c>
      <c r="B78" s="4" t="s">
        <v>603</v>
      </c>
      <c r="C78" s="76"/>
      <c r="D78" s="220"/>
      <c r="E78" s="220"/>
      <c r="F78" s="220"/>
    </row>
    <row r="79" spans="1:6" ht="15">
      <c r="A79" s="12" t="s">
        <v>734</v>
      </c>
      <c r="B79" s="6" t="s">
        <v>604</v>
      </c>
      <c r="C79" s="76"/>
      <c r="D79" s="220"/>
      <c r="E79" s="220"/>
      <c r="F79" s="220"/>
    </row>
    <row r="80" spans="1:6" ht="15">
      <c r="A80" s="4" t="s">
        <v>748</v>
      </c>
      <c r="B80" s="4" t="s">
        <v>605</v>
      </c>
      <c r="C80" s="76">
        <v>96657</v>
      </c>
      <c r="D80" s="220">
        <v>16336</v>
      </c>
      <c r="E80" s="220">
        <v>13856</v>
      </c>
      <c r="F80" s="220">
        <v>13376</v>
      </c>
    </row>
    <row r="81" spans="1:6" ht="15">
      <c r="A81" s="4" t="s">
        <v>749</v>
      </c>
      <c r="B81" s="4" t="s">
        <v>605</v>
      </c>
      <c r="C81" s="76"/>
      <c r="D81" s="220"/>
      <c r="E81" s="220"/>
      <c r="F81" s="220"/>
    </row>
    <row r="82" spans="1:6" ht="15">
      <c r="A82" s="4" t="s">
        <v>746</v>
      </c>
      <c r="B82" s="4" t="s">
        <v>606</v>
      </c>
      <c r="C82" s="76"/>
      <c r="D82" s="220"/>
      <c r="E82" s="220"/>
      <c r="F82" s="220"/>
    </row>
    <row r="83" spans="1:6" ht="15">
      <c r="A83" s="4" t="s">
        <v>747</v>
      </c>
      <c r="B83" s="4" t="s">
        <v>606</v>
      </c>
      <c r="C83" s="76"/>
      <c r="D83" s="220"/>
      <c r="E83" s="220"/>
      <c r="F83" s="220"/>
    </row>
    <row r="84" spans="1:6" ht="15.75">
      <c r="A84" s="6" t="s">
        <v>735</v>
      </c>
      <c r="B84" s="6" t="s">
        <v>607</v>
      </c>
      <c r="C84" s="77">
        <f>SUM(C80:C83)</f>
        <v>96657</v>
      </c>
      <c r="D84" s="77">
        <v>63207</v>
      </c>
      <c r="E84" s="77">
        <f>SUM(E80:E83)</f>
        <v>13856</v>
      </c>
      <c r="F84" s="77">
        <f>SUM(F80:F83)</f>
        <v>13376</v>
      </c>
    </row>
    <row r="85" spans="1:6" ht="15">
      <c r="A85" s="33" t="s">
        <v>608</v>
      </c>
      <c r="B85" s="4" t="s">
        <v>609</v>
      </c>
      <c r="C85" s="76">
        <v>3134</v>
      </c>
      <c r="D85" s="220">
        <v>0</v>
      </c>
      <c r="E85" s="220">
        <v>0</v>
      </c>
      <c r="F85" s="220">
        <v>0</v>
      </c>
    </row>
    <row r="86" spans="1:6" ht="15">
      <c r="A86" s="33" t="s">
        <v>610</v>
      </c>
      <c r="B86" s="4" t="s">
        <v>611</v>
      </c>
      <c r="C86" s="76"/>
      <c r="D86" s="220"/>
      <c r="E86" s="220"/>
      <c r="F86" s="220"/>
    </row>
    <row r="87" spans="1:6" ht="15">
      <c r="A87" s="33" t="s">
        <v>612</v>
      </c>
      <c r="B87" s="4" t="s">
        <v>613</v>
      </c>
      <c r="C87" s="76"/>
      <c r="D87" s="220"/>
      <c r="E87" s="220"/>
      <c r="F87" s="220"/>
    </row>
    <row r="88" spans="1:6" ht="15">
      <c r="A88" s="33" t="s">
        <v>614</v>
      </c>
      <c r="B88" s="4" t="s">
        <v>615</v>
      </c>
      <c r="C88" s="76"/>
      <c r="D88" s="220"/>
      <c r="E88" s="220"/>
      <c r="F88" s="220"/>
    </row>
    <row r="89" spans="1:6" ht="15">
      <c r="A89" s="11" t="s">
        <v>718</v>
      </c>
      <c r="B89" s="4" t="s">
        <v>616</v>
      </c>
      <c r="C89" s="76"/>
      <c r="D89" s="220"/>
      <c r="E89" s="220"/>
      <c r="F89" s="220"/>
    </row>
    <row r="90" spans="1:6" ht="15">
      <c r="A90" s="13" t="s">
        <v>736</v>
      </c>
      <c r="B90" s="6" t="s">
        <v>617</v>
      </c>
      <c r="C90" s="76">
        <f>SUM(C74,C79,C84:C89)</f>
        <v>99791</v>
      </c>
      <c r="D90" s="220">
        <v>0</v>
      </c>
      <c r="E90" s="220">
        <v>0</v>
      </c>
      <c r="F90" s="220">
        <v>0</v>
      </c>
    </row>
    <row r="91" spans="1:6" ht="15">
      <c r="A91" s="11" t="s">
        <v>618</v>
      </c>
      <c r="B91" s="4" t="s">
        <v>619</v>
      </c>
      <c r="C91" s="76"/>
      <c r="D91" s="220"/>
      <c r="E91" s="220"/>
      <c r="F91" s="220"/>
    </row>
    <row r="92" spans="1:6" ht="15">
      <c r="A92" s="11" t="s">
        <v>620</v>
      </c>
      <c r="B92" s="4" t="s">
        <v>621</v>
      </c>
      <c r="C92" s="76"/>
      <c r="D92" s="220"/>
      <c r="E92" s="220"/>
      <c r="F92" s="220"/>
    </row>
    <row r="93" spans="1:6" ht="15">
      <c r="A93" s="33" t="s">
        <v>622</v>
      </c>
      <c r="B93" s="4" t="s">
        <v>623</v>
      </c>
      <c r="C93" s="76"/>
      <c r="D93" s="220"/>
      <c r="E93" s="220"/>
      <c r="F93" s="220"/>
    </row>
    <row r="94" spans="1:6" ht="15">
      <c r="A94" s="33" t="s">
        <v>719</v>
      </c>
      <c r="B94" s="4" t="s">
        <v>624</v>
      </c>
      <c r="C94" s="76"/>
      <c r="D94" s="220"/>
      <c r="E94" s="220"/>
      <c r="F94" s="220"/>
    </row>
    <row r="95" spans="1:6" ht="15">
      <c r="A95" s="12" t="s">
        <v>737</v>
      </c>
      <c r="B95" s="6" t="s">
        <v>625</v>
      </c>
      <c r="C95" s="76"/>
      <c r="D95" s="220"/>
      <c r="E95" s="220"/>
      <c r="F95" s="220"/>
    </row>
    <row r="96" spans="1:6" ht="15">
      <c r="A96" s="13" t="s">
        <v>626</v>
      </c>
      <c r="B96" s="6" t="s">
        <v>627</v>
      </c>
      <c r="C96" s="76"/>
      <c r="D96" s="220"/>
      <c r="E96" s="220"/>
      <c r="F96" s="220"/>
    </row>
    <row r="97" spans="1:6" ht="15.75">
      <c r="A97" s="36" t="s">
        <v>738</v>
      </c>
      <c r="B97" s="37" t="s">
        <v>628</v>
      </c>
      <c r="C97" s="77">
        <f>C90+C95+C96</f>
        <v>99791</v>
      </c>
      <c r="D97" s="379">
        <f>SUM(D80)</f>
        <v>16336</v>
      </c>
      <c r="E97" s="379">
        <f>E84</f>
        <v>13856</v>
      </c>
      <c r="F97" s="379">
        <f>F84</f>
        <v>13376</v>
      </c>
    </row>
    <row r="98" spans="1:6" ht="15.75">
      <c r="A98" s="39" t="s">
        <v>721</v>
      </c>
      <c r="B98" s="40"/>
      <c r="C98" s="77">
        <f>C50+C97</f>
        <v>318877</v>
      </c>
      <c r="D98" s="77">
        <f>D50+D97</f>
        <v>140949</v>
      </c>
      <c r="E98" s="77">
        <f>E50+E97</f>
        <v>140869</v>
      </c>
      <c r="F98" s="77">
        <f>F50+F97</f>
        <v>140789</v>
      </c>
    </row>
  </sheetData>
  <sheetProtection/>
  <mergeCells count="2">
    <mergeCell ref="A3:C3"/>
    <mergeCell ref="A4:C4"/>
  </mergeCells>
  <printOptions/>
  <pageMargins left="0.7" right="0.7" top="0.75" bottom="0.75" header="0.3" footer="0.3"/>
  <pageSetup horizontalDpi="600" verticalDpi="600" orientation="portrait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123"/>
  <sheetViews>
    <sheetView view="pageBreakPreview" zoomScale="60" zoomScalePageLayoutView="0" workbookViewId="0" topLeftCell="A1">
      <selection activeCell="C4" sqref="C4"/>
    </sheetView>
  </sheetViews>
  <sheetFormatPr defaultColWidth="9.140625" defaultRowHeight="15"/>
  <cols>
    <col min="1" max="1" width="105.140625" style="212" customWidth="1"/>
    <col min="2" max="2" width="9.140625" style="212" customWidth="1"/>
    <col min="3" max="3" width="17.140625" style="212" customWidth="1"/>
    <col min="4" max="4" width="15.57421875" style="212" customWidth="1"/>
    <col min="5" max="5" width="14.140625" style="212" customWidth="1"/>
    <col min="6" max="6" width="14.00390625" style="212" customWidth="1"/>
    <col min="7" max="16384" width="9.140625" style="212" customWidth="1"/>
  </cols>
  <sheetData>
    <row r="1" ht="15">
      <c r="A1" s="427" t="s">
        <v>225</v>
      </c>
    </row>
    <row r="2" spans="1:6" ht="21" customHeight="1">
      <c r="A2" s="394" t="s">
        <v>296</v>
      </c>
      <c r="B2" s="395"/>
      <c r="C2" s="395"/>
      <c r="D2" s="395"/>
      <c r="E2" s="395"/>
      <c r="F2" s="396"/>
    </row>
    <row r="3" spans="1:6" ht="18.75" customHeight="1">
      <c r="A3" s="385" t="s">
        <v>825</v>
      </c>
      <c r="B3" s="384"/>
      <c r="C3" s="384"/>
      <c r="D3" s="384"/>
      <c r="E3" s="384"/>
      <c r="F3" s="393"/>
    </row>
    <row r="4" ht="18">
      <c r="A4" s="213"/>
    </row>
    <row r="5" ht="15">
      <c r="A5" s="214" t="s">
        <v>824</v>
      </c>
    </row>
    <row r="6" spans="1:6" ht="25.5">
      <c r="A6" s="215" t="s">
        <v>343</v>
      </c>
      <c r="B6" s="216" t="s">
        <v>344</v>
      </c>
      <c r="C6" s="217">
        <v>2018</v>
      </c>
      <c r="D6" s="217">
        <v>2019</v>
      </c>
      <c r="E6" s="217">
        <v>2020</v>
      </c>
      <c r="F6" s="217">
        <v>2021</v>
      </c>
    </row>
    <row r="7" spans="1:6" ht="15">
      <c r="A7" s="218" t="s">
        <v>345</v>
      </c>
      <c r="B7" s="218" t="s">
        <v>346</v>
      </c>
      <c r="C7" s="73">
        <v>79909</v>
      </c>
      <c r="D7" s="219">
        <v>57700</v>
      </c>
      <c r="E7" s="219">
        <v>58800</v>
      </c>
      <c r="F7" s="220">
        <v>59900</v>
      </c>
    </row>
    <row r="8" spans="1:6" ht="15">
      <c r="A8" s="218" t="s">
        <v>347</v>
      </c>
      <c r="B8" s="221" t="s">
        <v>348</v>
      </c>
      <c r="C8" s="73"/>
      <c r="D8" s="219"/>
      <c r="E8" s="219"/>
      <c r="F8" s="220"/>
    </row>
    <row r="9" spans="1:6" ht="15">
      <c r="A9" s="218" t="s">
        <v>349</v>
      </c>
      <c r="B9" s="221" t="s">
        <v>350</v>
      </c>
      <c r="C9" s="73">
        <v>948</v>
      </c>
      <c r="D9" s="219"/>
      <c r="E9" s="219"/>
      <c r="F9" s="220"/>
    </row>
    <row r="10" spans="1:6" ht="15">
      <c r="A10" s="222" t="s">
        <v>351</v>
      </c>
      <c r="B10" s="221" t="s">
        <v>352</v>
      </c>
      <c r="C10" s="73">
        <v>523</v>
      </c>
      <c r="D10" s="219">
        <v>1210</v>
      </c>
      <c r="E10" s="219">
        <v>1210</v>
      </c>
      <c r="F10" s="220">
        <v>1210</v>
      </c>
    </row>
    <row r="11" spans="1:6" ht="15">
      <c r="A11" s="222" t="s">
        <v>353</v>
      </c>
      <c r="B11" s="221" t="s">
        <v>354</v>
      </c>
      <c r="C11" s="73"/>
      <c r="D11" s="219"/>
      <c r="E11" s="219"/>
      <c r="F11" s="220"/>
    </row>
    <row r="12" spans="1:6" ht="15">
      <c r="A12" s="222" t="s">
        <v>355</v>
      </c>
      <c r="B12" s="221" t="s">
        <v>356</v>
      </c>
      <c r="C12" s="73"/>
      <c r="D12" s="219"/>
      <c r="E12" s="219"/>
      <c r="F12" s="220"/>
    </row>
    <row r="13" spans="1:6" ht="15">
      <c r="A13" s="222" t="s">
        <v>357</v>
      </c>
      <c r="B13" s="221" t="s">
        <v>358</v>
      </c>
      <c r="C13" s="73">
        <v>2108</v>
      </c>
      <c r="D13" s="219">
        <v>2000</v>
      </c>
      <c r="E13" s="219">
        <v>2000</v>
      </c>
      <c r="F13" s="220">
        <v>2000</v>
      </c>
    </row>
    <row r="14" spans="1:6" ht="15">
      <c r="A14" s="222" t="s">
        <v>359</v>
      </c>
      <c r="B14" s="221" t="s">
        <v>360</v>
      </c>
      <c r="C14" s="73"/>
      <c r="D14" s="219"/>
      <c r="E14" s="219"/>
      <c r="F14" s="220"/>
    </row>
    <row r="15" spans="1:6" ht="15">
      <c r="A15" s="223" t="s">
        <v>361</v>
      </c>
      <c r="B15" s="221" t="s">
        <v>362</v>
      </c>
      <c r="C15" s="73">
        <v>1075</v>
      </c>
      <c r="D15" s="219">
        <v>1100</v>
      </c>
      <c r="E15" s="219">
        <v>1100</v>
      </c>
      <c r="F15" s="220">
        <v>1100</v>
      </c>
    </row>
    <row r="16" spans="1:6" ht="15">
      <c r="A16" s="223" t="s">
        <v>363</v>
      </c>
      <c r="B16" s="221" t="s">
        <v>364</v>
      </c>
      <c r="C16" s="73"/>
      <c r="D16" s="219"/>
      <c r="E16" s="219"/>
      <c r="F16" s="220"/>
    </row>
    <row r="17" spans="1:6" ht="15">
      <c r="A17" s="223" t="s">
        <v>365</v>
      </c>
      <c r="B17" s="221" t="s">
        <v>366</v>
      </c>
      <c r="C17" s="73"/>
      <c r="D17" s="219"/>
      <c r="E17" s="219"/>
      <c r="F17" s="220"/>
    </row>
    <row r="18" spans="1:6" ht="15">
      <c r="A18" s="223" t="s">
        <v>367</v>
      </c>
      <c r="B18" s="221" t="s">
        <v>368</v>
      </c>
      <c r="C18" s="73"/>
      <c r="D18" s="219"/>
      <c r="E18" s="219"/>
      <c r="F18" s="220"/>
    </row>
    <row r="19" spans="1:6" ht="15">
      <c r="A19" s="223" t="s">
        <v>651</v>
      </c>
      <c r="B19" s="221" t="s">
        <v>369</v>
      </c>
      <c r="C19" s="73">
        <v>1588</v>
      </c>
      <c r="D19" s="219"/>
      <c r="E19" s="219"/>
      <c r="F19" s="220"/>
    </row>
    <row r="20" spans="1:6" ht="15">
      <c r="A20" s="224" t="s">
        <v>629</v>
      </c>
      <c r="B20" s="225" t="s">
        <v>370</v>
      </c>
      <c r="C20" s="226">
        <f>SUM(C7:C19)</f>
        <v>86151</v>
      </c>
      <c r="D20" s="226">
        <f>SUM(D7:D19)</f>
        <v>62010</v>
      </c>
      <c r="E20" s="226">
        <f>SUM(E7:E19)</f>
        <v>63110</v>
      </c>
      <c r="F20" s="226">
        <f>SUM(F7:F19)</f>
        <v>64210</v>
      </c>
    </row>
    <row r="21" spans="1:6" ht="15">
      <c r="A21" s="223" t="s">
        <v>371</v>
      </c>
      <c r="B21" s="221" t="s">
        <v>372</v>
      </c>
      <c r="C21" s="73">
        <v>10685</v>
      </c>
      <c r="D21" s="219">
        <v>10849</v>
      </c>
      <c r="E21" s="219">
        <v>10849</v>
      </c>
      <c r="F21" s="220">
        <v>10849</v>
      </c>
    </row>
    <row r="22" spans="1:6" ht="15">
      <c r="A22" s="223" t="s">
        <v>373</v>
      </c>
      <c r="B22" s="221" t="s">
        <v>374</v>
      </c>
      <c r="C22" s="73">
        <v>536</v>
      </c>
      <c r="D22" s="219"/>
      <c r="E22" s="219"/>
      <c r="F22" s="220"/>
    </row>
    <row r="23" spans="1:6" ht="15">
      <c r="A23" s="227" t="s">
        <v>375</v>
      </c>
      <c r="B23" s="221" t="s">
        <v>376</v>
      </c>
      <c r="C23" s="73">
        <v>991</v>
      </c>
      <c r="D23" s="219"/>
      <c r="E23" s="219"/>
      <c r="F23" s="220"/>
    </row>
    <row r="24" spans="1:6" ht="15">
      <c r="A24" s="228" t="s">
        <v>630</v>
      </c>
      <c r="B24" s="225" t="s">
        <v>377</v>
      </c>
      <c r="C24" s="74">
        <f>SUM(C21:C23)</f>
        <v>12212</v>
      </c>
      <c r="D24" s="226">
        <f>SUM(D21:D22)</f>
        <v>10849</v>
      </c>
      <c r="E24" s="226">
        <f>SUM(E21:E22)</f>
        <v>10849</v>
      </c>
      <c r="F24" s="226">
        <f>SUM(F21:F22)</f>
        <v>10849</v>
      </c>
    </row>
    <row r="25" spans="1:6" ht="15">
      <c r="A25" s="229" t="s">
        <v>681</v>
      </c>
      <c r="B25" s="230" t="s">
        <v>378</v>
      </c>
      <c r="C25" s="226">
        <f>C20+C24</f>
        <v>98363</v>
      </c>
      <c r="D25" s="226">
        <f>D20+D24</f>
        <v>72859</v>
      </c>
      <c r="E25" s="226">
        <f>E20+E24</f>
        <v>73959</v>
      </c>
      <c r="F25" s="226">
        <f>F20+F24</f>
        <v>75059</v>
      </c>
    </row>
    <row r="26" spans="1:6" ht="15">
      <c r="A26" s="231" t="s">
        <v>652</v>
      </c>
      <c r="B26" s="230" t="s">
        <v>379</v>
      </c>
      <c r="C26" s="74">
        <v>16954</v>
      </c>
      <c r="D26" s="219">
        <v>12386</v>
      </c>
      <c r="E26" s="219">
        <v>12573</v>
      </c>
      <c r="F26" s="220">
        <v>12760</v>
      </c>
    </row>
    <row r="27" spans="1:6" ht="15">
      <c r="A27" s="223" t="s">
        <v>380</v>
      </c>
      <c r="B27" s="221" t="s">
        <v>381</v>
      </c>
      <c r="C27" s="73">
        <v>36</v>
      </c>
      <c r="D27" s="219"/>
      <c r="E27" s="219"/>
      <c r="F27" s="220"/>
    </row>
    <row r="28" spans="1:6" ht="15">
      <c r="A28" s="223" t="s">
        <v>382</v>
      </c>
      <c r="B28" s="221" t="s">
        <v>383</v>
      </c>
      <c r="C28" s="73">
        <v>9551</v>
      </c>
      <c r="D28" s="219">
        <v>4200</v>
      </c>
      <c r="E28" s="219">
        <v>4300</v>
      </c>
      <c r="F28" s="220">
        <v>4400</v>
      </c>
    </row>
    <row r="29" spans="1:6" ht="15">
      <c r="A29" s="223" t="s">
        <v>384</v>
      </c>
      <c r="B29" s="221" t="s">
        <v>385</v>
      </c>
      <c r="C29" s="73"/>
      <c r="D29" s="219"/>
      <c r="E29" s="219"/>
      <c r="F29" s="220"/>
    </row>
    <row r="30" spans="1:6" ht="15">
      <c r="A30" s="228" t="s">
        <v>631</v>
      </c>
      <c r="B30" s="225" t="s">
        <v>386</v>
      </c>
      <c r="C30" s="74">
        <f>SUM(C27:C29)</f>
        <v>9587</v>
      </c>
      <c r="D30" s="219">
        <f>SUM(D28:D29)</f>
        <v>4200</v>
      </c>
      <c r="E30" s="219">
        <f>SUM(E28:E29)</f>
        <v>4300</v>
      </c>
      <c r="F30" s="219">
        <f>SUM(F28:F29)</f>
        <v>4400</v>
      </c>
    </row>
    <row r="31" spans="1:6" ht="15">
      <c r="A31" s="223" t="s">
        <v>387</v>
      </c>
      <c r="B31" s="221" t="s">
        <v>388</v>
      </c>
      <c r="C31" s="73">
        <v>1006</v>
      </c>
      <c r="D31" s="219">
        <v>280</v>
      </c>
      <c r="E31" s="219">
        <v>280</v>
      </c>
      <c r="F31" s="220">
        <v>280</v>
      </c>
    </row>
    <row r="32" spans="1:6" ht="15">
      <c r="A32" s="223" t="s">
        <v>389</v>
      </c>
      <c r="B32" s="221" t="s">
        <v>390</v>
      </c>
      <c r="C32" s="73">
        <v>1081</v>
      </c>
      <c r="D32" s="219">
        <v>480</v>
      </c>
      <c r="E32" s="219">
        <v>480</v>
      </c>
      <c r="F32" s="220">
        <v>480</v>
      </c>
    </row>
    <row r="33" spans="1:6" ht="15" customHeight="1">
      <c r="A33" s="228" t="s">
        <v>682</v>
      </c>
      <c r="B33" s="225" t="s">
        <v>391</v>
      </c>
      <c r="C33" s="74">
        <f>SUM(C31:C32)</f>
        <v>2087</v>
      </c>
      <c r="D33" s="74">
        <f>SUM(D31:D32)</f>
        <v>760</v>
      </c>
      <c r="E33" s="74">
        <f>SUM(E31:E32)</f>
        <v>760</v>
      </c>
      <c r="F33" s="74">
        <f>SUM(F31:F32)</f>
        <v>760</v>
      </c>
    </row>
    <row r="34" spans="1:6" ht="15">
      <c r="A34" s="223" t="s">
        <v>392</v>
      </c>
      <c r="B34" s="221" t="s">
        <v>393</v>
      </c>
      <c r="C34" s="73">
        <v>6321</v>
      </c>
      <c r="D34" s="219">
        <v>6000</v>
      </c>
      <c r="E34" s="219">
        <v>6000</v>
      </c>
      <c r="F34" s="220">
        <v>6000</v>
      </c>
    </row>
    <row r="35" spans="1:6" ht="15">
      <c r="A35" s="223" t="s">
        <v>394</v>
      </c>
      <c r="B35" s="221" t="s">
        <v>395</v>
      </c>
      <c r="C35" s="73">
        <v>19</v>
      </c>
      <c r="D35" s="219"/>
      <c r="E35" s="219"/>
      <c r="F35" s="220"/>
    </row>
    <row r="36" spans="1:6" ht="15">
      <c r="A36" s="223" t="s">
        <v>653</v>
      </c>
      <c r="B36" s="221" t="s">
        <v>396</v>
      </c>
      <c r="C36" s="73"/>
      <c r="D36" s="219"/>
      <c r="E36" s="219"/>
      <c r="F36" s="220"/>
    </row>
    <row r="37" spans="1:6" ht="15">
      <c r="A37" s="223" t="s">
        <v>397</v>
      </c>
      <c r="B37" s="221" t="s">
        <v>398</v>
      </c>
      <c r="C37" s="73">
        <v>428</v>
      </c>
      <c r="D37" s="219">
        <v>1650</v>
      </c>
      <c r="E37" s="219">
        <v>1650</v>
      </c>
      <c r="F37" s="220">
        <v>1650</v>
      </c>
    </row>
    <row r="38" spans="1:6" ht="15">
      <c r="A38" s="232" t="s">
        <v>654</v>
      </c>
      <c r="B38" s="221" t="s">
        <v>399</v>
      </c>
      <c r="C38" s="73">
        <v>18</v>
      </c>
      <c r="D38" s="219"/>
      <c r="E38" s="219"/>
      <c r="F38" s="220"/>
    </row>
    <row r="39" spans="1:6" ht="15">
      <c r="A39" s="227" t="s">
        <v>400</v>
      </c>
      <c r="B39" s="221" t="s">
        <v>401</v>
      </c>
      <c r="C39" s="73">
        <v>5273</v>
      </c>
      <c r="D39" s="219">
        <v>2420</v>
      </c>
      <c r="E39" s="219">
        <v>2420</v>
      </c>
      <c r="F39" s="220">
        <v>2420</v>
      </c>
    </row>
    <row r="40" spans="1:6" ht="15">
      <c r="A40" s="223" t="s">
        <v>655</v>
      </c>
      <c r="B40" s="221" t="s">
        <v>402</v>
      </c>
      <c r="C40" s="73">
        <v>8426</v>
      </c>
      <c r="D40" s="219">
        <v>4160</v>
      </c>
      <c r="E40" s="219">
        <v>4160</v>
      </c>
      <c r="F40" s="220">
        <v>4160</v>
      </c>
    </row>
    <row r="41" spans="1:6" ht="15">
      <c r="A41" s="228" t="s">
        <v>632</v>
      </c>
      <c r="B41" s="225" t="s">
        <v>403</v>
      </c>
      <c r="C41" s="74">
        <f>SUM(C34:C40)</f>
        <v>20485</v>
      </c>
      <c r="D41" s="74">
        <f>SUM(D34:D40)</f>
        <v>14230</v>
      </c>
      <c r="E41" s="74">
        <f>SUM(E34:E40)</f>
        <v>14230</v>
      </c>
      <c r="F41" s="74">
        <f>SUM(F34:F40)</f>
        <v>14230</v>
      </c>
    </row>
    <row r="42" spans="1:6" ht="15">
      <c r="A42" s="223" t="s">
        <v>404</v>
      </c>
      <c r="B42" s="221" t="s">
        <v>405</v>
      </c>
      <c r="C42" s="73">
        <v>87</v>
      </c>
      <c r="D42" s="219">
        <v>20</v>
      </c>
      <c r="E42" s="219">
        <v>20</v>
      </c>
      <c r="F42" s="220">
        <v>20</v>
      </c>
    </row>
    <row r="43" spans="1:6" ht="15">
      <c r="A43" s="223" t="s">
        <v>406</v>
      </c>
      <c r="B43" s="221" t="s">
        <v>407</v>
      </c>
      <c r="C43" s="73">
        <v>10</v>
      </c>
      <c r="D43" s="219"/>
      <c r="E43" s="219"/>
      <c r="F43" s="220"/>
    </row>
    <row r="44" spans="1:6" ht="15">
      <c r="A44" s="228" t="s">
        <v>633</v>
      </c>
      <c r="B44" s="225" t="s">
        <v>408</v>
      </c>
      <c r="C44" s="74">
        <f>SUM(C42:C43)</f>
        <v>97</v>
      </c>
      <c r="D44" s="74">
        <f>SUM(D42:D43)</f>
        <v>20</v>
      </c>
      <c r="E44" s="74">
        <f>SUM(E42:E43)</f>
        <v>20</v>
      </c>
      <c r="F44" s="74">
        <f>SUM(F42:F43)</f>
        <v>20</v>
      </c>
    </row>
    <row r="45" spans="1:6" ht="15">
      <c r="A45" s="223" t="s">
        <v>409</v>
      </c>
      <c r="B45" s="221" t="s">
        <v>410</v>
      </c>
      <c r="C45" s="73">
        <v>6320</v>
      </c>
      <c r="D45" s="219">
        <v>2690</v>
      </c>
      <c r="E45" s="219">
        <v>2690</v>
      </c>
      <c r="F45" s="220">
        <v>2690</v>
      </c>
    </row>
    <row r="46" spans="1:6" ht="15">
      <c r="A46" s="223" t="s">
        <v>411</v>
      </c>
      <c r="B46" s="221" t="s">
        <v>412</v>
      </c>
      <c r="C46" s="73"/>
      <c r="D46" s="219"/>
      <c r="E46" s="219"/>
      <c r="F46" s="220"/>
    </row>
    <row r="47" spans="1:6" ht="15">
      <c r="A47" s="223" t="s">
        <v>656</v>
      </c>
      <c r="B47" s="221" t="s">
        <v>413</v>
      </c>
      <c r="C47" s="73"/>
      <c r="D47" s="219"/>
      <c r="E47" s="219"/>
      <c r="F47" s="220"/>
    </row>
    <row r="48" spans="1:6" ht="15">
      <c r="A48" s="223" t="s">
        <v>657</v>
      </c>
      <c r="B48" s="221" t="s">
        <v>414</v>
      </c>
      <c r="C48" s="73"/>
      <c r="D48" s="219"/>
      <c r="E48" s="219"/>
      <c r="F48" s="220"/>
    </row>
    <row r="49" spans="1:6" ht="15">
      <c r="A49" s="223" t="s">
        <v>415</v>
      </c>
      <c r="B49" s="221" t="s">
        <v>416</v>
      </c>
      <c r="C49" s="73">
        <v>135</v>
      </c>
      <c r="D49" s="219">
        <v>300</v>
      </c>
      <c r="E49" s="219">
        <v>300</v>
      </c>
      <c r="F49" s="220">
        <v>300</v>
      </c>
    </row>
    <row r="50" spans="1:6" ht="15">
      <c r="A50" s="228" t="s">
        <v>634</v>
      </c>
      <c r="B50" s="225" t="s">
        <v>417</v>
      </c>
      <c r="C50" s="74">
        <f>SUM(C45:C49)</f>
        <v>6455</v>
      </c>
      <c r="D50" s="74">
        <f>SUM(D45:D49)</f>
        <v>2990</v>
      </c>
      <c r="E50" s="74">
        <f>SUM(E45:E49)</f>
        <v>2990</v>
      </c>
      <c r="F50" s="74">
        <f>SUM(F45:F49)</f>
        <v>2990</v>
      </c>
    </row>
    <row r="51" spans="1:6" ht="15">
      <c r="A51" s="231" t="s">
        <v>635</v>
      </c>
      <c r="B51" s="230" t="s">
        <v>418</v>
      </c>
      <c r="C51" s="226">
        <f>C30+C33+C41+C44+C50</f>
        <v>38711</v>
      </c>
      <c r="D51" s="226">
        <f>D30+D33+D41+D44+D50</f>
        <v>22200</v>
      </c>
      <c r="E51" s="226">
        <f>E30+E33+E41+E44+E50</f>
        <v>22300</v>
      </c>
      <c r="F51" s="226">
        <f>F30+F33+F41+F44+F50</f>
        <v>22400</v>
      </c>
    </row>
    <row r="52" spans="1:6" ht="15">
      <c r="A52" s="233" t="s">
        <v>419</v>
      </c>
      <c r="B52" s="221" t="s">
        <v>420</v>
      </c>
      <c r="C52" s="73"/>
      <c r="D52" s="219"/>
      <c r="E52" s="219"/>
      <c r="F52" s="220"/>
    </row>
    <row r="53" spans="1:6" ht="15">
      <c r="A53" s="233" t="s">
        <v>636</v>
      </c>
      <c r="B53" s="221" t="s">
        <v>421</v>
      </c>
      <c r="C53" s="73">
        <v>1568</v>
      </c>
      <c r="D53" s="219"/>
      <c r="E53" s="219"/>
      <c r="F53" s="220"/>
    </row>
    <row r="54" spans="1:6" ht="15">
      <c r="A54" s="234" t="s">
        <v>658</v>
      </c>
      <c r="B54" s="221" t="s">
        <v>422</v>
      </c>
      <c r="C54" s="73"/>
      <c r="D54" s="219"/>
      <c r="E54" s="219"/>
      <c r="F54" s="220"/>
    </row>
    <row r="55" spans="1:6" ht="15">
      <c r="A55" s="234" t="s">
        <v>659</v>
      </c>
      <c r="B55" s="221" t="s">
        <v>423</v>
      </c>
      <c r="C55" s="73"/>
      <c r="D55" s="219"/>
      <c r="E55" s="219"/>
      <c r="F55" s="220"/>
    </row>
    <row r="56" spans="1:6" ht="15">
      <c r="A56" s="234" t="s">
        <v>660</v>
      </c>
      <c r="B56" s="221" t="s">
        <v>424</v>
      </c>
      <c r="C56" s="73"/>
      <c r="D56" s="219"/>
      <c r="E56" s="219"/>
      <c r="F56" s="220"/>
    </row>
    <row r="57" spans="1:6" ht="15">
      <c r="A57" s="233" t="s">
        <v>661</v>
      </c>
      <c r="B57" s="221" t="s">
        <v>425</v>
      </c>
      <c r="C57" s="73"/>
      <c r="D57" s="219"/>
      <c r="E57" s="219"/>
      <c r="F57" s="220"/>
    </row>
    <row r="58" spans="1:6" ht="15">
      <c r="A58" s="233" t="s">
        <v>662</v>
      </c>
      <c r="B58" s="221" t="s">
        <v>426</v>
      </c>
      <c r="C58" s="73"/>
      <c r="D58" s="219"/>
      <c r="E58" s="219"/>
      <c r="F58" s="220"/>
    </row>
    <row r="59" spans="1:6" ht="15">
      <c r="A59" s="233" t="s">
        <v>663</v>
      </c>
      <c r="B59" s="221" t="s">
        <v>427</v>
      </c>
      <c r="C59" s="73">
        <v>8174</v>
      </c>
      <c r="D59" s="219">
        <v>13500</v>
      </c>
      <c r="E59" s="219">
        <v>13500</v>
      </c>
      <c r="F59" s="220">
        <v>13500</v>
      </c>
    </row>
    <row r="60" spans="1:6" ht="15">
      <c r="A60" s="235" t="s">
        <v>637</v>
      </c>
      <c r="B60" s="230" t="s">
        <v>428</v>
      </c>
      <c r="C60" s="74">
        <f>SUM(C52:C59)</f>
        <v>9742</v>
      </c>
      <c r="D60" s="74">
        <f>SUM(D52:D59)</f>
        <v>13500</v>
      </c>
      <c r="E60" s="74">
        <f>SUM(E52:E59)</f>
        <v>13500</v>
      </c>
      <c r="F60" s="74">
        <f>SUM(F52:F59)</f>
        <v>13500</v>
      </c>
    </row>
    <row r="61" spans="1:6" ht="15">
      <c r="A61" s="236" t="s">
        <v>664</v>
      </c>
      <c r="B61" s="221" t="s">
        <v>429</v>
      </c>
      <c r="C61" s="73"/>
      <c r="D61" s="219"/>
      <c r="E61" s="219"/>
      <c r="F61" s="220"/>
    </row>
    <row r="62" spans="1:6" ht="15">
      <c r="A62" s="236" t="s">
        <v>430</v>
      </c>
      <c r="B62" s="221" t="s">
        <v>431</v>
      </c>
      <c r="C62" s="73">
        <v>1247</v>
      </c>
      <c r="D62" s="219"/>
      <c r="E62" s="219"/>
      <c r="F62" s="220"/>
    </row>
    <row r="63" spans="1:6" ht="15">
      <c r="A63" s="236" t="s">
        <v>432</v>
      </c>
      <c r="B63" s="221" t="s">
        <v>433</v>
      </c>
      <c r="C63" s="73"/>
      <c r="D63" s="219"/>
      <c r="E63" s="219"/>
      <c r="F63" s="220"/>
    </row>
    <row r="64" spans="1:6" ht="15">
      <c r="A64" s="236" t="s">
        <v>638</v>
      </c>
      <c r="B64" s="221" t="s">
        <v>434</v>
      </c>
      <c r="C64" s="73"/>
      <c r="D64" s="219"/>
      <c r="E64" s="219"/>
      <c r="F64" s="220"/>
    </row>
    <row r="65" spans="1:6" ht="15">
      <c r="A65" s="236" t="s">
        <v>665</v>
      </c>
      <c r="B65" s="221" t="s">
        <v>435</v>
      </c>
      <c r="C65" s="73"/>
      <c r="D65" s="219"/>
      <c r="E65" s="219"/>
      <c r="F65" s="220"/>
    </row>
    <row r="66" spans="1:6" ht="15">
      <c r="A66" s="236" t="s">
        <v>639</v>
      </c>
      <c r="B66" s="221" t="s">
        <v>436</v>
      </c>
      <c r="C66" s="73">
        <v>11889</v>
      </c>
      <c r="D66" s="219">
        <v>13104</v>
      </c>
      <c r="E66" s="219">
        <v>11837</v>
      </c>
      <c r="F66" s="220">
        <v>10570</v>
      </c>
    </row>
    <row r="67" spans="1:6" ht="15">
      <c r="A67" s="236" t="s">
        <v>666</v>
      </c>
      <c r="B67" s="221" t="s">
        <v>437</v>
      </c>
      <c r="C67" s="73"/>
      <c r="D67" s="219"/>
      <c r="E67" s="219"/>
      <c r="F67" s="220"/>
    </row>
    <row r="68" spans="1:6" ht="15">
      <c r="A68" s="236" t="s">
        <v>667</v>
      </c>
      <c r="B68" s="221" t="s">
        <v>438</v>
      </c>
      <c r="C68" s="73"/>
      <c r="D68" s="219"/>
      <c r="E68" s="219"/>
      <c r="F68" s="220"/>
    </row>
    <row r="69" spans="1:6" ht="15">
      <c r="A69" s="236" t="s">
        <v>439</v>
      </c>
      <c r="B69" s="221" t="s">
        <v>440</v>
      </c>
      <c r="C69" s="73"/>
      <c r="D69" s="219"/>
      <c r="E69" s="219"/>
      <c r="F69" s="220"/>
    </row>
    <row r="70" spans="1:6" ht="15">
      <c r="A70" s="237" t="s">
        <v>441</v>
      </c>
      <c r="B70" s="221" t="s">
        <v>442</v>
      </c>
      <c r="C70" s="73"/>
      <c r="D70" s="219"/>
      <c r="E70" s="219"/>
      <c r="F70" s="220"/>
    </row>
    <row r="71" spans="1:7" ht="15">
      <c r="A71" s="236" t="s">
        <v>668</v>
      </c>
      <c r="B71" s="221" t="s">
        <v>443</v>
      </c>
      <c r="C71" s="73">
        <v>17463</v>
      </c>
      <c r="D71" s="219">
        <v>3300</v>
      </c>
      <c r="E71" s="219">
        <v>3300</v>
      </c>
      <c r="F71" s="220">
        <v>3300</v>
      </c>
      <c r="G71" s="238"/>
    </row>
    <row r="72" spans="1:6" ht="15">
      <c r="A72" s="237" t="s">
        <v>750</v>
      </c>
      <c r="B72" s="221" t="s">
        <v>444</v>
      </c>
      <c r="C72" s="73"/>
      <c r="D72" s="219">
        <v>800</v>
      </c>
      <c r="E72" s="219">
        <v>600</v>
      </c>
      <c r="F72" s="220">
        <v>400</v>
      </c>
    </row>
    <row r="73" spans="1:6" ht="15">
      <c r="A73" s="237" t="s">
        <v>751</v>
      </c>
      <c r="B73" s="221" t="s">
        <v>444</v>
      </c>
      <c r="C73" s="73"/>
      <c r="D73" s="219"/>
      <c r="E73" s="219"/>
      <c r="F73" s="220"/>
    </row>
    <row r="74" spans="1:6" ht="15">
      <c r="A74" s="235" t="s">
        <v>640</v>
      </c>
      <c r="B74" s="230" t="s">
        <v>445</v>
      </c>
      <c r="C74" s="74">
        <f>SUM(C61:C73)</f>
        <v>30599</v>
      </c>
      <c r="D74" s="74">
        <f>SUM(D61:D73)</f>
        <v>17204</v>
      </c>
      <c r="E74" s="74">
        <f>SUM(E61:E73)</f>
        <v>15737</v>
      </c>
      <c r="F74" s="74">
        <f>SUM(F61:F73)</f>
        <v>14270</v>
      </c>
    </row>
    <row r="75" spans="1:6" ht="15.75">
      <c r="A75" s="240" t="s">
        <v>321</v>
      </c>
      <c r="B75" s="230"/>
      <c r="C75" s="74">
        <f>C25+C26+C51+C60+C74</f>
        <v>194369</v>
      </c>
      <c r="D75" s="74">
        <f>D25+D26+D51+D60+D74</f>
        <v>138149</v>
      </c>
      <c r="E75" s="74">
        <f>E25+E26+E51+E60+E74</f>
        <v>138069</v>
      </c>
      <c r="F75" s="74">
        <f>F25+F26+F51+F60+F74</f>
        <v>137989</v>
      </c>
    </row>
    <row r="76" spans="1:6" ht="15">
      <c r="A76" s="241" t="s">
        <v>446</v>
      </c>
      <c r="B76" s="221" t="s">
        <v>447</v>
      </c>
      <c r="C76" s="73"/>
      <c r="D76" s="219"/>
      <c r="E76" s="219"/>
      <c r="F76" s="220"/>
    </row>
    <row r="77" spans="1:6" ht="15">
      <c r="A77" s="241" t="s">
        <v>669</v>
      </c>
      <c r="B77" s="221" t="s">
        <v>448</v>
      </c>
      <c r="C77" s="73"/>
      <c r="D77" s="219"/>
      <c r="E77" s="219"/>
      <c r="F77" s="220"/>
    </row>
    <row r="78" spans="1:6" ht="15">
      <c r="A78" s="241" t="s">
        <v>449</v>
      </c>
      <c r="B78" s="221" t="s">
        <v>450</v>
      </c>
      <c r="C78" s="73"/>
      <c r="D78" s="219"/>
      <c r="E78" s="219"/>
      <c r="F78" s="220"/>
    </row>
    <row r="79" spans="1:6" ht="15">
      <c r="A79" s="241" t="s">
        <v>451</v>
      </c>
      <c r="B79" s="221" t="s">
        <v>452</v>
      </c>
      <c r="C79" s="73">
        <v>3303</v>
      </c>
      <c r="D79" s="219"/>
      <c r="E79" s="219"/>
      <c r="F79" s="220"/>
    </row>
    <row r="80" spans="1:6" ht="15">
      <c r="A80" s="227" t="s">
        <v>453</v>
      </c>
      <c r="B80" s="221" t="s">
        <v>454</v>
      </c>
      <c r="C80" s="73"/>
      <c r="D80" s="219"/>
      <c r="E80" s="219"/>
      <c r="F80" s="220"/>
    </row>
    <row r="81" spans="1:6" ht="15">
      <c r="A81" s="227" t="s">
        <v>455</v>
      </c>
      <c r="B81" s="221" t="s">
        <v>456</v>
      </c>
      <c r="C81" s="73"/>
      <c r="D81" s="219"/>
      <c r="E81" s="219"/>
      <c r="F81" s="220"/>
    </row>
    <row r="82" spans="1:6" ht="15">
      <c r="A82" s="227" t="s">
        <v>457</v>
      </c>
      <c r="B82" s="221" t="s">
        <v>458</v>
      </c>
      <c r="C82" s="73">
        <v>876</v>
      </c>
      <c r="D82" s="219"/>
      <c r="E82" s="219"/>
      <c r="F82" s="220"/>
    </row>
    <row r="83" spans="1:6" ht="15">
      <c r="A83" s="242" t="s">
        <v>642</v>
      </c>
      <c r="B83" s="230" t="s">
        <v>459</v>
      </c>
      <c r="C83" s="74">
        <f>SUM(C76:C82)</f>
        <v>4179</v>
      </c>
      <c r="D83" s="74">
        <f>SUM(D76:D82)</f>
        <v>0</v>
      </c>
      <c r="E83" s="74">
        <f>SUM(E76:E82)</f>
        <v>0</v>
      </c>
      <c r="F83" s="74">
        <f>SUM(F76:F82)</f>
        <v>0</v>
      </c>
    </row>
    <row r="84" spans="1:6" ht="15">
      <c r="A84" s="233" t="s">
        <v>460</v>
      </c>
      <c r="B84" s="221" t="s">
        <v>461</v>
      </c>
      <c r="C84" s="73">
        <v>35044</v>
      </c>
      <c r="D84" s="219"/>
      <c r="E84" s="219"/>
      <c r="F84" s="220"/>
    </row>
    <row r="85" spans="1:6" ht="15">
      <c r="A85" s="233" t="s">
        <v>462</v>
      </c>
      <c r="B85" s="221" t="s">
        <v>463</v>
      </c>
      <c r="C85" s="73"/>
      <c r="D85" s="219"/>
      <c r="E85" s="219"/>
      <c r="F85" s="220"/>
    </row>
    <row r="86" spans="1:6" ht="15">
      <c r="A86" s="233" t="s">
        <v>464</v>
      </c>
      <c r="B86" s="221" t="s">
        <v>465</v>
      </c>
      <c r="C86" s="73"/>
      <c r="D86" s="219"/>
      <c r="E86" s="219"/>
      <c r="F86" s="220"/>
    </row>
    <row r="87" spans="1:6" ht="15">
      <c r="A87" s="233" t="s">
        <v>466</v>
      </c>
      <c r="B87" s="221" t="s">
        <v>467</v>
      </c>
      <c r="C87" s="73">
        <v>9359</v>
      </c>
      <c r="D87" s="219"/>
      <c r="E87" s="219"/>
      <c r="F87" s="220"/>
    </row>
    <row r="88" spans="1:6" ht="15">
      <c r="A88" s="235" t="s">
        <v>643</v>
      </c>
      <c r="B88" s="230" t="s">
        <v>468</v>
      </c>
      <c r="C88" s="74">
        <f>SUM(C84:C87)</f>
        <v>44403</v>
      </c>
      <c r="D88" s="74">
        <f>SUM(D84:D87)</f>
        <v>0</v>
      </c>
      <c r="E88" s="74">
        <f>SUM(E84:E87)</f>
        <v>0</v>
      </c>
      <c r="F88" s="74">
        <f>SUM(F84:F87)</f>
        <v>0</v>
      </c>
    </row>
    <row r="89" spans="1:6" ht="15">
      <c r="A89" s="233" t="s">
        <v>469</v>
      </c>
      <c r="B89" s="221" t="s">
        <v>470</v>
      </c>
      <c r="C89" s="73"/>
      <c r="D89" s="219"/>
      <c r="E89" s="219"/>
      <c r="F89" s="220"/>
    </row>
    <row r="90" spans="1:6" ht="15">
      <c r="A90" s="233" t="s">
        <v>670</v>
      </c>
      <c r="B90" s="221" t="s">
        <v>471</v>
      </c>
      <c r="C90" s="73"/>
      <c r="D90" s="219"/>
      <c r="E90" s="219"/>
      <c r="F90" s="220"/>
    </row>
    <row r="91" spans="1:6" ht="15">
      <c r="A91" s="233" t="s">
        <v>671</v>
      </c>
      <c r="B91" s="221" t="s">
        <v>472</v>
      </c>
      <c r="C91" s="73"/>
      <c r="D91" s="219"/>
      <c r="E91" s="219"/>
      <c r="F91" s="220"/>
    </row>
    <row r="92" spans="1:6" ht="15">
      <c r="A92" s="233" t="s">
        <v>672</v>
      </c>
      <c r="B92" s="221" t="s">
        <v>473</v>
      </c>
      <c r="C92" s="73"/>
      <c r="D92" s="219"/>
      <c r="E92" s="219"/>
      <c r="F92" s="220"/>
    </row>
    <row r="93" spans="1:6" ht="15">
      <c r="A93" s="233" t="s">
        <v>673</v>
      </c>
      <c r="B93" s="221" t="s">
        <v>474</v>
      </c>
      <c r="C93" s="73"/>
      <c r="D93" s="219"/>
      <c r="E93" s="219"/>
      <c r="F93" s="220"/>
    </row>
    <row r="94" spans="1:6" ht="15">
      <c r="A94" s="233" t="s">
        <v>674</v>
      </c>
      <c r="B94" s="221" t="s">
        <v>475</v>
      </c>
      <c r="C94" s="73"/>
      <c r="D94" s="219"/>
      <c r="E94" s="219"/>
      <c r="F94" s="220"/>
    </row>
    <row r="95" spans="1:6" ht="15">
      <c r="A95" s="233" t="s">
        <v>476</v>
      </c>
      <c r="B95" s="221" t="s">
        <v>477</v>
      </c>
      <c r="C95" s="73"/>
      <c r="D95" s="219"/>
      <c r="E95" s="219"/>
      <c r="F95" s="220"/>
    </row>
    <row r="96" spans="1:6" ht="15">
      <c r="A96" s="233" t="s">
        <v>675</v>
      </c>
      <c r="B96" s="221" t="s">
        <v>478</v>
      </c>
      <c r="C96" s="73"/>
      <c r="D96" s="219"/>
      <c r="E96" s="219"/>
      <c r="F96" s="220"/>
    </row>
    <row r="97" spans="1:6" ht="15">
      <c r="A97" s="235" t="s">
        <v>644</v>
      </c>
      <c r="B97" s="230" t="s">
        <v>479</v>
      </c>
      <c r="C97" s="73">
        <v>0</v>
      </c>
      <c r="D97" s="219"/>
      <c r="E97" s="219"/>
      <c r="F97" s="220"/>
    </row>
    <row r="98" spans="1:6" ht="15.75">
      <c r="A98" s="240" t="s">
        <v>322</v>
      </c>
      <c r="B98" s="230"/>
      <c r="C98" s="73">
        <f>C83+C88+C97</f>
        <v>48582</v>
      </c>
      <c r="D98" s="73">
        <f>D83+D88+D97</f>
        <v>0</v>
      </c>
      <c r="E98" s="73">
        <f>E83+E88+E97</f>
        <v>0</v>
      </c>
      <c r="F98" s="73">
        <f>F83+F88+F97</f>
        <v>0</v>
      </c>
    </row>
    <row r="99" spans="1:6" ht="15.75">
      <c r="A99" s="243" t="s">
        <v>683</v>
      </c>
      <c r="B99" s="244" t="s">
        <v>480</v>
      </c>
      <c r="C99" s="74">
        <f>C25+C26+C51+C60+C74+C83+C88+C97</f>
        <v>242951</v>
      </c>
      <c r="D99" s="74">
        <f>D25+D26+D51+D60+D74+D83+D88+D97</f>
        <v>138149</v>
      </c>
      <c r="E99" s="74">
        <f>E25+E26+E51+E60+E74+E83+E88+E97</f>
        <v>138069</v>
      </c>
      <c r="F99" s="74">
        <f>F25+F26+F51+F60+F74+F83+F88+F97</f>
        <v>137989</v>
      </c>
    </row>
    <row r="100" spans="1:23" ht="15">
      <c r="A100" s="233" t="s">
        <v>676</v>
      </c>
      <c r="B100" s="223" t="s">
        <v>481</v>
      </c>
      <c r="C100" s="79"/>
      <c r="D100" s="233"/>
      <c r="E100" s="233"/>
      <c r="F100" s="245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</row>
    <row r="101" spans="1:23" ht="15">
      <c r="A101" s="233" t="s">
        <v>482</v>
      </c>
      <c r="B101" s="223" t="s">
        <v>483</v>
      </c>
      <c r="C101" s="79"/>
      <c r="D101" s="233"/>
      <c r="E101" s="233"/>
      <c r="F101" s="245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</row>
    <row r="102" spans="1:23" ht="15">
      <c r="A102" s="233" t="s">
        <v>677</v>
      </c>
      <c r="B102" s="223" t="s">
        <v>484</v>
      </c>
      <c r="C102" s="79"/>
      <c r="D102" s="233"/>
      <c r="E102" s="233"/>
      <c r="F102" s="245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</row>
    <row r="103" spans="1:23" ht="15">
      <c r="A103" s="247" t="s">
        <v>645</v>
      </c>
      <c r="B103" s="228" t="s">
        <v>485</v>
      </c>
      <c r="C103" s="80"/>
      <c r="D103" s="247"/>
      <c r="E103" s="247"/>
      <c r="F103" s="248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  <c r="T103" s="249"/>
      <c r="U103" s="249"/>
      <c r="V103" s="249"/>
      <c r="W103" s="249"/>
    </row>
    <row r="104" spans="1:23" ht="15">
      <c r="A104" s="250" t="s">
        <v>678</v>
      </c>
      <c r="B104" s="223" t="s">
        <v>486</v>
      </c>
      <c r="C104" s="81"/>
      <c r="D104" s="250"/>
      <c r="E104" s="250"/>
      <c r="F104" s="251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2"/>
      <c r="T104" s="252"/>
      <c r="U104" s="252"/>
      <c r="V104" s="252"/>
      <c r="W104" s="252"/>
    </row>
    <row r="105" spans="1:23" ht="15">
      <c r="A105" s="250" t="s">
        <v>648</v>
      </c>
      <c r="B105" s="223" t="s">
        <v>487</v>
      </c>
      <c r="C105" s="81"/>
      <c r="D105" s="250"/>
      <c r="E105" s="250"/>
      <c r="F105" s="251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52"/>
      <c r="U105" s="252"/>
      <c r="V105" s="252"/>
      <c r="W105" s="252"/>
    </row>
    <row r="106" spans="1:23" ht="15">
      <c r="A106" s="233" t="s">
        <v>488</v>
      </c>
      <c r="B106" s="223" t="s">
        <v>489</v>
      </c>
      <c r="C106" s="79"/>
      <c r="D106" s="233"/>
      <c r="E106" s="233"/>
      <c r="F106" s="245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  <c r="U106" s="246"/>
      <c r="V106" s="246"/>
      <c r="W106" s="246"/>
    </row>
    <row r="107" spans="1:23" ht="15">
      <c r="A107" s="233" t="s">
        <v>679</v>
      </c>
      <c r="B107" s="223" t="s">
        <v>490</v>
      </c>
      <c r="C107" s="79"/>
      <c r="D107" s="233"/>
      <c r="E107" s="233"/>
      <c r="F107" s="245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</row>
    <row r="108" spans="1:23" ht="15">
      <c r="A108" s="253" t="s">
        <v>646</v>
      </c>
      <c r="B108" s="228" t="s">
        <v>491</v>
      </c>
      <c r="C108" s="82"/>
      <c r="D108" s="253"/>
      <c r="E108" s="253"/>
      <c r="F108" s="254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</row>
    <row r="109" spans="1:23" ht="15">
      <c r="A109" s="250" t="s">
        <v>492</v>
      </c>
      <c r="B109" s="223" t="s">
        <v>493</v>
      </c>
      <c r="C109" s="81"/>
      <c r="D109" s="250"/>
      <c r="E109" s="250"/>
      <c r="F109" s="251"/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252"/>
      <c r="R109" s="252"/>
      <c r="S109" s="252"/>
      <c r="T109" s="252"/>
      <c r="U109" s="252"/>
      <c r="V109" s="252"/>
      <c r="W109" s="252"/>
    </row>
    <row r="110" spans="1:23" ht="15">
      <c r="A110" s="250" t="s">
        <v>494</v>
      </c>
      <c r="B110" s="223" t="s">
        <v>495</v>
      </c>
      <c r="C110" s="83">
        <v>2788</v>
      </c>
      <c r="D110" s="256">
        <v>2800</v>
      </c>
      <c r="E110" s="256">
        <v>2800</v>
      </c>
      <c r="F110" s="257">
        <v>2800</v>
      </c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  <c r="S110" s="252"/>
      <c r="T110" s="252"/>
      <c r="U110" s="252"/>
      <c r="V110" s="252"/>
      <c r="W110" s="252"/>
    </row>
    <row r="111" spans="1:23" ht="15">
      <c r="A111" s="253" t="s">
        <v>496</v>
      </c>
      <c r="B111" s="228" t="s">
        <v>497</v>
      </c>
      <c r="C111" s="84"/>
      <c r="D111" s="256">
        <f>SUM(D110)</f>
        <v>2800</v>
      </c>
      <c r="E111" s="256">
        <f>SUM(E110)</f>
        <v>2800</v>
      </c>
      <c r="F111" s="256">
        <f>SUM(F110)</f>
        <v>2800</v>
      </c>
      <c r="G111" s="252"/>
      <c r="H111" s="252"/>
      <c r="I111" s="252"/>
      <c r="J111" s="252"/>
      <c r="K111" s="252"/>
      <c r="L111" s="252"/>
      <c r="M111" s="252"/>
      <c r="N111" s="252"/>
      <c r="O111" s="252"/>
      <c r="P111" s="252"/>
      <c r="Q111" s="252"/>
      <c r="R111" s="252"/>
      <c r="S111" s="252"/>
      <c r="T111" s="252"/>
      <c r="U111" s="252"/>
      <c r="V111" s="252"/>
      <c r="W111" s="252"/>
    </row>
    <row r="112" spans="1:23" ht="15">
      <c r="A112" s="250" t="s">
        <v>498</v>
      </c>
      <c r="B112" s="223" t="s">
        <v>499</v>
      </c>
      <c r="C112" s="81"/>
      <c r="D112" s="256"/>
      <c r="E112" s="256"/>
      <c r="F112" s="257"/>
      <c r="G112" s="252"/>
      <c r="H112" s="252"/>
      <c r="I112" s="252"/>
      <c r="J112" s="252"/>
      <c r="K112" s="252"/>
      <c r="L112" s="252"/>
      <c r="M112" s="252"/>
      <c r="N112" s="252"/>
      <c r="O112" s="252"/>
      <c r="P112" s="252"/>
      <c r="Q112" s="252"/>
      <c r="R112" s="252"/>
      <c r="S112" s="252"/>
      <c r="T112" s="252"/>
      <c r="U112" s="252"/>
      <c r="V112" s="252"/>
      <c r="W112" s="252"/>
    </row>
    <row r="113" spans="1:23" ht="15">
      <c r="A113" s="250" t="s">
        <v>500</v>
      </c>
      <c r="B113" s="223" t="s">
        <v>501</v>
      </c>
      <c r="C113" s="81"/>
      <c r="D113" s="256"/>
      <c r="E113" s="256"/>
      <c r="F113" s="257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2"/>
      <c r="U113" s="252"/>
      <c r="V113" s="252"/>
      <c r="W113" s="252"/>
    </row>
    <row r="114" spans="1:23" ht="15">
      <c r="A114" s="250" t="s">
        <v>502</v>
      </c>
      <c r="B114" s="223" t="s">
        <v>503</v>
      </c>
      <c r="C114" s="81"/>
      <c r="D114" s="256"/>
      <c r="E114" s="256"/>
      <c r="F114" s="257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  <c r="Q114" s="252"/>
      <c r="R114" s="252"/>
      <c r="S114" s="252"/>
      <c r="T114" s="252"/>
      <c r="U114" s="252"/>
      <c r="V114" s="252"/>
      <c r="W114" s="252"/>
    </row>
    <row r="115" spans="1:23" ht="15">
      <c r="A115" s="258" t="s">
        <v>647</v>
      </c>
      <c r="B115" s="231" t="s">
        <v>504</v>
      </c>
      <c r="C115" s="84">
        <f>SUM(C103,C108,C109:C114)</f>
        <v>2788</v>
      </c>
      <c r="D115" s="84">
        <f>SUM(D103,D108,D109:D114)</f>
        <v>5600</v>
      </c>
      <c r="E115" s="84">
        <f>SUM(E103,E108,E109:E114)</f>
        <v>5600</v>
      </c>
      <c r="F115" s="84">
        <f>SUM(F103,F108,F109:F114)</f>
        <v>5600</v>
      </c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55"/>
      <c r="W115" s="255"/>
    </row>
    <row r="116" spans="1:23" ht="15">
      <c r="A116" s="250" t="s">
        <v>505</v>
      </c>
      <c r="B116" s="223" t="s">
        <v>506</v>
      </c>
      <c r="C116" s="81"/>
      <c r="D116" s="256"/>
      <c r="E116" s="256"/>
      <c r="F116" s="257"/>
      <c r="G116" s="252"/>
      <c r="H116" s="252"/>
      <c r="I116" s="252"/>
      <c r="J116" s="252"/>
      <c r="K116" s="252"/>
      <c r="L116" s="252"/>
      <c r="M116" s="252"/>
      <c r="N116" s="252"/>
      <c r="O116" s="252"/>
      <c r="P116" s="252"/>
      <c r="Q116" s="252"/>
      <c r="R116" s="252"/>
      <c r="S116" s="252"/>
      <c r="T116" s="252"/>
      <c r="U116" s="252"/>
      <c r="V116" s="252"/>
      <c r="W116" s="252"/>
    </row>
    <row r="117" spans="1:23" ht="15">
      <c r="A117" s="233" t="s">
        <v>507</v>
      </c>
      <c r="B117" s="223" t="s">
        <v>508</v>
      </c>
      <c r="C117" s="79"/>
      <c r="D117" s="261"/>
      <c r="E117" s="261"/>
      <c r="F117" s="262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</row>
    <row r="118" spans="1:23" ht="15">
      <c r="A118" s="250" t="s">
        <v>680</v>
      </c>
      <c r="B118" s="223" t="s">
        <v>509</v>
      </c>
      <c r="C118" s="81"/>
      <c r="D118" s="256"/>
      <c r="E118" s="256"/>
      <c r="F118" s="257"/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252"/>
      <c r="R118" s="252"/>
      <c r="S118" s="252"/>
      <c r="T118" s="252"/>
      <c r="U118" s="252"/>
      <c r="V118" s="252"/>
      <c r="W118" s="252"/>
    </row>
    <row r="119" spans="1:23" ht="15">
      <c r="A119" s="250" t="s">
        <v>649</v>
      </c>
      <c r="B119" s="223" t="s">
        <v>510</v>
      </c>
      <c r="C119" s="81"/>
      <c r="D119" s="256"/>
      <c r="E119" s="256"/>
      <c r="F119" s="257"/>
      <c r="G119" s="252"/>
      <c r="H119" s="252"/>
      <c r="I119" s="252"/>
      <c r="J119" s="252"/>
      <c r="K119" s="252"/>
      <c r="L119" s="252"/>
      <c r="M119" s="252"/>
      <c r="N119" s="252"/>
      <c r="O119" s="252"/>
      <c r="P119" s="252"/>
      <c r="Q119" s="252"/>
      <c r="R119" s="252"/>
      <c r="S119" s="252"/>
      <c r="T119" s="252"/>
      <c r="U119" s="252"/>
      <c r="V119" s="252"/>
      <c r="W119" s="252"/>
    </row>
    <row r="120" spans="1:23" ht="15">
      <c r="A120" s="258" t="s">
        <v>650</v>
      </c>
      <c r="B120" s="231" t="s">
        <v>511</v>
      </c>
      <c r="C120" s="82"/>
      <c r="D120" s="259"/>
      <c r="E120" s="259"/>
      <c r="F120" s="260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  <c r="T120" s="255"/>
      <c r="U120" s="255"/>
      <c r="V120" s="255"/>
      <c r="W120" s="255"/>
    </row>
    <row r="121" spans="1:23" ht="15">
      <c r="A121" s="233" t="s">
        <v>512</v>
      </c>
      <c r="B121" s="223" t="s">
        <v>513</v>
      </c>
      <c r="C121" s="79"/>
      <c r="D121" s="261"/>
      <c r="E121" s="261"/>
      <c r="F121" s="262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</row>
    <row r="122" spans="1:23" ht="15.75">
      <c r="A122" s="263" t="s">
        <v>684</v>
      </c>
      <c r="B122" s="264" t="s">
        <v>514</v>
      </c>
      <c r="C122" s="84">
        <f>C115+C120+C121</f>
        <v>2788</v>
      </c>
      <c r="D122" s="259">
        <f>D111</f>
        <v>2800</v>
      </c>
      <c r="E122" s="259">
        <f>E111</f>
        <v>2800</v>
      </c>
      <c r="F122" s="259">
        <f>F111</f>
        <v>2800</v>
      </c>
      <c r="G122" s="255"/>
      <c r="H122" s="255"/>
      <c r="I122" s="255"/>
      <c r="J122" s="255"/>
      <c r="K122" s="255"/>
      <c r="L122" s="255"/>
      <c r="M122" s="255"/>
      <c r="N122" s="255"/>
      <c r="O122" s="255"/>
      <c r="P122" s="255"/>
      <c r="Q122" s="255"/>
      <c r="R122" s="255"/>
      <c r="S122" s="255"/>
      <c r="T122" s="255"/>
      <c r="U122" s="255"/>
      <c r="V122" s="255"/>
      <c r="W122" s="255"/>
    </row>
    <row r="123" spans="1:6" ht="15.75">
      <c r="A123" s="265" t="s">
        <v>720</v>
      </c>
      <c r="B123" s="266"/>
      <c r="C123" s="74">
        <f>C99+C122</f>
        <v>245739</v>
      </c>
      <c r="D123" s="74">
        <f>D99+D122</f>
        <v>140949</v>
      </c>
      <c r="E123" s="74">
        <f>E99+E122</f>
        <v>140869</v>
      </c>
      <c r="F123" s="74">
        <f>F99+F122</f>
        <v>140789</v>
      </c>
    </row>
  </sheetData>
  <sheetProtection/>
  <mergeCells count="2">
    <mergeCell ref="A3:F3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119"/>
  <sheetViews>
    <sheetView view="pageBreakPreview" zoomScale="60" zoomScalePageLayoutView="0" workbookViewId="0" topLeftCell="A1">
      <selection activeCell="H11" sqref="H11"/>
    </sheetView>
  </sheetViews>
  <sheetFormatPr defaultColWidth="9.140625" defaultRowHeight="15"/>
  <cols>
    <col min="1" max="1" width="37.140625" style="323" customWidth="1"/>
    <col min="2" max="2" width="13.7109375" style="323" customWidth="1"/>
    <col min="3" max="3" width="19.421875" style="323" customWidth="1"/>
    <col min="4" max="4" width="19.57421875" style="323" customWidth="1"/>
    <col min="5" max="5" width="19.421875" style="323" customWidth="1"/>
    <col min="6" max="16384" width="9.140625" style="323" customWidth="1"/>
  </cols>
  <sheetData>
    <row r="1" ht="12.75">
      <c r="A1" s="323" t="s">
        <v>227</v>
      </c>
    </row>
    <row r="2" spans="1:5" ht="20.25" customHeight="1">
      <c r="A2" s="417" t="s">
        <v>32</v>
      </c>
      <c r="B2" s="417"/>
      <c r="C2" s="417"/>
      <c r="D2" s="417"/>
      <c r="E2" s="417"/>
    </row>
    <row r="3" ht="12.75" customHeight="1">
      <c r="E3" s="324" t="s">
        <v>33</v>
      </c>
    </row>
    <row r="4" spans="1:5" ht="15" customHeight="1">
      <c r="A4" s="325" t="s">
        <v>752</v>
      </c>
      <c r="B4" s="326" t="s">
        <v>34</v>
      </c>
      <c r="C4" s="327" t="s">
        <v>35</v>
      </c>
      <c r="D4" s="327" t="s">
        <v>36</v>
      </c>
      <c r="E4" s="327" t="s">
        <v>37</v>
      </c>
    </row>
    <row r="5" spans="1:5" ht="12.75" customHeight="1">
      <c r="A5" s="328">
        <v>1</v>
      </c>
      <c r="B5" s="328">
        <v>2</v>
      </c>
      <c r="C5" s="328">
        <v>3</v>
      </c>
      <c r="D5" s="328">
        <v>4</v>
      </c>
      <c r="E5" s="328">
        <v>5</v>
      </c>
    </row>
    <row r="6" spans="1:5" ht="24.75" customHeight="1">
      <c r="A6" s="329" t="s">
        <v>38</v>
      </c>
      <c r="B6" s="330"/>
      <c r="C6" s="330"/>
      <c r="D6" s="330"/>
      <c r="E6" s="330"/>
    </row>
    <row r="7" spans="1:5" ht="25.5">
      <c r="A7" s="331" t="s">
        <v>39</v>
      </c>
      <c r="B7" s="332" t="s">
        <v>764</v>
      </c>
      <c r="C7" s="333">
        <v>1027712109</v>
      </c>
      <c r="D7" s="333">
        <v>1024358611</v>
      </c>
      <c r="E7" s="334">
        <v>99.67</v>
      </c>
    </row>
    <row r="8" spans="1:5" ht="13.5" customHeight="1">
      <c r="A8" s="331" t="s">
        <v>40</v>
      </c>
      <c r="B8" s="332" t="s">
        <v>41</v>
      </c>
      <c r="C8" s="333">
        <v>695384</v>
      </c>
      <c r="D8" s="333">
        <v>461656</v>
      </c>
      <c r="E8" s="334">
        <v>66.39</v>
      </c>
    </row>
    <row r="9" spans="1:5" ht="13.5" customHeight="1">
      <c r="A9" s="331" t="s">
        <v>42</v>
      </c>
      <c r="B9" s="332" t="s">
        <v>43</v>
      </c>
      <c r="C9" s="335"/>
      <c r="D9" s="335"/>
      <c r="E9" s="335"/>
    </row>
    <row r="10" spans="1:5" ht="13.5" customHeight="1">
      <c r="A10" s="336" t="s">
        <v>44</v>
      </c>
      <c r="B10" s="332" t="s">
        <v>45</v>
      </c>
      <c r="C10" s="335"/>
      <c r="D10" s="335"/>
      <c r="E10" s="335"/>
    </row>
    <row r="11" spans="1:5" ht="22.5" customHeight="1">
      <c r="A11" s="336" t="s">
        <v>46</v>
      </c>
      <c r="B11" s="332" t="s">
        <v>47</v>
      </c>
      <c r="C11" s="335"/>
      <c r="D11" s="335"/>
      <c r="E11" s="335"/>
    </row>
    <row r="12" spans="1:5" ht="13.5" customHeight="1">
      <c r="A12" s="336" t="s">
        <v>48</v>
      </c>
      <c r="B12" s="332" t="s">
        <v>49</v>
      </c>
      <c r="C12" s="335"/>
      <c r="D12" s="335"/>
      <c r="E12" s="335"/>
    </row>
    <row r="13" spans="1:5" ht="13.5" customHeight="1">
      <c r="A13" s="336" t="s">
        <v>50</v>
      </c>
      <c r="B13" s="332" t="s">
        <v>51</v>
      </c>
      <c r="C13" s="335"/>
      <c r="D13" s="335"/>
      <c r="E13" s="335"/>
    </row>
    <row r="14" spans="1:5" ht="13.5" customHeight="1">
      <c r="A14" s="336" t="s">
        <v>52</v>
      </c>
      <c r="B14" s="332" t="s">
        <v>53</v>
      </c>
      <c r="C14" s="333">
        <v>695384</v>
      </c>
      <c r="D14" s="333">
        <v>461656</v>
      </c>
      <c r="E14" s="334">
        <v>66.39</v>
      </c>
    </row>
    <row r="15" spans="1:5" ht="13.5" customHeight="1">
      <c r="A15" s="336" t="s">
        <v>44</v>
      </c>
      <c r="B15" s="332" t="s">
        <v>54</v>
      </c>
      <c r="C15" s="335"/>
      <c r="D15" s="335"/>
      <c r="E15" s="335"/>
    </row>
    <row r="16" spans="1:5" ht="22.5" customHeight="1">
      <c r="A16" s="336" t="s">
        <v>46</v>
      </c>
      <c r="B16" s="332" t="s">
        <v>55</v>
      </c>
      <c r="C16" s="335"/>
      <c r="D16" s="335"/>
      <c r="E16" s="335"/>
    </row>
    <row r="17" spans="1:5" ht="13.5" customHeight="1">
      <c r="A17" s="336" t="s">
        <v>48</v>
      </c>
      <c r="B17" s="332" t="s">
        <v>56</v>
      </c>
      <c r="C17" s="333">
        <v>695384</v>
      </c>
      <c r="D17" s="333">
        <v>461656</v>
      </c>
      <c r="E17" s="334">
        <v>66.39</v>
      </c>
    </row>
    <row r="18" spans="1:5" ht="13.5" customHeight="1">
      <c r="A18" s="336" t="s">
        <v>50</v>
      </c>
      <c r="B18" s="332" t="s">
        <v>57</v>
      </c>
      <c r="C18" s="335"/>
      <c r="D18" s="335"/>
      <c r="E18" s="335"/>
    </row>
    <row r="19" spans="1:5" ht="13.5" customHeight="1">
      <c r="A19" s="336" t="s">
        <v>58</v>
      </c>
      <c r="B19" s="332" t="s">
        <v>59</v>
      </c>
      <c r="C19" s="335"/>
      <c r="D19" s="335"/>
      <c r="E19" s="335"/>
    </row>
    <row r="20" spans="1:5" ht="13.5" customHeight="1">
      <c r="A20" s="336" t="s">
        <v>44</v>
      </c>
      <c r="B20" s="332" t="s">
        <v>60</v>
      </c>
      <c r="C20" s="335"/>
      <c r="D20" s="335"/>
      <c r="E20" s="335"/>
    </row>
    <row r="21" spans="1:5" ht="22.5" customHeight="1">
      <c r="A21" s="336" t="s">
        <v>46</v>
      </c>
      <c r="B21" s="332" t="s">
        <v>61</v>
      </c>
      <c r="C21" s="335"/>
      <c r="D21" s="335"/>
      <c r="E21" s="335"/>
    </row>
    <row r="22" spans="1:5" ht="13.5" customHeight="1">
      <c r="A22" s="336" t="s">
        <v>48</v>
      </c>
      <c r="B22" s="332" t="s">
        <v>62</v>
      </c>
      <c r="C22" s="335"/>
      <c r="D22" s="335"/>
      <c r="E22" s="335"/>
    </row>
    <row r="23" spans="1:5" ht="13.5" customHeight="1">
      <c r="A23" s="336" t="s">
        <v>50</v>
      </c>
      <c r="B23" s="332" t="s">
        <v>63</v>
      </c>
      <c r="C23" s="335"/>
      <c r="D23" s="335"/>
      <c r="E23" s="335"/>
    </row>
    <row r="24" spans="1:5" ht="13.5" customHeight="1">
      <c r="A24" s="331" t="s">
        <v>64</v>
      </c>
      <c r="B24" s="332" t="s">
        <v>65</v>
      </c>
      <c r="C24" s="333">
        <v>1027006725</v>
      </c>
      <c r="D24" s="333">
        <v>1023886955</v>
      </c>
      <c r="E24" s="334">
        <v>99.7</v>
      </c>
    </row>
    <row r="25" spans="1:5" ht="22.5" customHeight="1">
      <c r="A25" s="336" t="s">
        <v>66</v>
      </c>
      <c r="B25" s="332" t="s">
        <v>67</v>
      </c>
      <c r="C25" s="333">
        <v>933129298</v>
      </c>
      <c r="D25" s="333">
        <v>938809760</v>
      </c>
      <c r="E25" s="334">
        <v>100.61</v>
      </c>
    </row>
    <row r="26" spans="1:5" ht="13.5" customHeight="1">
      <c r="A26" s="336" t="s">
        <v>44</v>
      </c>
      <c r="B26" s="332" t="s">
        <v>68</v>
      </c>
      <c r="C26" s="335"/>
      <c r="D26" s="333">
        <v>267694553</v>
      </c>
      <c r="E26" s="335"/>
    </row>
    <row r="27" spans="1:5" ht="22.5" customHeight="1">
      <c r="A27" s="336" t="s">
        <v>46</v>
      </c>
      <c r="B27" s="332" t="s">
        <v>69</v>
      </c>
      <c r="C27" s="335"/>
      <c r="D27" s="335"/>
      <c r="E27" s="335"/>
    </row>
    <row r="28" spans="1:5" ht="13.5" customHeight="1">
      <c r="A28" s="336" t="s">
        <v>48</v>
      </c>
      <c r="B28" s="332" t="s">
        <v>70</v>
      </c>
      <c r="C28" s="333">
        <v>933129298</v>
      </c>
      <c r="D28" s="333">
        <v>592472675</v>
      </c>
      <c r="E28" s="334">
        <v>63.49</v>
      </c>
    </row>
    <row r="29" spans="1:5" ht="13.5" customHeight="1">
      <c r="A29" s="336" t="s">
        <v>50</v>
      </c>
      <c r="B29" s="332" t="s">
        <v>71</v>
      </c>
      <c r="C29" s="335"/>
      <c r="D29" s="333">
        <v>78642532</v>
      </c>
      <c r="E29" s="335"/>
    </row>
    <row r="30" spans="1:5" ht="22.5" customHeight="1">
      <c r="A30" s="336" t="s">
        <v>72</v>
      </c>
      <c r="B30" s="332" t="s">
        <v>73</v>
      </c>
      <c r="C30" s="333">
        <v>93257427</v>
      </c>
      <c r="D30" s="333">
        <v>85077195</v>
      </c>
      <c r="E30" s="334">
        <v>91.23</v>
      </c>
    </row>
    <row r="31" spans="1:5" ht="13.5" customHeight="1">
      <c r="A31" s="336" t="s">
        <v>44</v>
      </c>
      <c r="B31" s="332" t="s">
        <v>74</v>
      </c>
      <c r="C31" s="335"/>
      <c r="D31" s="335"/>
      <c r="E31" s="335"/>
    </row>
    <row r="32" spans="1:5" ht="22.5" customHeight="1">
      <c r="A32" s="336" t="s">
        <v>46</v>
      </c>
      <c r="B32" s="332" t="s">
        <v>75</v>
      </c>
      <c r="C32" s="335"/>
      <c r="D32" s="335"/>
      <c r="E32" s="335"/>
    </row>
    <row r="33" spans="1:5" ht="13.5" customHeight="1">
      <c r="A33" s="336" t="s">
        <v>48</v>
      </c>
      <c r="B33" s="332" t="s">
        <v>76</v>
      </c>
      <c r="C33" s="333">
        <v>93257427</v>
      </c>
      <c r="D33" s="333">
        <v>86033094</v>
      </c>
      <c r="E33" s="334">
        <v>92.25</v>
      </c>
    </row>
    <row r="34" spans="1:5" ht="13.5" customHeight="1">
      <c r="A34" s="336" t="s">
        <v>50</v>
      </c>
      <c r="B34" s="332" t="s">
        <v>77</v>
      </c>
      <c r="C34" s="335"/>
      <c r="D34" s="333">
        <v>-955899</v>
      </c>
      <c r="E34" s="335"/>
    </row>
    <row r="35" spans="1:5" ht="13.5" customHeight="1">
      <c r="A35" s="336" t="s">
        <v>78</v>
      </c>
      <c r="B35" s="332" t="s">
        <v>79</v>
      </c>
      <c r="C35" s="335"/>
      <c r="D35" s="335"/>
      <c r="E35" s="335"/>
    </row>
    <row r="36" spans="1:5" ht="13.5" customHeight="1">
      <c r="A36" s="336" t="s">
        <v>44</v>
      </c>
      <c r="B36" s="332" t="s">
        <v>80</v>
      </c>
      <c r="C36" s="335"/>
      <c r="D36" s="335"/>
      <c r="E36" s="335"/>
    </row>
    <row r="37" spans="1:5" ht="22.5" customHeight="1">
      <c r="A37" s="336" t="s">
        <v>46</v>
      </c>
      <c r="B37" s="332" t="s">
        <v>81</v>
      </c>
      <c r="C37" s="335"/>
      <c r="D37" s="335"/>
      <c r="E37" s="335"/>
    </row>
    <row r="38" spans="1:5" ht="13.5" customHeight="1">
      <c r="A38" s="336" t="s">
        <v>48</v>
      </c>
      <c r="B38" s="332" t="s">
        <v>82</v>
      </c>
      <c r="C38" s="335"/>
      <c r="D38" s="335"/>
      <c r="E38" s="335"/>
    </row>
    <row r="39" spans="1:5" ht="13.5" customHeight="1">
      <c r="A39" s="336" t="s">
        <v>50</v>
      </c>
      <c r="B39" s="332" t="s">
        <v>83</v>
      </c>
      <c r="C39" s="335"/>
      <c r="D39" s="335"/>
      <c r="E39" s="335"/>
    </row>
    <row r="40" spans="1:5" ht="13.5" customHeight="1">
      <c r="A40" s="336" t="s">
        <v>84</v>
      </c>
      <c r="B40" s="332" t="s">
        <v>85</v>
      </c>
      <c r="C40" s="333">
        <v>620000</v>
      </c>
      <c r="D40" s="335"/>
      <c r="E40" s="335"/>
    </row>
    <row r="41" spans="1:5" ht="13.5" customHeight="1">
      <c r="A41" s="336" t="s">
        <v>44</v>
      </c>
      <c r="B41" s="332" t="s">
        <v>86</v>
      </c>
      <c r="C41" s="335"/>
      <c r="D41" s="335"/>
      <c r="E41" s="335"/>
    </row>
    <row r="42" spans="1:5" ht="22.5" customHeight="1">
      <c r="A42" s="336" t="s">
        <v>46</v>
      </c>
      <c r="B42" s="332" t="s">
        <v>87</v>
      </c>
      <c r="C42" s="335"/>
      <c r="D42" s="335"/>
      <c r="E42" s="335"/>
    </row>
    <row r="43" spans="1:5" ht="13.5" customHeight="1">
      <c r="A43" s="336" t="s">
        <v>48</v>
      </c>
      <c r="B43" s="332" t="s">
        <v>88</v>
      </c>
      <c r="C43" s="335"/>
      <c r="D43" s="335"/>
      <c r="E43" s="335"/>
    </row>
    <row r="44" spans="1:5" ht="13.5" customHeight="1">
      <c r="A44" s="336" t="s">
        <v>50</v>
      </c>
      <c r="B44" s="332" t="s">
        <v>89</v>
      </c>
      <c r="C44" s="333">
        <v>620000</v>
      </c>
      <c r="D44" s="335"/>
      <c r="E44" s="335"/>
    </row>
    <row r="45" spans="1:5" ht="13.5" customHeight="1">
      <c r="A45" s="336" t="s">
        <v>90</v>
      </c>
      <c r="B45" s="332" t="s">
        <v>91</v>
      </c>
      <c r="C45" s="335"/>
      <c r="D45" s="335"/>
      <c r="E45" s="335"/>
    </row>
    <row r="46" spans="1:5" ht="13.5" customHeight="1">
      <c r="A46" s="336" t="s">
        <v>44</v>
      </c>
      <c r="B46" s="332" t="s">
        <v>92</v>
      </c>
      <c r="C46" s="335"/>
      <c r="D46" s="335"/>
      <c r="E46" s="335"/>
    </row>
    <row r="47" spans="1:5" ht="22.5" customHeight="1">
      <c r="A47" s="336" t="s">
        <v>46</v>
      </c>
      <c r="B47" s="332" t="s">
        <v>93</v>
      </c>
      <c r="C47" s="335"/>
      <c r="D47" s="335"/>
      <c r="E47" s="335"/>
    </row>
    <row r="48" spans="1:5" ht="13.5" customHeight="1">
      <c r="A48" s="336" t="s">
        <v>48</v>
      </c>
      <c r="B48" s="332" t="s">
        <v>94</v>
      </c>
      <c r="C48" s="335"/>
      <c r="D48" s="335"/>
      <c r="E48" s="335"/>
    </row>
    <row r="49" spans="1:5" ht="12.75" customHeight="1">
      <c r="A49" s="328">
        <v>1</v>
      </c>
      <c r="B49" s="328">
        <v>2</v>
      </c>
      <c r="C49" s="328">
        <v>3</v>
      </c>
      <c r="D49" s="328">
        <v>4</v>
      </c>
      <c r="E49" s="328">
        <v>5</v>
      </c>
    </row>
    <row r="50" spans="1:5" ht="13.5" customHeight="1">
      <c r="A50" s="336" t="s">
        <v>50</v>
      </c>
      <c r="B50" s="332" t="s">
        <v>95</v>
      </c>
      <c r="C50" s="330"/>
      <c r="D50" s="330"/>
      <c r="E50" s="330"/>
    </row>
    <row r="51" spans="1:5" ht="12.75">
      <c r="A51" s="331" t="s">
        <v>96</v>
      </c>
      <c r="B51" s="332" t="s">
        <v>97</v>
      </c>
      <c r="C51" s="333">
        <v>10000</v>
      </c>
      <c r="D51" s="333">
        <v>10000</v>
      </c>
      <c r="E51" s="337">
        <v>100</v>
      </c>
    </row>
    <row r="52" spans="1:5" ht="13.5" customHeight="1">
      <c r="A52" s="336" t="s">
        <v>98</v>
      </c>
      <c r="B52" s="332" t="s">
        <v>99</v>
      </c>
      <c r="C52" s="333">
        <v>10000</v>
      </c>
      <c r="D52" s="333">
        <v>10000</v>
      </c>
      <c r="E52" s="337">
        <v>100</v>
      </c>
    </row>
    <row r="53" spans="1:5" ht="13.5" customHeight="1">
      <c r="A53" s="336" t="s">
        <v>44</v>
      </c>
      <c r="B53" s="332" t="s">
        <v>100</v>
      </c>
      <c r="C53" s="335"/>
      <c r="D53" s="335"/>
      <c r="E53" s="335"/>
    </row>
    <row r="54" spans="1:5" ht="22.5" customHeight="1">
      <c r="A54" s="336" t="s">
        <v>46</v>
      </c>
      <c r="B54" s="332" t="s">
        <v>101</v>
      </c>
      <c r="C54" s="335"/>
      <c r="D54" s="335"/>
      <c r="E54" s="335"/>
    </row>
    <row r="55" spans="1:5" ht="13.5" customHeight="1">
      <c r="A55" s="336" t="s">
        <v>48</v>
      </c>
      <c r="B55" s="332" t="s">
        <v>102</v>
      </c>
      <c r="C55" s="335"/>
      <c r="D55" s="335"/>
      <c r="E55" s="335"/>
    </row>
    <row r="56" spans="1:5" ht="13.5" customHeight="1">
      <c r="A56" s="336" t="s">
        <v>50</v>
      </c>
      <c r="B56" s="332" t="s">
        <v>103</v>
      </c>
      <c r="C56" s="333">
        <v>10000</v>
      </c>
      <c r="D56" s="333">
        <v>10000</v>
      </c>
      <c r="E56" s="337">
        <v>100</v>
      </c>
    </row>
    <row r="57" spans="1:5" ht="22.5" customHeight="1">
      <c r="A57" s="336" t="s">
        <v>104</v>
      </c>
      <c r="B57" s="332" t="s">
        <v>105</v>
      </c>
      <c r="C57" s="335"/>
      <c r="D57" s="335"/>
      <c r="E57" s="335"/>
    </row>
    <row r="58" spans="1:5" ht="13.5" customHeight="1">
      <c r="A58" s="336" t="s">
        <v>44</v>
      </c>
      <c r="B58" s="332" t="s">
        <v>106</v>
      </c>
      <c r="C58" s="335"/>
      <c r="D58" s="335"/>
      <c r="E58" s="335"/>
    </row>
    <row r="59" spans="1:5" ht="22.5" customHeight="1">
      <c r="A59" s="336" t="s">
        <v>46</v>
      </c>
      <c r="B59" s="332" t="s">
        <v>107</v>
      </c>
      <c r="C59" s="335"/>
      <c r="D59" s="335"/>
      <c r="E59" s="335"/>
    </row>
    <row r="60" spans="1:5" ht="13.5" customHeight="1">
      <c r="A60" s="336" t="s">
        <v>48</v>
      </c>
      <c r="B60" s="332" t="s">
        <v>108</v>
      </c>
      <c r="C60" s="335"/>
      <c r="D60" s="335"/>
      <c r="E60" s="335"/>
    </row>
    <row r="61" spans="1:5" ht="13.5" customHeight="1">
      <c r="A61" s="336" t="s">
        <v>50</v>
      </c>
      <c r="B61" s="332" t="s">
        <v>109</v>
      </c>
      <c r="C61" s="335"/>
      <c r="D61" s="335"/>
      <c r="E61" s="335"/>
    </row>
    <row r="62" spans="1:5" ht="22.5" customHeight="1">
      <c r="A62" s="336" t="s">
        <v>110</v>
      </c>
      <c r="B62" s="332" t="s">
        <v>111</v>
      </c>
      <c r="C62" s="335"/>
      <c r="D62" s="335"/>
      <c r="E62" s="335"/>
    </row>
    <row r="63" spans="1:5" ht="13.5" customHeight="1">
      <c r="A63" s="336" t="s">
        <v>44</v>
      </c>
      <c r="B63" s="332" t="s">
        <v>112</v>
      </c>
      <c r="C63" s="335"/>
      <c r="D63" s="335"/>
      <c r="E63" s="335"/>
    </row>
    <row r="64" spans="1:5" ht="22.5" customHeight="1">
      <c r="A64" s="336" t="s">
        <v>46</v>
      </c>
      <c r="B64" s="332" t="s">
        <v>113</v>
      </c>
      <c r="C64" s="335"/>
      <c r="D64" s="335"/>
      <c r="E64" s="335"/>
    </row>
    <row r="65" spans="1:5" ht="13.5" customHeight="1">
      <c r="A65" s="336" t="s">
        <v>48</v>
      </c>
      <c r="B65" s="332" t="s">
        <v>114</v>
      </c>
      <c r="C65" s="335"/>
      <c r="D65" s="335"/>
      <c r="E65" s="335"/>
    </row>
    <row r="66" spans="1:5" ht="13.5" customHeight="1">
      <c r="A66" s="336" t="s">
        <v>50</v>
      </c>
      <c r="B66" s="332" t="s">
        <v>115</v>
      </c>
      <c r="C66" s="335"/>
      <c r="D66" s="335"/>
      <c r="E66" s="335"/>
    </row>
    <row r="67" spans="1:5" ht="25.5">
      <c r="A67" s="331" t="s">
        <v>116</v>
      </c>
      <c r="B67" s="332" t="s">
        <v>117</v>
      </c>
      <c r="C67" s="335"/>
      <c r="D67" s="335"/>
      <c r="E67" s="335"/>
    </row>
    <row r="68" spans="1:5" ht="22.5" customHeight="1">
      <c r="A68" s="336" t="s">
        <v>118</v>
      </c>
      <c r="B68" s="332" t="s">
        <v>119</v>
      </c>
      <c r="C68" s="335"/>
      <c r="D68" s="335"/>
      <c r="E68" s="335"/>
    </row>
    <row r="69" spans="1:5" ht="13.5" customHeight="1">
      <c r="A69" s="336" t="s">
        <v>44</v>
      </c>
      <c r="B69" s="332" t="s">
        <v>120</v>
      </c>
      <c r="C69" s="335"/>
      <c r="D69" s="335"/>
      <c r="E69" s="335"/>
    </row>
    <row r="70" spans="1:5" ht="22.5" customHeight="1">
      <c r="A70" s="336" t="s">
        <v>46</v>
      </c>
      <c r="B70" s="332" t="s">
        <v>121</v>
      </c>
      <c r="C70" s="335"/>
      <c r="D70" s="335"/>
      <c r="E70" s="335"/>
    </row>
    <row r="71" spans="1:5" ht="13.5" customHeight="1">
      <c r="A71" s="336" t="s">
        <v>48</v>
      </c>
      <c r="B71" s="332" t="s">
        <v>122</v>
      </c>
      <c r="C71" s="335"/>
      <c r="D71" s="335"/>
      <c r="E71" s="335"/>
    </row>
    <row r="72" spans="1:5" ht="13.5" customHeight="1">
      <c r="A72" s="336" t="s">
        <v>50</v>
      </c>
      <c r="B72" s="332" t="s">
        <v>123</v>
      </c>
      <c r="C72" s="335"/>
      <c r="D72" s="335"/>
      <c r="E72" s="335"/>
    </row>
    <row r="73" spans="1:5" ht="22.5" customHeight="1">
      <c r="A73" s="336" t="s">
        <v>124</v>
      </c>
      <c r="B73" s="332" t="s">
        <v>125</v>
      </c>
      <c r="C73" s="335"/>
      <c r="D73" s="335"/>
      <c r="E73" s="335"/>
    </row>
    <row r="74" spans="1:5" ht="13.5" customHeight="1">
      <c r="A74" s="336" t="s">
        <v>44</v>
      </c>
      <c r="B74" s="332" t="s">
        <v>126</v>
      </c>
      <c r="C74" s="335"/>
      <c r="D74" s="335"/>
      <c r="E74" s="335"/>
    </row>
    <row r="75" spans="1:5" ht="22.5" customHeight="1">
      <c r="A75" s="336" t="s">
        <v>46</v>
      </c>
      <c r="B75" s="332" t="s">
        <v>127</v>
      </c>
      <c r="C75" s="335"/>
      <c r="D75" s="335"/>
      <c r="E75" s="335"/>
    </row>
    <row r="76" spans="1:5" ht="13.5" customHeight="1">
      <c r="A76" s="336" t="s">
        <v>48</v>
      </c>
      <c r="B76" s="332" t="s">
        <v>128</v>
      </c>
      <c r="C76" s="335"/>
      <c r="D76" s="335"/>
      <c r="E76" s="335"/>
    </row>
    <row r="77" spans="1:5" ht="13.5" customHeight="1">
      <c r="A77" s="336" t="s">
        <v>50</v>
      </c>
      <c r="B77" s="332" t="s">
        <v>129</v>
      </c>
      <c r="C77" s="335"/>
      <c r="D77" s="335"/>
      <c r="E77" s="335"/>
    </row>
    <row r="78" spans="1:5" ht="25.5">
      <c r="A78" s="331" t="s">
        <v>130</v>
      </c>
      <c r="B78" s="332" t="s">
        <v>765</v>
      </c>
      <c r="C78" s="335"/>
      <c r="D78" s="335"/>
      <c r="E78" s="335"/>
    </row>
    <row r="79" spans="1:5" ht="13.5" customHeight="1">
      <c r="A79" s="331" t="s">
        <v>131</v>
      </c>
      <c r="B79" s="332" t="s">
        <v>132</v>
      </c>
      <c r="C79" s="335"/>
      <c r="D79" s="335"/>
      <c r="E79" s="335"/>
    </row>
    <row r="80" spans="1:5" ht="13.5" customHeight="1">
      <c r="A80" s="331" t="s">
        <v>133</v>
      </c>
      <c r="B80" s="332" t="s">
        <v>134</v>
      </c>
      <c r="C80" s="335"/>
      <c r="D80" s="335"/>
      <c r="E80" s="335"/>
    </row>
    <row r="81" spans="1:5" ht="13.5" customHeight="1">
      <c r="A81" s="331" t="s">
        <v>135</v>
      </c>
      <c r="B81" s="332" t="s">
        <v>766</v>
      </c>
      <c r="C81" s="333">
        <v>64777291</v>
      </c>
      <c r="D81" s="333">
        <v>40955460</v>
      </c>
      <c r="E81" s="334">
        <v>63.23</v>
      </c>
    </row>
    <row r="82" spans="1:5" ht="13.5" customHeight="1">
      <c r="A82" s="331" t="s">
        <v>136</v>
      </c>
      <c r="B82" s="332" t="s">
        <v>137</v>
      </c>
      <c r="C82" s="335"/>
      <c r="D82" s="335"/>
      <c r="E82" s="335"/>
    </row>
    <row r="83" spans="1:5" ht="13.5" customHeight="1">
      <c r="A83" s="331" t="s">
        <v>138</v>
      </c>
      <c r="B83" s="332" t="s">
        <v>139</v>
      </c>
      <c r="C83" s="333">
        <v>610890</v>
      </c>
      <c r="D83" s="333">
        <v>473045</v>
      </c>
      <c r="E83" s="334">
        <v>77.44</v>
      </c>
    </row>
    <row r="84" spans="1:5" ht="13.5" customHeight="1">
      <c r="A84" s="331" t="s">
        <v>140</v>
      </c>
      <c r="B84" s="332" t="s">
        <v>141</v>
      </c>
      <c r="C84" s="333">
        <v>64166401</v>
      </c>
      <c r="D84" s="333">
        <v>40482415</v>
      </c>
      <c r="E84" s="334">
        <v>63.09</v>
      </c>
    </row>
    <row r="85" spans="1:5" ht="13.5" customHeight="1">
      <c r="A85" s="331" t="s">
        <v>142</v>
      </c>
      <c r="B85" s="332" t="s">
        <v>143</v>
      </c>
      <c r="C85" s="335"/>
      <c r="D85" s="335"/>
      <c r="E85" s="335"/>
    </row>
    <row r="86" spans="1:5" ht="13.5" customHeight="1">
      <c r="A86" s="331" t="s">
        <v>144</v>
      </c>
      <c r="B86" s="332" t="s">
        <v>767</v>
      </c>
      <c r="C86" s="333">
        <v>11665732</v>
      </c>
      <c r="D86" s="333">
        <v>11899668</v>
      </c>
      <c r="E86" s="334">
        <v>102.01</v>
      </c>
    </row>
    <row r="87" spans="1:5" ht="13.5" customHeight="1">
      <c r="A87" s="331" t="s">
        <v>145</v>
      </c>
      <c r="B87" s="332" t="s">
        <v>146</v>
      </c>
      <c r="C87" s="333">
        <v>11365732</v>
      </c>
      <c r="D87" s="333">
        <v>11365732</v>
      </c>
      <c r="E87" s="337">
        <v>100</v>
      </c>
    </row>
    <row r="88" spans="1:5" ht="25.5">
      <c r="A88" s="331" t="s">
        <v>147</v>
      </c>
      <c r="B88" s="332" t="s">
        <v>148</v>
      </c>
      <c r="C88" s="335"/>
      <c r="D88" s="335"/>
      <c r="E88" s="335"/>
    </row>
    <row r="89" spans="1:5" ht="12.75">
      <c r="A89" s="331" t="s">
        <v>149</v>
      </c>
      <c r="B89" s="332" t="s">
        <v>150</v>
      </c>
      <c r="C89" s="333">
        <v>300000</v>
      </c>
      <c r="D89" s="333">
        <v>533936</v>
      </c>
      <c r="E89" s="334">
        <v>177.98</v>
      </c>
    </row>
    <row r="90" spans="1:5" ht="25.5">
      <c r="A90" s="331" t="s">
        <v>151</v>
      </c>
      <c r="B90" s="332" t="s">
        <v>262</v>
      </c>
      <c r="C90" s="333">
        <v>-92510</v>
      </c>
      <c r="D90" s="333">
        <v>-92510</v>
      </c>
      <c r="E90" s="337">
        <v>100</v>
      </c>
    </row>
    <row r="91" spans="1:5" ht="13.5" customHeight="1">
      <c r="A91" s="331" t="s">
        <v>152</v>
      </c>
      <c r="B91" s="332" t="s">
        <v>263</v>
      </c>
      <c r="C91" s="335"/>
      <c r="D91" s="335"/>
      <c r="E91" s="335"/>
    </row>
    <row r="92" spans="1:5" ht="12.75" customHeight="1">
      <c r="A92" s="328">
        <v>1</v>
      </c>
      <c r="B92" s="328">
        <v>2</v>
      </c>
      <c r="C92" s="328">
        <v>3</v>
      </c>
      <c r="D92" s="328">
        <v>4</v>
      </c>
      <c r="E92" s="328">
        <v>5</v>
      </c>
    </row>
    <row r="93" spans="1:5" ht="20.25">
      <c r="A93" s="329" t="s">
        <v>153</v>
      </c>
      <c r="B93" s="332" t="s">
        <v>154</v>
      </c>
      <c r="C93" s="333">
        <v>1104062622</v>
      </c>
      <c r="D93" s="333">
        <v>1077121229</v>
      </c>
      <c r="E93" s="334">
        <v>97.56</v>
      </c>
    </row>
    <row r="94" spans="1:5" ht="13.5" customHeight="1">
      <c r="A94" s="335"/>
      <c r="B94" s="335"/>
      <c r="C94" s="335"/>
      <c r="D94" s="335"/>
      <c r="E94" s="335"/>
    </row>
    <row r="95" spans="1:5" ht="26.25" customHeight="1">
      <c r="A95" s="338" t="s">
        <v>155</v>
      </c>
      <c r="B95" s="335"/>
      <c r="C95" s="335"/>
      <c r="D95" s="335"/>
      <c r="E95" s="335"/>
    </row>
    <row r="96" spans="1:5" ht="13.5" customHeight="1">
      <c r="A96" s="339" t="s">
        <v>156</v>
      </c>
      <c r="B96" s="340" t="s">
        <v>264</v>
      </c>
      <c r="C96" s="341">
        <v>1092151614</v>
      </c>
      <c r="D96" s="341">
        <v>1071936456</v>
      </c>
      <c r="E96" s="342">
        <v>98.15</v>
      </c>
    </row>
    <row r="97" spans="1:5" ht="13.5" customHeight="1">
      <c r="A97" s="331" t="s">
        <v>157</v>
      </c>
      <c r="B97" s="332" t="s">
        <v>158</v>
      </c>
      <c r="C97" s="333">
        <v>1401323000</v>
      </c>
      <c r="D97" s="333">
        <v>1401323000</v>
      </c>
      <c r="E97" s="337">
        <v>100</v>
      </c>
    </row>
    <row r="98" spans="1:5" ht="13.5" customHeight="1">
      <c r="A98" s="331" t="s">
        <v>159</v>
      </c>
      <c r="B98" s="332" t="s">
        <v>160</v>
      </c>
      <c r="C98" s="333">
        <v>143562061</v>
      </c>
      <c r="D98" s="333">
        <v>143562061</v>
      </c>
      <c r="E98" s="337">
        <v>100</v>
      </c>
    </row>
    <row r="99" spans="1:5" ht="25.5">
      <c r="A99" s="331" t="s">
        <v>161</v>
      </c>
      <c r="B99" s="332" t="s">
        <v>162</v>
      </c>
      <c r="C99" s="333">
        <v>52517921</v>
      </c>
      <c r="D99" s="333">
        <v>52517921</v>
      </c>
      <c r="E99" s="337">
        <v>100</v>
      </c>
    </row>
    <row r="100" spans="1:5" ht="13.5" customHeight="1">
      <c r="A100" s="331" t="s">
        <v>163</v>
      </c>
      <c r="B100" s="332" t="s">
        <v>164</v>
      </c>
      <c r="C100" s="333">
        <v>-530552156</v>
      </c>
      <c r="D100" s="333">
        <v>-505251368</v>
      </c>
      <c r="E100" s="334">
        <v>95.23</v>
      </c>
    </row>
    <row r="101" spans="1:5" ht="13.5" customHeight="1">
      <c r="A101" s="331" t="s">
        <v>165</v>
      </c>
      <c r="B101" s="332" t="s">
        <v>166</v>
      </c>
      <c r="C101" s="335"/>
      <c r="D101" s="335"/>
      <c r="E101" s="335"/>
    </row>
    <row r="102" spans="1:5" ht="13.5" customHeight="1">
      <c r="A102" s="331" t="s">
        <v>167</v>
      </c>
      <c r="B102" s="332" t="s">
        <v>168</v>
      </c>
      <c r="C102" s="333">
        <v>25300788</v>
      </c>
      <c r="D102" s="333">
        <v>-20215158</v>
      </c>
      <c r="E102" s="334">
        <v>-79.9</v>
      </c>
    </row>
    <row r="103" spans="1:5" ht="13.5" customHeight="1">
      <c r="A103" s="331" t="s">
        <v>169</v>
      </c>
      <c r="B103" s="332" t="s">
        <v>265</v>
      </c>
      <c r="C103" s="333">
        <v>4844386</v>
      </c>
      <c r="D103" s="333">
        <v>5184773</v>
      </c>
      <c r="E103" s="334">
        <v>107.03</v>
      </c>
    </row>
    <row r="104" spans="1:5" ht="25.5">
      <c r="A104" s="331" t="s">
        <v>170</v>
      </c>
      <c r="B104" s="332" t="s">
        <v>171</v>
      </c>
      <c r="C104" s="333">
        <v>1259242</v>
      </c>
      <c r="D104" s="333">
        <v>1259242</v>
      </c>
      <c r="E104" s="337">
        <v>100</v>
      </c>
    </row>
    <row r="105" spans="1:5" ht="25.5">
      <c r="A105" s="331" t="s">
        <v>172</v>
      </c>
      <c r="B105" s="332" t="s">
        <v>173</v>
      </c>
      <c r="C105" s="333">
        <v>2788536</v>
      </c>
      <c r="D105" s="333">
        <v>3133556</v>
      </c>
      <c r="E105" s="334">
        <v>112.37</v>
      </c>
    </row>
    <row r="106" spans="1:5" ht="13.5" customHeight="1">
      <c r="A106" s="331" t="s">
        <v>174</v>
      </c>
      <c r="B106" s="332" t="s">
        <v>175</v>
      </c>
      <c r="C106" s="333">
        <v>796608</v>
      </c>
      <c r="D106" s="333">
        <v>791975</v>
      </c>
      <c r="E106" s="334">
        <v>99.42</v>
      </c>
    </row>
    <row r="107" spans="1:5" ht="30.75" customHeight="1">
      <c r="A107" s="331" t="s">
        <v>176</v>
      </c>
      <c r="B107" s="332" t="s">
        <v>266</v>
      </c>
      <c r="C107" s="335"/>
      <c r="D107" s="335"/>
      <c r="E107" s="335"/>
    </row>
    <row r="108" spans="1:5" ht="27.75" customHeight="1">
      <c r="A108" s="331" t="s">
        <v>177</v>
      </c>
      <c r="B108" s="332" t="s">
        <v>178</v>
      </c>
      <c r="C108" s="333">
        <v>7066622</v>
      </c>
      <c r="D108" s="335"/>
      <c r="E108" s="335"/>
    </row>
    <row r="109" spans="1:5" ht="29.25" customHeight="1">
      <c r="A109" s="329" t="s">
        <v>179</v>
      </c>
      <c r="B109" s="332" t="s">
        <v>180</v>
      </c>
      <c r="C109" s="333">
        <v>1104062622</v>
      </c>
      <c r="D109" s="333">
        <v>1077121229</v>
      </c>
      <c r="E109" s="334">
        <v>97.56</v>
      </c>
    </row>
    <row r="110" spans="1:5" ht="13.5" customHeight="1">
      <c r="A110" s="335"/>
      <c r="B110" s="335"/>
      <c r="C110" s="335"/>
      <c r="D110" s="335"/>
      <c r="E110" s="335"/>
    </row>
    <row r="111" spans="1:5" ht="13.5" customHeight="1">
      <c r="A111" s="331" t="s">
        <v>181</v>
      </c>
      <c r="B111" s="332" t="s">
        <v>182</v>
      </c>
      <c r="C111" s="335"/>
      <c r="D111" s="335"/>
      <c r="E111" s="335"/>
    </row>
    <row r="112" spans="1:5" ht="13.5" customHeight="1">
      <c r="A112" s="336" t="s">
        <v>183</v>
      </c>
      <c r="B112" s="332" t="s">
        <v>184</v>
      </c>
      <c r="C112" s="335"/>
      <c r="D112" s="333">
        <v>9482718</v>
      </c>
      <c r="E112" s="335"/>
    </row>
    <row r="113" spans="1:5" ht="22.5" customHeight="1">
      <c r="A113" s="336" t="s">
        <v>185</v>
      </c>
      <c r="B113" s="332" t="s">
        <v>186</v>
      </c>
      <c r="C113" s="335"/>
      <c r="D113" s="333">
        <v>2056961</v>
      </c>
      <c r="E113" s="335"/>
    </row>
    <row r="114" spans="1:5" ht="13.5" customHeight="1">
      <c r="A114" s="336" t="s">
        <v>187</v>
      </c>
      <c r="B114" s="332" t="s">
        <v>188</v>
      </c>
      <c r="C114" s="335"/>
      <c r="D114" s="335"/>
      <c r="E114" s="335"/>
    </row>
    <row r="115" spans="1:5" ht="42" customHeight="1">
      <c r="A115" s="336" t="s">
        <v>189</v>
      </c>
      <c r="B115" s="343" t="s">
        <v>190</v>
      </c>
      <c r="C115" s="344"/>
      <c r="D115" s="344"/>
      <c r="E115" s="344"/>
    </row>
    <row r="116" spans="1:5" ht="42" customHeight="1">
      <c r="A116" s="336" t="s">
        <v>191</v>
      </c>
      <c r="B116" s="343" t="s">
        <v>192</v>
      </c>
      <c r="C116" s="344"/>
      <c r="D116" s="344"/>
      <c r="E116" s="344"/>
    </row>
    <row r="117" spans="1:5" ht="13.5" customHeight="1">
      <c r="A117" s="336" t="s">
        <v>193</v>
      </c>
      <c r="B117" s="332" t="s">
        <v>194</v>
      </c>
      <c r="C117" s="335"/>
      <c r="D117" s="335"/>
      <c r="E117" s="335"/>
    </row>
    <row r="118" spans="1:5" ht="13.5" customHeight="1">
      <c r="A118" s="336" t="s">
        <v>195</v>
      </c>
      <c r="B118" s="332" t="s">
        <v>196</v>
      </c>
      <c r="C118" s="335"/>
      <c r="D118" s="335"/>
      <c r="E118" s="335"/>
    </row>
    <row r="119" spans="1:5" ht="13.5" customHeight="1">
      <c r="A119" s="336" t="s">
        <v>197</v>
      </c>
      <c r="B119" s="332" t="s">
        <v>198</v>
      </c>
      <c r="C119" s="335"/>
      <c r="D119" s="335"/>
      <c r="E119" s="335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scale="80" r:id="rId1"/>
  <rowBreaks count="2" manualBreakCount="2">
    <brk id="50" max="255" man="1"/>
    <brk id="9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H9" sqref="H9"/>
    </sheetView>
  </sheetViews>
  <sheetFormatPr defaultColWidth="9.140625" defaultRowHeight="15"/>
  <cols>
    <col min="2" max="2" width="50.00390625" style="0" customWidth="1"/>
    <col min="3" max="5" width="21.421875" style="0" customWidth="1"/>
    <col min="6" max="6" width="4.7109375" style="0" customWidth="1"/>
  </cols>
  <sheetData>
    <row r="1" spans="1:6" ht="15">
      <c r="A1" s="345"/>
      <c r="F1" s="418" t="str">
        <f>+CONCATENATE("15. melléklet a 4/2019. (V.30.) önkormányzati rendelethez")</f>
        <v>15. melléklet a 4/2019. (V.30.) önkormányzati rendelethez</v>
      </c>
    </row>
    <row r="2" spans="1:6" ht="33" customHeight="1">
      <c r="A2" s="419" t="s">
        <v>204</v>
      </c>
      <c r="B2" s="419"/>
      <c r="C2" s="419"/>
      <c r="D2" s="419"/>
      <c r="E2" s="419"/>
      <c r="F2" s="418"/>
    </row>
    <row r="3" spans="1:6" ht="16.5" thickBot="1">
      <c r="A3" s="346"/>
      <c r="F3" s="418"/>
    </row>
    <row r="4" spans="1:6" ht="79.5" customHeight="1" thickBot="1">
      <c r="A4" s="347" t="s">
        <v>34</v>
      </c>
      <c r="B4" s="348" t="s">
        <v>199</v>
      </c>
      <c r="C4" s="348" t="s">
        <v>200</v>
      </c>
      <c r="D4" s="348" t="s">
        <v>201</v>
      </c>
      <c r="E4" s="349" t="s">
        <v>202</v>
      </c>
      <c r="F4" s="418"/>
    </row>
    <row r="5" spans="1:6" ht="15.75">
      <c r="A5" s="350" t="s">
        <v>768</v>
      </c>
      <c r="B5" s="351"/>
      <c r="C5" s="352"/>
      <c r="D5" s="353"/>
      <c r="E5" s="354"/>
      <c r="F5" s="418"/>
    </row>
    <row r="6" spans="1:6" ht="15.75">
      <c r="A6" s="355" t="s">
        <v>771</v>
      </c>
      <c r="B6" s="356"/>
      <c r="C6" s="357"/>
      <c r="D6" s="358"/>
      <c r="E6" s="359"/>
      <c r="F6" s="418"/>
    </row>
    <row r="7" spans="1:6" ht="15.75">
      <c r="A7" s="355" t="s">
        <v>773</v>
      </c>
      <c r="B7" s="356"/>
      <c r="C7" s="357"/>
      <c r="D7" s="358"/>
      <c r="E7" s="359"/>
      <c r="F7" s="418"/>
    </row>
    <row r="8" spans="1:6" ht="15.75">
      <c r="A8" s="355" t="s">
        <v>775</v>
      </c>
      <c r="B8" s="356"/>
      <c r="C8" s="357"/>
      <c r="D8" s="358"/>
      <c r="E8" s="359"/>
      <c r="F8" s="418"/>
    </row>
    <row r="9" spans="1:6" ht="16.5" customHeight="1">
      <c r="A9" s="355" t="s">
        <v>778</v>
      </c>
      <c r="B9" s="356"/>
      <c r="C9" s="357"/>
      <c r="D9" s="358"/>
      <c r="E9" s="359"/>
      <c r="F9" s="418"/>
    </row>
    <row r="10" spans="1:6" ht="15.75">
      <c r="A10" s="355" t="s">
        <v>780</v>
      </c>
      <c r="B10" s="356"/>
      <c r="C10" s="357"/>
      <c r="D10" s="358"/>
      <c r="E10" s="359"/>
      <c r="F10" s="418"/>
    </row>
    <row r="11" spans="1:6" ht="15.75">
      <c r="A11" s="355" t="s">
        <v>783</v>
      </c>
      <c r="B11" s="356"/>
      <c r="C11" s="357"/>
      <c r="D11" s="358"/>
      <c r="E11" s="359"/>
      <c r="F11" s="418"/>
    </row>
    <row r="12" spans="1:6" ht="15.75">
      <c r="A12" s="355" t="s">
        <v>784</v>
      </c>
      <c r="B12" s="356"/>
      <c r="C12" s="357"/>
      <c r="D12" s="358"/>
      <c r="E12" s="359"/>
      <c r="F12" s="418"/>
    </row>
    <row r="13" spans="1:6" ht="15.75">
      <c r="A13" s="355" t="s">
        <v>785</v>
      </c>
      <c r="B13" s="356"/>
      <c r="C13" s="357"/>
      <c r="D13" s="358"/>
      <c r="E13" s="359"/>
      <c r="F13" s="418"/>
    </row>
    <row r="14" spans="1:6" ht="15.75">
      <c r="A14" s="355" t="s">
        <v>786</v>
      </c>
      <c r="B14" s="356"/>
      <c r="C14" s="357"/>
      <c r="D14" s="358"/>
      <c r="E14" s="359"/>
      <c r="F14" s="418"/>
    </row>
    <row r="15" spans="1:6" ht="15.75">
      <c r="A15" s="355" t="s">
        <v>787</v>
      </c>
      <c r="B15" s="356"/>
      <c r="C15" s="357"/>
      <c r="D15" s="358"/>
      <c r="E15" s="359"/>
      <c r="F15" s="418"/>
    </row>
    <row r="16" spans="1:6" ht="15.75">
      <c r="A16" s="355" t="s">
        <v>788</v>
      </c>
      <c r="B16" s="356"/>
      <c r="C16" s="357"/>
      <c r="D16" s="358"/>
      <c r="E16" s="359"/>
      <c r="F16" s="418"/>
    </row>
    <row r="17" spans="1:6" ht="15.75">
      <c r="A17" s="355" t="s">
        <v>789</v>
      </c>
      <c r="B17" s="356"/>
      <c r="C17" s="357"/>
      <c r="D17" s="358"/>
      <c r="E17" s="359"/>
      <c r="F17" s="418"/>
    </row>
    <row r="18" spans="1:6" ht="15.75">
      <c r="A18" s="355" t="s">
        <v>791</v>
      </c>
      <c r="B18" s="356"/>
      <c r="C18" s="357"/>
      <c r="D18" s="358"/>
      <c r="E18" s="359"/>
      <c r="F18" s="418"/>
    </row>
    <row r="19" spans="1:6" ht="15.75">
      <c r="A19" s="355" t="s">
        <v>794</v>
      </c>
      <c r="B19" s="356"/>
      <c r="C19" s="357"/>
      <c r="D19" s="358"/>
      <c r="E19" s="359"/>
      <c r="F19" s="418"/>
    </row>
    <row r="20" spans="1:6" ht="15.75">
      <c r="A20" s="355" t="s">
        <v>797</v>
      </c>
      <c r="B20" s="356"/>
      <c r="C20" s="357"/>
      <c r="D20" s="358"/>
      <c r="E20" s="359"/>
      <c r="F20" s="418"/>
    </row>
    <row r="21" spans="1:6" ht="16.5" thickBot="1">
      <c r="A21" s="360" t="s">
        <v>800</v>
      </c>
      <c r="B21" s="361"/>
      <c r="C21" s="362"/>
      <c r="D21" s="363"/>
      <c r="E21" s="364"/>
      <c r="F21" s="418"/>
    </row>
    <row r="22" spans="1:6" ht="16.5" thickBot="1">
      <c r="A22" s="420" t="s">
        <v>203</v>
      </c>
      <c r="B22" s="421"/>
      <c r="C22" s="365"/>
      <c r="D22" s="366">
        <f>IF(SUM(D5:D21)=0,"",SUM(D5:D21))</f>
      </c>
      <c r="E22" s="367">
        <f>IF(SUM(E5:E21)=0,"",SUM(E5:E21))</f>
      </c>
      <c r="F22" s="418"/>
    </row>
    <row r="23" ht="15.75">
      <c r="A23" s="346"/>
    </row>
  </sheetData>
  <sheetProtection/>
  <mergeCells count="3">
    <mergeCell ref="F1:F22"/>
    <mergeCell ref="A2:E2"/>
    <mergeCell ref="A22:B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X173"/>
  <sheetViews>
    <sheetView zoomScale="80" zoomScaleNormal="80" zoomScalePageLayoutView="0" workbookViewId="0" topLeftCell="A1">
      <selection activeCell="G5" sqref="G5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</cols>
  <sheetData>
    <row r="1" ht="15">
      <c r="A1" t="s">
        <v>206</v>
      </c>
    </row>
    <row r="3" spans="1:5" ht="24.75" customHeight="1">
      <c r="A3" s="383" t="s">
        <v>294</v>
      </c>
      <c r="B3" s="384"/>
      <c r="C3" s="384"/>
      <c r="D3" s="384"/>
      <c r="E3" s="384"/>
    </row>
    <row r="4" spans="1:5" ht="21.75" customHeight="1">
      <c r="A4" s="385" t="s">
        <v>745</v>
      </c>
      <c r="B4" s="384"/>
      <c r="C4" s="384"/>
      <c r="D4" s="384"/>
      <c r="E4" s="384"/>
    </row>
    <row r="5" ht="18">
      <c r="A5" s="43"/>
    </row>
    <row r="6" ht="15">
      <c r="A6" s="94" t="s">
        <v>306</v>
      </c>
    </row>
    <row r="7" spans="1:5" ht="30">
      <c r="A7" s="1" t="s">
        <v>343</v>
      </c>
      <c r="B7" s="2" t="s">
        <v>344</v>
      </c>
      <c r="C7" s="85" t="s">
        <v>300</v>
      </c>
      <c r="D7" s="85" t="s">
        <v>301</v>
      </c>
      <c r="E7" s="85" t="s">
        <v>302</v>
      </c>
    </row>
    <row r="8" spans="1:5" ht="15">
      <c r="A8" s="24" t="s">
        <v>345</v>
      </c>
      <c r="B8" s="25" t="s">
        <v>346</v>
      </c>
      <c r="C8" s="73">
        <v>57660</v>
      </c>
      <c r="D8" s="73">
        <v>79923</v>
      </c>
      <c r="E8" s="73">
        <v>79909</v>
      </c>
    </row>
    <row r="9" spans="1:5" ht="15">
      <c r="A9" s="24" t="s">
        <v>347</v>
      </c>
      <c r="B9" s="26" t="s">
        <v>348</v>
      </c>
      <c r="C9" s="73"/>
      <c r="D9" s="73"/>
      <c r="E9" s="73"/>
    </row>
    <row r="10" spans="1:5" ht="15">
      <c r="A10" s="24" t="s">
        <v>349</v>
      </c>
      <c r="B10" s="26" t="s">
        <v>350</v>
      </c>
      <c r="C10" s="73"/>
      <c r="D10" s="73">
        <v>1695</v>
      </c>
      <c r="E10" s="73">
        <v>948</v>
      </c>
    </row>
    <row r="11" spans="1:5" ht="15">
      <c r="A11" s="27" t="s">
        <v>351</v>
      </c>
      <c r="B11" s="26" t="s">
        <v>352</v>
      </c>
      <c r="C11" s="73">
        <v>1203</v>
      </c>
      <c r="D11" s="73">
        <v>1203</v>
      </c>
      <c r="E11" s="73">
        <v>523</v>
      </c>
    </row>
    <row r="12" spans="1:5" ht="15">
      <c r="A12" s="27" t="s">
        <v>353</v>
      </c>
      <c r="B12" s="26" t="s">
        <v>354</v>
      </c>
      <c r="C12" s="73"/>
      <c r="D12" s="73"/>
      <c r="E12" s="73"/>
    </row>
    <row r="13" spans="1:5" ht="15">
      <c r="A13" s="27" t="s">
        <v>355</v>
      </c>
      <c r="B13" s="26" t="s">
        <v>356</v>
      </c>
      <c r="C13" s="73"/>
      <c r="D13" s="73"/>
      <c r="E13" s="73"/>
    </row>
    <row r="14" spans="1:5" ht="15">
      <c r="A14" s="27" t="s">
        <v>357</v>
      </c>
      <c r="B14" s="26" t="s">
        <v>358</v>
      </c>
      <c r="C14" s="73">
        <v>1966</v>
      </c>
      <c r="D14" s="73">
        <v>2365</v>
      </c>
      <c r="E14" s="73">
        <v>2108</v>
      </c>
    </row>
    <row r="15" spans="1:5" ht="15">
      <c r="A15" s="27" t="s">
        <v>359</v>
      </c>
      <c r="B15" s="26" t="s">
        <v>360</v>
      </c>
      <c r="C15" s="73"/>
      <c r="D15" s="73"/>
      <c r="E15" s="73"/>
    </row>
    <row r="16" spans="1:5" ht="15">
      <c r="A16" s="4" t="s">
        <v>361</v>
      </c>
      <c r="B16" s="26" t="s">
        <v>362</v>
      </c>
      <c r="C16" s="73">
        <v>1117</v>
      </c>
      <c r="D16" s="73">
        <v>1097</v>
      </c>
      <c r="E16" s="73">
        <v>1075</v>
      </c>
    </row>
    <row r="17" spans="1:5" ht="15">
      <c r="A17" s="4" t="s">
        <v>363</v>
      </c>
      <c r="B17" s="26" t="s">
        <v>364</v>
      </c>
      <c r="C17" s="73"/>
      <c r="D17" s="73"/>
      <c r="E17" s="73"/>
    </row>
    <row r="18" spans="1:5" ht="15">
      <c r="A18" s="4" t="s">
        <v>365</v>
      </c>
      <c r="B18" s="26" t="s">
        <v>366</v>
      </c>
      <c r="C18" s="73"/>
      <c r="D18" s="73"/>
      <c r="E18" s="73"/>
    </row>
    <row r="19" spans="1:5" ht="15">
      <c r="A19" s="4" t="s">
        <v>367</v>
      </c>
      <c r="B19" s="26" t="s">
        <v>368</v>
      </c>
      <c r="C19" s="73"/>
      <c r="D19" s="73"/>
      <c r="E19" s="73"/>
    </row>
    <row r="20" spans="1:5" ht="15">
      <c r="A20" s="4" t="s">
        <v>651</v>
      </c>
      <c r="B20" s="26" t="s">
        <v>369</v>
      </c>
      <c r="C20" s="73"/>
      <c r="D20" s="73">
        <v>1877</v>
      </c>
      <c r="E20" s="73">
        <v>1588</v>
      </c>
    </row>
    <row r="21" spans="1:5" ht="15">
      <c r="A21" s="28" t="s">
        <v>629</v>
      </c>
      <c r="B21" s="29" t="s">
        <v>370</v>
      </c>
      <c r="C21" s="74">
        <f>SUM(C8:C20)</f>
        <v>61946</v>
      </c>
      <c r="D21" s="74">
        <f>SUM(D8:D20)</f>
        <v>88160</v>
      </c>
      <c r="E21" s="74">
        <f>SUM(E8:E20)</f>
        <v>86151</v>
      </c>
    </row>
    <row r="22" spans="1:5" ht="15">
      <c r="A22" s="4" t="s">
        <v>371</v>
      </c>
      <c r="B22" s="26" t="s">
        <v>372</v>
      </c>
      <c r="C22" s="73">
        <v>10849</v>
      </c>
      <c r="D22" s="73">
        <v>10849</v>
      </c>
      <c r="E22" s="73">
        <v>10685</v>
      </c>
    </row>
    <row r="23" spans="1:5" ht="15">
      <c r="A23" s="4" t="s">
        <v>373</v>
      </c>
      <c r="B23" s="26" t="s">
        <v>374</v>
      </c>
      <c r="C23" s="73"/>
      <c r="D23" s="73">
        <v>536</v>
      </c>
      <c r="E23" s="73">
        <v>536</v>
      </c>
    </row>
    <row r="24" spans="1:5" ht="15">
      <c r="A24" s="5" t="s">
        <v>375</v>
      </c>
      <c r="B24" s="26" t="s">
        <v>376</v>
      </c>
      <c r="C24" s="73"/>
      <c r="D24" s="73">
        <v>1676</v>
      </c>
      <c r="E24" s="73">
        <v>991</v>
      </c>
    </row>
    <row r="25" spans="1:5" ht="15">
      <c r="A25" s="6" t="s">
        <v>630</v>
      </c>
      <c r="B25" s="29" t="s">
        <v>377</v>
      </c>
      <c r="C25" s="74">
        <f>SUM(C22:C24)</f>
        <v>10849</v>
      </c>
      <c r="D25" s="74">
        <f>SUM(D22:D24)</f>
        <v>13061</v>
      </c>
      <c r="E25" s="74">
        <f>SUM(E22:E24)</f>
        <v>12212</v>
      </c>
    </row>
    <row r="26" spans="1:5" ht="15">
      <c r="A26" s="46" t="s">
        <v>681</v>
      </c>
      <c r="B26" s="47" t="s">
        <v>378</v>
      </c>
      <c r="C26" s="74">
        <f>C21+C25</f>
        <v>72795</v>
      </c>
      <c r="D26" s="74">
        <f>D21+D25</f>
        <v>101221</v>
      </c>
      <c r="E26" s="74">
        <f>E21+E25</f>
        <v>98363</v>
      </c>
    </row>
    <row r="27" spans="1:5" ht="15">
      <c r="A27" s="35" t="s">
        <v>652</v>
      </c>
      <c r="B27" s="47" t="s">
        <v>379</v>
      </c>
      <c r="C27" s="74">
        <v>12572</v>
      </c>
      <c r="D27" s="74">
        <v>17354</v>
      </c>
      <c r="E27" s="74">
        <v>16954</v>
      </c>
    </row>
    <row r="28" spans="1:5" ht="15">
      <c r="A28" s="4" t="s">
        <v>380</v>
      </c>
      <c r="B28" s="26" t="s">
        <v>381</v>
      </c>
      <c r="C28" s="73"/>
      <c r="D28" s="73">
        <v>36</v>
      </c>
      <c r="E28" s="73">
        <v>36</v>
      </c>
    </row>
    <row r="29" spans="1:5" ht="15">
      <c r="A29" s="4" t="s">
        <v>382</v>
      </c>
      <c r="B29" s="26" t="s">
        <v>383</v>
      </c>
      <c r="C29" s="73">
        <v>4210</v>
      </c>
      <c r="D29" s="73">
        <v>10381</v>
      </c>
      <c r="E29" s="73">
        <v>9551</v>
      </c>
    </row>
    <row r="30" spans="1:5" ht="15">
      <c r="A30" s="4" t="s">
        <v>384</v>
      </c>
      <c r="B30" s="26" t="s">
        <v>385</v>
      </c>
      <c r="C30" s="73"/>
      <c r="D30" s="73"/>
      <c r="E30" s="73"/>
    </row>
    <row r="31" spans="1:5" ht="15">
      <c r="A31" s="6" t="s">
        <v>631</v>
      </c>
      <c r="B31" s="29" t="s">
        <v>386</v>
      </c>
      <c r="C31" s="74">
        <f>SUM(C29:C30)</f>
        <v>4210</v>
      </c>
      <c r="D31" s="74">
        <f>SUM(D28:D30)</f>
        <v>10417</v>
      </c>
      <c r="E31" s="74">
        <f>SUM(E28:E30)</f>
        <v>9587</v>
      </c>
    </row>
    <row r="32" spans="1:5" ht="15">
      <c r="A32" s="4" t="s">
        <v>387</v>
      </c>
      <c r="B32" s="26" t="s">
        <v>388</v>
      </c>
      <c r="C32" s="73">
        <v>1285</v>
      </c>
      <c r="D32" s="73">
        <v>1185</v>
      </c>
      <c r="E32" s="73">
        <v>1006</v>
      </c>
    </row>
    <row r="33" spans="1:5" ht="15">
      <c r="A33" s="4" t="s">
        <v>389</v>
      </c>
      <c r="B33" s="26" t="s">
        <v>390</v>
      </c>
      <c r="C33" s="73">
        <v>940</v>
      </c>
      <c r="D33" s="73">
        <v>1854</v>
      </c>
      <c r="E33" s="73">
        <v>1081</v>
      </c>
    </row>
    <row r="34" spans="1:5" ht="15" customHeight="1">
      <c r="A34" s="6" t="s">
        <v>682</v>
      </c>
      <c r="B34" s="29" t="s">
        <v>391</v>
      </c>
      <c r="C34" s="74">
        <f>SUM(C32:C33)</f>
        <v>2225</v>
      </c>
      <c r="D34" s="74">
        <f>SUM(D32:D33)</f>
        <v>3039</v>
      </c>
      <c r="E34" s="74">
        <f>SUM(E32:E33)</f>
        <v>2087</v>
      </c>
    </row>
    <row r="35" spans="1:5" ht="15">
      <c r="A35" s="4" t="s">
        <v>392</v>
      </c>
      <c r="B35" s="26" t="s">
        <v>393</v>
      </c>
      <c r="C35" s="73">
        <v>7397</v>
      </c>
      <c r="D35" s="73">
        <v>9235</v>
      </c>
      <c r="E35" s="73">
        <v>6321</v>
      </c>
    </row>
    <row r="36" spans="1:5" ht="15">
      <c r="A36" s="4" t="s">
        <v>394</v>
      </c>
      <c r="B36" s="26" t="s">
        <v>395</v>
      </c>
      <c r="C36" s="73"/>
      <c r="D36" s="73">
        <v>19</v>
      </c>
      <c r="E36" s="73">
        <v>19</v>
      </c>
    </row>
    <row r="37" spans="1:5" ht="15">
      <c r="A37" s="4" t="s">
        <v>653</v>
      </c>
      <c r="B37" s="26" t="s">
        <v>396</v>
      </c>
      <c r="C37" s="73"/>
      <c r="D37" s="73"/>
      <c r="E37" s="73"/>
    </row>
    <row r="38" spans="1:5" ht="15">
      <c r="A38" s="4" t="s">
        <v>397</v>
      </c>
      <c r="B38" s="26" t="s">
        <v>398</v>
      </c>
      <c r="C38" s="73">
        <v>1760</v>
      </c>
      <c r="D38" s="73">
        <v>1460</v>
      </c>
      <c r="E38" s="73">
        <v>428</v>
      </c>
    </row>
    <row r="39" spans="1:5" ht="15">
      <c r="A39" s="9" t="s">
        <v>654</v>
      </c>
      <c r="B39" s="26" t="s">
        <v>399</v>
      </c>
      <c r="C39" s="73"/>
      <c r="D39" s="73">
        <v>20</v>
      </c>
      <c r="E39" s="73">
        <v>18</v>
      </c>
    </row>
    <row r="40" spans="1:5" ht="15">
      <c r="A40" s="5" t="s">
        <v>400</v>
      </c>
      <c r="B40" s="26" t="s">
        <v>401</v>
      </c>
      <c r="C40" s="73">
        <v>7405</v>
      </c>
      <c r="D40" s="73">
        <v>7936</v>
      </c>
      <c r="E40" s="73">
        <v>5273</v>
      </c>
    </row>
    <row r="41" spans="1:5" ht="15">
      <c r="A41" s="4" t="s">
        <v>655</v>
      </c>
      <c r="B41" s="26" t="s">
        <v>402</v>
      </c>
      <c r="C41" s="73">
        <v>5040</v>
      </c>
      <c r="D41" s="73">
        <v>8838</v>
      </c>
      <c r="E41" s="73">
        <v>8426</v>
      </c>
    </row>
    <row r="42" spans="1:5" ht="15">
      <c r="A42" s="6" t="s">
        <v>632</v>
      </c>
      <c r="B42" s="29" t="s">
        <v>403</v>
      </c>
      <c r="C42" s="74">
        <f>SUM(C35:C41)</f>
        <v>21602</v>
      </c>
      <c r="D42" s="74">
        <f>SUM(D35:D41)</f>
        <v>27508</v>
      </c>
      <c r="E42" s="74">
        <f>SUM(E35:E41)</f>
        <v>20485</v>
      </c>
    </row>
    <row r="43" spans="1:5" ht="15">
      <c r="A43" s="4" t="s">
        <v>404</v>
      </c>
      <c r="B43" s="26" t="s">
        <v>405</v>
      </c>
      <c r="C43" s="73">
        <v>220</v>
      </c>
      <c r="D43" s="73">
        <v>104</v>
      </c>
      <c r="E43" s="73">
        <v>87</v>
      </c>
    </row>
    <row r="44" spans="1:5" ht="15">
      <c r="A44" s="4" t="s">
        <v>406</v>
      </c>
      <c r="B44" s="26" t="s">
        <v>407</v>
      </c>
      <c r="C44" s="73"/>
      <c r="D44" s="73">
        <v>10</v>
      </c>
      <c r="E44" s="73">
        <v>10</v>
      </c>
    </row>
    <row r="45" spans="1:5" ht="15">
      <c r="A45" s="6" t="s">
        <v>633</v>
      </c>
      <c r="B45" s="29" t="s">
        <v>408</v>
      </c>
      <c r="C45" s="74">
        <f>SUM(C43:C44)</f>
        <v>220</v>
      </c>
      <c r="D45" s="74">
        <f>SUM(D43:D44)</f>
        <v>114</v>
      </c>
      <c r="E45" s="74">
        <f>SUM(E43:E44)</f>
        <v>97</v>
      </c>
    </row>
    <row r="46" spans="1:5" ht="15">
      <c r="A46" s="4" t="s">
        <v>409</v>
      </c>
      <c r="B46" s="26" t="s">
        <v>410</v>
      </c>
      <c r="C46" s="73">
        <v>4503</v>
      </c>
      <c r="D46" s="73">
        <v>7873</v>
      </c>
      <c r="E46" s="73">
        <v>6320</v>
      </c>
    </row>
    <row r="47" spans="1:5" ht="15">
      <c r="A47" s="4" t="s">
        <v>411</v>
      </c>
      <c r="B47" s="26" t="s">
        <v>412</v>
      </c>
      <c r="C47" s="73"/>
      <c r="D47" s="73"/>
      <c r="E47" s="73"/>
    </row>
    <row r="48" spans="1:5" ht="15">
      <c r="A48" s="4" t="s">
        <v>656</v>
      </c>
      <c r="B48" s="26" t="s">
        <v>413</v>
      </c>
      <c r="C48" s="73"/>
      <c r="D48" s="73"/>
      <c r="E48" s="73"/>
    </row>
    <row r="49" spans="1:5" ht="15">
      <c r="A49" s="4" t="s">
        <v>657</v>
      </c>
      <c r="B49" s="26" t="s">
        <v>414</v>
      </c>
      <c r="C49" s="73"/>
      <c r="D49" s="73"/>
      <c r="E49" s="73"/>
    </row>
    <row r="50" spans="1:5" ht="15">
      <c r="A50" s="4" t="s">
        <v>415</v>
      </c>
      <c r="B50" s="26" t="s">
        <v>416</v>
      </c>
      <c r="C50" s="73">
        <v>562</v>
      </c>
      <c r="D50" s="73">
        <v>531</v>
      </c>
      <c r="E50" s="73">
        <v>135</v>
      </c>
    </row>
    <row r="51" spans="1:5" ht="15">
      <c r="A51" s="6" t="s">
        <v>634</v>
      </c>
      <c r="B51" s="29" t="s">
        <v>417</v>
      </c>
      <c r="C51" s="74">
        <f>SUM(C46:C50)</f>
        <v>5065</v>
      </c>
      <c r="D51" s="74">
        <f>SUM(D46:D50)</f>
        <v>8404</v>
      </c>
      <c r="E51" s="74">
        <f>SUM(E46:E50)</f>
        <v>6455</v>
      </c>
    </row>
    <row r="52" spans="1:5" ht="15">
      <c r="A52" s="35" t="s">
        <v>635</v>
      </c>
      <c r="B52" s="47" t="s">
        <v>418</v>
      </c>
      <c r="C52" s="74">
        <f>C31+C34+C42+C45+C51</f>
        <v>33322</v>
      </c>
      <c r="D52" s="74">
        <f>D31+D34+D42+D45+D51</f>
        <v>49482</v>
      </c>
      <c r="E52" s="74">
        <f>E31+E34+E42+E45+E51</f>
        <v>38711</v>
      </c>
    </row>
    <row r="53" spans="1:5" ht="15">
      <c r="A53" s="11" t="s">
        <v>419</v>
      </c>
      <c r="B53" s="26" t="s">
        <v>420</v>
      </c>
      <c r="C53" s="73"/>
      <c r="D53" s="73"/>
      <c r="E53" s="73"/>
    </row>
    <row r="54" spans="1:5" ht="15">
      <c r="A54" s="11" t="s">
        <v>636</v>
      </c>
      <c r="B54" s="26" t="s">
        <v>421</v>
      </c>
      <c r="C54" s="73"/>
      <c r="D54" s="73">
        <v>1568</v>
      </c>
      <c r="E54" s="73">
        <v>1568</v>
      </c>
    </row>
    <row r="55" spans="1:5" ht="15">
      <c r="A55" s="14" t="s">
        <v>658</v>
      </c>
      <c r="B55" s="26" t="s">
        <v>422</v>
      </c>
      <c r="C55" s="73"/>
      <c r="D55" s="73"/>
      <c r="E55" s="73"/>
    </row>
    <row r="56" spans="1:5" ht="15">
      <c r="A56" s="14" t="s">
        <v>659</v>
      </c>
      <c r="B56" s="26" t="s">
        <v>423</v>
      </c>
      <c r="C56" s="73"/>
      <c r="D56" s="73"/>
      <c r="E56" s="73"/>
    </row>
    <row r="57" spans="1:5" ht="15">
      <c r="A57" s="14" t="s">
        <v>660</v>
      </c>
      <c r="B57" s="26" t="s">
        <v>424</v>
      </c>
      <c r="C57" s="73"/>
      <c r="D57" s="73"/>
      <c r="E57" s="73"/>
    </row>
    <row r="58" spans="1:5" ht="15">
      <c r="A58" s="11" t="s">
        <v>661</v>
      </c>
      <c r="B58" s="26" t="s">
        <v>425</v>
      </c>
      <c r="C58" s="73"/>
      <c r="D58" s="73"/>
      <c r="E58" s="73"/>
    </row>
    <row r="59" spans="1:5" ht="15">
      <c r="A59" s="11" t="s">
        <v>662</v>
      </c>
      <c r="B59" s="26" t="s">
        <v>426</v>
      </c>
      <c r="C59" s="73"/>
      <c r="D59" s="73"/>
      <c r="E59" s="73"/>
    </row>
    <row r="60" spans="1:5" ht="15">
      <c r="A60" s="11" t="s">
        <v>663</v>
      </c>
      <c r="B60" s="26" t="s">
        <v>427</v>
      </c>
      <c r="C60" s="73">
        <v>14875</v>
      </c>
      <c r="D60" s="73">
        <v>12219</v>
      </c>
      <c r="E60" s="73">
        <v>8174</v>
      </c>
    </row>
    <row r="61" spans="1:5" ht="15">
      <c r="A61" s="44" t="s">
        <v>637</v>
      </c>
      <c r="B61" s="47" t="s">
        <v>428</v>
      </c>
      <c r="C61" s="74">
        <f>SUM(C53:C60)</f>
        <v>14875</v>
      </c>
      <c r="D61" s="74">
        <f>SUM(D53:D60)</f>
        <v>13787</v>
      </c>
      <c r="E61" s="74">
        <f>SUM(E53:E60)</f>
        <v>9742</v>
      </c>
    </row>
    <row r="62" spans="1:5" ht="15">
      <c r="A62" s="10" t="s">
        <v>664</v>
      </c>
      <c r="B62" s="26" t="s">
        <v>429</v>
      </c>
      <c r="C62" s="73"/>
      <c r="D62" s="73"/>
      <c r="E62" s="73"/>
    </row>
    <row r="63" spans="1:5" ht="15">
      <c r="A63" s="10" t="s">
        <v>430</v>
      </c>
      <c r="B63" s="26" t="s">
        <v>431</v>
      </c>
      <c r="C63" s="73"/>
      <c r="D63" s="73">
        <v>1247</v>
      </c>
      <c r="E63" s="73">
        <v>1247</v>
      </c>
    </row>
    <row r="64" spans="1:5" ht="15">
      <c r="A64" s="10" t="s">
        <v>432</v>
      </c>
      <c r="B64" s="26" t="s">
        <v>433</v>
      </c>
      <c r="C64" s="73"/>
      <c r="D64" s="73"/>
      <c r="E64" s="73"/>
    </row>
    <row r="65" spans="1:5" ht="15">
      <c r="A65" s="10" t="s">
        <v>638</v>
      </c>
      <c r="B65" s="26" t="s">
        <v>434</v>
      </c>
      <c r="C65" s="73"/>
      <c r="D65" s="73"/>
      <c r="E65" s="73"/>
    </row>
    <row r="66" spans="1:5" ht="15">
      <c r="A66" s="10" t="s">
        <v>665</v>
      </c>
      <c r="B66" s="26" t="s">
        <v>435</v>
      </c>
      <c r="C66" s="73"/>
      <c r="D66" s="73"/>
      <c r="E66" s="73"/>
    </row>
    <row r="67" spans="1:5" ht="15">
      <c r="A67" s="10" t="s">
        <v>639</v>
      </c>
      <c r="B67" s="26" t="s">
        <v>436</v>
      </c>
      <c r="C67" s="73">
        <v>1585</v>
      </c>
      <c r="D67" s="73">
        <v>14364</v>
      </c>
      <c r="E67" s="73">
        <v>11889</v>
      </c>
    </row>
    <row r="68" spans="1:5" ht="15">
      <c r="A68" s="10" t="s">
        <v>666</v>
      </c>
      <c r="B68" s="26" t="s">
        <v>437</v>
      </c>
      <c r="C68" s="73"/>
      <c r="D68" s="73"/>
      <c r="E68" s="73"/>
    </row>
    <row r="69" spans="1:5" ht="15">
      <c r="A69" s="10" t="s">
        <v>667</v>
      </c>
      <c r="B69" s="26" t="s">
        <v>438</v>
      </c>
      <c r="C69" s="73"/>
      <c r="D69" s="73"/>
      <c r="E69" s="73"/>
    </row>
    <row r="70" spans="1:5" ht="15">
      <c r="A70" s="10" t="s">
        <v>439</v>
      </c>
      <c r="B70" s="26" t="s">
        <v>440</v>
      </c>
      <c r="C70" s="73"/>
      <c r="D70" s="73"/>
      <c r="E70" s="73"/>
    </row>
    <row r="71" spans="1:5" ht="15">
      <c r="A71" s="16" t="s">
        <v>441</v>
      </c>
      <c r="B71" s="26" t="s">
        <v>442</v>
      </c>
      <c r="C71" s="73"/>
      <c r="D71" s="73"/>
      <c r="E71" s="73"/>
    </row>
    <row r="72" spans="1:5" ht="15">
      <c r="A72" s="10" t="s">
        <v>668</v>
      </c>
      <c r="B72" s="26" t="s">
        <v>443</v>
      </c>
      <c r="C72" s="73">
        <v>4300</v>
      </c>
      <c r="D72" s="73">
        <v>18988</v>
      </c>
      <c r="E72" s="73">
        <v>17463</v>
      </c>
    </row>
    <row r="73" spans="1:5" ht="15">
      <c r="A73" s="16" t="s">
        <v>750</v>
      </c>
      <c r="B73" s="26" t="s">
        <v>444</v>
      </c>
      <c r="C73" s="73">
        <v>3214</v>
      </c>
      <c r="D73" s="73">
        <v>924</v>
      </c>
      <c r="E73" s="73"/>
    </row>
    <row r="74" spans="1:5" ht="15">
      <c r="A74" s="16" t="s">
        <v>751</v>
      </c>
      <c r="B74" s="26" t="s">
        <v>444</v>
      </c>
      <c r="C74" s="73"/>
      <c r="D74" s="73"/>
      <c r="E74" s="73"/>
    </row>
    <row r="75" spans="1:5" ht="15">
      <c r="A75" s="44" t="s">
        <v>640</v>
      </c>
      <c r="B75" s="47" t="s">
        <v>445</v>
      </c>
      <c r="C75" s="74">
        <f>SUM(C62:C74)</f>
        <v>9099</v>
      </c>
      <c r="D75" s="74">
        <f>SUM(D62:D74)</f>
        <v>35523</v>
      </c>
      <c r="E75" s="74">
        <f>SUM(E62:E74)</f>
        <v>30599</v>
      </c>
    </row>
    <row r="76" spans="1:5" ht="15.75">
      <c r="A76" s="48" t="s">
        <v>321</v>
      </c>
      <c r="B76" s="47"/>
      <c r="C76" s="74">
        <f>C26+C27+C52+C61+C75</f>
        <v>142663</v>
      </c>
      <c r="D76" s="74">
        <f>D26+D27+D52+D61+D75</f>
        <v>217367</v>
      </c>
      <c r="E76" s="74">
        <f>E26+E27+E52+E61+E75</f>
        <v>194369</v>
      </c>
    </row>
    <row r="77" spans="1:5" ht="15">
      <c r="A77" s="30" t="s">
        <v>446</v>
      </c>
      <c r="B77" s="26" t="s">
        <v>447</v>
      </c>
      <c r="C77" s="73"/>
      <c r="D77" s="73"/>
      <c r="E77" s="73"/>
    </row>
    <row r="78" spans="1:5" ht="15">
      <c r="A78" s="30" t="s">
        <v>669</v>
      </c>
      <c r="B78" s="26" t="s">
        <v>448</v>
      </c>
      <c r="C78" s="73"/>
      <c r="D78" s="73"/>
      <c r="E78" s="73"/>
    </row>
    <row r="79" spans="1:5" ht="15">
      <c r="A79" s="30" t="s">
        <v>449</v>
      </c>
      <c r="B79" s="26" t="s">
        <v>450</v>
      </c>
      <c r="C79" s="73"/>
      <c r="D79" s="73"/>
      <c r="E79" s="73"/>
    </row>
    <row r="80" spans="1:5" ht="15">
      <c r="A80" s="30" t="s">
        <v>451</v>
      </c>
      <c r="B80" s="26" t="s">
        <v>452</v>
      </c>
      <c r="C80" s="73">
        <v>2283</v>
      </c>
      <c r="D80" s="73">
        <v>3303</v>
      </c>
      <c r="E80" s="73">
        <v>3303</v>
      </c>
    </row>
    <row r="81" spans="1:5" ht="15">
      <c r="A81" s="5" t="s">
        <v>453</v>
      </c>
      <c r="B81" s="26" t="s">
        <v>454</v>
      </c>
      <c r="C81" s="73"/>
      <c r="D81" s="73"/>
      <c r="E81" s="73"/>
    </row>
    <row r="82" spans="1:5" ht="15">
      <c r="A82" s="5" t="s">
        <v>455</v>
      </c>
      <c r="B82" s="26" t="s">
        <v>456</v>
      </c>
      <c r="C82" s="73"/>
      <c r="D82" s="73"/>
      <c r="E82" s="73"/>
    </row>
    <row r="83" spans="1:5" ht="15">
      <c r="A83" s="5" t="s">
        <v>457</v>
      </c>
      <c r="B83" s="26" t="s">
        <v>458</v>
      </c>
      <c r="C83" s="73">
        <v>617</v>
      </c>
      <c r="D83" s="73">
        <v>876</v>
      </c>
      <c r="E83" s="73">
        <v>876</v>
      </c>
    </row>
    <row r="84" spans="1:5" ht="15">
      <c r="A84" s="45" t="s">
        <v>642</v>
      </c>
      <c r="B84" s="47" t="s">
        <v>459</v>
      </c>
      <c r="C84" s="74">
        <f>SUM(C77:C83)</f>
        <v>2900</v>
      </c>
      <c r="D84" s="74">
        <f>SUM(D77:D83)</f>
        <v>4179</v>
      </c>
      <c r="E84" s="74">
        <f>SUM(E77:E83)</f>
        <v>4179</v>
      </c>
    </row>
    <row r="85" spans="1:5" ht="15">
      <c r="A85" s="11" t="s">
        <v>460</v>
      </c>
      <c r="B85" s="26" t="s">
        <v>461</v>
      </c>
      <c r="C85" s="73">
        <v>34089</v>
      </c>
      <c r="D85" s="73">
        <v>35723</v>
      </c>
      <c r="E85" s="73">
        <v>35044</v>
      </c>
    </row>
    <row r="86" spans="1:5" ht="15">
      <c r="A86" s="11" t="s">
        <v>462</v>
      </c>
      <c r="B86" s="26" t="s">
        <v>463</v>
      </c>
      <c r="C86" s="73"/>
      <c r="D86" s="73"/>
      <c r="E86" s="73"/>
    </row>
    <row r="87" spans="1:5" ht="15">
      <c r="A87" s="11" t="s">
        <v>464</v>
      </c>
      <c r="B87" s="26" t="s">
        <v>465</v>
      </c>
      <c r="C87" s="73"/>
      <c r="D87" s="73">
        <v>24900</v>
      </c>
      <c r="E87" s="73"/>
    </row>
    <row r="88" spans="1:5" ht="15">
      <c r="A88" s="11" t="s">
        <v>466</v>
      </c>
      <c r="B88" s="26" t="s">
        <v>467</v>
      </c>
      <c r="C88" s="73">
        <v>9204</v>
      </c>
      <c r="D88" s="73">
        <v>9542</v>
      </c>
      <c r="E88" s="73">
        <v>9359</v>
      </c>
    </row>
    <row r="89" spans="1:5" ht="15">
      <c r="A89" s="44" t="s">
        <v>643</v>
      </c>
      <c r="B89" s="47" t="s">
        <v>468</v>
      </c>
      <c r="C89" s="74">
        <f>SUM(C85:C88)</f>
        <v>43293</v>
      </c>
      <c r="D89" s="74">
        <f>SUM(D85:D88)</f>
        <v>70165</v>
      </c>
      <c r="E89" s="74">
        <f>SUM(E85:E88)</f>
        <v>44403</v>
      </c>
    </row>
    <row r="90" spans="1:5" ht="15">
      <c r="A90" s="11" t="s">
        <v>469</v>
      </c>
      <c r="B90" s="26" t="s">
        <v>470</v>
      </c>
      <c r="C90" s="73"/>
      <c r="D90" s="73"/>
      <c r="E90" s="73"/>
    </row>
    <row r="91" spans="1:5" ht="15">
      <c r="A91" s="11" t="s">
        <v>670</v>
      </c>
      <c r="B91" s="26" t="s">
        <v>471</v>
      </c>
      <c r="C91" s="73"/>
      <c r="D91" s="73"/>
      <c r="E91" s="73"/>
    </row>
    <row r="92" spans="1:5" ht="15">
      <c r="A92" s="11" t="s">
        <v>671</v>
      </c>
      <c r="B92" s="26" t="s">
        <v>472</v>
      </c>
      <c r="C92" s="73"/>
      <c r="D92" s="73"/>
      <c r="E92" s="73"/>
    </row>
    <row r="93" spans="1:5" ht="15">
      <c r="A93" s="11" t="s">
        <v>672</v>
      </c>
      <c r="B93" s="26" t="s">
        <v>473</v>
      </c>
      <c r="C93" s="73"/>
      <c r="D93" s="73"/>
      <c r="E93" s="73"/>
    </row>
    <row r="94" spans="1:5" ht="15">
      <c r="A94" s="11" t="s">
        <v>673</v>
      </c>
      <c r="B94" s="26" t="s">
        <v>474</v>
      </c>
      <c r="C94" s="73"/>
      <c r="D94" s="73"/>
      <c r="E94" s="73"/>
    </row>
    <row r="95" spans="1:5" ht="15">
      <c r="A95" s="11" t="s">
        <v>674</v>
      </c>
      <c r="B95" s="26" t="s">
        <v>475</v>
      </c>
      <c r="C95" s="73"/>
      <c r="D95" s="73"/>
      <c r="E95" s="73"/>
    </row>
    <row r="96" spans="1:5" ht="15">
      <c r="A96" s="11" t="s">
        <v>476</v>
      </c>
      <c r="B96" s="26" t="s">
        <v>477</v>
      </c>
      <c r="C96" s="73"/>
      <c r="D96" s="73"/>
      <c r="E96" s="73"/>
    </row>
    <row r="97" spans="1:5" ht="15">
      <c r="A97" s="11" t="s">
        <v>675</v>
      </c>
      <c r="B97" s="26" t="s">
        <v>478</v>
      </c>
      <c r="C97" s="73"/>
      <c r="D97" s="73"/>
      <c r="E97" s="73"/>
    </row>
    <row r="98" spans="1:5" ht="15">
      <c r="A98" s="44" t="s">
        <v>644</v>
      </c>
      <c r="B98" s="47" t="s">
        <v>479</v>
      </c>
      <c r="C98" s="73">
        <v>0</v>
      </c>
      <c r="D98" s="73">
        <v>0</v>
      </c>
      <c r="E98" s="73">
        <v>0</v>
      </c>
    </row>
    <row r="99" spans="1:5" ht="15.75">
      <c r="A99" s="48" t="s">
        <v>322</v>
      </c>
      <c r="B99" s="47"/>
      <c r="C99" s="73">
        <f>C84+C89+C98</f>
        <v>46193</v>
      </c>
      <c r="D99" s="73">
        <f>D84+D89+D98</f>
        <v>74344</v>
      </c>
      <c r="E99" s="73">
        <f>E84+E89+E98</f>
        <v>48582</v>
      </c>
    </row>
    <row r="100" spans="1:5" ht="15.75">
      <c r="A100" s="31" t="s">
        <v>683</v>
      </c>
      <c r="B100" s="32" t="s">
        <v>480</v>
      </c>
      <c r="C100" s="74">
        <f>C76+C99</f>
        <v>188856</v>
      </c>
      <c r="D100" s="74">
        <f>D76+D99</f>
        <v>291711</v>
      </c>
      <c r="E100" s="74">
        <f>E26+E27+E52+E61+E75+E84+E89+E98</f>
        <v>242951</v>
      </c>
    </row>
    <row r="101" spans="1:24" ht="15">
      <c r="A101" s="11" t="s">
        <v>676</v>
      </c>
      <c r="B101" s="4" t="s">
        <v>481</v>
      </c>
      <c r="C101" s="79"/>
      <c r="D101" s="79"/>
      <c r="E101" s="79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9"/>
      <c r="X101" s="19"/>
    </row>
    <row r="102" spans="1:24" ht="15">
      <c r="A102" s="11" t="s">
        <v>482</v>
      </c>
      <c r="B102" s="4" t="s">
        <v>483</v>
      </c>
      <c r="C102" s="79"/>
      <c r="D102" s="79"/>
      <c r="E102" s="79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9"/>
      <c r="X102" s="19"/>
    </row>
    <row r="103" spans="1:24" ht="15">
      <c r="A103" s="11" t="s">
        <v>677</v>
      </c>
      <c r="B103" s="4" t="s">
        <v>484</v>
      </c>
      <c r="C103" s="79"/>
      <c r="D103" s="79"/>
      <c r="E103" s="79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9"/>
      <c r="X103" s="19"/>
    </row>
    <row r="104" spans="1:24" ht="15">
      <c r="A104" s="13" t="s">
        <v>645</v>
      </c>
      <c r="B104" s="6" t="s">
        <v>485</v>
      </c>
      <c r="C104" s="80"/>
      <c r="D104" s="80"/>
      <c r="E104" s="8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19"/>
      <c r="X104" s="19"/>
    </row>
    <row r="105" spans="1:24" ht="15">
      <c r="A105" s="33" t="s">
        <v>678</v>
      </c>
      <c r="B105" s="4" t="s">
        <v>486</v>
      </c>
      <c r="C105" s="81"/>
      <c r="D105" s="81"/>
      <c r="E105" s="8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19"/>
      <c r="X105" s="19"/>
    </row>
    <row r="106" spans="1:24" ht="15">
      <c r="A106" s="33" t="s">
        <v>648</v>
      </c>
      <c r="B106" s="4" t="s">
        <v>487</v>
      </c>
      <c r="C106" s="81"/>
      <c r="D106" s="81"/>
      <c r="E106" s="8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19"/>
      <c r="X106" s="19"/>
    </row>
    <row r="107" spans="1:24" ht="15">
      <c r="A107" s="11" t="s">
        <v>488</v>
      </c>
      <c r="B107" s="4" t="s">
        <v>489</v>
      </c>
      <c r="C107" s="79"/>
      <c r="D107" s="79"/>
      <c r="E107" s="79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9"/>
      <c r="X107" s="19"/>
    </row>
    <row r="108" spans="1:24" ht="15">
      <c r="A108" s="11" t="s">
        <v>679</v>
      </c>
      <c r="B108" s="4" t="s">
        <v>490</v>
      </c>
      <c r="C108" s="79"/>
      <c r="D108" s="79"/>
      <c r="E108" s="79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9"/>
      <c r="X108" s="19"/>
    </row>
    <row r="109" spans="1:24" ht="15">
      <c r="A109" s="12" t="s">
        <v>646</v>
      </c>
      <c r="B109" s="6" t="s">
        <v>491</v>
      </c>
      <c r="C109" s="82"/>
      <c r="D109" s="82"/>
      <c r="E109" s="8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19"/>
      <c r="X109" s="19"/>
    </row>
    <row r="110" spans="1:24" ht="15">
      <c r="A110" s="33" t="s">
        <v>492</v>
      </c>
      <c r="B110" s="4" t="s">
        <v>493</v>
      </c>
      <c r="C110" s="81"/>
      <c r="D110" s="81"/>
      <c r="E110" s="8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19"/>
      <c r="X110" s="19"/>
    </row>
    <row r="111" spans="1:24" ht="15">
      <c r="A111" s="33" t="s">
        <v>494</v>
      </c>
      <c r="B111" s="4" t="s">
        <v>495</v>
      </c>
      <c r="C111" s="83">
        <v>2789</v>
      </c>
      <c r="D111" s="83">
        <v>2789</v>
      </c>
      <c r="E111" s="83">
        <v>2788</v>
      </c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19"/>
      <c r="X111" s="19"/>
    </row>
    <row r="112" spans="1:24" ht="15">
      <c r="A112" s="12" t="s">
        <v>496</v>
      </c>
      <c r="B112" s="6" t="s">
        <v>497</v>
      </c>
      <c r="C112" s="84"/>
      <c r="D112" s="84"/>
      <c r="E112" s="84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19"/>
      <c r="X112" s="19"/>
    </row>
    <row r="113" spans="1:24" ht="15">
      <c r="A113" s="33" t="s">
        <v>498</v>
      </c>
      <c r="B113" s="4" t="s">
        <v>499</v>
      </c>
      <c r="C113" s="81"/>
      <c r="D113" s="81"/>
      <c r="E113" s="8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19"/>
      <c r="X113" s="19"/>
    </row>
    <row r="114" spans="1:24" ht="15">
      <c r="A114" s="33" t="s">
        <v>500</v>
      </c>
      <c r="B114" s="4" t="s">
        <v>501</v>
      </c>
      <c r="C114" s="81"/>
      <c r="D114" s="81"/>
      <c r="E114" s="8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19"/>
      <c r="X114" s="19"/>
    </row>
    <row r="115" spans="1:24" ht="15">
      <c r="A115" s="33" t="s">
        <v>502</v>
      </c>
      <c r="B115" s="4" t="s">
        <v>503</v>
      </c>
      <c r="C115" s="81"/>
      <c r="D115" s="81"/>
      <c r="E115" s="8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19"/>
      <c r="X115" s="19"/>
    </row>
    <row r="116" spans="1:24" ht="15">
      <c r="A116" s="34" t="s">
        <v>647</v>
      </c>
      <c r="B116" s="35" t="s">
        <v>504</v>
      </c>
      <c r="C116" s="84">
        <f>SUM(C104,C109,C110:C115)</f>
        <v>2789</v>
      </c>
      <c r="D116" s="84">
        <f>SUM(D104,D109,D110:D115)</f>
        <v>2789</v>
      </c>
      <c r="E116" s="84">
        <f>SUM(E104,E109,E110:E115)</f>
        <v>2788</v>
      </c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19"/>
      <c r="X116" s="19"/>
    </row>
    <row r="117" spans="1:24" ht="15">
      <c r="A117" s="33" t="s">
        <v>505</v>
      </c>
      <c r="B117" s="4" t="s">
        <v>506</v>
      </c>
      <c r="C117" s="81"/>
      <c r="D117" s="81"/>
      <c r="E117" s="8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19"/>
      <c r="X117" s="19"/>
    </row>
    <row r="118" spans="1:24" ht="15">
      <c r="A118" s="11" t="s">
        <v>507</v>
      </c>
      <c r="B118" s="4" t="s">
        <v>508</v>
      </c>
      <c r="C118" s="79"/>
      <c r="D118" s="79"/>
      <c r="E118" s="79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9"/>
      <c r="X118" s="19"/>
    </row>
    <row r="119" spans="1:24" ht="15">
      <c r="A119" s="33" t="s">
        <v>680</v>
      </c>
      <c r="B119" s="4" t="s">
        <v>509</v>
      </c>
      <c r="C119" s="81"/>
      <c r="D119" s="81"/>
      <c r="E119" s="8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19"/>
      <c r="X119" s="19"/>
    </row>
    <row r="120" spans="1:24" ht="15">
      <c r="A120" s="33" t="s">
        <v>649</v>
      </c>
      <c r="B120" s="4" t="s">
        <v>510</v>
      </c>
      <c r="C120" s="81"/>
      <c r="D120" s="81"/>
      <c r="E120" s="8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19"/>
      <c r="X120" s="19"/>
    </row>
    <row r="121" spans="1:24" ht="15">
      <c r="A121" s="34" t="s">
        <v>650</v>
      </c>
      <c r="B121" s="35" t="s">
        <v>511</v>
      </c>
      <c r="C121" s="84">
        <f>SUM(C117:C120)</f>
        <v>0</v>
      </c>
      <c r="D121" s="82"/>
      <c r="E121" s="8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19"/>
      <c r="X121" s="19"/>
    </row>
    <row r="122" spans="1:24" ht="15">
      <c r="A122" s="11" t="s">
        <v>512</v>
      </c>
      <c r="B122" s="4" t="s">
        <v>513</v>
      </c>
      <c r="C122" s="79"/>
      <c r="D122" s="79"/>
      <c r="E122" s="79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9"/>
      <c r="X122" s="19"/>
    </row>
    <row r="123" spans="1:24" ht="15.75">
      <c r="A123" s="36" t="s">
        <v>684</v>
      </c>
      <c r="B123" s="37" t="s">
        <v>514</v>
      </c>
      <c r="C123" s="84">
        <f>C116+C121+C122</f>
        <v>2789</v>
      </c>
      <c r="D123" s="84">
        <f>D116+D121+D122</f>
        <v>2789</v>
      </c>
      <c r="E123" s="84">
        <f>E116+E121+E122</f>
        <v>2788</v>
      </c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19"/>
      <c r="X123" s="19"/>
    </row>
    <row r="124" spans="1:24" ht="15.75">
      <c r="A124" s="95" t="s">
        <v>720</v>
      </c>
      <c r="B124" s="40"/>
      <c r="C124" s="74">
        <f>C100+C123</f>
        <v>191645</v>
      </c>
      <c r="D124" s="74">
        <f>D100+D123</f>
        <v>294500</v>
      </c>
      <c r="E124" s="74">
        <f>E100+E123</f>
        <v>245739</v>
      </c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2:24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2:24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2:24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2:24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2:24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2:24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2:24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2:24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2:24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2:24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2:24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2:24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2:24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2:24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2:24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2:24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2:24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2:24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2:24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2:24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spans="2:24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2:24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2:24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spans="2:24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</row>
    <row r="149" spans="2:24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</row>
    <row r="150" spans="2:24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spans="2:24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2:24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2:24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2:24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2:24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2:24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2:24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2:24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2:24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2:24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2:24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spans="2:24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2:24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2:24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2:24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</row>
    <row r="166" spans="2:24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</row>
    <row r="167" spans="2:24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spans="2:24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spans="2:24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spans="2:24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</row>
    <row r="171" spans="2:24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2:24" ht="1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</row>
    <row r="173" spans="2:24" ht="1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</row>
  </sheetData>
  <sheetProtection/>
  <mergeCells count="2"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C1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9.28125" style="0" customWidth="1"/>
    <col min="2" max="2" width="52.28125" style="0" customWidth="1"/>
    <col min="3" max="3" width="18.421875" style="0" customWidth="1"/>
  </cols>
  <sheetData>
    <row r="1" spans="1:3" ht="15">
      <c r="A1" s="106" t="s">
        <v>226</v>
      </c>
      <c r="B1" s="106"/>
      <c r="C1" s="107"/>
    </row>
    <row r="2" spans="1:3" ht="15">
      <c r="A2" s="108"/>
      <c r="B2" s="108"/>
      <c r="C2" s="108"/>
    </row>
    <row r="3" spans="1:3" ht="15">
      <c r="A3" s="422" t="s">
        <v>286</v>
      </c>
      <c r="B3" s="422"/>
      <c r="C3" s="422"/>
    </row>
    <row r="4" spans="1:3" ht="15.75" thickBot="1">
      <c r="A4" s="106"/>
      <c r="B4" s="106"/>
      <c r="C4" s="109"/>
    </row>
    <row r="5" spans="1:3" ht="15.75" thickBot="1">
      <c r="A5" s="110" t="s">
        <v>287</v>
      </c>
      <c r="B5" s="111" t="s">
        <v>752</v>
      </c>
      <c r="C5" s="112" t="s">
        <v>288</v>
      </c>
    </row>
    <row r="6" spans="1:3" ht="30.75" customHeight="1">
      <c r="A6" s="113" t="s">
        <v>768</v>
      </c>
      <c r="B6" s="114" t="str">
        <f>+CONCATENATE("Pénzkészlet 2018. január 1-jén",CHAR(10),"ebből:")</f>
        <v>Pénzkészlet 2018. január 1-jén
ebből:</v>
      </c>
      <c r="C6" s="115">
        <v>66005</v>
      </c>
    </row>
    <row r="7" spans="1:3" ht="15">
      <c r="A7" s="116" t="s">
        <v>771</v>
      </c>
      <c r="B7" s="117" t="s">
        <v>289</v>
      </c>
      <c r="C7" s="118">
        <v>65356</v>
      </c>
    </row>
    <row r="8" spans="1:3" ht="15">
      <c r="A8" s="116" t="s">
        <v>773</v>
      </c>
      <c r="B8" s="117" t="s">
        <v>290</v>
      </c>
      <c r="C8" s="118">
        <v>649</v>
      </c>
    </row>
    <row r="9" spans="1:3" ht="15">
      <c r="A9" s="116" t="s">
        <v>775</v>
      </c>
      <c r="B9" s="119" t="s">
        <v>291</v>
      </c>
      <c r="C9" s="118">
        <v>219086</v>
      </c>
    </row>
    <row r="10" spans="1:3" ht="15">
      <c r="A10" s="120" t="s">
        <v>778</v>
      </c>
      <c r="B10" s="121" t="s">
        <v>292</v>
      </c>
      <c r="C10" s="122">
        <v>242951</v>
      </c>
    </row>
    <row r="11" spans="1:3" ht="15.75" thickBot="1">
      <c r="A11" s="123" t="s">
        <v>780</v>
      </c>
      <c r="B11" s="124" t="s">
        <v>293</v>
      </c>
      <c r="C11" s="125">
        <v>107</v>
      </c>
    </row>
    <row r="12" spans="1:3" ht="30">
      <c r="A12" s="126" t="s">
        <v>783</v>
      </c>
      <c r="B12" s="114" t="str">
        <f>+CONCATENATE("Pénzkészlet 2018. december 31-én",CHAR(10),"ebből:")</f>
        <v>Pénzkészlet 2018. december 31-én
ebből:</v>
      </c>
      <c r="C12" s="127">
        <v>42247</v>
      </c>
    </row>
    <row r="13" spans="1:3" ht="15">
      <c r="A13" s="116" t="s">
        <v>784</v>
      </c>
      <c r="B13" s="117" t="s">
        <v>289</v>
      </c>
      <c r="C13" s="118">
        <v>41530</v>
      </c>
    </row>
    <row r="14" spans="1:3" ht="15.75" thickBot="1">
      <c r="A14" s="123" t="s">
        <v>785</v>
      </c>
      <c r="B14" s="128" t="s">
        <v>290</v>
      </c>
      <c r="C14" s="125">
        <v>717</v>
      </c>
    </row>
  </sheetData>
  <sheetProtection/>
  <mergeCells count="1">
    <mergeCell ref="A3:C3"/>
  </mergeCells>
  <conditionalFormatting sqref="C12">
    <cfRule type="cellIs" priority="1" dxfId="0" operator="notEqual" stopIfTrue="1">
      <formula>SUM(C13:C14)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zoomScaleSheetLayoutView="100" zoomScalePageLayoutView="0" workbookViewId="0" topLeftCell="A1">
      <selection activeCell="C1" sqref="C1"/>
    </sheetView>
  </sheetViews>
  <sheetFormatPr defaultColWidth="9.140625" defaultRowHeight="15"/>
  <cols>
    <col min="1" max="1" width="5.8515625" style="132" customWidth="1"/>
    <col min="2" max="2" width="47.28125" style="135" customWidth="1"/>
    <col min="3" max="5" width="14.00390625" style="132" customWidth="1"/>
    <col min="6" max="6" width="47.28125" style="132" customWidth="1"/>
    <col min="7" max="9" width="14.00390625" style="132" customWidth="1"/>
    <col min="10" max="10" width="4.140625" style="132" customWidth="1"/>
    <col min="11" max="16384" width="9.140625" style="132" customWidth="1"/>
  </cols>
  <sheetData>
    <row r="1" spans="2:10" ht="39.75" customHeight="1">
      <c r="B1" s="133" t="s">
        <v>759</v>
      </c>
      <c r="C1" s="134"/>
      <c r="D1" s="134"/>
      <c r="E1" s="134"/>
      <c r="F1" s="134"/>
      <c r="G1" s="134"/>
      <c r="H1" s="134"/>
      <c r="I1" s="134"/>
      <c r="J1" s="389" t="s">
        <v>207</v>
      </c>
    </row>
    <row r="2" spans="7:10" ht="15.75" thickBot="1">
      <c r="G2" s="136"/>
      <c r="H2" s="136"/>
      <c r="I2" s="136" t="s">
        <v>760</v>
      </c>
      <c r="J2" s="389"/>
    </row>
    <row r="3" spans="1:10" ht="18" customHeight="1" thickBot="1">
      <c r="A3" s="387" t="s">
        <v>761</v>
      </c>
      <c r="B3" s="104" t="s">
        <v>762</v>
      </c>
      <c r="C3" s="105"/>
      <c r="D3" s="105"/>
      <c r="E3" s="105"/>
      <c r="F3" s="104" t="s">
        <v>763</v>
      </c>
      <c r="G3" s="137"/>
      <c r="H3" s="137"/>
      <c r="I3" s="137"/>
      <c r="J3" s="389"/>
    </row>
    <row r="4" spans="1:10" s="142" customFormat="1" ht="35.25" customHeight="1" thickBot="1">
      <c r="A4" s="388"/>
      <c r="B4" s="138" t="s">
        <v>752</v>
      </c>
      <c r="C4" s="139" t="str">
        <f>+CONCATENATE(LEFT('[1]1.1.sz.mell.'!C3,4),". évi eredeti előirányzat")</f>
        <v>2017. évi eredeti előirányzat</v>
      </c>
      <c r="D4" s="140" t="str">
        <f>+CONCATENATE(LEFT('[1]1.1.sz.mell.'!C3,4),". évi módosított előirányzat")</f>
        <v>2017. évi módosított előirányzat</v>
      </c>
      <c r="E4" s="139" t="str">
        <f>+CONCATENATE(LEFT('[1]1.1.sz.mell.'!C3,4),". évi teljesítés")</f>
        <v>2017. évi teljesítés</v>
      </c>
      <c r="F4" s="138" t="s">
        <v>752</v>
      </c>
      <c r="G4" s="139" t="str">
        <f>+C4</f>
        <v>2017. évi eredeti előirányzat</v>
      </c>
      <c r="H4" s="140" t="str">
        <f>+D4</f>
        <v>2017. évi módosított előirányzat</v>
      </c>
      <c r="I4" s="141" t="str">
        <f>+E4</f>
        <v>2017. évi teljesítés</v>
      </c>
      <c r="J4" s="389"/>
    </row>
    <row r="5" spans="1:10" s="148" customFormat="1" ht="12" customHeight="1" thickBot="1">
      <c r="A5" s="143" t="s">
        <v>764</v>
      </c>
      <c r="B5" s="144" t="s">
        <v>765</v>
      </c>
      <c r="C5" s="145" t="s">
        <v>766</v>
      </c>
      <c r="D5" s="145" t="s">
        <v>767</v>
      </c>
      <c r="E5" s="145" t="s">
        <v>262</v>
      </c>
      <c r="F5" s="144" t="s">
        <v>263</v>
      </c>
      <c r="G5" s="146" t="s">
        <v>264</v>
      </c>
      <c r="H5" s="146" t="s">
        <v>265</v>
      </c>
      <c r="I5" s="147" t="s">
        <v>266</v>
      </c>
      <c r="J5" s="389"/>
    </row>
    <row r="6" spans="1:10" ht="15" customHeight="1">
      <c r="A6" s="149" t="s">
        <v>768</v>
      </c>
      <c r="B6" s="150" t="s">
        <v>769</v>
      </c>
      <c r="C6" s="151">
        <v>69713</v>
      </c>
      <c r="D6" s="151">
        <v>83902</v>
      </c>
      <c r="E6" s="152">
        <v>83902</v>
      </c>
      <c r="F6" s="153" t="s">
        <v>770</v>
      </c>
      <c r="G6" s="154">
        <v>72795</v>
      </c>
      <c r="H6" s="154">
        <v>101221</v>
      </c>
      <c r="I6" s="155">
        <v>98363</v>
      </c>
      <c r="J6" s="389"/>
    </row>
    <row r="7" spans="1:10" ht="15" customHeight="1">
      <c r="A7" s="156" t="s">
        <v>771</v>
      </c>
      <c r="B7" s="157" t="s">
        <v>723</v>
      </c>
      <c r="C7" s="158">
        <v>19940</v>
      </c>
      <c r="D7" s="158">
        <v>42370</v>
      </c>
      <c r="E7" s="159">
        <v>75969</v>
      </c>
      <c r="F7" s="157" t="s">
        <v>772</v>
      </c>
      <c r="G7" s="158">
        <v>12572</v>
      </c>
      <c r="H7" s="158">
        <v>17354</v>
      </c>
      <c r="I7" s="159">
        <v>16954</v>
      </c>
      <c r="J7" s="389"/>
    </row>
    <row r="8" spans="1:10" ht="15" customHeight="1">
      <c r="A8" s="156" t="s">
        <v>773</v>
      </c>
      <c r="B8" s="157" t="s">
        <v>774</v>
      </c>
      <c r="C8" s="160"/>
      <c r="D8" s="160"/>
      <c r="E8" s="160"/>
      <c r="F8" s="157" t="s">
        <v>635</v>
      </c>
      <c r="G8" s="161">
        <v>33322</v>
      </c>
      <c r="H8" s="161">
        <v>49482</v>
      </c>
      <c r="I8" s="162">
        <v>38711</v>
      </c>
      <c r="J8" s="389"/>
    </row>
    <row r="9" spans="1:10" ht="15" customHeight="1">
      <c r="A9" s="156" t="s">
        <v>775</v>
      </c>
      <c r="B9" s="157" t="s">
        <v>776</v>
      </c>
      <c r="C9" s="160">
        <v>28100</v>
      </c>
      <c r="D9" s="160">
        <v>28413</v>
      </c>
      <c r="E9" s="160">
        <v>42785</v>
      </c>
      <c r="F9" s="157" t="s">
        <v>777</v>
      </c>
      <c r="G9" s="161">
        <v>14875</v>
      </c>
      <c r="H9" s="161">
        <v>13787</v>
      </c>
      <c r="I9" s="162">
        <v>9742</v>
      </c>
      <c r="J9" s="389"/>
    </row>
    <row r="10" spans="1:10" ht="15" customHeight="1">
      <c r="A10" s="156" t="s">
        <v>778</v>
      </c>
      <c r="B10" s="163" t="s">
        <v>781</v>
      </c>
      <c r="C10" s="160">
        <v>2896</v>
      </c>
      <c r="D10" s="160">
        <v>2896</v>
      </c>
      <c r="E10" s="160">
        <v>4576</v>
      </c>
      <c r="F10" s="157" t="s">
        <v>779</v>
      </c>
      <c r="G10" s="158">
        <v>5885</v>
      </c>
      <c r="H10" s="158">
        <v>34599</v>
      </c>
      <c r="I10" s="162">
        <v>30599</v>
      </c>
      <c r="J10" s="389"/>
    </row>
    <row r="11" spans="1:10" ht="15" customHeight="1">
      <c r="A11" s="156" t="s">
        <v>780</v>
      </c>
      <c r="B11" s="157" t="s">
        <v>267</v>
      </c>
      <c r="C11" s="164"/>
      <c r="D11" s="164"/>
      <c r="E11" s="164"/>
      <c r="F11" s="157" t="s">
        <v>782</v>
      </c>
      <c r="G11" s="165">
        <v>3214</v>
      </c>
      <c r="H11" s="165">
        <v>924</v>
      </c>
      <c r="I11" s="166"/>
      <c r="J11" s="389"/>
    </row>
    <row r="12" spans="1:10" ht="15" customHeight="1">
      <c r="A12" s="156" t="s">
        <v>783</v>
      </c>
      <c r="B12" s="157" t="s">
        <v>706</v>
      </c>
      <c r="C12" s="160">
        <v>4900</v>
      </c>
      <c r="D12" s="160">
        <v>37372</v>
      </c>
      <c r="E12" s="160">
        <v>11854</v>
      </c>
      <c r="F12" s="167"/>
      <c r="G12" s="160"/>
      <c r="H12" s="160"/>
      <c r="I12" s="166"/>
      <c r="J12" s="389"/>
    </row>
    <row r="13" spans="1:10" ht="15" customHeight="1">
      <c r="A13" s="156" t="s">
        <v>784</v>
      </c>
      <c r="B13" s="167"/>
      <c r="C13" s="160"/>
      <c r="D13" s="160"/>
      <c r="E13" s="160"/>
      <c r="F13" s="167"/>
      <c r="G13" s="160"/>
      <c r="H13" s="160"/>
      <c r="I13" s="166"/>
      <c r="J13" s="389"/>
    </row>
    <row r="14" spans="1:10" ht="15" customHeight="1">
      <c r="A14" s="156" t="s">
        <v>785</v>
      </c>
      <c r="B14" s="168"/>
      <c r="C14" s="164"/>
      <c r="D14" s="164"/>
      <c r="E14" s="164"/>
      <c r="F14" s="167"/>
      <c r="G14" s="160"/>
      <c r="H14" s="160"/>
      <c r="I14" s="166"/>
      <c r="J14" s="389"/>
    </row>
    <row r="15" spans="1:10" ht="15" customHeight="1">
      <c r="A15" s="156" t="s">
        <v>786</v>
      </c>
      <c r="B15" s="167"/>
      <c r="C15" s="160"/>
      <c r="D15" s="160"/>
      <c r="E15" s="160"/>
      <c r="F15" s="167"/>
      <c r="G15" s="160"/>
      <c r="H15" s="160"/>
      <c r="I15" s="166"/>
      <c r="J15" s="389"/>
    </row>
    <row r="16" spans="1:10" ht="15" customHeight="1">
      <c r="A16" s="156" t="s">
        <v>787</v>
      </c>
      <c r="B16" s="167"/>
      <c r="C16" s="160"/>
      <c r="D16" s="160"/>
      <c r="E16" s="160"/>
      <c r="F16" s="167"/>
      <c r="G16" s="160"/>
      <c r="H16" s="160"/>
      <c r="I16" s="166"/>
      <c r="J16" s="389"/>
    </row>
    <row r="17" spans="1:10" ht="15" customHeight="1" thickBot="1">
      <c r="A17" s="156" t="s">
        <v>788</v>
      </c>
      <c r="B17" s="169"/>
      <c r="C17" s="170"/>
      <c r="D17" s="170"/>
      <c r="E17" s="170"/>
      <c r="F17" s="167"/>
      <c r="G17" s="170"/>
      <c r="H17" s="170"/>
      <c r="I17" s="171"/>
      <c r="J17" s="389"/>
    </row>
    <row r="18" spans="1:10" ht="17.25" customHeight="1" thickBot="1">
      <c r="A18" s="172" t="s">
        <v>789</v>
      </c>
      <c r="B18" s="173" t="s">
        <v>268</v>
      </c>
      <c r="C18" s="174">
        <f>+C6+C7+C9+C10+C12+C13+C14+C15+C16+C17</f>
        <v>125549</v>
      </c>
      <c r="D18" s="174">
        <f>+D6+D7+D9+D10+D12+D13+D14+D15+D16+D17</f>
        <v>194953</v>
      </c>
      <c r="E18" s="174">
        <f>+E6+E7+E9+E10+E12+E13+E14+E15+E16+E17</f>
        <v>219086</v>
      </c>
      <c r="F18" s="173" t="s">
        <v>790</v>
      </c>
      <c r="G18" s="174">
        <f>SUM(G6:G17)</f>
        <v>142663</v>
      </c>
      <c r="H18" s="174">
        <f>SUM(H6:H17)</f>
        <v>217367</v>
      </c>
      <c r="I18" s="174">
        <f>SUM(I6:I17)</f>
        <v>194369</v>
      </c>
      <c r="J18" s="389"/>
    </row>
    <row r="19" spans="1:10" ht="15" customHeight="1">
      <c r="A19" s="175" t="s">
        <v>791</v>
      </c>
      <c r="B19" s="176" t="s">
        <v>792</v>
      </c>
      <c r="C19" s="177">
        <f>+C20+C21+C22+C23</f>
        <v>18116</v>
      </c>
      <c r="D19" s="177">
        <v>32028</v>
      </c>
      <c r="E19" s="177">
        <f>+E20+E21+E22+E23</f>
        <v>35154</v>
      </c>
      <c r="F19" s="178" t="s">
        <v>793</v>
      </c>
      <c r="G19" s="179"/>
      <c r="H19" s="179"/>
      <c r="I19" s="179"/>
      <c r="J19" s="389"/>
    </row>
    <row r="20" spans="1:10" ht="15" customHeight="1">
      <c r="A20" s="180" t="s">
        <v>794</v>
      </c>
      <c r="B20" s="178" t="s">
        <v>795</v>
      </c>
      <c r="C20" s="181">
        <v>18116</v>
      </c>
      <c r="D20" s="181">
        <v>29239</v>
      </c>
      <c r="E20" s="181">
        <v>32020</v>
      </c>
      <c r="F20" s="178" t="s">
        <v>796</v>
      </c>
      <c r="G20" s="181"/>
      <c r="H20" s="181"/>
      <c r="I20" s="181"/>
      <c r="J20" s="389"/>
    </row>
    <row r="21" spans="1:10" ht="15" customHeight="1">
      <c r="A21" s="180" t="s">
        <v>797</v>
      </c>
      <c r="B21" s="178" t="s">
        <v>798</v>
      </c>
      <c r="C21" s="181"/>
      <c r="D21" s="181"/>
      <c r="E21" s="181"/>
      <c r="F21" s="178" t="s">
        <v>799</v>
      </c>
      <c r="G21" s="181"/>
      <c r="H21" s="181"/>
      <c r="I21" s="181"/>
      <c r="J21" s="389"/>
    </row>
    <row r="22" spans="1:10" ht="15" customHeight="1">
      <c r="A22" s="180" t="s">
        <v>800</v>
      </c>
      <c r="B22" s="178" t="s">
        <v>801</v>
      </c>
      <c r="C22" s="181"/>
      <c r="D22" s="181"/>
      <c r="E22" s="181"/>
      <c r="F22" s="178" t="s">
        <v>802</v>
      </c>
      <c r="G22" s="181"/>
      <c r="H22" s="181"/>
      <c r="I22" s="181"/>
      <c r="J22" s="389"/>
    </row>
    <row r="23" spans="1:10" ht="15" customHeight="1">
      <c r="A23" s="180" t="s">
        <v>803</v>
      </c>
      <c r="B23" s="178" t="s">
        <v>804</v>
      </c>
      <c r="C23" s="181"/>
      <c r="D23" s="181"/>
      <c r="E23" s="181">
        <v>3134</v>
      </c>
      <c r="F23" s="176" t="s">
        <v>805</v>
      </c>
      <c r="G23" s="181"/>
      <c r="H23" s="181"/>
      <c r="I23" s="181"/>
      <c r="J23" s="389"/>
    </row>
    <row r="24" spans="1:10" ht="15" customHeight="1">
      <c r="A24" s="180" t="s">
        <v>806</v>
      </c>
      <c r="B24" s="178" t="s">
        <v>807</v>
      </c>
      <c r="C24" s="182">
        <f>+C25+C26</f>
        <v>0</v>
      </c>
      <c r="D24" s="182">
        <f>+D25+D26</f>
        <v>0</v>
      </c>
      <c r="E24" s="182">
        <f>+E25+E26</f>
        <v>0</v>
      </c>
      <c r="F24" s="178" t="s">
        <v>808</v>
      </c>
      <c r="G24" s="181"/>
      <c r="H24" s="181"/>
      <c r="I24" s="181"/>
      <c r="J24" s="389"/>
    </row>
    <row r="25" spans="1:10" ht="15" customHeight="1">
      <c r="A25" s="175" t="s">
        <v>809</v>
      </c>
      <c r="B25" s="176" t="s">
        <v>810</v>
      </c>
      <c r="C25" s="179"/>
      <c r="D25" s="179"/>
      <c r="E25" s="179"/>
      <c r="F25" s="150" t="s">
        <v>279</v>
      </c>
      <c r="G25" s="179"/>
      <c r="H25" s="179"/>
      <c r="I25" s="179"/>
      <c r="J25" s="389"/>
    </row>
    <row r="26" spans="1:10" ht="15" customHeight="1" thickBot="1">
      <c r="A26" s="180" t="s">
        <v>811</v>
      </c>
      <c r="B26" s="178" t="s">
        <v>812</v>
      </c>
      <c r="C26" s="181"/>
      <c r="D26" s="181"/>
      <c r="E26" s="181"/>
      <c r="F26" s="167" t="s">
        <v>269</v>
      </c>
      <c r="G26" s="181">
        <v>2789</v>
      </c>
      <c r="H26" s="181">
        <v>2789</v>
      </c>
      <c r="I26" s="181">
        <v>2788</v>
      </c>
      <c r="J26" s="389"/>
    </row>
    <row r="27" spans="1:10" ht="17.25" customHeight="1" thickBot="1">
      <c r="A27" s="172" t="s">
        <v>813</v>
      </c>
      <c r="B27" s="173" t="s">
        <v>270</v>
      </c>
      <c r="C27" s="174">
        <f>+C19+C24</f>
        <v>18116</v>
      </c>
      <c r="D27" s="174">
        <f>+D19+D24</f>
        <v>32028</v>
      </c>
      <c r="E27" s="174">
        <f>+E19+E24</f>
        <v>35154</v>
      </c>
      <c r="F27" s="173" t="s">
        <v>271</v>
      </c>
      <c r="G27" s="174">
        <f>SUM(G19:G26)</f>
        <v>2789</v>
      </c>
      <c r="H27" s="174">
        <f>SUM(H19:H26)</f>
        <v>2789</v>
      </c>
      <c r="I27" s="174">
        <f>SUM(I19:I26)</f>
        <v>2788</v>
      </c>
      <c r="J27" s="389"/>
    </row>
    <row r="28" spans="1:10" ht="17.25" customHeight="1" thickBot="1">
      <c r="A28" s="172" t="s">
        <v>814</v>
      </c>
      <c r="B28" s="183" t="s">
        <v>272</v>
      </c>
      <c r="C28" s="184">
        <f>+C18+C27</f>
        <v>143665</v>
      </c>
      <c r="D28" s="184">
        <f>+D18+D27</f>
        <v>226981</v>
      </c>
      <c r="E28" s="185">
        <f>+E18+E27</f>
        <v>254240</v>
      </c>
      <c r="F28" s="183" t="s">
        <v>273</v>
      </c>
      <c r="G28" s="184">
        <f>+G18+G27</f>
        <v>145452</v>
      </c>
      <c r="H28" s="184">
        <f>+H18+H27</f>
        <v>220156</v>
      </c>
      <c r="I28" s="184">
        <f>+I18+I27</f>
        <v>197157</v>
      </c>
      <c r="J28" s="389"/>
    </row>
    <row r="29" spans="1:10" ht="17.25" customHeight="1" thickBot="1">
      <c r="A29" s="172" t="s">
        <v>815</v>
      </c>
      <c r="B29" s="183" t="s">
        <v>818</v>
      </c>
      <c r="C29" s="184">
        <f>IF(C18-G18&lt;0,G18-C18,"-")</f>
        <v>17114</v>
      </c>
      <c r="D29" s="184">
        <f>IF(D18-H18&lt;0,H18-D18,"-")</f>
        <v>22414</v>
      </c>
      <c r="E29" s="185" t="str">
        <f>IF(E18-I18&lt;0,I18-E18,"-")</f>
        <v>-</v>
      </c>
      <c r="F29" s="183" t="s">
        <v>819</v>
      </c>
      <c r="G29" s="184" t="str">
        <f>IF(C18-G18&gt;0,C18-G18,"-")</f>
        <v>-</v>
      </c>
      <c r="H29" s="184" t="str">
        <f>IF(D18-H18&gt;0,D18-H18,"-")</f>
        <v>-</v>
      </c>
      <c r="I29" s="184">
        <f>IF(E18-I18&gt;0,E18-I18,"-")</f>
        <v>24717</v>
      </c>
      <c r="J29" s="389"/>
    </row>
    <row r="30" spans="1:10" ht="17.25" customHeight="1" thickBot="1">
      <c r="A30" s="172" t="s">
        <v>816</v>
      </c>
      <c r="B30" s="183" t="s">
        <v>821</v>
      </c>
      <c r="C30" s="184">
        <f>IF(C28-G28&lt;0,G28-C28,"-")</f>
        <v>1787</v>
      </c>
      <c r="D30" s="184" t="str">
        <f>IF(D28-H28&lt;0,H28-D28,"-")</f>
        <v>-</v>
      </c>
      <c r="E30" s="185" t="str">
        <f>IF(E28-I28&lt;0,I28-E28,"-")</f>
        <v>-</v>
      </c>
      <c r="F30" s="183" t="s">
        <v>822</v>
      </c>
      <c r="G30" s="184" t="str">
        <f>IF(C28-G28&gt;0,C28-G28,"-")</f>
        <v>-</v>
      </c>
      <c r="H30" s="184">
        <f>IF(D28-H28&gt;0,D28-H28,"-")</f>
        <v>6825</v>
      </c>
      <c r="I30" s="184">
        <f>IF(E28-I28&gt;0,E28-I28,"-")</f>
        <v>57083</v>
      </c>
      <c r="J30" s="389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zoomScalePageLayoutView="0" workbookViewId="0" topLeftCell="A1">
      <selection activeCell="C21" sqref="C21"/>
    </sheetView>
  </sheetViews>
  <sheetFormatPr defaultColWidth="9.140625" defaultRowHeight="15"/>
  <cols>
    <col min="1" max="1" width="5.8515625" style="132" customWidth="1"/>
    <col min="2" max="2" width="47.28125" style="135" customWidth="1"/>
    <col min="3" max="5" width="14.00390625" style="132" customWidth="1"/>
    <col min="6" max="6" width="47.28125" style="132" customWidth="1"/>
    <col min="7" max="9" width="14.00390625" style="132" customWidth="1"/>
    <col min="10" max="10" width="4.140625" style="132" customWidth="1"/>
    <col min="11" max="16384" width="9.140625" style="132" customWidth="1"/>
  </cols>
  <sheetData>
    <row r="1" spans="2:10" ht="39.75" customHeight="1">
      <c r="B1" s="133" t="s">
        <v>823</v>
      </c>
      <c r="C1" s="134"/>
      <c r="D1" s="134"/>
      <c r="E1" s="134"/>
      <c r="F1" s="134"/>
      <c r="G1" s="134"/>
      <c r="H1" s="134"/>
      <c r="I1" s="134"/>
      <c r="J1" s="392" t="s">
        <v>208</v>
      </c>
    </row>
    <row r="2" spans="7:10" ht="15.75" thickBot="1">
      <c r="G2" s="136"/>
      <c r="H2" s="136"/>
      <c r="I2" s="136" t="s">
        <v>261</v>
      </c>
      <c r="J2" s="392"/>
    </row>
    <row r="3" spans="1:10" ht="24" customHeight="1" thickBot="1">
      <c r="A3" s="390" t="s">
        <v>761</v>
      </c>
      <c r="B3" s="104" t="s">
        <v>762</v>
      </c>
      <c r="C3" s="105"/>
      <c r="D3" s="105"/>
      <c r="E3" s="105"/>
      <c r="F3" s="104" t="s">
        <v>763</v>
      </c>
      <c r="G3" s="137"/>
      <c r="H3" s="137"/>
      <c r="I3" s="137"/>
      <c r="J3" s="392"/>
    </row>
    <row r="4" spans="1:10" s="142" customFormat="1" ht="35.25" customHeight="1" thickBot="1">
      <c r="A4" s="391"/>
      <c r="B4" s="138" t="s">
        <v>752</v>
      </c>
      <c r="C4" s="139" t="str">
        <f>+'[1]2.1.sz.mell  '!C4</f>
        <v>2017. évi eredeti előirányzat</v>
      </c>
      <c r="D4" s="140" t="str">
        <f>+'[1]2.1.sz.mell  '!D4</f>
        <v>2017. évi módosított előirányzat</v>
      </c>
      <c r="E4" s="139" t="str">
        <f>+'[1]2.1.sz.mell  '!E4</f>
        <v>2017. évi teljesítés</v>
      </c>
      <c r="F4" s="138" t="s">
        <v>752</v>
      </c>
      <c r="G4" s="139" t="str">
        <f>+'[1]2.1.sz.mell  '!C4</f>
        <v>2017. évi eredeti előirányzat</v>
      </c>
      <c r="H4" s="140" t="str">
        <f>+'[1]2.1.sz.mell  '!D4</f>
        <v>2017. évi módosított előirányzat</v>
      </c>
      <c r="I4" s="141" t="str">
        <f>+'[1]2.1.sz.mell  '!E4</f>
        <v>2017. évi teljesítés</v>
      </c>
      <c r="J4" s="392"/>
    </row>
    <row r="5" spans="1:10" s="142" customFormat="1" ht="13.5" thickBot="1">
      <c r="A5" s="143" t="s">
        <v>764</v>
      </c>
      <c r="B5" s="144" t="s">
        <v>765</v>
      </c>
      <c r="C5" s="146" t="s">
        <v>766</v>
      </c>
      <c r="D5" s="146" t="s">
        <v>767</v>
      </c>
      <c r="E5" s="146" t="s">
        <v>262</v>
      </c>
      <c r="F5" s="144" t="s">
        <v>263</v>
      </c>
      <c r="G5" s="146" t="s">
        <v>264</v>
      </c>
      <c r="H5" s="146" t="s">
        <v>265</v>
      </c>
      <c r="I5" s="147" t="s">
        <v>266</v>
      </c>
      <c r="J5" s="392"/>
    </row>
    <row r="6" spans="1:10" ht="12.75" customHeight="1">
      <c r="A6" s="149" t="s">
        <v>768</v>
      </c>
      <c r="B6" s="150" t="s">
        <v>243</v>
      </c>
      <c r="C6" s="186"/>
      <c r="D6" s="186"/>
      <c r="E6" s="186"/>
      <c r="F6" s="150" t="s">
        <v>244</v>
      </c>
      <c r="G6" s="186">
        <v>2900</v>
      </c>
      <c r="H6" s="186">
        <v>4179</v>
      </c>
      <c r="I6" s="187">
        <v>4179</v>
      </c>
      <c r="J6" s="392"/>
    </row>
    <row r="7" spans="1:10" ht="15">
      <c r="A7" s="156" t="s">
        <v>771</v>
      </c>
      <c r="B7" s="157" t="s">
        <v>245</v>
      </c>
      <c r="C7" s="160"/>
      <c r="D7" s="160"/>
      <c r="E7" s="160"/>
      <c r="F7" s="157" t="s">
        <v>246</v>
      </c>
      <c r="G7" s="160"/>
      <c r="H7" s="160"/>
      <c r="I7" s="166"/>
      <c r="J7" s="392"/>
    </row>
    <row r="8" spans="1:10" ht="12.75" customHeight="1">
      <c r="A8" s="156" t="s">
        <v>773</v>
      </c>
      <c r="B8" s="157" t="s">
        <v>247</v>
      </c>
      <c r="C8" s="160">
        <v>2889</v>
      </c>
      <c r="D8" s="160">
        <v>2889</v>
      </c>
      <c r="E8" s="160"/>
      <c r="F8" s="157" t="s">
        <v>248</v>
      </c>
      <c r="G8" s="160">
        <v>43293</v>
      </c>
      <c r="H8" s="160">
        <v>70165</v>
      </c>
      <c r="I8" s="166">
        <v>44403</v>
      </c>
      <c r="J8" s="392"/>
    </row>
    <row r="9" spans="1:10" ht="12.75" customHeight="1">
      <c r="A9" s="156" t="s">
        <v>775</v>
      </c>
      <c r="B9" s="157" t="s">
        <v>249</v>
      </c>
      <c r="C9" s="160"/>
      <c r="D9" s="160"/>
      <c r="E9" s="160"/>
      <c r="F9" s="157" t="s">
        <v>250</v>
      </c>
      <c r="G9" s="160"/>
      <c r="H9" s="160"/>
      <c r="I9" s="166"/>
      <c r="J9" s="392"/>
    </row>
    <row r="10" spans="1:10" ht="12.75" customHeight="1">
      <c r="A10" s="156" t="s">
        <v>778</v>
      </c>
      <c r="B10" s="157" t="s">
        <v>251</v>
      </c>
      <c r="C10" s="160"/>
      <c r="D10" s="160"/>
      <c r="E10" s="160"/>
      <c r="F10" s="157" t="s">
        <v>252</v>
      </c>
      <c r="G10" s="160"/>
      <c r="H10" s="160"/>
      <c r="I10" s="166"/>
      <c r="J10" s="392"/>
    </row>
    <row r="11" spans="1:10" ht="12.75" customHeight="1">
      <c r="A11" s="156" t="s">
        <v>780</v>
      </c>
      <c r="B11" s="157" t="s">
        <v>253</v>
      </c>
      <c r="C11" s="164"/>
      <c r="D11" s="164"/>
      <c r="E11" s="164"/>
      <c r="F11" s="188"/>
      <c r="G11" s="160"/>
      <c r="H11" s="160"/>
      <c r="I11" s="166"/>
      <c r="J11" s="392"/>
    </row>
    <row r="12" spans="1:10" ht="12.75" customHeight="1">
      <c r="A12" s="156" t="s">
        <v>783</v>
      </c>
      <c r="B12" s="167"/>
      <c r="C12" s="160"/>
      <c r="D12" s="160"/>
      <c r="E12" s="160"/>
      <c r="F12" s="188"/>
      <c r="G12" s="160"/>
      <c r="H12" s="160"/>
      <c r="I12" s="166"/>
      <c r="J12" s="392"/>
    </row>
    <row r="13" spans="1:10" ht="12.75" customHeight="1">
      <c r="A13" s="156" t="s">
        <v>784</v>
      </c>
      <c r="B13" s="167"/>
      <c r="C13" s="160"/>
      <c r="D13" s="160"/>
      <c r="E13" s="160"/>
      <c r="F13" s="189"/>
      <c r="G13" s="160"/>
      <c r="H13" s="160"/>
      <c r="I13" s="166"/>
      <c r="J13" s="392"/>
    </row>
    <row r="14" spans="1:10" ht="12.75" customHeight="1">
      <c r="A14" s="156" t="s">
        <v>785</v>
      </c>
      <c r="B14" s="190"/>
      <c r="C14" s="164"/>
      <c r="D14" s="164"/>
      <c r="E14" s="164"/>
      <c r="F14" s="188"/>
      <c r="G14" s="160"/>
      <c r="H14" s="160"/>
      <c r="I14" s="166"/>
      <c r="J14" s="392"/>
    </row>
    <row r="15" spans="1:10" ht="15">
      <c r="A15" s="156" t="s">
        <v>786</v>
      </c>
      <c r="B15" s="167"/>
      <c r="C15" s="164"/>
      <c r="D15" s="164"/>
      <c r="E15" s="164"/>
      <c r="F15" s="188"/>
      <c r="G15" s="160"/>
      <c r="H15" s="160"/>
      <c r="I15" s="166"/>
      <c r="J15" s="392"/>
    </row>
    <row r="16" spans="1:10" ht="12.75" customHeight="1" thickBot="1">
      <c r="A16" s="191" t="s">
        <v>787</v>
      </c>
      <c r="B16" s="192"/>
      <c r="C16" s="193"/>
      <c r="D16" s="194"/>
      <c r="E16" s="195"/>
      <c r="F16" s="196" t="s">
        <v>782</v>
      </c>
      <c r="G16" s="160"/>
      <c r="H16" s="160"/>
      <c r="I16" s="166"/>
      <c r="J16" s="392"/>
    </row>
    <row r="17" spans="1:10" ht="15.75" customHeight="1" thickBot="1">
      <c r="A17" s="172" t="s">
        <v>788</v>
      </c>
      <c r="B17" s="173" t="s">
        <v>254</v>
      </c>
      <c r="C17" s="174">
        <f>+C6+C8+C9+C11+C12+C13+C14+C15+C16</f>
        <v>2889</v>
      </c>
      <c r="D17" s="174">
        <f>+D6+D8+D9+D11+D12+D13+D14+D15+D16</f>
        <v>2889</v>
      </c>
      <c r="E17" s="174">
        <f>+E6+E8+E9+E11+E12+E13+E14+E15+E16</f>
        <v>0</v>
      </c>
      <c r="F17" s="173" t="s">
        <v>255</v>
      </c>
      <c r="G17" s="174">
        <f>+G6+G8+G10+G11+G12+G13+G14+G15+G16</f>
        <v>46193</v>
      </c>
      <c r="H17" s="174">
        <f>+H6+H8+H10+H11+H12+H13+H14+H15+H16</f>
        <v>74344</v>
      </c>
      <c r="I17" s="197">
        <f>+I6+I8+I10+I11+I12+I13+I14+I15+I16</f>
        <v>48582</v>
      </c>
      <c r="J17" s="392"/>
    </row>
    <row r="18" spans="1:10" ht="12.75" customHeight="1">
      <c r="A18" s="149" t="s">
        <v>789</v>
      </c>
      <c r="B18" s="198" t="s">
        <v>256</v>
      </c>
      <c r="C18" s="199">
        <f>+C19+C20+C21+C22+C23</f>
        <v>43304</v>
      </c>
      <c r="D18" s="199">
        <f>+D19+D20+D21+D22+D23</f>
        <v>10411</v>
      </c>
      <c r="E18" s="199">
        <f>+E19+E20+E21+E22+E23</f>
        <v>7630</v>
      </c>
      <c r="F18" s="178" t="s">
        <v>793</v>
      </c>
      <c r="G18" s="200"/>
      <c r="H18" s="200"/>
      <c r="I18" s="201"/>
      <c r="J18" s="392"/>
    </row>
    <row r="19" spans="1:10" ht="12.75" customHeight="1">
      <c r="A19" s="156" t="s">
        <v>791</v>
      </c>
      <c r="B19" s="202" t="s">
        <v>257</v>
      </c>
      <c r="C19" s="181">
        <v>43304</v>
      </c>
      <c r="D19" s="181">
        <v>10411</v>
      </c>
      <c r="E19" s="181">
        <v>7630</v>
      </c>
      <c r="F19" s="178" t="s">
        <v>258</v>
      </c>
      <c r="G19" s="181"/>
      <c r="H19" s="181"/>
      <c r="I19" s="203"/>
      <c r="J19" s="392"/>
    </row>
    <row r="20" spans="1:10" ht="12.75" customHeight="1">
      <c r="A20" s="149" t="s">
        <v>794</v>
      </c>
      <c r="B20" s="202" t="s">
        <v>259</v>
      </c>
      <c r="C20" s="181"/>
      <c r="D20" s="181"/>
      <c r="E20" s="181"/>
      <c r="F20" s="178" t="s">
        <v>799</v>
      </c>
      <c r="G20" s="181"/>
      <c r="H20" s="181"/>
      <c r="I20" s="203"/>
      <c r="J20" s="392"/>
    </row>
    <row r="21" spans="1:10" ht="12.75" customHeight="1">
      <c r="A21" s="156" t="s">
        <v>797</v>
      </c>
      <c r="B21" s="202" t="s">
        <v>260</v>
      </c>
      <c r="C21" s="181"/>
      <c r="D21" s="181"/>
      <c r="E21" s="181"/>
      <c r="F21" s="178" t="s">
        <v>802</v>
      </c>
      <c r="G21" s="181"/>
      <c r="H21" s="181"/>
      <c r="I21" s="203"/>
      <c r="J21" s="392"/>
    </row>
    <row r="22" spans="1:10" ht="12.75" customHeight="1">
      <c r="A22" s="149" t="s">
        <v>800</v>
      </c>
      <c r="B22" s="202" t="s">
        <v>275</v>
      </c>
      <c r="C22" s="181"/>
      <c r="D22" s="181"/>
      <c r="E22" s="181"/>
      <c r="F22" s="176" t="s">
        <v>805</v>
      </c>
      <c r="G22" s="181"/>
      <c r="H22" s="181"/>
      <c r="I22" s="203"/>
      <c r="J22" s="392"/>
    </row>
    <row r="23" spans="1:10" ht="12.75" customHeight="1">
      <c r="A23" s="156" t="s">
        <v>803</v>
      </c>
      <c r="B23" s="204" t="s">
        <v>276</v>
      </c>
      <c r="C23" s="181"/>
      <c r="D23" s="181"/>
      <c r="E23" s="181"/>
      <c r="F23" s="178" t="s">
        <v>277</v>
      </c>
      <c r="G23" s="181"/>
      <c r="H23" s="181"/>
      <c r="I23" s="203"/>
      <c r="J23" s="392"/>
    </row>
    <row r="24" spans="1:10" ht="12.75" customHeight="1">
      <c r="A24" s="149" t="s">
        <v>806</v>
      </c>
      <c r="B24" s="205" t="s">
        <v>278</v>
      </c>
      <c r="C24" s="182">
        <f>+C25+C26+C27+C28+C29</f>
        <v>0</v>
      </c>
      <c r="D24" s="182">
        <f>+D25+D26+D27+D28+D29</f>
        <v>0</v>
      </c>
      <c r="E24" s="182">
        <f>+E25+E26+E27+E28+E29</f>
        <v>0</v>
      </c>
      <c r="F24" s="206" t="s">
        <v>279</v>
      </c>
      <c r="G24" s="181"/>
      <c r="H24" s="181"/>
      <c r="I24" s="203"/>
      <c r="J24" s="392"/>
    </row>
    <row r="25" spans="1:10" ht="12.75" customHeight="1">
      <c r="A25" s="156" t="s">
        <v>809</v>
      </c>
      <c r="B25" s="204" t="s">
        <v>280</v>
      </c>
      <c r="C25" s="181"/>
      <c r="D25" s="181"/>
      <c r="E25" s="181"/>
      <c r="F25" s="206" t="s">
        <v>500</v>
      </c>
      <c r="G25" s="181"/>
      <c r="H25" s="181"/>
      <c r="I25" s="203"/>
      <c r="J25" s="392"/>
    </row>
    <row r="26" spans="1:10" ht="12.75" customHeight="1">
      <c r="A26" s="149" t="s">
        <v>811</v>
      </c>
      <c r="B26" s="204" t="s">
        <v>281</v>
      </c>
      <c r="C26" s="181"/>
      <c r="D26" s="181"/>
      <c r="E26" s="181"/>
      <c r="F26" s="207"/>
      <c r="G26" s="181"/>
      <c r="H26" s="181"/>
      <c r="I26" s="203"/>
      <c r="J26" s="392"/>
    </row>
    <row r="27" spans="1:10" ht="12.75" customHeight="1">
      <c r="A27" s="156" t="s">
        <v>813</v>
      </c>
      <c r="B27" s="202" t="s">
        <v>282</v>
      </c>
      <c r="C27" s="181"/>
      <c r="D27" s="181"/>
      <c r="E27" s="181"/>
      <c r="F27" s="208"/>
      <c r="G27" s="181"/>
      <c r="H27" s="181"/>
      <c r="I27" s="203"/>
      <c r="J27" s="392"/>
    </row>
    <row r="28" spans="1:10" ht="12.75" customHeight="1">
      <c r="A28" s="149" t="s">
        <v>814</v>
      </c>
      <c r="B28" s="209" t="s">
        <v>283</v>
      </c>
      <c r="C28" s="181"/>
      <c r="D28" s="181"/>
      <c r="E28" s="181"/>
      <c r="F28" s="167"/>
      <c r="G28" s="181"/>
      <c r="H28" s="181"/>
      <c r="I28" s="203"/>
      <c r="J28" s="392"/>
    </row>
    <row r="29" spans="1:10" ht="12.75" customHeight="1" thickBot="1">
      <c r="A29" s="156" t="s">
        <v>815</v>
      </c>
      <c r="B29" s="210" t="s">
        <v>284</v>
      </c>
      <c r="C29" s="181"/>
      <c r="D29" s="181"/>
      <c r="E29" s="181"/>
      <c r="F29" s="208"/>
      <c r="G29" s="181"/>
      <c r="H29" s="181"/>
      <c r="I29" s="203"/>
      <c r="J29" s="392"/>
    </row>
    <row r="30" spans="1:10" ht="16.5" customHeight="1" thickBot="1">
      <c r="A30" s="172" t="s">
        <v>816</v>
      </c>
      <c r="B30" s="173" t="s">
        <v>285</v>
      </c>
      <c r="C30" s="174">
        <f>+C18+C24</f>
        <v>43304</v>
      </c>
      <c r="D30" s="174">
        <f>+D18+D24</f>
        <v>10411</v>
      </c>
      <c r="E30" s="174">
        <f>+E18+E24</f>
        <v>7630</v>
      </c>
      <c r="F30" s="173" t="s">
        <v>274</v>
      </c>
      <c r="G30" s="174">
        <f>SUM(G18:G29)</f>
        <v>0</v>
      </c>
      <c r="H30" s="174">
        <f>SUM(H18:H29)</f>
        <v>0</v>
      </c>
      <c r="I30" s="197">
        <f>SUM(I18:I29)</f>
        <v>0</v>
      </c>
      <c r="J30" s="392"/>
    </row>
    <row r="31" spans="1:10" ht="16.5" customHeight="1" thickBot="1">
      <c r="A31" s="172" t="s">
        <v>817</v>
      </c>
      <c r="B31" s="183" t="s">
        <v>297</v>
      </c>
      <c r="C31" s="184">
        <f>+C17+C30</f>
        <v>46193</v>
      </c>
      <c r="D31" s="184">
        <f>+D17+D30</f>
        <v>13300</v>
      </c>
      <c r="E31" s="185">
        <f>+E17+E30</f>
        <v>7630</v>
      </c>
      <c r="F31" s="183" t="s">
        <v>298</v>
      </c>
      <c r="G31" s="184">
        <f>+G17+G30</f>
        <v>46193</v>
      </c>
      <c r="H31" s="184">
        <f>+H17+H30</f>
        <v>74344</v>
      </c>
      <c r="I31" s="211">
        <f>+I17+I30</f>
        <v>48582</v>
      </c>
      <c r="J31" s="392"/>
    </row>
    <row r="32" spans="1:10" ht="16.5" customHeight="1" thickBot="1">
      <c r="A32" s="172" t="s">
        <v>820</v>
      </c>
      <c r="B32" s="183" t="s">
        <v>818</v>
      </c>
      <c r="C32" s="184">
        <f>IF(C17-G17&lt;0,G17-C17,"-")</f>
        <v>43304</v>
      </c>
      <c r="D32" s="184">
        <f>IF(D17-H17&lt;0,H17-D17,"-")</f>
        <v>71455</v>
      </c>
      <c r="E32" s="185">
        <f>IF(E17-I17&lt;0,I17-E17,"-")</f>
        <v>48582</v>
      </c>
      <c r="F32" s="183" t="s">
        <v>819</v>
      </c>
      <c r="G32" s="184" t="str">
        <f>IF(C17-G17&gt;0,C17-G17,"-")</f>
        <v>-</v>
      </c>
      <c r="H32" s="184" t="str">
        <f>IF(D17-H17&gt;0,D17-H17,"-")</f>
        <v>-</v>
      </c>
      <c r="I32" s="211" t="str">
        <f>IF(E17-I17&gt;0,E17-I17,"-")</f>
        <v>-</v>
      </c>
      <c r="J32" s="392"/>
    </row>
    <row r="33" spans="1:10" ht="16.5" customHeight="1" thickBot="1">
      <c r="A33" s="172" t="s">
        <v>299</v>
      </c>
      <c r="B33" s="183" t="s">
        <v>821</v>
      </c>
      <c r="C33" s="184" t="str">
        <f>IF(C26-G26&lt;0,G26-C26,"-")</f>
        <v>-</v>
      </c>
      <c r="D33" s="184" t="str">
        <f>IF(D26-H26&lt;0,H26-D26,"-")</f>
        <v>-</v>
      </c>
      <c r="E33" s="185" t="str">
        <f>IF(E26-I26&lt;0,I26-E26,"-")</f>
        <v>-</v>
      </c>
      <c r="F33" s="183" t="s">
        <v>822</v>
      </c>
      <c r="G33" s="184" t="str">
        <f>IF(C26-G26&gt;0,C26-G26,"-")</f>
        <v>-</v>
      </c>
      <c r="H33" s="184" t="str">
        <f>IF(D26-H26&gt;0,D26-H26,"-")</f>
        <v>-</v>
      </c>
      <c r="I33" s="211" t="str">
        <f>IF(E26-I26&gt;0,E26-I26,"-")</f>
        <v>-</v>
      </c>
      <c r="J33" s="392"/>
    </row>
  </sheetData>
  <sheetProtection/>
  <mergeCells count="2">
    <mergeCell ref="A3:A4"/>
    <mergeCell ref="J1:J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E155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2.28125" style="0" customWidth="1"/>
    <col min="3" max="5" width="13.421875" style="0" customWidth="1"/>
  </cols>
  <sheetData>
    <row r="1" ht="15">
      <c r="A1" t="s">
        <v>209</v>
      </c>
    </row>
    <row r="4" spans="1:3" ht="26.25" customHeight="1">
      <c r="A4" s="383" t="s">
        <v>296</v>
      </c>
      <c r="B4" s="386"/>
      <c r="C4" s="386"/>
    </row>
    <row r="5" spans="1:3" ht="30" customHeight="1">
      <c r="A5" s="385" t="s">
        <v>316</v>
      </c>
      <c r="B5" s="384"/>
      <c r="C5" s="384"/>
    </row>
    <row r="7" ht="15">
      <c r="A7" s="3" t="s">
        <v>306</v>
      </c>
    </row>
    <row r="8" spans="1:5" ht="25.5">
      <c r="A8" s="1" t="s">
        <v>343</v>
      </c>
      <c r="B8" s="2" t="s">
        <v>344</v>
      </c>
      <c r="C8" s="85" t="s">
        <v>318</v>
      </c>
      <c r="D8" s="131" t="s">
        <v>295</v>
      </c>
      <c r="E8" s="131" t="s">
        <v>302</v>
      </c>
    </row>
    <row r="9" spans="1:5" ht="15">
      <c r="A9" s="27" t="s">
        <v>629</v>
      </c>
      <c r="B9" s="26" t="s">
        <v>370</v>
      </c>
      <c r="C9" s="73">
        <v>61946</v>
      </c>
      <c r="D9" s="73">
        <v>88160</v>
      </c>
      <c r="E9" s="73">
        <v>86151</v>
      </c>
    </row>
    <row r="10" spans="1:5" ht="15">
      <c r="A10" s="4" t="s">
        <v>630</v>
      </c>
      <c r="B10" s="26" t="s">
        <v>377</v>
      </c>
      <c r="C10" s="73">
        <v>10849</v>
      </c>
      <c r="D10" s="73">
        <v>13061</v>
      </c>
      <c r="E10" s="73">
        <v>12212</v>
      </c>
    </row>
    <row r="11" spans="1:5" ht="15">
      <c r="A11" s="46" t="s">
        <v>681</v>
      </c>
      <c r="B11" s="47" t="s">
        <v>378</v>
      </c>
      <c r="C11" s="74">
        <f>SUM(C9:C10)</f>
        <v>72795</v>
      </c>
      <c r="D11" s="74">
        <f>SUM(D9:D10)</f>
        <v>101221</v>
      </c>
      <c r="E11" s="74">
        <f>SUM(E9:E10)</f>
        <v>98363</v>
      </c>
    </row>
    <row r="12" spans="1:5" ht="15">
      <c r="A12" s="35" t="s">
        <v>652</v>
      </c>
      <c r="B12" s="47" t="s">
        <v>379</v>
      </c>
      <c r="C12" s="74">
        <v>12572</v>
      </c>
      <c r="D12" s="74">
        <v>17354</v>
      </c>
      <c r="E12" s="74">
        <v>16954</v>
      </c>
    </row>
    <row r="13" spans="1:5" ht="15">
      <c r="A13" s="4" t="s">
        <v>631</v>
      </c>
      <c r="B13" s="26" t="s">
        <v>386</v>
      </c>
      <c r="C13" s="73">
        <v>4210</v>
      </c>
      <c r="D13" s="73">
        <v>10417</v>
      </c>
      <c r="E13" s="73">
        <v>9587</v>
      </c>
    </row>
    <row r="14" spans="1:5" ht="15">
      <c r="A14" s="4" t="s">
        <v>682</v>
      </c>
      <c r="B14" s="26" t="s">
        <v>391</v>
      </c>
      <c r="C14" s="73">
        <v>2225</v>
      </c>
      <c r="D14" s="73">
        <v>3039</v>
      </c>
      <c r="E14" s="73">
        <v>2087</v>
      </c>
    </row>
    <row r="15" spans="1:5" ht="15">
      <c r="A15" s="4" t="s">
        <v>632</v>
      </c>
      <c r="B15" s="26" t="s">
        <v>403</v>
      </c>
      <c r="C15" s="73">
        <v>21602</v>
      </c>
      <c r="D15" s="73">
        <v>27508</v>
      </c>
      <c r="E15" s="73">
        <v>20485</v>
      </c>
    </row>
    <row r="16" spans="1:5" ht="15">
      <c r="A16" s="4" t="s">
        <v>633</v>
      </c>
      <c r="B16" s="26" t="s">
        <v>408</v>
      </c>
      <c r="C16" s="73">
        <v>220</v>
      </c>
      <c r="D16" s="73">
        <v>114</v>
      </c>
      <c r="E16" s="73">
        <v>97</v>
      </c>
    </row>
    <row r="17" spans="1:5" ht="15">
      <c r="A17" s="4" t="s">
        <v>634</v>
      </c>
      <c r="B17" s="26" t="s">
        <v>417</v>
      </c>
      <c r="C17" s="73">
        <v>5065</v>
      </c>
      <c r="D17" s="73">
        <v>8404</v>
      </c>
      <c r="E17" s="73">
        <v>6455</v>
      </c>
    </row>
    <row r="18" spans="1:5" ht="15">
      <c r="A18" s="35" t="s">
        <v>635</v>
      </c>
      <c r="B18" s="47" t="s">
        <v>418</v>
      </c>
      <c r="C18" s="74">
        <f>SUM(C13:C17)</f>
        <v>33322</v>
      </c>
      <c r="D18" s="74">
        <f>SUM(D13:D17)</f>
        <v>49482</v>
      </c>
      <c r="E18" s="74">
        <f>SUM(E13:E17)</f>
        <v>38711</v>
      </c>
    </row>
    <row r="19" spans="1:5" ht="15">
      <c r="A19" s="11" t="s">
        <v>419</v>
      </c>
      <c r="B19" s="26" t="s">
        <v>420</v>
      </c>
      <c r="C19" s="73">
        <v>0</v>
      </c>
      <c r="D19" s="73">
        <v>0</v>
      </c>
      <c r="E19" s="73">
        <v>0</v>
      </c>
    </row>
    <row r="20" spans="1:5" ht="15">
      <c r="A20" s="11" t="s">
        <v>636</v>
      </c>
      <c r="B20" s="26" t="s">
        <v>421</v>
      </c>
      <c r="C20" s="73">
        <v>0</v>
      </c>
      <c r="D20" s="73">
        <v>1568</v>
      </c>
      <c r="E20" s="73">
        <v>1568</v>
      </c>
    </row>
    <row r="21" spans="1:5" ht="15">
      <c r="A21" s="14" t="s">
        <v>658</v>
      </c>
      <c r="B21" s="26" t="s">
        <v>422</v>
      </c>
      <c r="C21" s="73">
        <v>0</v>
      </c>
      <c r="D21" s="73">
        <v>0</v>
      </c>
      <c r="E21" s="73">
        <v>0</v>
      </c>
    </row>
    <row r="22" spans="1:5" ht="15">
      <c r="A22" s="14" t="s">
        <v>659</v>
      </c>
      <c r="B22" s="26" t="s">
        <v>423</v>
      </c>
      <c r="C22" s="73">
        <v>0</v>
      </c>
      <c r="D22" s="73">
        <v>0</v>
      </c>
      <c r="E22" s="73">
        <v>0</v>
      </c>
    </row>
    <row r="23" spans="1:5" ht="15">
      <c r="A23" s="14" t="s">
        <v>660</v>
      </c>
      <c r="B23" s="26" t="s">
        <v>424</v>
      </c>
      <c r="C23" s="73">
        <v>0</v>
      </c>
      <c r="D23" s="73">
        <v>0</v>
      </c>
      <c r="E23" s="73">
        <v>0</v>
      </c>
    </row>
    <row r="24" spans="1:5" ht="15">
      <c r="A24" s="11" t="s">
        <v>661</v>
      </c>
      <c r="B24" s="26" t="s">
        <v>425</v>
      </c>
      <c r="C24" s="73">
        <v>0</v>
      </c>
      <c r="D24" s="73">
        <v>0</v>
      </c>
      <c r="E24" s="73">
        <v>0</v>
      </c>
    </row>
    <row r="25" spans="1:5" ht="15">
      <c r="A25" s="11" t="s">
        <v>662</v>
      </c>
      <c r="B25" s="26" t="s">
        <v>426</v>
      </c>
      <c r="C25" s="73">
        <v>0</v>
      </c>
      <c r="D25" s="73">
        <v>0</v>
      </c>
      <c r="E25" s="73">
        <v>0</v>
      </c>
    </row>
    <row r="26" spans="1:5" ht="15">
      <c r="A26" s="11" t="s">
        <v>663</v>
      </c>
      <c r="B26" s="26" t="s">
        <v>427</v>
      </c>
      <c r="C26" s="73">
        <v>14875</v>
      </c>
      <c r="D26" s="73">
        <v>12219</v>
      </c>
      <c r="E26" s="73">
        <v>8174</v>
      </c>
    </row>
    <row r="27" spans="1:5" ht="15">
      <c r="A27" s="44" t="s">
        <v>637</v>
      </c>
      <c r="B27" s="47" t="s">
        <v>428</v>
      </c>
      <c r="C27" s="74">
        <f>SUM(C19:C26)</f>
        <v>14875</v>
      </c>
      <c r="D27" s="74">
        <f>SUM(D19:D26)</f>
        <v>13787</v>
      </c>
      <c r="E27" s="74">
        <f>SUM(E19:E26)</f>
        <v>9742</v>
      </c>
    </row>
    <row r="28" spans="1:5" ht="15">
      <c r="A28" s="10" t="s">
        <v>664</v>
      </c>
      <c r="B28" s="26" t="s">
        <v>429</v>
      </c>
      <c r="C28" s="73">
        <v>0</v>
      </c>
      <c r="D28" s="73">
        <v>0</v>
      </c>
      <c r="E28" s="73">
        <v>0</v>
      </c>
    </row>
    <row r="29" spans="1:5" ht="15">
      <c r="A29" s="10" t="s">
        <v>430</v>
      </c>
      <c r="B29" s="26" t="s">
        <v>431</v>
      </c>
      <c r="C29" s="73">
        <v>0</v>
      </c>
      <c r="D29" s="73">
        <v>1247</v>
      </c>
      <c r="E29" s="73">
        <v>1247</v>
      </c>
    </row>
    <row r="30" spans="1:5" ht="15">
      <c r="A30" s="10" t="s">
        <v>432</v>
      </c>
      <c r="B30" s="26" t="s">
        <v>433</v>
      </c>
      <c r="C30" s="73">
        <v>0</v>
      </c>
      <c r="D30" s="73">
        <v>0</v>
      </c>
      <c r="E30" s="73">
        <v>0</v>
      </c>
    </row>
    <row r="31" spans="1:5" ht="15">
      <c r="A31" s="10" t="s">
        <v>638</v>
      </c>
      <c r="B31" s="26" t="s">
        <v>434</v>
      </c>
      <c r="C31" s="73">
        <v>0</v>
      </c>
      <c r="D31" s="73">
        <v>0</v>
      </c>
      <c r="E31" s="73">
        <v>0</v>
      </c>
    </row>
    <row r="32" spans="1:5" ht="15">
      <c r="A32" s="10" t="s">
        <v>665</v>
      </c>
      <c r="B32" s="26" t="s">
        <v>435</v>
      </c>
      <c r="C32" s="73">
        <v>0</v>
      </c>
      <c r="D32" s="73">
        <v>0</v>
      </c>
      <c r="E32" s="73">
        <v>0</v>
      </c>
    </row>
    <row r="33" spans="1:5" ht="15">
      <c r="A33" s="10" t="s">
        <v>639</v>
      </c>
      <c r="B33" s="26" t="s">
        <v>436</v>
      </c>
      <c r="C33" s="73">
        <v>1585</v>
      </c>
      <c r="D33" s="73">
        <v>14364</v>
      </c>
      <c r="E33" s="73">
        <v>11889</v>
      </c>
    </row>
    <row r="34" spans="1:5" ht="15">
      <c r="A34" s="10" t="s">
        <v>666</v>
      </c>
      <c r="B34" s="26" t="s">
        <v>437</v>
      </c>
      <c r="C34" s="73">
        <v>0</v>
      </c>
      <c r="D34" s="73">
        <v>0</v>
      </c>
      <c r="E34" s="73">
        <v>0</v>
      </c>
    </row>
    <row r="35" spans="1:5" ht="15">
      <c r="A35" s="10" t="s">
        <v>667</v>
      </c>
      <c r="B35" s="26" t="s">
        <v>438</v>
      </c>
      <c r="C35" s="73">
        <v>0</v>
      </c>
      <c r="D35" s="73">
        <v>0</v>
      </c>
      <c r="E35" s="73">
        <v>0</v>
      </c>
    </row>
    <row r="36" spans="1:5" ht="15">
      <c r="A36" s="10" t="s">
        <v>439</v>
      </c>
      <c r="B36" s="26" t="s">
        <v>440</v>
      </c>
      <c r="C36" s="73">
        <v>0</v>
      </c>
      <c r="D36" s="73">
        <v>0</v>
      </c>
      <c r="E36" s="73">
        <v>0</v>
      </c>
    </row>
    <row r="37" spans="1:5" ht="15">
      <c r="A37" s="16" t="s">
        <v>441</v>
      </c>
      <c r="B37" s="26" t="s">
        <v>442</v>
      </c>
      <c r="C37" s="73">
        <v>0</v>
      </c>
      <c r="D37" s="73">
        <v>0</v>
      </c>
      <c r="E37" s="73">
        <v>0</v>
      </c>
    </row>
    <row r="38" spans="1:5" ht="15">
      <c r="A38" s="10" t="s">
        <v>668</v>
      </c>
      <c r="B38" s="26" t="s">
        <v>443</v>
      </c>
      <c r="C38" s="73">
        <v>4300</v>
      </c>
      <c r="D38" s="73">
        <v>18988</v>
      </c>
      <c r="E38" s="73">
        <v>17463</v>
      </c>
    </row>
    <row r="39" spans="1:5" ht="15">
      <c r="A39" s="16" t="s">
        <v>750</v>
      </c>
      <c r="B39" s="26" t="s">
        <v>444</v>
      </c>
      <c r="C39" s="73">
        <v>3214</v>
      </c>
      <c r="D39" s="73">
        <v>924</v>
      </c>
      <c r="E39" s="73"/>
    </row>
    <row r="40" spans="1:5" ht="15">
      <c r="A40" s="16" t="s">
        <v>751</v>
      </c>
      <c r="B40" s="26" t="s">
        <v>444</v>
      </c>
      <c r="C40" s="73"/>
      <c r="D40" s="73"/>
      <c r="E40" s="73"/>
    </row>
    <row r="41" spans="1:5" ht="15">
      <c r="A41" s="44" t="s">
        <v>640</v>
      </c>
      <c r="B41" s="47" t="s">
        <v>445</v>
      </c>
      <c r="C41" s="74">
        <f>SUM(C28:C40)</f>
        <v>9099</v>
      </c>
      <c r="D41" s="74">
        <f>SUM(D28:D40)</f>
        <v>35523</v>
      </c>
      <c r="E41" s="74">
        <f>SUM(E28:E40)</f>
        <v>30599</v>
      </c>
    </row>
    <row r="42" spans="1:5" ht="15.75">
      <c r="A42" s="48" t="s">
        <v>321</v>
      </c>
      <c r="B42" s="64"/>
      <c r="C42" s="74">
        <f>C11+C12+C18+C27+C41</f>
        <v>142663</v>
      </c>
      <c r="D42" s="74">
        <f>D11+D12+D18+D27+D41</f>
        <v>217367</v>
      </c>
      <c r="E42" s="74">
        <f>E11+E12+E18+E27+E41</f>
        <v>194369</v>
      </c>
    </row>
    <row r="43" spans="1:5" ht="15">
      <c r="A43" s="30" t="s">
        <v>446</v>
      </c>
      <c r="B43" s="26" t="s">
        <v>447</v>
      </c>
      <c r="C43" s="73">
        <v>0</v>
      </c>
      <c r="D43" s="73">
        <v>0</v>
      </c>
      <c r="E43" s="73">
        <v>0</v>
      </c>
    </row>
    <row r="44" spans="1:5" ht="15">
      <c r="A44" s="30" t="s">
        <v>669</v>
      </c>
      <c r="B44" s="26" t="s">
        <v>448</v>
      </c>
      <c r="C44" s="73">
        <v>0</v>
      </c>
      <c r="D44" s="73">
        <v>0</v>
      </c>
      <c r="E44" s="73">
        <v>0</v>
      </c>
    </row>
    <row r="45" spans="1:5" ht="15">
      <c r="A45" s="30" t="s">
        <v>449</v>
      </c>
      <c r="B45" s="26" t="s">
        <v>450</v>
      </c>
      <c r="C45" s="73">
        <v>0</v>
      </c>
      <c r="D45" s="73">
        <v>0</v>
      </c>
      <c r="E45" s="73">
        <v>0</v>
      </c>
    </row>
    <row r="46" spans="1:5" ht="15">
      <c r="A46" s="30" t="s">
        <v>451</v>
      </c>
      <c r="B46" s="26" t="s">
        <v>452</v>
      </c>
      <c r="C46" s="73">
        <v>2283</v>
      </c>
      <c r="D46" s="73">
        <v>3303</v>
      </c>
      <c r="E46" s="73">
        <v>3303</v>
      </c>
    </row>
    <row r="47" spans="1:5" ht="15">
      <c r="A47" s="5" t="s">
        <v>453</v>
      </c>
      <c r="B47" s="26" t="s">
        <v>454</v>
      </c>
      <c r="C47" s="73">
        <v>0</v>
      </c>
      <c r="D47" s="73">
        <v>0</v>
      </c>
      <c r="E47" s="73">
        <v>0</v>
      </c>
    </row>
    <row r="48" spans="1:5" ht="15">
      <c r="A48" s="5" t="s">
        <v>455</v>
      </c>
      <c r="B48" s="26" t="s">
        <v>456</v>
      </c>
      <c r="C48" s="73">
        <v>0</v>
      </c>
      <c r="D48" s="73">
        <v>0</v>
      </c>
      <c r="E48" s="73">
        <v>0</v>
      </c>
    </row>
    <row r="49" spans="1:5" ht="15">
      <c r="A49" s="5" t="s">
        <v>457</v>
      </c>
      <c r="B49" s="26" t="s">
        <v>458</v>
      </c>
      <c r="C49" s="73">
        <v>617</v>
      </c>
      <c r="D49" s="73">
        <v>876</v>
      </c>
      <c r="E49" s="73">
        <v>876</v>
      </c>
    </row>
    <row r="50" spans="1:5" ht="15">
      <c r="A50" s="45" t="s">
        <v>642</v>
      </c>
      <c r="B50" s="47" t="s">
        <v>459</v>
      </c>
      <c r="C50" s="74">
        <f>SUM(C43:C49)</f>
        <v>2900</v>
      </c>
      <c r="D50" s="74">
        <f>SUM(D43:D49)</f>
        <v>4179</v>
      </c>
      <c r="E50" s="74">
        <f>SUM(E43:E49)</f>
        <v>4179</v>
      </c>
    </row>
    <row r="51" spans="1:5" ht="15">
      <c r="A51" s="11" t="s">
        <v>460</v>
      </c>
      <c r="B51" s="26" t="s">
        <v>461</v>
      </c>
      <c r="C51" s="73">
        <v>34089</v>
      </c>
      <c r="D51" s="73">
        <v>35723</v>
      </c>
      <c r="E51" s="73">
        <v>35044</v>
      </c>
    </row>
    <row r="52" spans="1:5" ht="15">
      <c r="A52" s="11" t="s">
        <v>462</v>
      </c>
      <c r="B52" s="26" t="s">
        <v>463</v>
      </c>
      <c r="C52" s="73">
        <v>0</v>
      </c>
      <c r="D52" s="73">
        <v>0</v>
      </c>
      <c r="E52" s="73">
        <v>0</v>
      </c>
    </row>
    <row r="53" spans="1:5" ht="15">
      <c r="A53" s="11" t="s">
        <v>464</v>
      </c>
      <c r="B53" s="26" t="s">
        <v>465</v>
      </c>
      <c r="C53" s="73">
        <v>0</v>
      </c>
      <c r="D53" s="73">
        <v>24900</v>
      </c>
      <c r="E53" s="73">
        <v>0</v>
      </c>
    </row>
    <row r="54" spans="1:5" ht="15">
      <c r="A54" s="11" t="s">
        <v>466</v>
      </c>
      <c r="B54" s="26" t="s">
        <v>467</v>
      </c>
      <c r="C54" s="73">
        <v>9204</v>
      </c>
      <c r="D54" s="73">
        <v>9542</v>
      </c>
      <c r="E54" s="73">
        <v>9359</v>
      </c>
    </row>
    <row r="55" spans="1:5" ht="15">
      <c r="A55" s="44" t="s">
        <v>643</v>
      </c>
      <c r="B55" s="47" t="s">
        <v>468</v>
      </c>
      <c r="C55" s="74">
        <f>SUM(C51:C54)</f>
        <v>43293</v>
      </c>
      <c r="D55" s="74">
        <f>SUM(D51:D54)</f>
        <v>70165</v>
      </c>
      <c r="E55" s="74">
        <f>SUM(E51:E54)</f>
        <v>44403</v>
      </c>
    </row>
    <row r="56" spans="1:5" ht="30">
      <c r="A56" s="11" t="s">
        <v>469</v>
      </c>
      <c r="B56" s="26" t="s">
        <v>470</v>
      </c>
      <c r="C56" s="73">
        <v>0</v>
      </c>
      <c r="D56" s="73">
        <v>0</v>
      </c>
      <c r="E56" s="73">
        <v>0</v>
      </c>
    </row>
    <row r="57" spans="1:5" ht="15">
      <c r="A57" s="11" t="s">
        <v>670</v>
      </c>
      <c r="B57" s="26" t="s">
        <v>471</v>
      </c>
      <c r="C57" s="73">
        <v>0</v>
      </c>
      <c r="D57" s="73">
        <v>0</v>
      </c>
      <c r="E57" s="73">
        <v>0</v>
      </c>
    </row>
    <row r="58" spans="1:5" ht="30">
      <c r="A58" s="11" t="s">
        <v>671</v>
      </c>
      <c r="B58" s="26" t="s">
        <v>472</v>
      </c>
      <c r="C58" s="73">
        <v>0</v>
      </c>
      <c r="D58" s="73">
        <v>0</v>
      </c>
      <c r="E58" s="73">
        <v>0</v>
      </c>
    </row>
    <row r="59" spans="1:5" ht="15">
      <c r="A59" s="11" t="s">
        <v>672</v>
      </c>
      <c r="B59" s="26" t="s">
        <v>473</v>
      </c>
      <c r="C59" s="73">
        <v>0</v>
      </c>
      <c r="D59" s="73">
        <v>0</v>
      </c>
      <c r="E59" s="73">
        <v>0</v>
      </c>
    </row>
    <row r="60" spans="1:5" ht="30">
      <c r="A60" s="11" t="s">
        <v>673</v>
      </c>
      <c r="B60" s="26" t="s">
        <v>474</v>
      </c>
      <c r="C60" s="73">
        <v>0</v>
      </c>
      <c r="D60" s="73">
        <v>0</v>
      </c>
      <c r="E60" s="73">
        <v>0</v>
      </c>
    </row>
    <row r="61" spans="1:5" ht="15">
      <c r="A61" s="11" t="s">
        <v>674</v>
      </c>
      <c r="B61" s="26" t="s">
        <v>475</v>
      </c>
      <c r="C61" s="73">
        <v>0</v>
      </c>
      <c r="D61" s="73">
        <v>0</v>
      </c>
      <c r="E61" s="73">
        <v>0</v>
      </c>
    </row>
    <row r="62" spans="1:5" ht="15">
      <c r="A62" s="11" t="s">
        <v>476</v>
      </c>
      <c r="B62" s="26" t="s">
        <v>477</v>
      </c>
      <c r="C62" s="73">
        <v>0</v>
      </c>
      <c r="D62" s="73">
        <v>0</v>
      </c>
      <c r="E62" s="73">
        <v>0</v>
      </c>
    </row>
    <row r="63" spans="1:5" ht="15">
      <c r="A63" s="11" t="s">
        <v>675</v>
      </c>
      <c r="B63" s="26" t="s">
        <v>478</v>
      </c>
      <c r="C63" s="73">
        <v>0</v>
      </c>
      <c r="D63" s="73">
        <v>0</v>
      </c>
      <c r="E63" s="73">
        <v>0</v>
      </c>
    </row>
    <row r="64" spans="1:5" ht="15">
      <c r="A64" s="44" t="s">
        <v>644</v>
      </c>
      <c r="B64" s="47" t="s">
        <v>479</v>
      </c>
      <c r="C64" s="74">
        <v>0</v>
      </c>
      <c r="D64" s="74">
        <v>0</v>
      </c>
      <c r="E64" s="74">
        <v>0</v>
      </c>
    </row>
    <row r="65" spans="1:5" ht="15.75">
      <c r="A65" s="48" t="s">
        <v>322</v>
      </c>
      <c r="B65" s="64"/>
      <c r="C65" s="74">
        <f>C50+C55+C64</f>
        <v>46193</v>
      </c>
      <c r="D65" s="74">
        <f>D50+D55+D64</f>
        <v>74344</v>
      </c>
      <c r="E65" s="74">
        <f>E50+E55+E64</f>
        <v>48582</v>
      </c>
    </row>
    <row r="66" spans="1:5" ht="15.75">
      <c r="A66" s="31" t="s">
        <v>683</v>
      </c>
      <c r="B66" s="32" t="s">
        <v>480</v>
      </c>
      <c r="C66" s="74">
        <f>C11+C12+C18+C27+C41+C50+C55+C64</f>
        <v>188856</v>
      </c>
      <c r="D66" s="74">
        <f>D11+D12+D18+D27+D41+D50+D55+D64</f>
        <v>291711</v>
      </c>
      <c r="E66" s="74">
        <f>E11+E12+E18+E27+E41+E50+E55+E64</f>
        <v>242951</v>
      </c>
    </row>
    <row r="67" spans="1:5" ht="15">
      <c r="A67" s="13" t="s">
        <v>645</v>
      </c>
      <c r="B67" s="6" t="s">
        <v>485</v>
      </c>
      <c r="C67" s="86">
        <v>0</v>
      </c>
      <c r="D67" s="86">
        <v>0</v>
      </c>
      <c r="E67" s="86">
        <v>0</v>
      </c>
    </row>
    <row r="68" spans="1:5" ht="15">
      <c r="A68" s="12" t="s">
        <v>646</v>
      </c>
      <c r="B68" s="6" t="s">
        <v>491</v>
      </c>
      <c r="C68" s="87">
        <v>0</v>
      </c>
      <c r="D68" s="87">
        <v>0</v>
      </c>
      <c r="E68" s="87">
        <v>0</v>
      </c>
    </row>
    <row r="69" spans="1:5" ht="15">
      <c r="A69" s="33" t="s">
        <v>492</v>
      </c>
      <c r="B69" s="4" t="s">
        <v>493</v>
      </c>
      <c r="C69" s="88">
        <v>0</v>
      </c>
      <c r="D69" s="88">
        <v>0</v>
      </c>
      <c r="E69" s="88">
        <v>0</v>
      </c>
    </row>
    <row r="70" spans="1:5" ht="15">
      <c r="A70" s="33" t="s">
        <v>494</v>
      </c>
      <c r="B70" s="4" t="s">
        <v>495</v>
      </c>
      <c r="C70" s="88">
        <v>2789</v>
      </c>
      <c r="D70" s="88">
        <v>2789</v>
      </c>
      <c r="E70" s="88">
        <v>2788</v>
      </c>
    </row>
    <row r="71" spans="1:5" ht="15">
      <c r="A71" s="12" t="s">
        <v>496</v>
      </c>
      <c r="B71" s="6" t="s">
        <v>497</v>
      </c>
      <c r="C71" s="87"/>
      <c r="D71" s="87"/>
      <c r="E71" s="87"/>
    </row>
    <row r="72" spans="1:5" ht="15">
      <c r="A72" s="33" t="s">
        <v>498</v>
      </c>
      <c r="B72" s="4" t="s">
        <v>499</v>
      </c>
      <c r="C72" s="88">
        <v>0</v>
      </c>
      <c r="D72" s="88">
        <v>0</v>
      </c>
      <c r="E72" s="88">
        <v>0</v>
      </c>
    </row>
    <row r="73" spans="1:5" ht="15">
      <c r="A73" s="33" t="s">
        <v>500</v>
      </c>
      <c r="B73" s="4" t="s">
        <v>501</v>
      </c>
      <c r="C73" s="88">
        <v>0</v>
      </c>
      <c r="D73" s="88">
        <v>0</v>
      </c>
      <c r="E73" s="88">
        <v>0</v>
      </c>
    </row>
    <row r="74" spans="1:5" ht="15">
      <c r="A74" s="33" t="s">
        <v>502</v>
      </c>
      <c r="B74" s="4" t="s">
        <v>503</v>
      </c>
      <c r="C74" s="88">
        <v>0</v>
      </c>
      <c r="D74" s="88">
        <v>0</v>
      </c>
      <c r="E74" s="88">
        <v>0</v>
      </c>
    </row>
    <row r="75" spans="1:5" ht="15">
      <c r="A75" s="34" t="s">
        <v>647</v>
      </c>
      <c r="B75" s="35" t="s">
        <v>504</v>
      </c>
      <c r="C75" s="87">
        <f>SUM(C67:C74)</f>
        <v>2789</v>
      </c>
      <c r="D75" s="87">
        <f>SUM(D67:D74)</f>
        <v>2789</v>
      </c>
      <c r="E75" s="87">
        <f>SUM(E67:E74)</f>
        <v>2788</v>
      </c>
    </row>
    <row r="76" spans="1:5" ht="15">
      <c r="A76" s="33" t="s">
        <v>505</v>
      </c>
      <c r="B76" s="4" t="s">
        <v>506</v>
      </c>
      <c r="C76" s="88">
        <v>0</v>
      </c>
      <c r="D76" s="88">
        <v>0</v>
      </c>
      <c r="E76" s="88">
        <v>0</v>
      </c>
    </row>
    <row r="77" spans="1:5" ht="15">
      <c r="A77" s="11" t="s">
        <v>507</v>
      </c>
      <c r="B77" s="4" t="s">
        <v>508</v>
      </c>
      <c r="C77" s="89">
        <v>0</v>
      </c>
      <c r="D77" s="89">
        <v>0</v>
      </c>
      <c r="E77" s="89">
        <v>0</v>
      </c>
    </row>
    <row r="78" spans="1:5" ht="15">
      <c r="A78" s="33" t="s">
        <v>680</v>
      </c>
      <c r="B78" s="4" t="s">
        <v>509</v>
      </c>
      <c r="C78" s="88">
        <v>0</v>
      </c>
      <c r="D78" s="88">
        <v>0</v>
      </c>
      <c r="E78" s="88">
        <v>0</v>
      </c>
    </row>
    <row r="79" spans="1:5" ht="15">
      <c r="A79" s="33" t="s">
        <v>649</v>
      </c>
      <c r="B79" s="4" t="s">
        <v>510</v>
      </c>
      <c r="C79" s="88">
        <v>0</v>
      </c>
      <c r="D79" s="88">
        <v>0</v>
      </c>
      <c r="E79" s="88">
        <v>0</v>
      </c>
    </row>
    <row r="80" spans="1:5" ht="15">
      <c r="A80" s="34" t="s">
        <v>650</v>
      </c>
      <c r="B80" s="35" t="s">
        <v>511</v>
      </c>
      <c r="C80" s="87">
        <v>0</v>
      </c>
      <c r="D80" s="87">
        <v>0</v>
      </c>
      <c r="E80" s="87">
        <v>0</v>
      </c>
    </row>
    <row r="81" spans="1:5" ht="15">
      <c r="A81" s="11" t="s">
        <v>512</v>
      </c>
      <c r="B81" s="4" t="s">
        <v>513</v>
      </c>
      <c r="C81" s="89">
        <v>0</v>
      </c>
      <c r="D81" s="89">
        <v>0</v>
      </c>
      <c r="E81" s="89">
        <v>0</v>
      </c>
    </row>
    <row r="82" spans="1:5" ht="15.75">
      <c r="A82" s="36" t="s">
        <v>684</v>
      </c>
      <c r="B82" s="37" t="s">
        <v>514</v>
      </c>
      <c r="C82" s="87">
        <f>C75+C80+C81</f>
        <v>2789</v>
      </c>
      <c r="D82" s="87">
        <f>D75+D80+D81</f>
        <v>2789</v>
      </c>
      <c r="E82" s="87">
        <f>E75+E80+E81</f>
        <v>2788</v>
      </c>
    </row>
    <row r="83" spans="1:5" ht="15.75">
      <c r="A83" s="39" t="s">
        <v>720</v>
      </c>
      <c r="B83" s="40"/>
      <c r="C83" s="90">
        <f>C66+C82</f>
        <v>191645</v>
      </c>
      <c r="D83" s="90">
        <f>D66+D82</f>
        <v>294500</v>
      </c>
      <c r="E83" s="90">
        <f>E66+E82</f>
        <v>245739</v>
      </c>
    </row>
    <row r="84" spans="1:5" ht="30">
      <c r="A84" s="1" t="s">
        <v>343</v>
      </c>
      <c r="B84" s="2" t="s">
        <v>320</v>
      </c>
      <c r="C84" s="85" t="s">
        <v>318</v>
      </c>
      <c r="D84" s="85" t="s">
        <v>295</v>
      </c>
      <c r="E84" s="85" t="s">
        <v>302</v>
      </c>
    </row>
    <row r="85" spans="1:5" ht="15">
      <c r="A85" s="4" t="s">
        <v>722</v>
      </c>
      <c r="B85" s="5" t="s">
        <v>527</v>
      </c>
      <c r="C85" s="91">
        <v>69713</v>
      </c>
      <c r="D85" s="91">
        <v>83902</v>
      </c>
      <c r="E85" s="91">
        <v>83902</v>
      </c>
    </row>
    <row r="86" spans="1:5" ht="15">
      <c r="A86" s="4" t="s">
        <v>528</v>
      </c>
      <c r="B86" s="5" t="s">
        <v>529</v>
      </c>
      <c r="C86" s="91">
        <v>0</v>
      </c>
      <c r="D86" s="91">
        <v>0</v>
      </c>
      <c r="E86" s="91">
        <v>0</v>
      </c>
    </row>
    <row r="87" spans="1:5" ht="30">
      <c r="A87" s="4" t="s">
        <v>530</v>
      </c>
      <c r="B87" s="5" t="s">
        <v>531</v>
      </c>
      <c r="C87" s="91">
        <v>0</v>
      </c>
      <c r="D87" s="91">
        <v>0</v>
      </c>
      <c r="E87" s="91">
        <v>0</v>
      </c>
    </row>
    <row r="88" spans="1:5" ht="30">
      <c r="A88" s="4" t="s">
        <v>685</v>
      </c>
      <c r="B88" s="5" t="s">
        <v>532</v>
      </c>
      <c r="C88" s="91">
        <v>0</v>
      </c>
      <c r="D88" s="91">
        <v>0</v>
      </c>
      <c r="E88" s="91">
        <v>0</v>
      </c>
    </row>
    <row r="89" spans="1:5" ht="30">
      <c r="A89" s="4" t="s">
        <v>686</v>
      </c>
      <c r="B89" s="5" t="s">
        <v>533</v>
      </c>
      <c r="C89" s="91">
        <v>0</v>
      </c>
      <c r="D89" s="91">
        <v>0</v>
      </c>
      <c r="E89" s="91">
        <v>0</v>
      </c>
    </row>
    <row r="90" spans="1:5" ht="15">
      <c r="A90" s="4" t="s">
        <v>687</v>
      </c>
      <c r="B90" s="5" t="s">
        <v>534</v>
      </c>
      <c r="C90" s="91">
        <v>19940</v>
      </c>
      <c r="D90" s="91">
        <v>42370</v>
      </c>
      <c r="E90" s="91">
        <v>75969</v>
      </c>
    </row>
    <row r="91" spans="1:5" ht="15">
      <c r="A91" s="35" t="s">
        <v>723</v>
      </c>
      <c r="B91" s="45" t="s">
        <v>535</v>
      </c>
      <c r="C91" s="92">
        <f>SUM(C85:C90)</f>
        <v>89653</v>
      </c>
      <c r="D91" s="92">
        <f>SUM(D85:D90)</f>
        <v>126272</v>
      </c>
      <c r="E91" s="92">
        <f>SUM(E85:E90)</f>
        <v>159871</v>
      </c>
    </row>
    <row r="92" spans="1:5" ht="15">
      <c r="A92" s="4" t="s">
        <v>725</v>
      </c>
      <c r="B92" s="5" t="s">
        <v>546</v>
      </c>
      <c r="C92" s="91">
        <v>0</v>
      </c>
      <c r="D92" s="91">
        <v>0</v>
      </c>
      <c r="E92" s="91">
        <v>0</v>
      </c>
    </row>
    <row r="93" spans="1:5" ht="15">
      <c r="A93" s="4" t="s">
        <v>693</v>
      </c>
      <c r="B93" s="5" t="s">
        <v>547</v>
      </c>
      <c r="C93" s="91">
        <v>0</v>
      </c>
      <c r="D93" s="91">
        <v>0</v>
      </c>
      <c r="E93" s="91">
        <v>0</v>
      </c>
    </row>
    <row r="94" spans="1:5" ht="15">
      <c r="A94" s="4" t="s">
        <v>694</v>
      </c>
      <c r="B94" s="5" t="s">
        <v>548</v>
      </c>
      <c r="C94" s="91">
        <v>0</v>
      </c>
      <c r="D94" s="91">
        <v>0</v>
      </c>
      <c r="E94" s="91">
        <v>0</v>
      </c>
    </row>
    <row r="95" spans="1:5" ht="15">
      <c r="A95" s="4" t="s">
        <v>695</v>
      </c>
      <c r="B95" s="5" t="s">
        <v>549</v>
      </c>
      <c r="C95" s="91">
        <v>3000</v>
      </c>
      <c r="D95" s="91">
        <v>3000</v>
      </c>
      <c r="E95" s="91">
        <v>3412</v>
      </c>
    </row>
    <row r="96" spans="1:5" ht="15">
      <c r="A96" s="4" t="s">
        <v>726</v>
      </c>
      <c r="B96" s="5" t="s">
        <v>556</v>
      </c>
      <c r="C96" s="91">
        <v>25100</v>
      </c>
      <c r="D96" s="91">
        <v>25413</v>
      </c>
      <c r="E96" s="91">
        <v>39167</v>
      </c>
    </row>
    <row r="97" spans="1:5" ht="15">
      <c r="A97" s="4" t="s">
        <v>700</v>
      </c>
      <c r="B97" s="5" t="s">
        <v>557</v>
      </c>
      <c r="C97" s="91"/>
      <c r="D97" s="91"/>
      <c r="E97" s="91">
        <v>206</v>
      </c>
    </row>
    <row r="98" spans="1:5" ht="15">
      <c r="A98" s="35" t="s">
        <v>727</v>
      </c>
      <c r="B98" s="45" t="s">
        <v>558</v>
      </c>
      <c r="C98" s="92">
        <f>SUM(C92:C97)</f>
        <v>28100</v>
      </c>
      <c r="D98" s="92">
        <f>SUM(D92:D97)</f>
        <v>28413</v>
      </c>
      <c r="E98" s="92">
        <f>SUM(E92:E97)</f>
        <v>42785</v>
      </c>
    </row>
    <row r="99" spans="1:5" ht="15">
      <c r="A99" s="11" t="s">
        <v>559</v>
      </c>
      <c r="B99" s="5" t="s">
        <v>560</v>
      </c>
      <c r="C99" s="91">
        <v>0</v>
      </c>
      <c r="D99" s="91">
        <v>0</v>
      </c>
      <c r="E99" s="91">
        <v>0</v>
      </c>
    </row>
    <row r="100" spans="1:5" ht="15">
      <c r="A100" s="11" t="s">
        <v>701</v>
      </c>
      <c r="B100" s="5" t="s">
        <v>561</v>
      </c>
      <c r="C100" s="91">
        <v>0</v>
      </c>
      <c r="D100" s="91">
        <v>0</v>
      </c>
      <c r="E100" s="91">
        <v>771</v>
      </c>
    </row>
    <row r="101" spans="1:5" ht="15">
      <c r="A101" s="11" t="s">
        <v>702</v>
      </c>
      <c r="B101" s="5" t="s">
        <v>562</v>
      </c>
      <c r="C101" s="91">
        <v>0</v>
      </c>
      <c r="D101" s="91">
        <v>0</v>
      </c>
      <c r="E101" s="91">
        <v>549</v>
      </c>
    </row>
    <row r="102" spans="1:5" ht="15">
      <c r="A102" s="11" t="s">
        <v>703</v>
      </c>
      <c r="B102" s="5" t="s">
        <v>563</v>
      </c>
      <c r="C102" s="91">
        <v>4105</v>
      </c>
      <c r="D102" s="91"/>
      <c r="E102" s="91">
        <v>3462</v>
      </c>
    </row>
    <row r="103" spans="1:5" ht="15">
      <c r="A103" s="11" t="s">
        <v>564</v>
      </c>
      <c r="B103" s="5" t="s">
        <v>565</v>
      </c>
      <c r="C103" s="91">
        <v>0</v>
      </c>
      <c r="D103" s="91">
        <v>0</v>
      </c>
      <c r="E103" s="91">
        <v>0</v>
      </c>
    </row>
    <row r="104" spans="1:5" ht="15">
      <c r="A104" s="11" t="s">
        <v>566</v>
      </c>
      <c r="B104" s="5" t="s">
        <v>567</v>
      </c>
      <c r="C104" s="91">
        <v>0</v>
      </c>
      <c r="D104" s="91">
        <v>0</v>
      </c>
      <c r="E104" s="91">
        <v>0</v>
      </c>
    </row>
    <row r="105" spans="1:5" ht="15">
      <c r="A105" s="11" t="s">
        <v>568</v>
      </c>
      <c r="B105" s="5" t="s">
        <v>569</v>
      </c>
      <c r="C105" s="91">
        <v>0</v>
      </c>
      <c r="D105" s="91">
        <v>0</v>
      </c>
      <c r="E105" s="91">
        <v>0</v>
      </c>
    </row>
    <row r="106" spans="1:5" ht="15">
      <c r="A106" s="11" t="s">
        <v>704</v>
      </c>
      <c r="B106" s="5" t="s">
        <v>570</v>
      </c>
      <c r="C106" s="91">
        <v>0</v>
      </c>
      <c r="D106" s="91">
        <v>0</v>
      </c>
      <c r="E106" s="91">
        <v>5</v>
      </c>
    </row>
    <row r="107" spans="1:5" ht="15">
      <c r="A107" s="11" t="s">
        <v>705</v>
      </c>
      <c r="B107" s="5" t="s">
        <v>571</v>
      </c>
      <c r="C107" s="91">
        <v>795</v>
      </c>
      <c r="D107" s="91"/>
      <c r="E107" s="91"/>
    </row>
    <row r="108" spans="1:5" ht="15">
      <c r="A108" s="11" t="s">
        <v>706</v>
      </c>
      <c r="B108" s="5" t="s">
        <v>572</v>
      </c>
      <c r="C108" s="91">
        <v>0</v>
      </c>
      <c r="D108" s="91">
        <v>37372</v>
      </c>
      <c r="E108" s="91">
        <v>7067</v>
      </c>
    </row>
    <row r="109" spans="1:5" ht="15">
      <c r="A109" s="44" t="s">
        <v>728</v>
      </c>
      <c r="B109" s="45" t="s">
        <v>573</v>
      </c>
      <c r="C109" s="92">
        <f>SUM(C99:C108)</f>
        <v>4900</v>
      </c>
      <c r="D109" s="92">
        <f>SUM(D99:D108)</f>
        <v>37372</v>
      </c>
      <c r="E109" s="92">
        <f>SUM(E99:E108)</f>
        <v>11854</v>
      </c>
    </row>
    <row r="110" spans="1:5" ht="30">
      <c r="A110" s="11" t="s">
        <v>582</v>
      </c>
      <c r="B110" s="5" t="s">
        <v>583</v>
      </c>
      <c r="C110" s="91">
        <v>0</v>
      </c>
      <c r="D110" s="91">
        <v>0</v>
      </c>
      <c r="E110" s="91">
        <v>0</v>
      </c>
    </row>
    <row r="111" spans="1:5" ht="30">
      <c r="A111" s="4" t="s">
        <v>710</v>
      </c>
      <c r="B111" s="5" t="s">
        <v>584</v>
      </c>
      <c r="C111" s="91">
        <v>0</v>
      </c>
      <c r="D111" s="91">
        <v>0</v>
      </c>
      <c r="E111" s="91">
        <v>0</v>
      </c>
    </row>
    <row r="112" spans="1:5" ht="15">
      <c r="A112" s="11" t="s">
        <v>711</v>
      </c>
      <c r="B112" s="5" t="s">
        <v>585</v>
      </c>
      <c r="C112" s="91">
        <v>2896</v>
      </c>
      <c r="D112" s="91">
        <v>2896</v>
      </c>
      <c r="E112" s="91">
        <v>4576</v>
      </c>
    </row>
    <row r="113" spans="1:5" ht="15">
      <c r="A113" s="35" t="s">
        <v>730</v>
      </c>
      <c r="B113" s="45" t="s">
        <v>586</v>
      </c>
      <c r="C113" s="92">
        <f>SUM(C110:C112)</f>
        <v>2896</v>
      </c>
      <c r="D113" s="92">
        <f>SUM(D110:D112)</f>
        <v>2896</v>
      </c>
      <c r="E113" s="92">
        <f>SUM(E110:E112)</f>
        <v>4576</v>
      </c>
    </row>
    <row r="114" spans="1:5" ht="15.75">
      <c r="A114" s="48" t="s">
        <v>323</v>
      </c>
      <c r="B114" s="52"/>
      <c r="C114" s="92">
        <f>C91+C98+C109+C113</f>
        <v>125549</v>
      </c>
      <c r="D114" s="92">
        <f>D91+D98+D109+D113</f>
        <v>194953</v>
      </c>
      <c r="E114" s="92">
        <f>E91+E98+E109+E113</f>
        <v>219086</v>
      </c>
    </row>
    <row r="115" spans="1:5" ht="15">
      <c r="A115" s="4" t="s">
        <v>536</v>
      </c>
      <c r="B115" s="5" t="s">
        <v>537</v>
      </c>
      <c r="C115" s="91">
        <v>0</v>
      </c>
      <c r="D115" s="91">
        <v>0</v>
      </c>
      <c r="E115" s="91">
        <v>0</v>
      </c>
    </row>
    <row r="116" spans="1:5" ht="30">
      <c r="A116" s="4" t="s">
        <v>538</v>
      </c>
      <c r="B116" s="5" t="s">
        <v>539</v>
      </c>
      <c r="C116" s="91">
        <v>0</v>
      </c>
      <c r="D116" s="91">
        <v>0</v>
      </c>
      <c r="E116" s="91">
        <v>0</v>
      </c>
    </row>
    <row r="117" spans="1:5" ht="30">
      <c r="A117" s="4" t="s">
        <v>688</v>
      </c>
      <c r="B117" s="5" t="s">
        <v>540</v>
      </c>
      <c r="C117" s="91">
        <v>0</v>
      </c>
      <c r="D117" s="91">
        <v>0</v>
      </c>
      <c r="E117" s="91">
        <v>0</v>
      </c>
    </row>
    <row r="118" spans="1:5" ht="30">
      <c r="A118" s="4" t="s">
        <v>689</v>
      </c>
      <c r="B118" s="5" t="s">
        <v>541</v>
      </c>
      <c r="C118" s="91">
        <v>0</v>
      </c>
      <c r="D118" s="91">
        <v>0</v>
      </c>
      <c r="E118" s="91">
        <v>0</v>
      </c>
    </row>
    <row r="119" spans="1:5" ht="15">
      <c r="A119" s="4" t="s">
        <v>690</v>
      </c>
      <c r="B119" s="5" t="s">
        <v>542</v>
      </c>
      <c r="C119" s="91"/>
      <c r="D119" s="91"/>
      <c r="E119" s="91"/>
    </row>
    <row r="120" spans="1:5" ht="15">
      <c r="A120" s="35" t="s">
        <v>724</v>
      </c>
      <c r="B120" s="45" t="s">
        <v>543</v>
      </c>
      <c r="C120" s="92">
        <f>SUM(C115:C119)</f>
        <v>0</v>
      </c>
      <c r="D120" s="92">
        <f>SUM(D115:D119)</f>
        <v>0</v>
      </c>
      <c r="E120" s="92">
        <f>SUM(E115:E119)</f>
        <v>0</v>
      </c>
    </row>
    <row r="121" spans="1:5" ht="15">
      <c r="A121" s="11" t="s">
        <v>707</v>
      </c>
      <c r="B121" s="5" t="s">
        <v>574</v>
      </c>
      <c r="C121" s="91">
        <v>0</v>
      </c>
      <c r="D121" s="91">
        <v>0</v>
      </c>
      <c r="E121" s="91">
        <v>0</v>
      </c>
    </row>
    <row r="122" spans="1:5" ht="15">
      <c r="A122" s="11" t="s">
        <v>708</v>
      </c>
      <c r="B122" s="5" t="s">
        <v>575</v>
      </c>
      <c r="C122" s="91">
        <v>2889</v>
      </c>
      <c r="D122" s="91">
        <v>2890</v>
      </c>
      <c r="E122" s="91"/>
    </row>
    <row r="123" spans="1:5" ht="15">
      <c r="A123" s="11" t="s">
        <v>576</v>
      </c>
      <c r="B123" s="5" t="s">
        <v>577</v>
      </c>
      <c r="C123" s="91">
        <v>0</v>
      </c>
      <c r="D123" s="91">
        <v>0</v>
      </c>
      <c r="E123" s="91">
        <v>0</v>
      </c>
    </row>
    <row r="124" spans="1:5" ht="15">
      <c r="A124" s="11" t="s">
        <v>709</v>
      </c>
      <c r="B124" s="5" t="s">
        <v>578</v>
      </c>
      <c r="C124" s="91">
        <v>0</v>
      </c>
      <c r="D124" s="91">
        <v>0</v>
      </c>
      <c r="E124" s="91">
        <v>0</v>
      </c>
    </row>
    <row r="125" spans="1:5" ht="15">
      <c r="A125" s="11" t="s">
        <v>579</v>
      </c>
      <c r="B125" s="5" t="s">
        <v>580</v>
      </c>
      <c r="C125" s="91">
        <v>0</v>
      </c>
      <c r="D125" s="91">
        <v>0</v>
      </c>
      <c r="E125" s="91">
        <v>0</v>
      </c>
    </row>
    <row r="126" spans="1:5" ht="15">
      <c r="A126" s="35" t="s">
        <v>729</v>
      </c>
      <c r="B126" s="45" t="s">
        <v>581</v>
      </c>
      <c r="C126" s="92">
        <f>SUM(C121:C125)</f>
        <v>2889</v>
      </c>
      <c r="D126" s="92">
        <f>SUM(D121:D125)</f>
        <v>2890</v>
      </c>
      <c r="E126" s="92">
        <f>SUM(E121:E125)</f>
        <v>0</v>
      </c>
    </row>
    <row r="127" spans="1:5" ht="30">
      <c r="A127" s="11" t="s">
        <v>587</v>
      </c>
      <c r="B127" s="5" t="s">
        <v>588</v>
      </c>
      <c r="C127" s="91">
        <v>0</v>
      </c>
      <c r="D127" s="91">
        <v>0</v>
      </c>
      <c r="E127" s="91">
        <v>0</v>
      </c>
    </row>
    <row r="128" spans="1:5" ht="30">
      <c r="A128" s="4" t="s">
        <v>712</v>
      </c>
      <c r="B128" s="5" t="s">
        <v>589</v>
      </c>
      <c r="C128" s="91">
        <v>0</v>
      </c>
      <c r="D128" s="91">
        <v>0</v>
      </c>
      <c r="E128" s="91">
        <v>0</v>
      </c>
    </row>
    <row r="129" spans="1:5" ht="15">
      <c r="A129" s="11" t="s">
        <v>713</v>
      </c>
      <c r="B129" s="5" t="s">
        <v>590</v>
      </c>
      <c r="C129" s="91"/>
      <c r="D129" s="91"/>
      <c r="E129" s="91"/>
    </row>
    <row r="130" spans="1:5" ht="15">
      <c r="A130" s="35" t="s">
        <v>732</v>
      </c>
      <c r="B130" s="45" t="s">
        <v>591</v>
      </c>
      <c r="C130" s="92">
        <f>SUM(C127:C129)</f>
        <v>0</v>
      </c>
      <c r="D130" s="92">
        <f>SUM(D127:D129)</f>
        <v>0</v>
      </c>
      <c r="E130" s="92">
        <f>SUM(E127:E129)</f>
        <v>0</v>
      </c>
    </row>
    <row r="131" spans="1:5" ht="15.75">
      <c r="A131" s="48" t="s">
        <v>324</v>
      </c>
      <c r="B131" s="52"/>
      <c r="C131" s="92">
        <f>C120+C126+C130</f>
        <v>2889</v>
      </c>
      <c r="D131" s="92">
        <f>D120+D126+D130</f>
        <v>2890</v>
      </c>
      <c r="E131" s="92">
        <f>E120+E126+E130</f>
        <v>0</v>
      </c>
    </row>
    <row r="132" spans="1:5" ht="15.75">
      <c r="A132" s="42" t="s">
        <v>731</v>
      </c>
      <c r="B132" s="31" t="s">
        <v>592</v>
      </c>
      <c r="C132" s="92">
        <f>C114+C131</f>
        <v>128438</v>
      </c>
      <c r="D132" s="92">
        <f>D114+D131</f>
        <v>197843</v>
      </c>
      <c r="E132" s="92">
        <f>E114+E131</f>
        <v>219086</v>
      </c>
    </row>
    <row r="133" spans="1:5" ht="15.75">
      <c r="A133" s="67" t="s">
        <v>325</v>
      </c>
      <c r="B133" s="51"/>
      <c r="C133" s="91"/>
      <c r="D133" s="91"/>
      <c r="E133" s="91"/>
    </row>
    <row r="134" spans="1:5" ht="15.75">
      <c r="A134" s="67" t="s">
        <v>326</v>
      </c>
      <c r="B134" s="51"/>
      <c r="C134" s="91"/>
      <c r="D134" s="91"/>
      <c r="E134" s="91"/>
    </row>
    <row r="135" spans="1:5" ht="15">
      <c r="A135" s="13" t="s">
        <v>733</v>
      </c>
      <c r="B135" s="6" t="s">
        <v>597</v>
      </c>
      <c r="C135" s="91">
        <v>0</v>
      </c>
      <c r="D135" s="91">
        <v>0</v>
      </c>
      <c r="E135" s="91">
        <v>0</v>
      </c>
    </row>
    <row r="136" spans="1:5" ht="15">
      <c r="A136" s="12" t="s">
        <v>734</v>
      </c>
      <c r="B136" s="6" t="s">
        <v>604</v>
      </c>
      <c r="C136" s="91">
        <v>0</v>
      </c>
      <c r="D136" s="91">
        <v>0</v>
      </c>
      <c r="E136" s="91">
        <v>0</v>
      </c>
    </row>
    <row r="137" spans="1:5" ht="15">
      <c r="A137" s="4" t="s">
        <v>748</v>
      </c>
      <c r="B137" s="4" t="s">
        <v>605</v>
      </c>
      <c r="C137" s="91">
        <v>63207</v>
      </c>
      <c r="D137" s="91">
        <v>96657</v>
      </c>
      <c r="E137" s="91">
        <v>96657</v>
      </c>
    </row>
    <row r="138" spans="1:5" ht="15">
      <c r="A138" s="4" t="s">
        <v>749</v>
      </c>
      <c r="B138" s="4" t="s">
        <v>605</v>
      </c>
      <c r="C138" s="91"/>
      <c r="D138" s="91"/>
      <c r="E138" s="91"/>
    </row>
    <row r="139" spans="1:5" ht="15">
      <c r="A139" s="4" t="s">
        <v>746</v>
      </c>
      <c r="B139" s="4" t="s">
        <v>606</v>
      </c>
      <c r="C139" s="91">
        <v>0</v>
      </c>
      <c r="D139" s="91">
        <v>0</v>
      </c>
      <c r="E139" s="91">
        <v>0</v>
      </c>
    </row>
    <row r="140" spans="1:5" ht="15">
      <c r="A140" s="4" t="s">
        <v>747</v>
      </c>
      <c r="B140" s="4" t="s">
        <v>606</v>
      </c>
      <c r="C140" s="91">
        <v>0</v>
      </c>
      <c r="D140" s="91">
        <v>0</v>
      </c>
      <c r="E140" s="91">
        <v>0</v>
      </c>
    </row>
    <row r="141" spans="1:5" ht="15">
      <c r="A141" s="6" t="s">
        <v>735</v>
      </c>
      <c r="B141" s="6" t="s">
        <v>607</v>
      </c>
      <c r="C141" s="92">
        <f>SUM(C137:C140)</f>
        <v>63207</v>
      </c>
      <c r="D141" s="92">
        <f>SUM(D137:D140)</f>
        <v>96657</v>
      </c>
      <c r="E141" s="92">
        <f>SUM(E137:E140)</f>
        <v>96657</v>
      </c>
    </row>
    <row r="142" spans="1:5" ht="15">
      <c r="A142" s="33" t="s">
        <v>608</v>
      </c>
      <c r="B142" s="4" t="s">
        <v>609</v>
      </c>
      <c r="C142" s="91">
        <v>0</v>
      </c>
      <c r="D142" s="91">
        <v>0</v>
      </c>
      <c r="E142" s="91">
        <v>3134</v>
      </c>
    </row>
    <row r="143" spans="1:5" ht="15">
      <c r="A143" s="33" t="s">
        <v>610</v>
      </c>
      <c r="B143" s="4" t="s">
        <v>611</v>
      </c>
      <c r="C143" s="91">
        <v>0</v>
      </c>
      <c r="D143" s="91">
        <v>0</v>
      </c>
      <c r="E143" s="91">
        <v>0</v>
      </c>
    </row>
    <row r="144" spans="1:5" ht="15">
      <c r="A144" s="33" t="s">
        <v>612</v>
      </c>
      <c r="B144" s="4" t="s">
        <v>613</v>
      </c>
      <c r="C144" s="91">
        <v>0</v>
      </c>
      <c r="D144" s="91">
        <v>0</v>
      </c>
      <c r="E144" s="91">
        <v>0</v>
      </c>
    </row>
    <row r="145" spans="1:5" ht="15">
      <c r="A145" s="33" t="s">
        <v>614</v>
      </c>
      <c r="B145" s="4" t="s">
        <v>615</v>
      </c>
      <c r="C145" s="91">
        <v>0</v>
      </c>
      <c r="D145" s="91">
        <v>0</v>
      </c>
      <c r="E145" s="91">
        <v>0</v>
      </c>
    </row>
    <row r="146" spans="1:5" ht="15">
      <c r="A146" s="11" t="s">
        <v>718</v>
      </c>
      <c r="B146" s="4" t="s">
        <v>616</v>
      </c>
      <c r="C146" s="91">
        <v>0</v>
      </c>
      <c r="D146" s="91">
        <v>0</v>
      </c>
      <c r="E146" s="91">
        <v>0</v>
      </c>
    </row>
    <row r="147" spans="1:5" ht="15">
      <c r="A147" s="13" t="s">
        <v>736</v>
      </c>
      <c r="B147" s="6" t="s">
        <v>617</v>
      </c>
      <c r="C147" s="92">
        <f>C141</f>
        <v>63207</v>
      </c>
      <c r="D147" s="92">
        <f>D141</f>
        <v>96657</v>
      </c>
      <c r="E147" s="92">
        <f>SUM(E135,E136,E141:E146)</f>
        <v>99791</v>
      </c>
    </row>
    <row r="148" spans="1:5" ht="15">
      <c r="A148" s="11" t="s">
        <v>618</v>
      </c>
      <c r="B148" s="4" t="s">
        <v>619</v>
      </c>
      <c r="C148" s="91">
        <v>0</v>
      </c>
      <c r="D148" s="91">
        <v>0</v>
      </c>
      <c r="E148" s="91">
        <v>0</v>
      </c>
    </row>
    <row r="149" spans="1:5" ht="15">
      <c r="A149" s="11" t="s">
        <v>620</v>
      </c>
      <c r="B149" s="4" t="s">
        <v>621</v>
      </c>
      <c r="C149" s="91">
        <v>0</v>
      </c>
      <c r="D149" s="91">
        <v>0</v>
      </c>
      <c r="E149" s="91">
        <v>0</v>
      </c>
    </row>
    <row r="150" spans="1:5" ht="15">
      <c r="A150" s="33" t="s">
        <v>622</v>
      </c>
      <c r="B150" s="4" t="s">
        <v>623</v>
      </c>
      <c r="C150" s="91">
        <v>0</v>
      </c>
      <c r="D150" s="91">
        <v>0</v>
      </c>
      <c r="E150" s="91">
        <v>0</v>
      </c>
    </row>
    <row r="151" spans="1:5" ht="15">
      <c r="A151" s="33" t="s">
        <v>719</v>
      </c>
      <c r="B151" s="4" t="s">
        <v>624</v>
      </c>
      <c r="C151" s="91">
        <v>0</v>
      </c>
      <c r="D151" s="91">
        <v>0</v>
      </c>
      <c r="E151" s="91">
        <v>0</v>
      </c>
    </row>
    <row r="152" spans="1:5" ht="15">
      <c r="A152" s="12" t="s">
        <v>737</v>
      </c>
      <c r="B152" s="6" t="s">
        <v>625</v>
      </c>
      <c r="C152" s="92">
        <f>SUM(C148:C151)</f>
        <v>0</v>
      </c>
      <c r="D152" s="92">
        <f>SUM(D148:D151)</f>
        <v>0</v>
      </c>
      <c r="E152" s="92">
        <f>SUM(E148:E151)</f>
        <v>0</v>
      </c>
    </row>
    <row r="153" spans="1:5" ht="15">
      <c r="A153" s="13" t="s">
        <v>626</v>
      </c>
      <c r="B153" s="6" t="s">
        <v>627</v>
      </c>
      <c r="C153" s="92">
        <v>0</v>
      </c>
      <c r="D153" s="92">
        <v>0</v>
      </c>
      <c r="E153" s="92">
        <v>0</v>
      </c>
    </row>
    <row r="154" spans="1:5" ht="15.75">
      <c r="A154" s="36" t="s">
        <v>738</v>
      </c>
      <c r="B154" s="37" t="s">
        <v>628</v>
      </c>
      <c r="C154" s="92">
        <f>C141</f>
        <v>63207</v>
      </c>
      <c r="D154" s="92">
        <f>D141</f>
        <v>96657</v>
      </c>
      <c r="E154" s="92">
        <f>E147+E152+E153</f>
        <v>99791</v>
      </c>
    </row>
    <row r="155" spans="1:5" ht="15.75">
      <c r="A155" s="39" t="s">
        <v>721</v>
      </c>
      <c r="B155" s="40"/>
      <c r="C155" s="92">
        <f>C132+C154</f>
        <v>191645</v>
      </c>
      <c r="D155" s="92">
        <f>D132+D154</f>
        <v>294500</v>
      </c>
      <c r="E155" s="92">
        <f>E132+E154</f>
        <v>318877</v>
      </c>
    </row>
  </sheetData>
  <sheetProtection/>
  <mergeCells count="2"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59" r:id="rId1"/>
  <rowBreaks count="1" manualBreakCount="1">
    <brk id="83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13.421875" style="0" customWidth="1"/>
    <col min="4" max="4" width="12.00390625" style="0" customWidth="1"/>
    <col min="5" max="5" width="12.57421875" style="0" customWidth="1"/>
  </cols>
  <sheetData>
    <row r="1" ht="15">
      <c r="A1" t="s">
        <v>210</v>
      </c>
    </row>
    <row r="3" spans="1:3" ht="45.75" customHeight="1">
      <c r="A3" s="383" t="s">
        <v>296</v>
      </c>
      <c r="B3" s="386"/>
      <c r="C3" s="386"/>
    </row>
    <row r="4" spans="1:3" ht="26.25" customHeight="1">
      <c r="A4" s="385" t="s">
        <v>315</v>
      </c>
      <c r="B4" s="384"/>
      <c r="C4" s="384"/>
    </row>
    <row r="6" spans="1:5" ht="30">
      <c r="A6" s="1" t="s">
        <v>343</v>
      </c>
      <c r="B6" s="2" t="s">
        <v>344</v>
      </c>
      <c r="C6" s="49" t="s">
        <v>230</v>
      </c>
      <c r="D6" s="430" t="s">
        <v>231</v>
      </c>
      <c r="E6" s="429" t="s">
        <v>232</v>
      </c>
    </row>
    <row r="7" spans="1:5" ht="15">
      <c r="A7" s="23"/>
      <c r="B7" s="23"/>
      <c r="C7" s="76"/>
      <c r="D7" s="76"/>
      <c r="E7" s="76"/>
    </row>
    <row r="8" spans="1:5" ht="15">
      <c r="A8" s="23"/>
      <c r="B8" s="23"/>
      <c r="C8" s="76"/>
      <c r="D8" s="76"/>
      <c r="E8" s="76"/>
    </row>
    <row r="9" spans="1:5" ht="15">
      <c r="A9" s="23"/>
      <c r="B9" s="23"/>
      <c r="C9" s="76"/>
      <c r="D9" s="76"/>
      <c r="E9" s="76"/>
    </row>
    <row r="10" spans="1:5" ht="15">
      <c r="A10" s="23"/>
      <c r="B10" s="23"/>
      <c r="C10" s="76"/>
      <c r="D10" s="76"/>
      <c r="E10" s="76"/>
    </row>
    <row r="11" spans="1:5" ht="15">
      <c r="A11" s="11" t="s">
        <v>446</v>
      </c>
      <c r="B11" s="5" t="s">
        <v>447</v>
      </c>
      <c r="C11" s="76"/>
      <c r="D11" s="76"/>
      <c r="E11" s="76"/>
    </row>
    <row r="12" spans="1:5" ht="15">
      <c r="A12" s="11"/>
      <c r="B12" s="5"/>
      <c r="C12" s="76"/>
      <c r="D12" s="76"/>
      <c r="E12" s="76"/>
    </row>
    <row r="13" spans="1:5" ht="15">
      <c r="A13" s="11"/>
      <c r="B13" s="5"/>
      <c r="C13" s="76"/>
      <c r="D13" s="76"/>
      <c r="E13" s="76"/>
    </row>
    <row r="14" spans="1:5" ht="15">
      <c r="A14" s="11"/>
      <c r="B14" s="5"/>
      <c r="C14" s="76"/>
      <c r="D14" s="76"/>
      <c r="E14" s="76"/>
    </row>
    <row r="15" spans="1:5" ht="15">
      <c r="A15" s="11"/>
      <c r="B15" s="5"/>
      <c r="C15" s="76"/>
      <c r="D15" s="76"/>
      <c r="E15" s="76"/>
    </row>
    <row r="16" spans="1:5" ht="15">
      <c r="A16" s="11" t="s">
        <v>641</v>
      </c>
      <c r="B16" s="5" t="s">
        <v>448</v>
      </c>
      <c r="C16" s="76"/>
      <c r="D16" s="76"/>
      <c r="E16" s="76"/>
    </row>
    <row r="17" spans="1:5" ht="15">
      <c r="A17" s="11"/>
      <c r="B17" s="5"/>
      <c r="C17" s="76"/>
      <c r="D17" s="76"/>
      <c r="E17" s="76"/>
    </row>
    <row r="18" spans="1:5" ht="15">
      <c r="A18" s="11"/>
      <c r="B18" s="5"/>
      <c r="C18" s="76"/>
      <c r="D18" s="76"/>
      <c r="E18" s="76"/>
    </row>
    <row r="19" spans="1:5" ht="15">
      <c r="A19" s="11"/>
      <c r="B19" s="5"/>
      <c r="C19" s="76"/>
      <c r="D19" s="76"/>
      <c r="E19" s="76"/>
    </row>
    <row r="20" spans="1:5" ht="15">
      <c r="A20" s="11"/>
      <c r="B20" s="5"/>
      <c r="C20" s="76"/>
      <c r="D20" s="76"/>
      <c r="E20" s="76"/>
    </row>
    <row r="21" spans="1:5" ht="15">
      <c r="A21" s="4" t="s">
        <v>449</v>
      </c>
      <c r="B21" s="5" t="s">
        <v>450</v>
      </c>
      <c r="C21" s="76"/>
      <c r="D21" s="76"/>
      <c r="E21" s="76"/>
    </row>
    <row r="22" spans="1:5" ht="15">
      <c r="A22" s="4"/>
      <c r="B22" s="5"/>
      <c r="C22" s="76"/>
      <c r="D22" s="76"/>
      <c r="E22" s="76"/>
    </row>
    <row r="23" spans="1:5" ht="15">
      <c r="A23" s="4"/>
      <c r="B23" s="5"/>
      <c r="C23" s="76"/>
      <c r="D23" s="76"/>
      <c r="E23" s="76"/>
    </row>
    <row r="24" spans="1:5" ht="15">
      <c r="A24" s="11" t="s">
        <v>451</v>
      </c>
      <c r="B24" s="5" t="s">
        <v>452</v>
      </c>
      <c r="C24" s="431">
        <v>2283</v>
      </c>
      <c r="D24" s="431">
        <v>3303</v>
      </c>
      <c r="E24" s="431">
        <v>3303</v>
      </c>
    </row>
    <row r="25" spans="1:5" ht="15">
      <c r="A25" s="11" t="s">
        <v>233</v>
      </c>
      <c r="B25" s="5"/>
      <c r="C25" s="76"/>
      <c r="D25" s="76"/>
      <c r="E25" s="76">
        <v>898</v>
      </c>
    </row>
    <row r="26" spans="1:5" ht="15">
      <c r="A26" s="11" t="s">
        <v>234</v>
      </c>
      <c r="B26" s="5"/>
      <c r="C26" s="76"/>
      <c r="D26" s="76"/>
      <c r="E26" s="76">
        <v>2283</v>
      </c>
    </row>
    <row r="27" spans="1:5" ht="15">
      <c r="A27" s="11" t="s">
        <v>235</v>
      </c>
      <c r="B27" s="5"/>
      <c r="C27" s="76"/>
      <c r="D27" s="76"/>
      <c r="E27" s="76">
        <v>122</v>
      </c>
    </row>
    <row r="28" spans="1:5" ht="15">
      <c r="A28" s="11"/>
      <c r="B28" s="5"/>
      <c r="C28" s="76"/>
      <c r="D28" s="76"/>
      <c r="E28" s="76"/>
    </row>
    <row r="29" spans="1:5" ht="15">
      <c r="A29" s="11" t="s">
        <v>453</v>
      </c>
      <c r="B29" s="5" t="s">
        <v>454</v>
      </c>
      <c r="C29" s="76"/>
      <c r="D29" s="76"/>
      <c r="E29" s="76"/>
    </row>
    <row r="30" spans="1:5" ht="15">
      <c r="A30" s="11"/>
      <c r="B30" s="5"/>
      <c r="C30" s="76"/>
      <c r="D30" s="76"/>
      <c r="E30" s="76"/>
    </row>
    <row r="31" spans="1:5" ht="15">
      <c r="A31" s="11"/>
      <c r="B31" s="5"/>
      <c r="C31" s="76"/>
      <c r="D31" s="76"/>
      <c r="E31" s="76"/>
    </row>
    <row r="32" spans="1:5" ht="15">
      <c r="A32" s="4" t="s">
        <v>455</v>
      </c>
      <c r="B32" s="5" t="s">
        <v>456</v>
      </c>
      <c r="C32" s="76"/>
      <c r="D32" s="76"/>
      <c r="E32" s="76"/>
    </row>
    <row r="33" spans="1:5" ht="15">
      <c r="A33" s="4" t="s">
        <v>457</v>
      </c>
      <c r="B33" s="5" t="s">
        <v>458</v>
      </c>
      <c r="C33" s="76">
        <v>617</v>
      </c>
      <c r="D33" s="76">
        <v>876</v>
      </c>
      <c r="E33" s="76">
        <v>876</v>
      </c>
    </row>
    <row r="34" spans="1:5" ht="15.75">
      <c r="A34" s="15" t="s">
        <v>642</v>
      </c>
      <c r="B34" s="8" t="s">
        <v>459</v>
      </c>
      <c r="C34" s="78">
        <f>SUM(C24:C33)</f>
        <v>2900</v>
      </c>
      <c r="D34" s="78">
        <f>SUM(D24:D33)</f>
        <v>4179</v>
      </c>
      <c r="E34" s="78">
        <f>SUM(E24:E33)</f>
        <v>7482</v>
      </c>
    </row>
    <row r="35" spans="1:5" ht="15.75">
      <c r="A35" s="17"/>
      <c r="B35" s="7"/>
      <c r="C35" s="76"/>
      <c r="D35" s="76"/>
      <c r="E35" s="76"/>
    </row>
    <row r="36" spans="1:5" ht="15.75">
      <c r="A36" s="17"/>
      <c r="B36" s="7"/>
      <c r="C36" s="76"/>
      <c r="D36" s="76"/>
      <c r="E36" s="76"/>
    </row>
    <row r="37" spans="1:5" ht="15.75">
      <c r="A37" s="17"/>
      <c r="B37" s="7"/>
      <c r="C37" s="76"/>
      <c r="D37" s="76"/>
      <c r="E37" s="76"/>
    </row>
    <row r="38" spans="1:5" ht="15.75">
      <c r="A38" s="17"/>
      <c r="B38" s="7"/>
      <c r="C38" s="76"/>
      <c r="D38" s="76"/>
      <c r="E38" s="76"/>
    </row>
    <row r="39" spans="1:5" ht="15">
      <c r="A39" s="11" t="s">
        <v>460</v>
      </c>
      <c r="B39" s="5" t="s">
        <v>461</v>
      </c>
      <c r="C39" s="78">
        <v>34089</v>
      </c>
      <c r="D39" s="78">
        <v>35723</v>
      </c>
      <c r="E39" s="78">
        <v>35044</v>
      </c>
    </row>
    <row r="40" spans="1:5" ht="15">
      <c r="A40" s="11" t="s">
        <v>236</v>
      </c>
      <c r="B40" s="5"/>
      <c r="C40" s="76">
        <v>32693</v>
      </c>
      <c r="D40" s="76">
        <v>34327</v>
      </c>
      <c r="E40" s="76">
        <v>33779</v>
      </c>
    </row>
    <row r="41" spans="1:5" ht="15">
      <c r="A41" s="11" t="s">
        <v>237</v>
      </c>
      <c r="B41" s="5"/>
      <c r="C41" s="76">
        <v>1396</v>
      </c>
      <c r="D41" s="76">
        <v>1396</v>
      </c>
      <c r="E41" s="76">
        <v>1265</v>
      </c>
    </row>
    <row r="42" spans="1:5" ht="15">
      <c r="A42" s="11"/>
      <c r="B42" s="5"/>
      <c r="C42" s="76"/>
      <c r="D42" s="76"/>
      <c r="E42" s="76"/>
    </row>
    <row r="43" spans="1:5" ht="15">
      <c r="A43" s="11"/>
      <c r="B43" s="5"/>
      <c r="C43" s="76"/>
      <c r="D43" s="76"/>
      <c r="E43" s="76"/>
    </row>
    <row r="44" spans="1:5" ht="15">
      <c r="A44" s="11" t="s">
        <v>462</v>
      </c>
      <c r="B44" s="5" t="s">
        <v>463</v>
      </c>
      <c r="C44" s="76"/>
      <c r="D44" s="76"/>
      <c r="E44" s="76"/>
    </row>
    <row r="45" spans="1:5" ht="15">
      <c r="A45" s="11"/>
      <c r="B45" s="5"/>
      <c r="C45" s="76"/>
      <c r="D45" s="76"/>
      <c r="E45" s="76"/>
    </row>
    <row r="46" spans="1:5" ht="15">
      <c r="A46" s="11"/>
      <c r="B46" s="5"/>
      <c r="C46" s="76"/>
      <c r="D46" s="76"/>
      <c r="E46" s="76"/>
    </row>
    <row r="47" spans="1:5" ht="15">
      <c r="A47" s="11"/>
      <c r="B47" s="5"/>
      <c r="C47" s="76"/>
      <c r="D47" s="76"/>
      <c r="E47" s="76"/>
    </row>
    <row r="48" spans="1:5" ht="15">
      <c r="A48" s="11"/>
      <c r="B48" s="5"/>
      <c r="C48" s="76"/>
      <c r="D48" s="76"/>
      <c r="E48" s="76"/>
    </row>
    <row r="49" spans="1:5" ht="15">
      <c r="A49" s="11" t="s">
        <v>464</v>
      </c>
      <c r="B49" s="5" t="s">
        <v>465</v>
      </c>
      <c r="C49" s="76"/>
      <c r="D49" s="76">
        <v>24900</v>
      </c>
      <c r="E49" s="76"/>
    </row>
    <row r="50" spans="1:5" ht="15">
      <c r="A50" s="11" t="s">
        <v>466</v>
      </c>
      <c r="B50" s="5" t="s">
        <v>467</v>
      </c>
      <c r="C50" s="76">
        <v>9204</v>
      </c>
      <c r="D50" s="76">
        <v>9542</v>
      </c>
      <c r="E50" s="76">
        <v>9359</v>
      </c>
    </row>
    <row r="51" spans="1:5" ht="15.75">
      <c r="A51" s="15" t="s">
        <v>643</v>
      </c>
      <c r="B51" s="8" t="s">
        <v>468</v>
      </c>
      <c r="C51" s="77">
        <f>SUM(C39+C44+C49+C50)</f>
        <v>43293</v>
      </c>
      <c r="D51" s="77">
        <f>SUM(D39+D44+D49+D50)</f>
        <v>70165</v>
      </c>
      <c r="E51" s="77">
        <f>SUM(E39+E44+E49+E50)</f>
        <v>44403</v>
      </c>
    </row>
    <row r="93" spans="1:3" ht="15">
      <c r="A93" s="3"/>
      <c r="B93" s="3"/>
      <c r="C93" s="3"/>
    </row>
    <row r="94" spans="1:3" ht="15">
      <c r="A94" s="3"/>
      <c r="B94" s="3"/>
      <c r="C94" s="3"/>
    </row>
    <row r="95" spans="1:3" ht="15">
      <c r="A95" s="3"/>
      <c r="B95" s="3"/>
      <c r="C95" s="3"/>
    </row>
  </sheetData>
  <sheetProtection/>
  <mergeCells count="2"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SheetLayoutView="75" zoomScalePageLayoutView="0" workbookViewId="0" topLeftCell="A1">
      <selection activeCell="C63" sqref="C63"/>
    </sheetView>
  </sheetViews>
  <sheetFormatPr defaultColWidth="9.140625" defaultRowHeight="15"/>
  <cols>
    <col min="1" max="1" width="83.28125" style="0" customWidth="1"/>
    <col min="2" max="4" width="19.7109375" style="0" customWidth="1"/>
  </cols>
  <sheetData>
    <row r="1" ht="15">
      <c r="A1" t="s">
        <v>211</v>
      </c>
    </row>
    <row r="3" spans="1:4" ht="35.25" customHeight="1">
      <c r="A3" s="383" t="s">
        <v>296</v>
      </c>
      <c r="B3" s="383"/>
      <c r="C3" s="383"/>
      <c r="D3" s="383"/>
    </row>
    <row r="4" spans="1:7" ht="71.25" customHeight="1">
      <c r="A4" s="385" t="s">
        <v>319</v>
      </c>
      <c r="B4" s="385"/>
      <c r="C4" s="385"/>
      <c r="D4" s="385"/>
      <c r="E4" s="57"/>
      <c r="F4" s="57"/>
      <c r="G4" s="57"/>
    </row>
    <row r="5" spans="1:7" ht="24" customHeight="1">
      <c r="A5" s="54"/>
      <c r="B5" s="54"/>
      <c r="C5" s="57"/>
      <c r="D5" s="57"/>
      <c r="E5" s="57"/>
      <c r="F5" s="57"/>
      <c r="G5" s="57"/>
    </row>
    <row r="6" ht="22.5" customHeight="1">
      <c r="A6" s="3" t="s">
        <v>305</v>
      </c>
    </row>
    <row r="7" spans="1:4" ht="15">
      <c r="A7" s="72" t="s">
        <v>303</v>
      </c>
      <c r="B7" s="62" t="s">
        <v>318</v>
      </c>
      <c r="C7" s="130" t="s">
        <v>295</v>
      </c>
      <c r="D7" s="130" t="s">
        <v>302</v>
      </c>
    </row>
    <row r="8" spans="1:4" ht="15">
      <c r="A8" s="38" t="s">
        <v>335</v>
      </c>
      <c r="B8" s="73">
        <v>29660</v>
      </c>
      <c r="C8" s="23"/>
      <c r="D8" s="23"/>
    </row>
    <row r="9" spans="1:4" ht="15">
      <c r="A9" s="58" t="s">
        <v>336</v>
      </c>
      <c r="B9" s="73">
        <v>5783</v>
      </c>
      <c r="C9" s="23"/>
      <c r="D9" s="23"/>
    </row>
    <row r="10" spans="1:4" ht="15">
      <c r="A10" s="38" t="s">
        <v>337</v>
      </c>
      <c r="B10" s="73">
        <v>4402</v>
      </c>
      <c r="C10" s="23"/>
      <c r="D10" s="23"/>
    </row>
    <row r="11" spans="1:4" ht="15">
      <c r="A11" s="38" t="s">
        <v>338</v>
      </c>
      <c r="B11" s="73"/>
      <c r="C11" s="23"/>
      <c r="D11" s="23"/>
    </row>
    <row r="12" spans="1:4" ht="15">
      <c r="A12" s="38" t="s">
        <v>339</v>
      </c>
      <c r="B12" s="73"/>
      <c r="C12" s="23"/>
      <c r="D12" s="23"/>
    </row>
    <row r="13" spans="1:4" ht="15">
      <c r="A13" s="38" t="s">
        <v>340</v>
      </c>
      <c r="B13" s="73">
        <v>155</v>
      </c>
      <c r="C13" s="23"/>
      <c r="D13" s="23"/>
    </row>
    <row r="14" spans="1:4" ht="15">
      <c r="A14" s="38" t="s">
        <v>341</v>
      </c>
      <c r="B14" s="73"/>
      <c r="C14" s="23"/>
      <c r="D14" s="23"/>
    </row>
    <row r="15" spans="1:4" ht="15">
      <c r="A15" s="38" t="s">
        <v>342</v>
      </c>
      <c r="B15" s="73"/>
      <c r="C15" s="23"/>
      <c r="D15" s="23"/>
    </row>
    <row r="16" spans="1:4" ht="15">
      <c r="A16" s="56" t="s">
        <v>314</v>
      </c>
      <c r="B16" s="99">
        <f>SUM(B8:B15)</f>
        <v>40000</v>
      </c>
      <c r="C16" s="129"/>
      <c r="D16" s="129"/>
    </row>
    <row r="17" spans="1:4" ht="30">
      <c r="A17" s="59" t="s">
        <v>307</v>
      </c>
      <c r="B17" s="73"/>
      <c r="C17" s="23"/>
      <c r="D17" s="23"/>
    </row>
    <row r="18" spans="1:4" ht="30">
      <c r="A18" s="59" t="s">
        <v>308</v>
      </c>
      <c r="B18" s="73"/>
      <c r="C18" s="23"/>
      <c r="D18" s="23"/>
    </row>
    <row r="19" spans="1:4" ht="15">
      <c r="A19" s="60" t="s">
        <v>309</v>
      </c>
      <c r="B19" s="73"/>
      <c r="C19" s="23"/>
      <c r="D19" s="23"/>
    </row>
    <row r="20" spans="1:4" ht="15">
      <c r="A20" s="60" t="s">
        <v>310</v>
      </c>
      <c r="B20" s="73"/>
      <c r="C20" s="23"/>
      <c r="D20" s="23"/>
    </row>
    <row r="21" spans="1:4" ht="15">
      <c r="A21" s="38" t="s">
        <v>312</v>
      </c>
      <c r="B21" s="73"/>
      <c r="C21" s="23"/>
      <c r="D21" s="23"/>
    </row>
    <row r="22" spans="1:4" ht="15">
      <c r="A22" s="44" t="s">
        <v>311</v>
      </c>
      <c r="B22" s="73">
        <v>40000</v>
      </c>
      <c r="C22" s="23"/>
      <c r="D22" s="23"/>
    </row>
    <row r="23" spans="1:4" ht="31.5">
      <c r="A23" s="61" t="s">
        <v>313</v>
      </c>
      <c r="B23" s="100"/>
      <c r="C23" s="23"/>
      <c r="D23" s="23"/>
    </row>
    <row r="24" spans="1:4" ht="15.75">
      <c r="A24" s="39" t="s">
        <v>743</v>
      </c>
      <c r="B24" s="101">
        <f>B22+B23</f>
        <v>40000</v>
      </c>
      <c r="C24" s="129"/>
      <c r="D24" s="129"/>
    </row>
    <row r="25" ht="15">
      <c r="B25" s="102"/>
    </row>
    <row r="26" ht="15">
      <c r="B26" s="102"/>
    </row>
    <row r="27" spans="1:4" ht="15">
      <c r="A27" s="72" t="s">
        <v>238</v>
      </c>
      <c r="B27" s="62" t="s">
        <v>318</v>
      </c>
      <c r="C27" s="130" t="s">
        <v>295</v>
      </c>
      <c r="D27" s="130" t="s">
        <v>302</v>
      </c>
    </row>
    <row r="28" spans="1:4" ht="15">
      <c r="A28" s="38" t="s">
        <v>335</v>
      </c>
      <c r="B28" s="73"/>
      <c r="C28" s="23"/>
      <c r="D28" s="23"/>
    </row>
    <row r="29" spans="1:4" ht="15">
      <c r="A29" s="58" t="s">
        <v>336</v>
      </c>
      <c r="B29" s="73"/>
      <c r="C29" s="23"/>
      <c r="D29" s="23"/>
    </row>
    <row r="30" spans="1:4" ht="15">
      <c r="A30" s="38" t="s">
        <v>337</v>
      </c>
      <c r="B30" s="73"/>
      <c r="C30" s="23"/>
      <c r="D30" s="23"/>
    </row>
    <row r="31" spans="1:4" ht="15">
      <c r="A31" s="38" t="s">
        <v>338</v>
      </c>
      <c r="B31" s="73"/>
      <c r="C31" s="23"/>
      <c r="D31" s="23"/>
    </row>
    <row r="32" spans="1:4" ht="15">
      <c r="A32" s="38" t="s">
        <v>339</v>
      </c>
      <c r="B32" s="73"/>
      <c r="C32" s="23"/>
      <c r="D32" s="23"/>
    </row>
    <row r="33" spans="1:4" ht="15">
      <c r="A33" s="38" t="s">
        <v>340</v>
      </c>
      <c r="B33" s="73">
        <v>2900</v>
      </c>
      <c r="C33" s="23"/>
      <c r="D33" s="23"/>
    </row>
    <row r="34" spans="1:4" ht="15">
      <c r="A34" s="38" t="s">
        <v>341</v>
      </c>
      <c r="B34" s="73">
        <v>42108</v>
      </c>
      <c r="C34" s="23"/>
      <c r="D34" s="23"/>
    </row>
    <row r="35" spans="1:4" ht="15">
      <c r="A35" s="38" t="s">
        <v>342</v>
      </c>
      <c r="B35" s="73"/>
      <c r="C35" s="23"/>
      <c r="D35" s="23"/>
    </row>
    <row r="36" spans="1:4" ht="15">
      <c r="A36" s="56" t="s">
        <v>314</v>
      </c>
      <c r="B36" s="99">
        <f>SUM(B28:B35)</f>
        <v>45008</v>
      </c>
      <c r="C36" s="129"/>
      <c r="D36" s="129"/>
    </row>
    <row r="37" spans="1:4" ht="30">
      <c r="A37" s="59" t="s">
        <v>307</v>
      </c>
      <c r="B37" s="73"/>
      <c r="C37" s="23"/>
      <c r="D37" s="23"/>
    </row>
    <row r="38" spans="1:4" ht="30">
      <c r="A38" s="59" t="s">
        <v>308</v>
      </c>
      <c r="B38" s="73"/>
      <c r="C38" s="23"/>
      <c r="D38" s="23"/>
    </row>
    <row r="39" spans="1:4" ht="15">
      <c r="A39" s="60" t="s">
        <v>309</v>
      </c>
      <c r="B39" s="73"/>
      <c r="C39" s="23"/>
      <c r="D39" s="23"/>
    </row>
    <row r="40" spans="1:4" ht="15">
      <c r="A40" s="60" t="s">
        <v>310</v>
      </c>
      <c r="B40" s="73"/>
      <c r="C40" s="23"/>
      <c r="D40" s="23"/>
    </row>
    <row r="41" spans="1:4" ht="15">
      <c r="A41" s="38" t="s">
        <v>312</v>
      </c>
      <c r="B41" s="73"/>
      <c r="C41" s="23"/>
      <c r="D41" s="23"/>
    </row>
    <row r="42" spans="1:4" ht="15">
      <c r="A42" s="44" t="s">
        <v>311</v>
      </c>
      <c r="B42" s="73"/>
      <c r="C42" s="23"/>
      <c r="D42" s="23"/>
    </row>
    <row r="43" spans="1:4" ht="31.5">
      <c r="A43" s="61" t="s">
        <v>313</v>
      </c>
      <c r="B43" s="103"/>
      <c r="C43" s="23"/>
      <c r="D43" s="23"/>
    </row>
    <row r="44" spans="1:4" ht="15.75">
      <c r="A44" s="39" t="s">
        <v>743</v>
      </c>
      <c r="B44" s="101">
        <f>B42+B43</f>
        <v>0</v>
      </c>
      <c r="C44" s="129"/>
      <c r="D44" s="129"/>
    </row>
    <row r="45" ht="15">
      <c r="B45" s="102"/>
    </row>
    <row r="46" ht="15">
      <c r="B46" s="102"/>
    </row>
    <row r="47" spans="1:4" ht="15">
      <c r="A47" s="72" t="s">
        <v>304</v>
      </c>
      <c r="B47" s="62" t="s">
        <v>318</v>
      </c>
      <c r="C47" s="130" t="s">
        <v>295</v>
      </c>
      <c r="D47" s="130" t="s">
        <v>302</v>
      </c>
    </row>
    <row r="48" spans="1:4" ht="15">
      <c r="A48" s="38" t="s">
        <v>335</v>
      </c>
      <c r="B48" s="73"/>
      <c r="C48" s="23"/>
      <c r="D48" s="23"/>
    </row>
    <row r="49" spans="1:4" ht="15">
      <c r="A49" s="58" t="s">
        <v>336</v>
      </c>
      <c r="B49" s="73"/>
      <c r="C49" s="23"/>
      <c r="D49" s="23"/>
    </row>
    <row r="50" spans="1:4" ht="15">
      <c r="A50" s="38" t="s">
        <v>337</v>
      </c>
      <c r="B50" s="73">
        <v>3954</v>
      </c>
      <c r="C50" s="23"/>
      <c r="D50" s="23"/>
    </row>
    <row r="51" spans="1:4" ht="15">
      <c r="A51" s="38" t="s">
        <v>338</v>
      </c>
      <c r="B51" s="73"/>
      <c r="C51" s="23"/>
      <c r="D51" s="23"/>
    </row>
    <row r="52" spans="1:4" ht="15">
      <c r="A52" s="38" t="s">
        <v>339</v>
      </c>
      <c r="B52" s="73"/>
      <c r="C52" s="23"/>
      <c r="D52" s="23"/>
    </row>
    <row r="53" spans="1:4" ht="15">
      <c r="A53" s="38" t="s">
        <v>340</v>
      </c>
      <c r="B53" s="73">
        <v>694</v>
      </c>
      <c r="C53" s="23"/>
      <c r="D53" s="23"/>
    </row>
    <row r="54" spans="1:4" ht="15">
      <c r="A54" s="38" t="s">
        <v>341</v>
      </c>
      <c r="B54" s="73"/>
      <c r="C54" s="23"/>
      <c r="D54" s="23"/>
    </row>
    <row r="55" spans="1:4" ht="15">
      <c r="A55" s="38" t="s">
        <v>342</v>
      </c>
      <c r="B55" s="73"/>
      <c r="C55" s="23"/>
      <c r="D55" s="23"/>
    </row>
    <row r="56" spans="1:4" ht="15">
      <c r="A56" s="56" t="s">
        <v>314</v>
      </c>
      <c r="B56" s="99">
        <f>SUM(B48:B55)</f>
        <v>4648</v>
      </c>
      <c r="C56" s="129"/>
      <c r="D56" s="129"/>
    </row>
    <row r="57" spans="1:4" ht="30">
      <c r="A57" s="59" t="s">
        <v>307</v>
      </c>
      <c r="B57" s="73">
        <v>3954</v>
      </c>
      <c r="C57" s="23"/>
      <c r="D57" s="23"/>
    </row>
    <row r="58" spans="1:4" ht="30">
      <c r="A58" s="59" t="s">
        <v>308</v>
      </c>
      <c r="B58" s="73">
        <v>694</v>
      </c>
      <c r="C58" s="23"/>
      <c r="D58" s="23"/>
    </row>
    <row r="59" spans="1:4" ht="15">
      <c r="A59" s="60" t="s">
        <v>309</v>
      </c>
      <c r="B59" s="73"/>
      <c r="C59" s="23"/>
      <c r="D59" s="23"/>
    </row>
    <row r="60" spans="1:4" ht="15">
      <c r="A60" s="60" t="s">
        <v>310</v>
      </c>
      <c r="B60" s="73"/>
      <c r="C60" s="23"/>
      <c r="D60" s="23"/>
    </row>
    <row r="61" spans="1:4" ht="15">
      <c r="A61" s="38" t="s">
        <v>312</v>
      </c>
      <c r="B61" s="73"/>
      <c r="C61" s="23"/>
      <c r="D61" s="23"/>
    </row>
    <row r="62" spans="1:4" ht="15">
      <c r="A62" s="44" t="s">
        <v>311</v>
      </c>
      <c r="B62" s="73">
        <f>SUM(B57:B61)</f>
        <v>4648</v>
      </c>
      <c r="C62" s="23"/>
      <c r="D62" s="23"/>
    </row>
    <row r="63" spans="1:4" ht="31.5">
      <c r="A63" s="61" t="s">
        <v>313</v>
      </c>
      <c r="B63" s="100"/>
      <c r="C63" s="23"/>
      <c r="D63" s="23"/>
    </row>
    <row r="64" spans="1:4" ht="15.75">
      <c r="A64" s="39" t="s">
        <v>743</v>
      </c>
      <c r="B64" s="101">
        <f>B62+B63</f>
        <v>4648</v>
      </c>
      <c r="C64" s="129"/>
      <c r="D64" s="129"/>
    </row>
    <row r="67" spans="1:4" ht="15">
      <c r="A67" s="72" t="s">
        <v>239</v>
      </c>
      <c r="B67" s="62" t="s">
        <v>318</v>
      </c>
      <c r="C67" s="130" t="s">
        <v>295</v>
      </c>
      <c r="D67" s="130" t="s">
        <v>302</v>
      </c>
    </row>
    <row r="68" spans="1:4" ht="15">
      <c r="A68" s="38" t="s">
        <v>335</v>
      </c>
      <c r="B68" s="73">
        <v>385</v>
      </c>
      <c r="C68" s="23"/>
      <c r="D68" s="23"/>
    </row>
    <row r="69" spans="1:4" ht="15">
      <c r="A69" s="58" t="s">
        <v>336</v>
      </c>
      <c r="B69" s="73">
        <v>76</v>
      </c>
      <c r="C69" s="23"/>
      <c r="D69" s="23"/>
    </row>
    <row r="70" spans="1:4" ht="15">
      <c r="A70" s="38" t="s">
        <v>337</v>
      </c>
      <c r="B70" s="73">
        <v>5539</v>
      </c>
      <c r="C70" s="23"/>
      <c r="D70" s="23"/>
    </row>
    <row r="71" spans="1:4" ht="15">
      <c r="A71" s="38" t="s">
        <v>338</v>
      </c>
      <c r="B71" s="73"/>
      <c r="C71" s="23"/>
      <c r="D71" s="23"/>
    </row>
    <row r="72" spans="1:4" ht="15">
      <c r="A72" s="38" t="s">
        <v>339</v>
      </c>
      <c r="B72" s="73"/>
      <c r="C72" s="23"/>
      <c r="D72" s="23"/>
    </row>
    <row r="73" spans="1:4" ht="15">
      <c r="A73" s="38" t="s">
        <v>340</v>
      </c>
      <c r="B73" s="73"/>
      <c r="C73" s="23"/>
      <c r="D73" s="23"/>
    </row>
    <row r="74" spans="1:4" ht="15">
      <c r="A74" s="38" t="s">
        <v>341</v>
      </c>
      <c r="B74" s="73"/>
      <c r="C74" s="23"/>
      <c r="D74" s="23"/>
    </row>
    <row r="75" spans="1:4" ht="15">
      <c r="A75" s="38" t="s">
        <v>342</v>
      </c>
      <c r="B75" s="73"/>
      <c r="C75" s="23"/>
      <c r="D75" s="23"/>
    </row>
    <row r="76" spans="1:4" ht="15">
      <c r="A76" s="56" t="s">
        <v>314</v>
      </c>
      <c r="B76" s="99">
        <f>SUM(B68:B75)</f>
        <v>6000</v>
      </c>
      <c r="C76" s="129"/>
      <c r="D76" s="129"/>
    </row>
    <row r="77" spans="1:4" ht="30">
      <c r="A77" s="59" t="s">
        <v>307</v>
      </c>
      <c r="B77" s="73">
        <v>2700</v>
      </c>
      <c r="C77" s="23"/>
      <c r="D77" s="23"/>
    </row>
    <row r="78" spans="1:4" ht="30">
      <c r="A78" s="59" t="s">
        <v>308</v>
      </c>
      <c r="B78" s="73">
        <v>3300</v>
      </c>
      <c r="C78" s="23"/>
      <c r="D78" s="23"/>
    </row>
    <row r="79" spans="1:4" ht="15">
      <c r="A79" s="60" t="s">
        <v>309</v>
      </c>
      <c r="B79" s="73"/>
      <c r="C79" s="23"/>
      <c r="D79" s="23"/>
    </row>
    <row r="80" spans="1:4" ht="15">
      <c r="A80" s="60" t="s">
        <v>310</v>
      </c>
      <c r="B80" s="73"/>
      <c r="C80" s="23"/>
      <c r="D80" s="23"/>
    </row>
    <row r="81" spans="1:4" ht="15">
      <c r="A81" s="38" t="s">
        <v>312</v>
      </c>
      <c r="B81" s="73"/>
      <c r="C81" s="23"/>
      <c r="D81" s="23"/>
    </row>
    <row r="82" spans="1:4" ht="15">
      <c r="A82" s="44" t="s">
        <v>311</v>
      </c>
      <c r="B82" s="73"/>
      <c r="C82" s="23"/>
      <c r="D82" s="23"/>
    </row>
    <row r="83" spans="1:4" ht="31.5">
      <c r="A83" s="61" t="s">
        <v>313</v>
      </c>
      <c r="B83" s="100"/>
      <c r="C83" s="23"/>
      <c r="D83" s="23"/>
    </row>
    <row r="84" spans="1:4" ht="15.75">
      <c r="A84" s="39" t="s">
        <v>743</v>
      </c>
      <c r="B84" s="101">
        <v>6000</v>
      </c>
      <c r="C84" s="129"/>
      <c r="D84" s="129"/>
    </row>
  </sheetData>
  <sheetProtection/>
  <mergeCells count="2"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98"/>
  <sheetViews>
    <sheetView zoomScale="90" zoomScaleNormal="90" zoomScalePageLayoutView="0" workbookViewId="0" topLeftCell="A1">
      <selection activeCell="G8" sqref="G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8515625" style="0" customWidth="1"/>
  </cols>
  <sheetData>
    <row r="1" ht="15">
      <c r="A1" t="s">
        <v>212</v>
      </c>
    </row>
    <row r="3" spans="1:5" ht="24" customHeight="1">
      <c r="A3" s="383" t="s">
        <v>296</v>
      </c>
      <c r="B3" s="386"/>
      <c r="C3" s="386"/>
      <c r="D3" s="386"/>
      <c r="E3" s="386"/>
    </row>
    <row r="4" spans="1:7" ht="24" customHeight="1">
      <c r="A4" s="385" t="s">
        <v>744</v>
      </c>
      <c r="B4" s="384"/>
      <c r="C4" s="384"/>
      <c r="D4" s="384"/>
      <c r="E4" s="384"/>
      <c r="G4" s="63"/>
    </row>
    <row r="5" ht="18">
      <c r="A5" s="43"/>
    </row>
    <row r="6" ht="15">
      <c r="A6" s="3" t="s">
        <v>305</v>
      </c>
    </row>
    <row r="7" spans="1:5" ht="30">
      <c r="A7" s="1" t="s">
        <v>343</v>
      </c>
      <c r="B7" s="2" t="s">
        <v>320</v>
      </c>
      <c r="C7" s="50" t="s">
        <v>300</v>
      </c>
      <c r="D7" s="50" t="s">
        <v>301</v>
      </c>
      <c r="E7" s="50" t="s">
        <v>302</v>
      </c>
    </row>
    <row r="8" spans="1:5" ht="15" customHeight="1">
      <c r="A8" s="27" t="s">
        <v>515</v>
      </c>
      <c r="B8" s="5" t="s">
        <v>516</v>
      </c>
      <c r="C8" s="76">
        <v>51852</v>
      </c>
      <c r="D8" s="76">
        <v>51902</v>
      </c>
      <c r="E8" s="76">
        <v>51902</v>
      </c>
    </row>
    <row r="9" spans="1:5" ht="15" customHeight="1">
      <c r="A9" s="4" t="s">
        <v>517</v>
      </c>
      <c r="B9" s="5" t="s">
        <v>518</v>
      </c>
      <c r="C9" s="76"/>
      <c r="D9" s="76"/>
      <c r="E9" s="76"/>
    </row>
    <row r="10" spans="1:5" ht="15" customHeight="1">
      <c r="A10" s="4" t="s">
        <v>519</v>
      </c>
      <c r="B10" s="5" t="s">
        <v>520</v>
      </c>
      <c r="C10" s="76">
        <v>16049</v>
      </c>
      <c r="D10" s="76">
        <v>16044</v>
      </c>
      <c r="E10" s="76">
        <v>16044</v>
      </c>
    </row>
    <row r="11" spans="1:5" ht="15" customHeight="1">
      <c r="A11" s="4" t="s">
        <v>521</v>
      </c>
      <c r="B11" s="5" t="s">
        <v>522</v>
      </c>
      <c r="C11" s="76">
        <v>1812</v>
      </c>
      <c r="D11" s="76">
        <v>1992</v>
      </c>
      <c r="E11" s="76">
        <v>1992</v>
      </c>
    </row>
    <row r="12" spans="1:5" ht="15" customHeight="1">
      <c r="A12" s="4" t="s">
        <v>523</v>
      </c>
      <c r="B12" s="5" t="s">
        <v>524</v>
      </c>
      <c r="C12" s="76"/>
      <c r="D12" s="76"/>
      <c r="E12" s="76"/>
    </row>
    <row r="13" spans="1:5" ht="15" customHeight="1">
      <c r="A13" s="4" t="s">
        <v>525</v>
      </c>
      <c r="B13" s="5" t="s">
        <v>526</v>
      </c>
      <c r="C13" s="76"/>
      <c r="D13" s="76">
        <v>13964</v>
      </c>
      <c r="E13" s="76">
        <v>13964</v>
      </c>
    </row>
    <row r="14" spans="1:5" ht="15" customHeight="1">
      <c r="A14" s="6" t="s">
        <v>722</v>
      </c>
      <c r="B14" s="7" t="s">
        <v>527</v>
      </c>
      <c r="C14" s="77">
        <f>SUM(C8:C13)</f>
        <v>69713</v>
      </c>
      <c r="D14" s="77">
        <f>SUM(D8:D13)</f>
        <v>83902</v>
      </c>
      <c r="E14" s="77">
        <f>SUM(E8:E13)</f>
        <v>83902</v>
      </c>
    </row>
    <row r="15" spans="1:5" ht="15" customHeight="1">
      <c r="A15" s="4" t="s">
        <v>528</v>
      </c>
      <c r="B15" s="5" t="s">
        <v>529</v>
      </c>
      <c r="C15" s="76"/>
      <c r="D15" s="76"/>
      <c r="E15" s="76"/>
    </row>
    <row r="16" spans="1:5" ht="15" customHeight="1">
      <c r="A16" s="4" t="s">
        <v>530</v>
      </c>
      <c r="B16" s="5" t="s">
        <v>531</v>
      </c>
      <c r="C16" s="76"/>
      <c r="D16" s="76"/>
      <c r="E16" s="76"/>
    </row>
    <row r="17" spans="1:5" ht="15" customHeight="1">
      <c r="A17" s="4" t="s">
        <v>685</v>
      </c>
      <c r="B17" s="5" t="s">
        <v>532</v>
      </c>
      <c r="C17" s="76"/>
      <c r="D17" s="76"/>
      <c r="E17" s="76"/>
    </row>
    <row r="18" spans="1:5" ht="15" customHeight="1">
      <c r="A18" s="4" t="s">
        <v>686</v>
      </c>
      <c r="B18" s="5" t="s">
        <v>533</v>
      </c>
      <c r="C18" s="76"/>
      <c r="D18" s="76"/>
      <c r="E18" s="76"/>
    </row>
    <row r="19" spans="1:5" ht="15" customHeight="1">
      <c r="A19" s="4" t="s">
        <v>687</v>
      </c>
      <c r="B19" s="5" t="s">
        <v>534</v>
      </c>
      <c r="C19" s="76">
        <v>19940</v>
      </c>
      <c r="D19" s="76">
        <v>39728</v>
      </c>
      <c r="E19" s="76">
        <v>70560</v>
      </c>
    </row>
    <row r="20" spans="1:5" ht="15" customHeight="1">
      <c r="A20" s="35" t="s">
        <v>723</v>
      </c>
      <c r="B20" s="45" t="s">
        <v>535</v>
      </c>
      <c r="C20" s="77">
        <f>SUM(C14:C19)</f>
        <v>89653</v>
      </c>
      <c r="D20" s="77">
        <f>SUM(D14:D19)</f>
        <v>123630</v>
      </c>
      <c r="E20" s="77">
        <f>E14+E19</f>
        <v>154462</v>
      </c>
    </row>
    <row r="21" spans="1:5" ht="15" customHeight="1">
      <c r="A21" s="4" t="s">
        <v>691</v>
      </c>
      <c r="B21" s="5" t="s">
        <v>544</v>
      </c>
      <c r="C21" s="76"/>
      <c r="D21" s="76"/>
      <c r="E21" s="76"/>
    </row>
    <row r="22" spans="1:5" ht="15" customHeight="1">
      <c r="A22" s="4" t="s">
        <v>692</v>
      </c>
      <c r="B22" s="5" t="s">
        <v>545</v>
      </c>
      <c r="C22" s="76"/>
      <c r="D22" s="76"/>
      <c r="E22" s="76"/>
    </row>
    <row r="23" spans="1:5" ht="15" customHeight="1">
      <c r="A23" s="6" t="s">
        <v>725</v>
      </c>
      <c r="B23" s="7" t="s">
        <v>546</v>
      </c>
      <c r="C23" s="76"/>
      <c r="D23" s="76"/>
      <c r="E23" s="76"/>
    </row>
    <row r="24" spans="1:5" ht="15" customHeight="1">
      <c r="A24" s="4" t="s">
        <v>693</v>
      </c>
      <c r="B24" s="5" t="s">
        <v>547</v>
      </c>
      <c r="C24" s="76"/>
      <c r="D24" s="76"/>
      <c r="E24" s="76"/>
    </row>
    <row r="25" spans="1:5" ht="15" customHeight="1">
      <c r="A25" s="4" t="s">
        <v>694</v>
      </c>
      <c r="B25" s="5" t="s">
        <v>548</v>
      </c>
      <c r="C25" s="76"/>
      <c r="D25" s="76"/>
      <c r="E25" s="76"/>
    </row>
    <row r="26" spans="1:5" ht="15" customHeight="1">
      <c r="A26" s="4" t="s">
        <v>695</v>
      </c>
      <c r="B26" s="5" t="s">
        <v>549</v>
      </c>
      <c r="C26" s="76">
        <v>3000</v>
      </c>
      <c r="D26" s="76">
        <v>3000</v>
      </c>
      <c r="E26" s="76">
        <v>3412</v>
      </c>
    </row>
    <row r="27" spans="1:5" ht="15" customHeight="1">
      <c r="A27" s="4" t="s">
        <v>696</v>
      </c>
      <c r="B27" s="5" t="s">
        <v>550</v>
      </c>
      <c r="C27" s="76">
        <v>22000</v>
      </c>
      <c r="D27" s="76">
        <v>22313</v>
      </c>
      <c r="E27" s="76">
        <v>35984</v>
      </c>
    </row>
    <row r="28" spans="1:5" ht="15" customHeight="1">
      <c r="A28" s="4" t="s">
        <v>697</v>
      </c>
      <c r="B28" s="5" t="s">
        <v>551</v>
      </c>
      <c r="C28" s="76"/>
      <c r="D28" s="76"/>
      <c r="E28" s="76"/>
    </row>
    <row r="29" spans="1:5" ht="15" customHeight="1">
      <c r="A29" s="4" t="s">
        <v>552</v>
      </c>
      <c r="B29" s="5" t="s">
        <v>553</v>
      </c>
      <c r="C29" s="76"/>
      <c r="D29" s="76"/>
      <c r="E29" s="76"/>
    </row>
    <row r="30" spans="1:5" ht="15" customHeight="1">
      <c r="A30" s="4" t="s">
        <v>698</v>
      </c>
      <c r="B30" s="5" t="s">
        <v>554</v>
      </c>
      <c r="C30" s="76">
        <v>3100</v>
      </c>
      <c r="D30" s="76">
        <v>3100</v>
      </c>
      <c r="E30" s="76">
        <v>3183</v>
      </c>
    </row>
    <row r="31" spans="1:5" ht="15" customHeight="1">
      <c r="A31" s="4" t="s">
        <v>699</v>
      </c>
      <c r="B31" s="5" t="s">
        <v>555</v>
      </c>
      <c r="C31" s="76"/>
      <c r="D31" s="76"/>
      <c r="E31" s="76"/>
    </row>
    <row r="32" spans="1:5" ht="15" customHeight="1">
      <c r="A32" s="6" t="s">
        <v>726</v>
      </c>
      <c r="B32" s="7" t="s">
        <v>556</v>
      </c>
      <c r="C32" s="77">
        <f>SUM(C27:C31)</f>
        <v>25100</v>
      </c>
      <c r="D32" s="77">
        <f>SUM(D27:D31)</f>
        <v>25413</v>
      </c>
      <c r="E32" s="77">
        <f>SUM(E27:E31)</f>
        <v>39167</v>
      </c>
    </row>
    <row r="33" spans="1:5" ht="15" customHeight="1">
      <c r="A33" s="4" t="s">
        <v>700</v>
      </c>
      <c r="B33" s="5" t="s">
        <v>557</v>
      </c>
      <c r="C33" s="76"/>
      <c r="D33" s="76"/>
      <c r="E33" s="76">
        <v>206</v>
      </c>
    </row>
    <row r="34" spans="1:5" ht="15" customHeight="1">
      <c r="A34" s="35" t="s">
        <v>727</v>
      </c>
      <c r="B34" s="45" t="s">
        <v>558</v>
      </c>
      <c r="C34" s="77">
        <f>SUM(C23,C24,C25,C26,C32,C33)</f>
        <v>28100</v>
      </c>
      <c r="D34" s="77">
        <f>SUM(D23,D24,D25,D26,D32,D33)</f>
        <v>28413</v>
      </c>
      <c r="E34" s="77">
        <f>SUM(E23,E24,E25,E26,E32,E33)</f>
        <v>42785</v>
      </c>
    </row>
    <row r="35" spans="1:5" ht="15" customHeight="1">
      <c r="A35" s="11" t="s">
        <v>559</v>
      </c>
      <c r="B35" s="5" t="s">
        <v>560</v>
      </c>
      <c r="C35" s="76"/>
      <c r="D35" s="76"/>
      <c r="E35" s="76"/>
    </row>
    <row r="36" spans="1:5" ht="15" customHeight="1">
      <c r="A36" s="11" t="s">
        <v>701</v>
      </c>
      <c r="B36" s="5" t="s">
        <v>561</v>
      </c>
      <c r="C36" s="76"/>
      <c r="D36" s="76"/>
      <c r="E36" s="76">
        <v>764</v>
      </c>
    </row>
    <row r="37" spans="1:5" ht="15" customHeight="1">
      <c r="A37" s="11" t="s">
        <v>702</v>
      </c>
      <c r="B37" s="5" t="s">
        <v>562</v>
      </c>
      <c r="C37" s="76"/>
      <c r="D37" s="76"/>
      <c r="E37" s="76">
        <v>539</v>
      </c>
    </row>
    <row r="38" spans="1:5" ht="15" customHeight="1">
      <c r="A38" s="11" t="s">
        <v>703</v>
      </c>
      <c r="B38" s="5" t="s">
        <v>563</v>
      </c>
      <c r="C38" s="76">
        <v>4105</v>
      </c>
      <c r="D38" s="76"/>
      <c r="E38" s="76">
        <v>3462</v>
      </c>
    </row>
    <row r="39" spans="1:5" ht="15" customHeight="1">
      <c r="A39" s="11" t="s">
        <v>564</v>
      </c>
      <c r="B39" s="5" t="s">
        <v>565</v>
      </c>
      <c r="C39" s="76"/>
      <c r="D39" s="76"/>
      <c r="E39" s="76"/>
    </row>
    <row r="40" spans="1:5" ht="15" customHeight="1">
      <c r="A40" s="11" t="s">
        <v>566</v>
      </c>
      <c r="B40" s="5" t="s">
        <v>567</v>
      </c>
      <c r="C40" s="76"/>
      <c r="D40" s="76"/>
      <c r="E40" s="76"/>
    </row>
    <row r="41" spans="1:5" ht="15" customHeight="1">
      <c r="A41" s="11" t="s">
        <v>568</v>
      </c>
      <c r="B41" s="5" t="s">
        <v>569</v>
      </c>
      <c r="C41" s="76"/>
      <c r="D41" s="76"/>
      <c r="E41" s="76"/>
    </row>
    <row r="42" spans="1:5" ht="15" customHeight="1">
      <c r="A42" s="11" t="s">
        <v>704</v>
      </c>
      <c r="B42" s="5" t="s">
        <v>570</v>
      </c>
      <c r="C42" s="76"/>
      <c r="D42" s="76"/>
      <c r="E42" s="76">
        <v>5</v>
      </c>
    </row>
    <row r="43" spans="1:5" ht="15" customHeight="1">
      <c r="A43" s="11" t="s">
        <v>705</v>
      </c>
      <c r="B43" s="5" t="s">
        <v>571</v>
      </c>
      <c r="C43" s="76">
        <v>795</v>
      </c>
      <c r="D43" s="76"/>
      <c r="E43" s="76"/>
    </row>
    <row r="44" spans="1:5" ht="15" customHeight="1">
      <c r="A44" s="11" t="s">
        <v>706</v>
      </c>
      <c r="B44" s="5" t="s">
        <v>572</v>
      </c>
      <c r="C44" s="76"/>
      <c r="D44" s="76">
        <v>37352</v>
      </c>
      <c r="E44" s="76">
        <v>7064</v>
      </c>
    </row>
    <row r="45" spans="1:5" ht="15" customHeight="1">
      <c r="A45" s="44" t="s">
        <v>728</v>
      </c>
      <c r="B45" s="45" t="s">
        <v>573</v>
      </c>
      <c r="C45" s="77">
        <f>SUM(C35:C44)</f>
        <v>4900</v>
      </c>
      <c r="D45" s="77">
        <f>SUM(D35:D44)</f>
        <v>37352</v>
      </c>
      <c r="E45" s="77">
        <f>SUM(E35:E44)</f>
        <v>11834</v>
      </c>
    </row>
    <row r="46" spans="1:5" ht="15" customHeight="1">
      <c r="A46" s="11" t="s">
        <v>582</v>
      </c>
      <c r="B46" s="5" t="s">
        <v>583</v>
      </c>
      <c r="C46" s="76"/>
      <c r="D46" s="76"/>
      <c r="E46" s="76"/>
    </row>
    <row r="47" spans="1:5" ht="15" customHeight="1">
      <c r="A47" s="4" t="s">
        <v>710</v>
      </c>
      <c r="B47" s="5" t="s">
        <v>584</v>
      </c>
      <c r="C47" s="76"/>
      <c r="D47" s="76"/>
      <c r="E47" s="76"/>
    </row>
    <row r="48" spans="1:5" ht="15" customHeight="1">
      <c r="A48" s="11" t="s">
        <v>711</v>
      </c>
      <c r="B48" s="5" t="s">
        <v>585</v>
      </c>
      <c r="C48" s="76"/>
      <c r="D48" s="76"/>
      <c r="E48" s="76">
        <v>4576</v>
      </c>
    </row>
    <row r="49" spans="1:5" ht="15" customHeight="1">
      <c r="A49" s="35" t="s">
        <v>730</v>
      </c>
      <c r="B49" s="45" t="s">
        <v>586</v>
      </c>
      <c r="C49" s="76">
        <f>SUM(C46:C48)</f>
        <v>0</v>
      </c>
      <c r="D49" s="76">
        <f>SUM(D46:D48)</f>
        <v>0</v>
      </c>
      <c r="E49" s="76">
        <f>SUM(E46:E48)</f>
        <v>4576</v>
      </c>
    </row>
    <row r="50" spans="1:5" ht="15" customHeight="1">
      <c r="A50" s="48" t="s">
        <v>323</v>
      </c>
      <c r="B50" s="52"/>
      <c r="C50" s="77">
        <f>C20+C34+C45+C49</f>
        <v>122653</v>
      </c>
      <c r="D50" s="77">
        <f>D20+D34+D45+D49</f>
        <v>189395</v>
      </c>
      <c r="E50" s="77">
        <f>E20+E34+E45+E49</f>
        <v>213657</v>
      </c>
    </row>
    <row r="51" spans="1:5" ht="15" customHeight="1">
      <c r="A51" s="4" t="s">
        <v>536</v>
      </c>
      <c r="B51" s="5" t="s">
        <v>537</v>
      </c>
      <c r="C51" s="76"/>
      <c r="D51" s="76"/>
      <c r="E51" s="76"/>
    </row>
    <row r="52" spans="1:5" ht="15" customHeight="1">
      <c r="A52" s="4" t="s">
        <v>538</v>
      </c>
      <c r="B52" s="5" t="s">
        <v>539</v>
      </c>
      <c r="C52" s="76"/>
      <c r="D52" s="76"/>
      <c r="E52" s="76"/>
    </row>
    <row r="53" spans="1:5" ht="15" customHeight="1">
      <c r="A53" s="4" t="s">
        <v>688</v>
      </c>
      <c r="B53" s="5" t="s">
        <v>540</v>
      </c>
      <c r="C53" s="76"/>
      <c r="D53" s="76"/>
      <c r="E53" s="76"/>
    </row>
    <row r="54" spans="1:5" ht="15" customHeight="1">
      <c r="A54" s="4" t="s">
        <v>689</v>
      </c>
      <c r="B54" s="5" t="s">
        <v>541</v>
      </c>
      <c r="C54" s="76"/>
      <c r="D54" s="76"/>
      <c r="E54" s="76"/>
    </row>
    <row r="55" spans="1:5" ht="15" customHeight="1">
      <c r="A55" s="4" t="s">
        <v>690</v>
      </c>
      <c r="B55" s="5" t="s">
        <v>542</v>
      </c>
      <c r="C55" s="76"/>
      <c r="D55" s="76"/>
      <c r="E55" s="76"/>
    </row>
    <row r="56" spans="1:5" ht="15" customHeight="1">
      <c r="A56" s="35" t="s">
        <v>724</v>
      </c>
      <c r="B56" s="45" t="s">
        <v>543</v>
      </c>
      <c r="C56" s="78">
        <f>SUM(C51:C55)</f>
        <v>0</v>
      </c>
      <c r="D56" s="78">
        <f>SUM(D51:D55)</f>
        <v>0</v>
      </c>
      <c r="E56" s="76"/>
    </row>
    <row r="57" spans="1:5" ht="15" customHeight="1">
      <c r="A57" s="11" t="s">
        <v>707</v>
      </c>
      <c r="B57" s="5" t="s">
        <v>574</v>
      </c>
      <c r="C57" s="76"/>
      <c r="D57" s="76"/>
      <c r="E57" s="76"/>
    </row>
    <row r="58" spans="1:5" ht="15" customHeight="1">
      <c r="A58" s="11" t="s">
        <v>708</v>
      </c>
      <c r="B58" s="5" t="s">
        <v>575</v>
      </c>
      <c r="C58" s="76">
        <v>2889</v>
      </c>
      <c r="D58" s="76">
        <v>2890</v>
      </c>
      <c r="E58" s="76"/>
    </row>
    <row r="59" spans="1:5" ht="15" customHeight="1">
      <c r="A59" s="11" t="s">
        <v>576</v>
      </c>
      <c r="B59" s="5" t="s">
        <v>577</v>
      </c>
      <c r="C59" s="76"/>
      <c r="D59" s="76"/>
      <c r="E59" s="76"/>
    </row>
    <row r="60" spans="1:5" ht="15" customHeight="1">
      <c r="A60" s="11" t="s">
        <v>709</v>
      </c>
      <c r="B60" s="5" t="s">
        <v>578</v>
      </c>
      <c r="C60" s="76"/>
      <c r="D60" s="76"/>
      <c r="E60" s="76"/>
    </row>
    <row r="61" spans="1:5" ht="15" customHeight="1">
      <c r="A61" s="11" t="s">
        <v>579</v>
      </c>
      <c r="B61" s="5" t="s">
        <v>580</v>
      </c>
      <c r="C61" s="76"/>
      <c r="D61" s="76"/>
      <c r="E61" s="76"/>
    </row>
    <row r="62" spans="1:5" ht="15" customHeight="1">
      <c r="A62" s="35" t="s">
        <v>729</v>
      </c>
      <c r="B62" s="45" t="s">
        <v>581</v>
      </c>
      <c r="C62" s="78">
        <f>SUM(C58:C61)</f>
        <v>2889</v>
      </c>
      <c r="D62" s="78">
        <f>SUM(D58:D61)</f>
        <v>2890</v>
      </c>
      <c r="E62" s="78">
        <f>SUM(E58:E61)</f>
        <v>0</v>
      </c>
    </row>
    <row r="63" spans="1:5" ht="15" customHeight="1">
      <c r="A63" s="11" t="s">
        <v>587</v>
      </c>
      <c r="B63" s="5" t="s">
        <v>588</v>
      </c>
      <c r="C63" s="76"/>
      <c r="D63" s="76"/>
      <c r="E63" s="76"/>
    </row>
    <row r="64" spans="1:5" ht="15" customHeight="1">
      <c r="A64" s="4" t="s">
        <v>712</v>
      </c>
      <c r="B64" s="5" t="s">
        <v>589</v>
      </c>
      <c r="C64" s="76"/>
      <c r="D64" s="76"/>
      <c r="E64" s="76"/>
    </row>
    <row r="65" spans="1:5" ht="15" customHeight="1">
      <c r="A65" s="11" t="s">
        <v>713</v>
      </c>
      <c r="B65" s="5" t="s">
        <v>590</v>
      </c>
      <c r="C65" s="76"/>
      <c r="D65" s="76"/>
      <c r="E65" s="76"/>
    </row>
    <row r="66" spans="1:5" ht="15" customHeight="1">
      <c r="A66" s="35" t="s">
        <v>732</v>
      </c>
      <c r="B66" s="45" t="s">
        <v>591</v>
      </c>
      <c r="C66" s="76">
        <f>SUM(C63:C65)</f>
        <v>0</v>
      </c>
      <c r="D66" s="76"/>
      <c r="E66" s="76"/>
    </row>
    <row r="67" spans="1:5" ht="15" customHeight="1">
      <c r="A67" s="48" t="s">
        <v>324</v>
      </c>
      <c r="B67" s="52"/>
      <c r="C67" s="78">
        <f>C56+C62+C66</f>
        <v>2889</v>
      </c>
      <c r="D67" s="78">
        <f>D56+D62+D66</f>
        <v>2890</v>
      </c>
      <c r="E67" s="78"/>
    </row>
    <row r="68" spans="1:5" ht="15.75">
      <c r="A68" s="42" t="s">
        <v>731</v>
      </c>
      <c r="B68" s="31" t="s">
        <v>592</v>
      </c>
      <c r="C68" s="92">
        <f>C50+C67</f>
        <v>125542</v>
      </c>
      <c r="D68" s="92">
        <f>D50+D67</f>
        <v>192285</v>
      </c>
      <c r="E68" s="92">
        <f>E50+E67</f>
        <v>213657</v>
      </c>
    </row>
    <row r="69" spans="1:5" ht="15.75">
      <c r="A69" s="67" t="s">
        <v>325</v>
      </c>
      <c r="B69" s="66"/>
      <c r="C69" s="76"/>
      <c r="D69" s="76"/>
      <c r="E69" s="76"/>
    </row>
    <row r="70" spans="1:5" ht="15.75">
      <c r="A70" s="67" t="s">
        <v>326</v>
      </c>
      <c r="B70" s="66"/>
      <c r="C70" s="76"/>
      <c r="D70" s="76"/>
      <c r="E70" s="76"/>
    </row>
    <row r="71" spans="1:5" ht="15">
      <c r="A71" s="33" t="s">
        <v>714</v>
      </c>
      <c r="B71" s="4" t="s">
        <v>593</v>
      </c>
      <c r="C71" s="76"/>
      <c r="D71" s="76"/>
      <c r="E71" s="76"/>
    </row>
    <row r="72" spans="1:5" ht="15">
      <c r="A72" s="11" t="s">
        <v>594</v>
      </c>
      <c r="B72" s="4" t="s">
        <v>595</v>
      </c>
      <c r="C72" s="76"/>
      <c r="D72" s="76"/>
      <c r="E72" s="76"/>
    </row>
    <row r="73" spans="1:5" ht="15">
      <c r="A73" s="33" t="s">
        <v>715</v>
      </c>
      <c r="B73" s="4" t="s">
        <v>596</v>
      </c>
      <c r="C73" s="76"/>
      <c r="D73" s="76"/>
      <c r="E73" s="76"/>
    </row>
    <row r="74" spans="1:5" ht="15">
      <c r="A74" s="13" t="s">
        <v>733</v>
      </c>
      <c r="B74" s="6" t="s">
        <v>597</v>
      </c>
      <c r="C74" s="76"/>
      <c r="D74" s="76"/>
      <c r="E74" s="76"/>
    </row>
    <row r="75" spans="1:5" ht="15">
      <c r="A75" s="11" t="s">
        <v>716</v>
      </c>
      <c r="B75" s="4" t="s">
        <v>598</v>
      </c>
      <c r="C75" s="76"/>
      <c r="D75" s="76"/>
      <c r="E75" s="76"/>
    </row>
    <row r="76" spans="1:5" ht="15">
      <c r="A76" s="33" t="s">
        <v>599</v>
      </c>
      <c r="B76" s="4" t="s">
        <v>600</v>
      </c>
      <c r="C76" s="76"/>
      <c r="D76" s="76"/>
      <c r="E76" s="76"/>
    </row>
    <row r="77" spans="1:5" ht="15">
      <c r="A77" s="11" t="s">
        <v>717</v>
      </c>
      <c r="B77" s="4" t="s">
        <v>601</v>
      </c>
      <c r="C77" s="76"/>
      <c r="D77" s="76"/>
      <c r="E77" s="76"/>
    </row>
    <row r="78" spans="1:5" ht="15">
      <c r="A78" s="33" t="s">
        <v>602</v>
      </c>
      <c r="B78" s="4" t="s">
        <v>603</v>
      </c>
      <c r="C78" s="76"/>
      <c r="D78" s="76"/>
      <c r="E78" s="76"/>
    </row>
    <row r="79" spans="1:5" ht="15">
      <c r="A79" s="12" t="s">
        <v>734</v>
      </c>
      <c r="B79" s="6" t="s">
        <v>604</v>
      </c>
      <c r="C79" s="76"/>
      <c r="D79" s="76"/>
      <c r="E79" s="76"/>
    </row>
    <row r="80" spans="1:5" ht="15">
      <c r="A80" s="4" t="s">
        <v>748</v>
      </c>
      <c r="B80" s="4" t="s">
        <v>605</v>
      </c>
      <c r="C80" s="76">
        <v>63207</v>
      </c>
      <c r="D80" s="76">
        <v>94474</v>
      </c>
      <c r="E80" s="76">
        <v>94474</v>
      </c>
    </row>
    <row r="81" spans="1:5" ht="15">
      <c r="A81" s="4" t="s">
        <v>749</v>
      </c>
      <c r="B81" s="4" t="s">
        <v>605</v>
      </c>
      <c r="C81" s="76"/>
      <c r="D81" s="76"/>
      <c r="E81" s="76"/>
    </row>
    <row r="82" spans="1:5" ht="15">
      <c r="A82" s="4" t="s">
        <v>746</v>
      </c>
      <c r="B82" s="4" t="s">
        <v>606</v>
      </c>
      <c r="C82" s="76"/>
      <c r="D82" s="76"/>
      <c r="E82" s="76"/>
    </row>
    <row r="83" spans="1:5" ht="15">
      <c r="A83" s="4" t="s">
        <v>747</v>
      </c>
      <c r="B83" s="4" t="s">
        <v>606</v>
      </c>
      <c r="C83" s="76"/>
      <c r="D83" s="76"/>
      <c r="E83" s="76"/>
    </row>
    <row r="84" spans="1:5" ht="15.75">
      <c r="A84" s="6" t="s">
        <v>735</v>
      </c>
      <c r="B84" s="6" t="s">
        <v>607</v>
      </c>
      <c r="C84" s="77">
        <f>SUM(C80:C83)</f>
        <v>63207</v>
      </c>
      <c r="D84" s="77">
        <f>SUM(D80:D83)</f>
        <v>94474</v>
      </c>
      <c r="E84" s="77">
        <f>SUM(E80:E83)</f>
        <v>94474</v>
      </c>
    </row>
    <row r="85" spans="1:5" ht="15">
      <c r="A85" s="33" t="s">
        <v>608</v>
      </c>
      <c r="B85" s="4" t="s">
        <v>609</v>
      </c>
      <c r="C85" s="76"/>
      <c r="D85" s="76"/>
      <c r="E85" s="76">
        <v>3134</v>
      </c>
    </row>
    <row r="86" spans="1:5" ht="15">
      <c r="A86" s="33" t="s">
        <v>610</v>
      </c>
      <c r="B86" s="4" t="s">
        <v>611</v>
      </c>
      <c r="C86" s="76"/>
      <c r="D86" s="76"/>
      <c r="E86" s="76"/>
    </row>
    <row r="87" spans="1:5" ht="15">
      <c r="A87" s="33" t="s">
        <v>612</v>
      </c>
      <c r="B87" s="4" t="s">
        <v>613</v>
      </c>
      <c r="C87" s="76"/>
      <c r="D87" s="76"/>
      <c r="E87" s="76"/>
    </row>
    <row r="88" spans="1:5" ht="15">
      <c r="A88" s="33" t="s">
        <v>614</v>
      </c>
      <c r="B88" s="4" t="s">
        <v>615</v>
      </c>
      <c r="C88" s="76"/>
      <c r="D88" s="76"/>
      <c r="E88" s="76"/>
    </row>
    <row r="89" spans="1:5" ht="15">
      <c r="A89" s="11" t="s">
        <v>718</v>
      </c>
      <c r="B89" s="4" t="s">
        <v>616</v>
      </c>
      <c r="C89" s="76"/>
      <c r="D89" s="76"/>
      <c r="E89" s="76"/>
    </row>
    <row r="90" spans="1:5" ht="15">
      <c r="A90" s="13" t="s">
        <v>736</v>
      </c>
      <c r="B90" s="6" t="s">
        <v>617</v>
      </c>
      <c r="C90" s="76">
        <f>SUM(C74,C79,C84:C89)</f>
        <v>63207</v>
      </c>
      <c r="D90" s="76">
        <f>SUM(D74,D79,D84:D89)</f>
        <v>94474</v>
      </c>
      <c r="E90" s="76">
        <f>SUM(E74,E79,E84:E89)</f>
        <v>97608</v>
      </c>
    </row>
    <row r="91" spans="1:5" ht="15">
      <c r="A91" s="11" t="s">
        <v>618</v>
      </c>
      <c r="B91" s="4" t="s">
        <v>619</v>
      </c>
      <c r="C91" s="76"/>
      <c r="D91" s="76"/>
      <c r="E91" s="76"/>
    </row>
    <row r="92" spans="1:5" ht="15">
      <c r="A92" s="11" t="s">
        <v>620</v>
      </c>
      <c r="B92" s="4" t="s">
        <v>621</v>
      </c>
      <c r="C92" s="76"/>
      <c r="D92" s="76"/>
      <c r="E92" s="76"/>
    </row>
    <row r="93" spans="1:5" ht="15">
      <c r="A93" s="33" t="s">
        <v>622</v>
      </c>
      <c r="B93" s="4" t="s">
        <v>623</v>
      </c>
      <c r="C93" s="76"/>
      <c r="D93" s="76"/>
      <c r="E93" s="76"/>
    </row>
    <row r="94" spans="1:5" ht="15">
      <c r="A94" s="33" t="s">
        <v>719</v>
      </c>
      <c r="B94" s="4" t="s">
        <v>624</v>
      </c>
      <c r="C94" s="76"/>
      <c r="D94" s="76"/>
      <c r="E94" s="76"/>
    </row>
    <row r="95" spans="1:5" ht="15">
      <c r="A95" s="12" t="s">
        <v>737</v>
      </c>
      <c r="B95" s="6" t="s">
        <v>625</v>
      </c>
      <c r="C95" s="76"/>
      <c r="D95" s="76"/>
      <c r="E95" s="76"/>
    </row>
    <row r="96" spans="1:5" ht="15">
      <c r="A96" s="13" t="s">
        <v>626</v>
      </c>
      <c r="B96" s="6" t="s">
        <v>627</v>
      </c>
      <c r="C96" s="76"/>
      <c r="D96" s="76"/>
      <c r="E96" s="76"/>
    </row>
    <row r="97" spans="1:5" ht="15.75">
      <c r="A97" s="36" t="s">
        <v>738</v>
      </c>
      <c r="B97" s="37" t="s">
        <v>628</v>
      </c>
      <c r="C97" s="77">
        <f>C90+C95+C96</f>
        <v>63207</v>
      </c>
      <c r="D97" s="77">
        <f>D90+D95+D96</f>
        <v>94474</v>
      </c>
      <c r="E97" s="77">
        <f>E90+E95+E96</f>
        <v>97608</v>
      </c>
    </row>
    <row r="98" spans="1:5" ht="15.75">
      <c r="A98" s="39" t="s">
        <v>721</v>
      </c>
      <c r="B98" s="40"/>
      <c r="C98" s="77">
        <f>C68+C97</f>
        <v>188749</v>
      </c>
      <c r="D98" s="77">
        <f>D68+D97</f>
        <v>286759</v>
      </c>
      <c r="E98" s="77">
        <f>E50+E97</f>
        <v>311265</v>
      </c>
    </row>
  </sheetData>
  <sheetProtection/>
  <mergeCells count="2"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173"/>
  <sheetViews>
    <sheetView zoomScale="80" zoomScaleNormal="80" zoomScalePageLayoutView="0" workbookViewId="0" topLeftCell="A1">
      <selection activeCell="C5" sqref="C5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</cols>
  <sheetData>
    <row r="1" ht="15">
      <c r="A1" t="s">
        <v>213</v>
      </c>
    </row>
    <row r="3" spans="1:5" ht="21" customHeight="1">
      <c r="A3" s="383" t="s">
        <v>214</v>
      </c>
      <c r="B3" s="384"/>
      <c r="C3" s="384"/>
      <c r="D3" s="384"/>
      <c r="E3" s="384"/>
    </row>
    <row r="4" spans="1:5" ht="18.75" customHeight="1">
      <c r="A4" s="385" t="s">
        <v>745</v>
      </c>
      <c r="B4" s="384"/>
      <c r="C4" s="384"/>
      <c r="D4" s="384"/>
      <c r="E4" s="384"/>
    </row>
    <row r="5" ht="18">
      <c r="A5" s="43"/>
    </row>
    <row r="6" ht="15">
      <c r="A6" s="3" t="s">
        <v>305</v>
      </c>
    </row>
    <row r="7" spans="1:5" ht="30">
      <c r="A7" s="1" t="s">
        <v>343</v>
      </c>
      <c r="B7" s="2" t="s">
        <v>344</v>
      </c>
      <c r="C7" s="50" t="s">
        <v>300</v>
      </c>
      <c r="D7" s="50" t="s">
        <v>301</v>
      </c>
      <c r="E7" s="50" t="s">
        <v>302</v>
      </c>
    </row>
    <row r="8" spans="1:5" ht="15">
      <c r="A8" s="24" t="s">
        <v>345</v>
      </c>
      <c r="B8" s="25" t="s">
        <v>346</v>
      </c>
      <c r="C8" s="73">
        <v>22942</v>
      </c>
      <c r="D8" s="73">
        <v>48479</v>
      </c>
      <c r="E8" s="73">
        <v>48465</v>
      </c>
    </row>
    <row r="9" spans="1:5" ht="15">
      <c r="A9" s="24" t="s">
        <v>347</v>
      </c>
      <c r="B9" s="26" t="s">
        <v>348</v>
      </c>
      <c r="C9" s="73"/>
      <c r="D9" s="73"/>
      <c r="E9" s="73"/>
    </row>
    <row r="10" spans="1:5" ht="15">
      <c r="A10" s="24" t="s">
        <v>349</v>
      </c>
      <c r="B10" s="26" t="s">
        <v>350</v>
      </c>
      <c r="C10" s="73"/>
      <c r="D10" s="73"/>
      <c r="E10" s="73"/>
    </row>
    <row r="11" spans="1:5" ht="15">
      <c r="A11" s="27" t="s">
        <v>351</v>
      </c>
      <c r="B11" s="26" t="s">
        <v>352</v>
      </c>
      <c r="C11" s="73">
        <v>1203</v>
      </c>
      <c r="D11" s="73">
        <v>1203</v>
      </c>
      <c r="E11" s="73">
        <v>523</v>
      </c>
    </row>
    <row r="12" spans="1:5" ht="15">
      <c r="A12" s="27" t="s">
        <v>353</v>
      </c>
      <c r="B12" s="26" t="s">
        <v>354</v>
      </c>
      <c r="C12" s="73"/>
      <c r="D12" s="73"/>
      <c r="E12" s="73"/>
    </row>
    <row r="13" spans="1:5" ht="15">
      <c r="A13" s="27" t="s">
        <v>355</v>
      </c>
      <c r="B13" s="26" t="s">
        <v>356</v>
      </c>
      <c r="C13" s="73"/>
      <c r="D13" s="73"/>
      <c r="E13" s="73"/>
    </row>
    <row r="14" spans="1:5" ht="15">
      <c r="A14" s="27" t="s">
        <v>357</v>
      </c>
      <c r="B14" s="26" t="s">
        <v>358</v>
      </c>
      <c r="C14" s="73">
        <v>499</v>
      </c>
      <c r="D14" s="73">
        <v>499</v>
      </c>
      <c r="E14" s="73">
        <v>242</v>
      </c>
    </row>
    <row r="15" spans="1:5" ht="15">
      <c r="A15" s="27" t="s">
        <v>359</v>
      </c>
      <c r="B15" s="26" t="s">
        <v>360</v>
      </c>
      <c r="C15" s="73"/>
      <c r="D15" s="73"/>
      <c r="E15" s="73"/>
    </row>
    <row r="16" spans="1:5" ht="15">
      <c r="A16" s="4" t="s">
        <v>361</v>
      </c>
      <c r="B16" s="26" t="s">
        <v>362</v>
      </c>
      <c r="C16" s="73">
        <v>237</v>
      </c>
      <c r="D16" s="73">
        <v>237</v>
      </c>
      <c r="E16" s="73">
        <v>220</v>
      </c>
    </row>
    <row r="17" spans="1:5" ht="15">
      <c r="A17" s="4" t="s">
        <v>363</v>
      </c>
      <c r="B17" s="26" t="s">
        <v>364</v>
      </c>
      <c r="C17" s="73"/>
      <c r="D17" s="73"/>
      <c r="E17" s="73"/>
    </row>
    <row r="18" spans="1:5" ht="15">
      <c r="A18" s="4" t="s">
        <v>365</v>
      </c>
      <c r="B18" s="26" t="s">
        <v>366</v>
      </c>
      <c r="C18" s="73"/>
      <c r="D18" s="73"/>
      <c r="E18" s="73"/>
    </row>
    <row r="19" spans="1:5" ht="15">
      <c r="A19" s="4" t="s">
        <v>367</v>
      </c>
      <c r="B19" s="26" t="s">
        <v>368</v>
      </c>
      <c r="C19" s="73"/>
      <c r="D19" s="73"/>
      <c r="E19" s="73"/>
    </row>
    <row r="20" spans="1:5" ht="15">
      <c r="A20" s="4" t="s">
        <v>651</v>
      </c>
      <c r="B20" s="26" t="s">
        <v>369</v>
      </c>
      <c r="C20" s="73"/>
      <c r="D20" s="73">
        <v>821</v>
      </c>
      <c r="E20" s="73">
        <v>781</v>
      </c>
    </row>
    <row r="21" spans="1:5" ht="15">
      <c r="A21" s="28" t="s">
        <v>629</v>
      </c>
      <c r="B21" s="29" t="s">
        <v>370</v>
      </c>
      <c r="C21" s="74">
        <f>SUM(C8:C20)</f>
        <v>24881</v>
      </c>
      <c r="D21" s="74">
        <f>SUM(D8:D20)</f>
        <v>51239</v>
      </c>
      <c r="E21" s="74">
        <f>SUM(E8:E20)</f>
        <v>50231</v>
      </c>
    </row>
    <row r="22" spans="1:5" ht="15">
      <c r="A22" s="4" t="s">
        <v>371</v>
      </c>
      <c r="B22" s="26" t="s">
        <v>372</v>
      </c>
      <c r="C22" s="73">
        <v>10849</v>
      </c>
      <c r="D22" s="73">
        <v>10849</v>
      </c>
      <c r="E22" s="73">
        <v>10685</v>
      </c>
    </row>
    <row r="23" spans="1:5" ht="15">
      <c r="A23" s="4" t="s">
        <v>373</v>
      </c>
      <c r="B23" s="26" t="s">
        <v>374</v>
      </c>
      <c r="C23" s="73"/>
      <c r="D23" s="73">
        <v>195</v>
      </c>
      <c r="E23" s="73">
        <v>195</v>
      </c>
    </row>
    <row r="24" spans="1:5" ht="15">
      <c r="A24" s="5" t="s">
        <v>375</v>
      </c>
      <c r="B24" s="26" t="s">
        <v>376</v>
      </c>
      <c r="C24" s="73"/>
      <c r="D24" s="73">
        <v>14</v>
      </c>
      <c r="E24" s="73">
        <v>14</v>
      </c>
    </row>
    <row r="25" spans="1:5" ht="15">
      <c r="A25" s="6" t="s">
        <v>630</v>
      </c>
      <c r="B25" s="29" t="s">
        <v>377</v>
      </c>
      <c r="C25" s="74">
        <f>SUM(C22:C24)</f>
        <v>10849</v>
      </c>
      <c r="D25" s="74">
        <f>SUM(D22:D24)</f>
        <v>11058</v>
      </c>
      <c r="E25" s="74">
        <f>SUM(E22:E24)</f>
        <v>10894</v>
      </c>
    </row>
    <row r="26" spans="1:5" ht="15">
      <c r="A26" s="46" t="s">
        <v>681</v>
      </c>
      <c r="B26" s="47" t="s">
        <v>378</v>
      </c>
      <c r="C26" s="74">
        <f>C21+C25</f>
        <v>35730</v>
      </c>
      <c r="D26" s="74">
        <f>D21+D25</f>
        <v>62297</v>
      </c>
      <c r="E26" s="74">
        <f>E21+E25</f>
        <v>61125</v>
      </c>
    </row>
    <row r="27" spans="1:5" ht="15">
      <c r="A27" s="35" t="s">
        <v>652</v>
      </c>
      <c r="B27" s="47" t="s">
        <v>379</v>
      </c>
      <c r="C27" s="74">
        <v>5490</v>
      </c>
      <c r="D27" s="74">
        <v>9323</v>
      </c>
      <c r="E27" s="74">
        <v>8923</v>
      </c>
    </row>
    <row r="28" spans="1:5" ht="15">
      <c r="A28" s="4" t="s">
        <v>380</v>
      </c>
      <c r="B28" s="26" t="s">
        <v>381</v>
      </c>
      <c r="C28" s="73"/>
      <c r="D28" s="73">
        <v>36</v>
      </c>
      <c r="E28" s="73">
        <v>36</v>
      </c>
    </row>
    <row r="29" spans="1:5" ht="15">
      <c r="A29" s="4" t="s">
        <v>382</v>
      </c>
      <c r="B29" s="26" t="s">
        <v>383</v>
      </c>
      <c r="C29" s="73">
        <v>2735</v>
      </c>
      <c r="D29" s="73">
        <v>8297</v>
      </c>
      <c r="E29" s="73">
        <v>7516</v>
      </c>
    </row>
    <row r="30" spans="1:5" ht="15">
      <c r="A30" s="4" t="s">
        <v>384</v>
      </c>
      <c r="B30" s="26" t="s">
        <v>385</v>
      </c>
      <c r="C30" s="73"/>
      <c r="D30" s="73"/>
      <c r="E30" s="73"/>
    </row>
    <row r="31" spans="1:5" ht="15">
      <c r="A31" s="6" t="s">
        <v>631</v>
      </c>
      <c r="B31" s="29" t="s">
        <v>386</v>
      </c>
      <c r="C31" s="74">
        <f>SUM(C29:C30)</f>
        <v>2735</v>
      </c>
      <c r="D31" s="74">
        <f>SUM(D28:D30)</f>
        <v>8333</v>
      </c>
      <c r="E31" s="74">
        <f>SUM(E28:E30)</f>
        <v>7552</v>
      </c>
    </row>
    <row r="32" spans="1:5" ht="15">
      <c r="A32" s="4" t="s">
        <v>387</v>
      </c>
      <c r="B32" s="26" t="s">
        <v>388</v>
      </c>
      <c r="C32" s="73">
        <v>280</v>
      </c>
      <c r="D32" s="73">
        <v>280</v>
      </c>
      <c r="E32" s="73">
        <v>181</v>
      </c>
    </row>
    <row r="33" spans="1:5" ht="15">
      <c r="A33" s="4" t="s">
        <v>389</v>
      </c>
      <c r="B33" s="26" t="s">
        <v>390</v>
      </c>
      <c r="C33" s="73">
        <v>480</v>
      </c>
      <c r="D33" s="73">
        <v>956</v>
      </c>
      <c r="E33" s="73">
        <v>422</v>
      </c>
    </row>
    <row r="34" spans="1:5" ht="15" customHeight="1">
      <c r="A34" s="6" t="s">
        <v>682</v>
      </c>
      <c r="B34" s="29" t="s">
        <v>391</v>
      </c>
      <c r="C34" s="74">
        <f>SUM(C32:C33)</f>
        <v>760</v>
      </c>
      <c r="D34" s="74">
        <f>SUM(D32:D33)</f>
        <v>1236</v>
      </c>
      <c r="E34" s="74">
        <f>SUM(E32:E33)</f>
        <v>603</v>
      </c>
    </row>
    <row r="35" spans="1:5" ht="15">
      <c r="A35" s="4" t="s">
        <v>392</v>
      </c>
      <c r="B35" s="26" t="s">
        <v>393</v>
      </c>
      <c r="C35" s="73">
        <v>6240</v>
      </c>
      <c r="D35" s="73">
        <v>8078</v>
      </c>
      <c r="E35" s="73">
        <v>5491</v>
      </c>
    </row>
    <row r="36" spans="1:5" ht="15">
      <c r="A36" s="4" t="s">
        <v>394</v>
      </c>
      <c r="B36" s="26" t="s">
        <v>395</v>
      </c>
      <c r="C36" s="73"/>
      <c r="D36" s="73">
        <v>19</v>
      </c>
      <c r="E36" s="73">
        <v>19</v>
      </c>
    </row>
    <row r="37" spans="1:5" ht="15">
      <c r="A37" s="4" t="s">
        <v>653</v>
      </c>
      <c r="B37" s="26" t="s">
        <v>396</v>
      </c>
      <c r="C37" s="73"/>
      <c r="D37" s="73"/>
      <c r="E37" s="73"/>
    </row>
    <row r="38" spans="1:5" ht="15">
      <c r="A38" s="4" t="s">
        <v>397</v>
      </c>
      <c r="B38" s="26" t="s">
        <v>398</v>
      </c>
      <c r="C38" s="73">
        <v>1647</v>
      </c>
      <c r="D38" s="73">
        <v>1347</v>
      </c>
      <c r="E38" s="73">
        <v>397</v>
      </c>
    </row>
    <row r="39" spans="1:5" ht="15">
      <c r="A39" s="9" t="s">
        <v>654</v>
      </c>
      <c r="B39" s="26" t="s">
        <v>399</v>
      </c>
      <c r="C39" s="73"/>
      <c r="D39" s="73"/>
      <c r="E39" s="73"/>
    </row>
    <row r="40" spans="1:5" ht="15">
      <c r="A40" s="5" t="s">
        <v>400</v>
      </c>
      <c r="B40" s="26" t="s">
        <v>401</v>
      </c>
      <c r="C40" s="73">
        <v>4509</v>
      </c>
      <c r="D40" s="73">
        <v>4509</v>
      </c>
      <c r="E40" s="73">
        <v>2045</v>
      </c>
    </row>
    <row r="41" spans="1:5" ht="15">
      <c r="A41" s="4" t="s">
        <v>655</v>
      </c>
      <c r="B41" s="26" t="s">
        <v>402</v>
      </c>
      <c r="C41" s="73">
        <v>4160</v>
      </c>
      <c r="D41" s="73">
        <v>5876</v>
      </c>
      <c r="E41" s="73">
        <v>5713</v>
      </c>
    </row>
    <row r="42" spans="1:5" ht="15">
      <c r="A42" s="6" t="s">
        <v>632</v>
      </c>
      <c r="B42" s="29" t="s">
        <v>403</v>
      </c>
      <c r="C42" s="74">
        <f>SUM(C35:C41)</f>
        <v>16556</v>
      </c>
      <c r="D42" s="74">
        <f>SUM(D35:D41)</f>
        <v>19829</v>
      </c>
      <c r="E42" s="74">
        <f>SUM(E35:E41)</f>
        <v>13665</v>
      </c>
    </row>
    <row r="43" spans="1:5" ht="15">
      <c r="A43" s="4" t="s">
        <v>404</v>
      </c>
      <c r="B43" s="26" t="s">
        <v>405</v>
      </c>
      <c r="C43" s="73">
        <v>20</v>
      </c>
      <c r="D43" s="73">
        <v>43</v>
      </c>
      <c r="E43" s="73">
        <v>43</v>
      </c>
    </row>
    <row r="44" spans="1:5" ht="15">
      <c r="A44" s="4" t="s">
        <v>406</v>
      </c>
      <c r="B44" s="26" t="s">
        <v>407</v>
      </c>
      <c r="C44" s="73"/>
      <c r="D44" s="73">
        <v>10</v>
      </c>
      <c r="E44" s="73">
        <v>10</v>
      </c>
    </row>
    <row r="45" spans="1:5" ht="15">
      <c r="A45" s="6" t="s">
        <v>633</v>
      </c>
      <c r="B45" s="29" t="s">
        <v>408</v>
      </c>
      <c r="C45" s="74">
        <f>SUM(C43:C44)</f>
        <v>20</v>
      </c>
      <c r="D45" s="74">
        <f>SUM(D43:D44)</f>
        <v>53</v>
      </c>
      <c r="E45" s="74">
        <f>SUM(E43:E44)</f>
        <v>53</v>
      </c>
    </row>
    <row r="46" spans="1:5" ht="15">
      <c r="A46" s="4" t="s">
        <v>409</v>
      </c>
      <c r="B46" s="26" t="s">
        <v>410</v>
      </c>
      <c r="C46" s="73">
        <v>2683</v>
      </c>
      <c r="D46" s="73">
        <v>6053</v>
      </c>
      <c r="E46" s="73">
        <v>4620</v>
      </c>
    </row>
    <row r="47" spans="1:5" ht="15">
      <c r="A47" s="4" t="s">
        <v>411</v>
      </c>
      <c r="B47" s="26" t="s">
        <v>412</v>
      </c>
      <c r="C47" s="73"/>
      <c r="D47" s="73"/>
      <c r="E47" s="73"/>
    </row>
    <row r="48" spans="1:5" ht="15">
      <c r="A48" s="4" t="s">
        <v>656</v>
      </c>
      <c r="B48" s="26" t="s">
        <v>413</v>
      </c>
      <c r="C48" s="73"/>
      <c r="D48" s="73"/>
      <c r="E48" s="73"/>
    </row>
    <row r="49" spans="1:5" ht="15">
      <c r="A49" s="4" t="s">
        <v>657</v>
      </c>
      <c r="B49" s="26" t="s">
        <v>414</v>
      </c>
      <c r="C49" s="73"/>
      <c r="D49" s="73"/>
      <c r="E49" s="73"/>
    </row>
    <row r="50" spans="1:5" ht="15">
      <c r="A50" s="4" t="s">
        <v>415</v>
      </c>
      <c r="B50" s="26" t="s">
        <v>416</v>
      </c>
      <c r="C50" s="73">
        <v>562</v>
      </c>
      <c r="D50" s="73">
        <v>502</v>
      </c>
      <c r="E50" s="73">
        <v>106</v>
      </c>
    </row>
    <row r="51" spans="1:5" ht="15">
      <c r="A51" s="6" t="s">
        <v>634</v>
      </c>
      <c r="B51" s="29" t="s">
        <v>417</v>
      </c>
      <c r="C51" s="74">
        <f>SUM(C46:C50)</f>
        <v>3245</v>
      </c>
      <c r="D51" s="74">
        <f>SUM(D46:D50)</f>
        <v>6555</v>
      </c>
      <c r="E51" s="74">
        <f>SUM(E46:E50)</f>
        <v>4726</v>
      </c>
    </row>
    <row r="52" spans="1:5" ht="15">
      <c r="A52" s="35" t="s">
        <v>635</v>
      </c>
      <c r="B52" s="47" t="s">
        <v>418</v>
      </c>
      <c r="C52" s="74">
        <f>C31+C34+C42+C45+C51</f>
        <v>23316</v>
      </c>
      <c r="D52" s="74">
        <f>D31+D34+D42+D45+D51</f>
        <v>36006</v>
      </c>
      <c r="E52" s="74">
        <f>E31+E34+E42+E45+E51</f>
        <v>26599</v>
      </c>
    </row>
    <row r="53" spans="1:5" ht="15">
      <c r="A53" s="11" t="s">
        <v>419</v>
      </c>
      <c r="B53" s="26" t="s">
        <v>420</v>
      </c>
      <c r="C53" s="73"/>
      <c r="D53" s="73"/>
      <c r="E53" s="73"/>
    </row>
    <row r="54" spans="1:5" ht="15">
      <c r="A54" s="11" t="s">
        <v>636</v>
      </c>
      <c r="B54" s="26" t="s">
        <v>421</v>
      </c>
      <c r="C54" s="73"/>
      <c r="D54" s="73">
        <v>1568</v>
      </c>
      <c r="E54" s="73">
        <v>1568</v>
      </c>
    </row>
    <row r="55" spans="1:5" ht="15">
      <c r="A55" s="14" t="s">
        <v>658</v>
      </c>
      <c r="B55" s="26" t="s">
        <v>422</v>
      </c>
      <c r="C55" s="73"/>
      <c r="D55" s="73"/>
      <c r="E55" s="73"/>
    </row>
    <row r="56" spans="1:5" ht="15">
      <c r="A56" s="14" t="s">
        <v>659</v>
      </c>
      <c r="B56" s="26" t="s">
        <v>423</v>
      </c>
      <c r="C56" s="73"/>
      <c r="D56" s="73"/>
      <c r="E56" s="73"/>
    </row>
    <row r="57" spans="1:5" ht="15">
      <c r="A57" s="14" t="s">
        <v>660</v>
      </c>
      <c r="B57" s="26" t="s">
        <v>424</v>
      </c>
      <c r="C57" s="73"/>
      <c r="D57" s="73"/>
      <c r="E57" s="73"/>
    </row>
    <row r="58" spans="1:5" ht="15">
      <c r="A58" s="11" t="s">
        <v>661</v>
      </c>
      <c r="B58" s="26" t="s">
        <v>425</v>
      </c>
      <c r="C58" s="73"/>
      <c r="D58" s="73"/>
      <c r="E58" s="73"/>
    </row>
    <row r="59" spans="1:5" ht="15">
      <c r="A59" s="11" t="s">
        <v>662</v>
      </c>
      <c r="B59" s="26" t="s">
        <v>426</v>
      </c>
      <c r="C59" s="73"/>
      <c r="D59" s="73"/>
      <c r="E59" s="73"/>
    </row>
    <row r="60" spans="1:7" ht="15">
      <c r="A60" s="11" t="s">
        <v>663</v>
      </c>
      <c r="B60" s="26" t="s">
        <v>427</v>
      </c>
      <c r="C60" s="73">
        <v>14875</v>
      </c>
      <c r="D60" s="73">
        <v>12219</v>
      </c>
      <c r="E60" s="73">
        <v>8174</v>
      </c>
      <c r="G60" s="71"/>
    </row>
    <row r="61" spans="1:5" ht="15">
      <c r="A61" s="44" t="s">
        <v>637</v>
      </c>
      <c r="B61" s="47" t="s">
        <v>428</v>
      </c>
      <c r="C61" s="74">
        <f>SUM(C53:C60)</f>
        <v>14875</v>
      </c>
      <c r="D61" s="74">
        <f>SUM(D53:D60)</f>
        <v>13787</v>
      </c>
      <c r="E61" s="74">
        <f>SUM(E53:E60)</f>
        <v>9742</v>
      </c>
    </row>
    <row r="62" spans="1:5" ht="15">
      <c r="A62" s="10" t="s">
        <v>664</v>
      </c>
      <c r="B62" s="26" t="s">
        <v>429</v>
      </c>
      <c r="C62" s="73"/>
      <c r="D62" s="73"/>
      <c r="E62" s="73"/>
    </row>
    <row r="63" spans="1:5" ht="15">
      <c r="A63" s="10" t="s">
        <v>430</v>
      </c>
      <c r="B63" s="26" t="s">
        <v>431</v>
      </c>
      <c r="C63" s="73"/>
      <c r="D63" s="73">
        <v>1247</v>
      </c>
      <c r="E63" s="73">
        <v>1247</v>
      </c>
    </row>
    <row r="64" spans="1:5" ht="15">
      <c r="A64" s="10" t="s">
        <v>432</v>
      </c>
      <c r="B64" s="26" t="s">
        <v>433</v>
      </c>
      <c r="C64" s="73"/>
      <c r="D64" s="73"/>
      <c r="E64" s="73"/>
    </row>
    <row r="65" spans="1:5" ht="15">
      <c r="A65" s="10" t="s">
        <v>638</v>
      </c>
      <c r="B65" s="26" t="s">
        <v>434</v>
      </c>
      <c r="C65" s="73"/>
      <c r="D65" s="73"/>
      <c r="E65" s="73"/>
    </row>
    <row r="66" spans="1:5" ht="15">
      <c r="A66" s="10" t="s">
        <v>665</v>
      </c>
      <c r="B66" s="26" t="s">
        <v>435</v>
      </c>
      <c r="C66" s="73"/>
      <c r="D66" s="73"/>
      <c r="E66" s="73"/>
    </row>
    <row r="67" spans="1:5" ht="15">
      <c r="A67" s="10" t="s">
        <v>639</v>
      </c>
      <c r="B67" s="26" t="s">
        <v>436</v>
      </c>
      <c r="C67" s="73">
        <v>1585</v>
      </c>
      <c r="D67" s="73">
        <v>14364</v>
      </c>
      <c r="E67" s="73">
        <v>11889</v>
      </c>
    </row>
    <row r="68" spans="1:5" ht="15">
      <c r="A68" s="10" t="s">
        <v>666</v>
      </c>
      <c r="B68" s="26" t="s">
        <v>437</v>
      </c>
      <c r="C68" s="73"/>
      <c r="D68" s="73"/>
      <c r="E68" s="73"/>
    </row>
    <row r="69" spans="1:5" ht="15">
      <c r="A69" s="10" t="s">
        <v>667</v>
      </c>
      <c r="B69" s="26" t="s">
        <v>438</v>
      </c>
      <c r="C69" s="73"/>
      <c r="D69" s="73"/>
      <c r="E69" s="73"/>
    </row>
    <row r="70" spans="1:5" ht="15">
      <c r="A70" s="10" t="s">
        <v>439</v>
      </c>
      <c r="B70" s="26" t="s">
        <v>440</v>
      </c>
      <c r="C70" s="73"/>
      <c r="D70" s="73"/>
      <c r="E70" s="73"/>
    </row>
    <row r="71" spans="1:5" ht="15">
      <c r="A71" s="16" t="s">
        <v>441</v>
      </c>
      <c r="B71" s="26" t="s">
        <v>442</v>
      </c>
      <c r="C71" s="73"/>
      <c r="D71" s="73"/>
      <c r="E71" s="73"/>
    </row>
    <row r="72" spans="1:5" ht="15">
      <c r="A72" s="10" t="s">
        <v>668</v>
      </c>
      <c r="B72" s="26" t="s">
        <v>443</v>
      </c>
      <c r="C72" s="73">
        <v>4300</v>
      </c>
      <c r="D72" s="73">
        <v>18988</v>
      </c>
      <c r="E72" s="73">
        <v>17463</v>
      </c>
    </row>
    <row r="73" spans="1:5" ht="15">
      <c r="A73" s="16" t="s">
        <v>750</v>
      </c>
      <c r="B73" s="26" t="s">
        <v>444</v>
      </c>
      <c r="C73" s="73">
        <v>3214</v>
      </c>
      <c r="D73" s="73">
        <v>924</v>
      </c>
      <c r="E73" s="73"/>
    </row>
    <row r="74" spans="1:5" ht="15">
      <c r="A74" s="16" t="s">
        <v>751</v>
      </c>
      <c r="B74" s="26" t="s">
        <v>444</v>
      </c>
      <c r="C74" s="73"/>
      <c r="D74" s="73"/>
      <c r="E74" s="73"/>
    </row>
    <row r="75" spans="1:5" ht="15">
      <c r="A75" s="44" t="s">
        <v>640</v>
      </c>
      <c r="B75" s="47" t="s">
        <v>445</v>
      </c>
      <c r="C75" s="74">
        <f>SUM(C62:C74)</f>
        <v>9099</v>
      </c>
      <c r="D75" s="74">
        <f>SUM(D62:D74)</f>
        <v>35523</v>
      </c>
      <c r="E75" s="74">
        <f>SUM(E62:E74)</f>
        <v>30599</v>
      </c>
    </row>
    <row r="76" spans="1:5" ht="15.75">
      <c r="A76" s="48" t="s">
        <v>321</v>
      </c>
      <c r="B76" s="47"/>
      <c r="C76" s="74">
        <f>C26+C27+C52+C61+C75</f>
        <v>88510</v>
      </c>
      <c r="D76" s="74">
        <f>D26+D27+D52+D61+D75</f>
        <v>156936</v>
      </c>
      <c r="E76" s="74">
        <f>E26+E27+E53+E61+E75</f>
        <v>110389</v>
      </c>
    </row>
    <row r="77" spans="1:5" ht="15">
      <c r="A77" s="30" t="s">
        <v>446</v>
      </c>
      <c r="B77" s="26" t="s">
        <v>447</v>
      </c>
      <c r="C77" s="73"/>
      <c r="D77" s="73"/>
      <c r="E77" s="73"/>
    </row>
    <row r="78" spans="1:5" ht="15">
      <c r="A78" s="30" t="s">
        <v>669</v>
      </c>
      <c r="B78" s="26" t="s">
        <v>448</v>
      </c>
      <c r="C78" s="73"/>
      <c r="D78" s="73"/>
      <c r="E78" s="73"/>
    </row>
    <row r="79" spans="1:5" ht="15">
      <c r="A79" s="30" t="s">
        <v>449</v>
      </c>
      <c r="B79" s="26" t="s">
        <v>450</v>
      </c>
      <c r="C79" s="73"/>
      <c r="D79" s="73"/>
      <c r="E79" s="73"/>
    </row>
    <row r="80" spans="1:5" ht="15">
      <c r="A80" s="30" t="s">
        <v>451</v>
      </c>
      <c r="B80" s="26" t="s">
        <v>452</v>
      </c>
      <c r="C80" s="73">
        <v>2283</v>
      </c>
      <c r="D80" s="73">
        <v>3303</v>
      </c>
      <c r="E80" s="73">
        <v>3303</v>
      </c>
    </row>
    <row r="81" spans="1:5" ht="15">
      <c r="A81" s="5" t="s">
        <v>453</v>
      </c>
      <c r="B81" s="26" t="s">
        <v>454</v>
      </c>
      <c r="C81" s="73"/>
      <c r="D81" s="73"/>
      <c r="E81" s="73"/>
    </row>
    <row r="82" spans="1:5" ht="15">
      <c r="A82" s="5" t="s">
        <v>455</v>
      </c>
      <c r="B82" s="26" t="s">
        <v>456</v>
      </c>
      <c r="C82" s="73"/>
      <c r="D82" s="73"/>
      <c r="E82" s="73"/>
    </row>
    <row r="83" spans="1:5" ht="15">
      <c r="A83" s="5" t="s">
        <v>457</v>
      </c>
      <c r="B83" s="26" t="s">
        <v>458</v>
      </c>
      <c r="C83" s="73">
        <v>617</v>
      </c>
      <c r="D83" s="73">
        <v>876</v>
      </c>
      <c r="E83" s="73">
        <v>876</v>
      </c>
    </row>
    <row r="84" spans="1:5" ht="15">
      <c r="A84" s="45" t="s">
        <v>642</v>
      </c>
      <c r="B84" s="47" t="s">
        <v>459</v>
      </c>
      <c r="C84" s="74">
        <f>SUM(C77:C83)</f>
        <v>2900</v>
      </c>
      <c r="D84" s="74">
        <f>SUM(D77:D83)</f>
        <v>4179</v>
      </c>
      <c r="E84" s="74">
        <f>SUM(E77:E83)</f>
        <v>4179</v>
      </c>
    </row>
    <row r="85" spans="1:5" ht="15">
      <c r="A85" s="11" t="s">
        <v>460</v>
      </c>
      <c r="B85" s="26" t="s">
        <v>461</v>
      </c>
      <c r="C85" s="73">
        <v>34089</v>
      </c>
      <c r="D85" s="73">
        <v>35723</v>
      </c>
      <c r="E85" s="73">
        <v>35044</v>
      </c>
    </row>
    <row r="86" spans="1:5" ht="15">
      <c r="A86" s="11" t="s">
        <v>462</v>
      </c>
      <c r="B86" s="26" t="s">
        <v>463</v>
      </c>
      <c r="C86" s="73"/>
      <c r="D86" s="73"/>
      <c r="E86" s="73"/>
    </row>
    <row r="87" spans="1:5" ht="15">
      <c r="A87" s="11" t="s">
        <v>464</v>
      </c>
      <c r="B87" s="26" t="s">
        <v>465</v>
      </c>
      <c r="C87" s="73"/>
      <c r="D87" s="73">
        <v>24900</v>
      </c>
      <c r="E87" s="73"/>
    </row>
    <row r="88" spans="1:5" ht="15">
      <c r="A88" s="11" t="s">
        <v>466</v>
      </c>
      <c r="B88" s="26" t="s">
        <v>467</v>
      </c>
      <c r="C88" s="73">
        <v>9204</v>
      </c>
      <c r="D88" s="73">
        <v>9542</v>
      </c>
      <c r="E88" s="73">
        <v>9359</v>
      </c>
    </row>
    <row r="89" spans="1:5" ht="15">
      <c r="A89" s="44" t="s">
        <v>643</v>
      </c>
      <c r="B89" s="47" t="s">
        <v>468</v>
      </c>
      <c r="C89" s="74">
        <f>SUM(C85:C88)</f>
        <v>43293</v>
      </c>
      <c r="D89" s="74">
        <f>SUM(D85:D88)</f>
        <v>70165</v>
      </c>
      <c r="E89" s="74">
        <f>SUM(E85:E88)</f>
        <v>44403</v>
      </c>
    </row>
    <row r="90" spans="1:5" ht="15">
      <c r="A90" s="11" t="s">
        <v>469</v>
      </c>
      <c r="B90" s="26" t="s">
        <v>470</v>
      </c>
      <c r="C90" s="73"/>
      <c r="D90" s="73"/>
      <c r="E90" s="73"/>
    </row>
    <row r="91" spans="1:5" ht="15">
      <c r="A91" s="11" t="s">
        <v>670</v>
      </c>
      <c r="B91" s="26" t="s">
        <v>471</v>
      </c>
      <c r="C91" s="73"/>
      <c r="D91" s="73"/>
      <c r="E91" s="73"/>
    </row>
    <row r="92" spans="1:5" ht="15">
      <c r="A92" s="11" t="s">
        <v>671</v>
      </c>
      <c r="B92" s="26" t="s">
        <v>472</v>
      </c>
      <c r="C92" s="73"/>
      <c r="D92" s="73"/>
      <c r="E92" s="73"/>
    </row>
    <row r="93" spans="1:5" ht="15">
      <c r="A93" s="11" t="s">
        <v>672</v>
      </c>
      <c r="B93" s="26" t="s">
        <v>473</v>
      </c>
      <c r="C93" s="73"/>
      <c r="D93" s="73"/>
      <c r="E93" s="73"/>
    </row>
    <row r="94" spans="1:5" ht="15">
      <c r="A94" s="11" t="s">
        <v>673</v>
      </c>
      <c r="B94" s="26" t="s">
        <v>474</v>
      </c>
      <c r="C94" s="73"/>
      <c r="D94" s="73"/>
      <c r="E94" s="73"/>
    </row>
    <row r="95" spans="1:5" ht="15">
      <c r="A95" s="11" t="s">
        <v>674</v>
      </c>
      <c r="B95" s="26" t="s">
        <v>475</v>
      </c>
      <c r="C95" s="73"/>
      <c r="D95" s="73"/>
      <c r="E95" s="73"/>
    </row>
    <row r="96" spans="1:5" ht="15">
      <c r="A96" s="11" t="s">
        <v>476</v>
      </c>
      <c r="B96" s="26" t="s">
        <v>477</v>
      </c>
      <c r="C96" s="73"/>
      <c r="D96" s="73"/>
      <c r="E96" s="73"/>
    </row>
    <row r="97" spans="1:5" ht="15">
      <c r="A97" s="11" t="s">
        <v>675</v>
      </c>
      <c r="B97" s="26" t="s">
        <v>478</v>
      </c>
      <c r="C97" s="73"/>
      <c r="D97" s="73"/>
      <c r="E97" s="73"/>
    </row>
    <row r="98" spans="1:5" ht="15">
      <c r="A98" s="44" t="s">
        <v>644</v>
      </c>
      <c r="B98" s="47" t="s">
        <v>479</v>
      </c>
      <c r="C98" s="73">
        <v>0</v>
      </c>
      <c r="D98" s="73">
        <v>0</v>
      </c>
      <c r="E98" s="73">
        <v>0</v>
      </c>
    </row>
    <row r="99" spans="1:5" ht="15.75">
      <c r="A99" s="48" t="s">
        <v>322</v>
      </c>
      <c r="B99" s="47"/>
      <c r="C99" s="73">
        <f>C84+C89+C98</f>
        <v>46193</v>
      </c>
      <c r="D99" s="73">
        <f>D84+D89+D98</f>
        <v>74344</v>
      </c>
      <c r="E99" s="73">
        <f>E84+E89+E98</f>
        <v>48582</v>
      </c>
    </row>
    <row r="100" spans="1:5" ht="15.75">
      <c r="A100" s="31" t="s">
        <v>683</v>
      </c>
      <c r="B100" s="32" t="s">
        <v>480</v>
      </c>
      <c r="C100" s="74">
        <f>C76+C99</f>
        <v>134703</v>
      </c>
      <c r="D100" s="74">
        <f>D76+D99</f>
        <v>231280</v>
      </c>
      <c r="E100" s="74">
        <f>E26+E27+E52+E61+E75+E84+E89+E98</f>
        <v>185570</v>
      </c>
    </row>
    <row r="101" spans="1:24" ht="15">
      <c r="A101" s="11" t="s">
        <v>676</v>
      </c>
      <c r="B101" s="4" t="s">
        <v>481</v>
      </c>
      <c r="C101" s="79"/>
      <c r="D101" s="79"/>
      <c r="E101" s="79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9"/>
      <c r="X101" s="19"/>
    </row>
    <row r="102" spans="1:24" ht="15">
      <c r="A102" s="11" t="s">
        <v>482</v>
      </c>
      <c r="B102" s="4" t="s">
        <v>483</v>
      </c>
      <c r="C102" s="79"/>
      <c r="D102" s="79"/>
      <c r="E102" s="79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9"/>
      <c r="X102" s="19"/>
    </row>
    <row r="103" spans="1:24" ht="15">
      <c r="A103" s="11" t="s">
        <v>677</v>
      </c>
      <c r="B103" s="4" t="s">
        <v>484</v>
      </c>
      <c r="C103" s="79"/>
      <c r="D103" s="79"/>
      <c r="E103" s="79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9"/>
      <c r="X103" s="19"/>
    </row>
    <row r="104" spans="1:24" ht="15">
      <c r="A104" s="13" t="s">
        <v>645</v>
      </c>
      <c r="B104" s="6" t="s">
        <v>485</v>
      </c>
      <c r="C104" s="80"/>
      <c r="D104" s="80"/>
      <c r="E104" s="8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19"/>
      <c r="X104" s="19"/>
    </row>
    <row r="105" spans="1:24" ht="15">
      <c r="A105" s="33" t="s">
        <v>678</v>
      </c>
      <c r="B105" s="4" t="s">
        <v>486</v>
      </c>
      <c r="C105" s="81"/>
      <c r="D105" s="81"/>
      <c r="E105" s="8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19"/>
      <c r="X105" s="19"/>
    </row>
    <row r="106" spans="1:24" ht="15">
      <c r="A106" s="33" t="s">
        <v>648</v>
      </c>
      <c r="B106" s="4" t="s">
        <v>487</v>
      </c>
      <c r="C106" s="81"/>
      <c r="D106" s="81"/>
      <c r="E106" s="8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19"/>
      <c r="X106" s="19"/>
    </row>
    <row r="107" spans="1:24" ht="15">
      <c r="A107" s="11" t="s">
        <v>488</v>
      </c>
      <c r="B107" s="4" t="s">
        <v>489</v>
      </c>
      <c r="C107" s="79"/>
      <c r="D107" s="79"/>
      <c r="E107" s="79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9"/>
      <c r="X107" s="19"/>
    </row>
    <row r="108" spans="1:24" ht="15">
      <c r="A108" s="11" t="s">
        <v>679</v>
      </c>
      <c r="B108" s="4" t="s">
        <v>490</v>
      </c>
      <c r="C108" s="79"/>
      <c r="D108" s="79"/>
      <c r="E108" s="79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9"/>
      <c r="X108" s="19"/>
    </row>
    <row r="109" spans="1:24" ht="15">
      <c r="A109" s="12" t="s">
        <v>646</v>
      </c>
      <c r="B109" s="6" t="s">
        <v>491</v>
      </c>
      <c r="C109" s="82"/>
      <c r="D109" s="82"/>
      <c r="E109" s="8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19"/>
      <c r="X109" s="19"/>
    </row>
    <row r="110" spans="1:24" ht="15">
      <c r="A110" s="33" t="s">
        <v>492</v>
      </c>
      <c r="B110" s="4" t="s">
        <v>493</v>
      </c>
      <c r="C110" s="81"/>
      <c r="D110" s="81"/>
      <c r="E110" s="8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19"/>
      <c r="X110" s="19"/>
    </row>
    <row r="111" spans="1:24" ht="15">
      <c r="A111" s="33" t="s">
        <v>494</v>
      </c>
      <c r="B111" s="4" t="s">
        <v>495</v>
      </c>
      <c r="C111" s="83">
        <v>2789</v>
      </c>
      <c r="D111" s="83">
        <v>2789</v>
      </c>
      <c r="E111" s="83">
        <v>2788</v>
      </c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19"/>
      <c r="X111" s="19"/>
    </row>
    <row r="112" spans="1:24" ht="15">
      <c r="A112" s="12" t="s">
        <v>496</v>
      </c>
      <c r="B112" s="6" t="s">
        <v>497</v>
      </c>
      <c r="C112" s="84">
        <v>51257</v>
      </c>
      <c r="D112" s="84">
        <v>52690</v>
      </c>
      <c r="E112" s="84">
        <v>52016</v>
      </c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19"/>
      <c r="X112" s="19"/>
    </row>
    <row r="113" spans="1:24" ht="15">
      <c r="A113" s="33" t="s">
        <v>498</v>
      </c>
      <c r="B113" s="4" t="s">
        <v>499</v>
      </c>
      <c r="C113" s="81"/>
      <c r="D113" s="81"/>
      <c r="E113" s="8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19"/>
      <c r="X113" s="19"/>
    </row>
    <row r="114" spans="1:24" ht="15">
      <c r="A114" s="33" t="s">
        <v>500</v>
      </c>
      <c r="B114" s="4" t="s">
        <v>501</v>
      </c>
      <c r="C114" s="81"/>
      <c r="D114" s="81"/>
      <c r="E114" s="8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19"/>
      <c r="X114" s="19"/>
    </row>
    <row r="115" spans="1:24" ht="15">
      <c r="A115" s="33" t="s">
        <v>502</v>
      </c>
      <c r="B115" s="4" t="s">
        <v>503</v>
      </c>
      <c r="C115" s="81"/>
      <c r="D115" s="81"/>
      <c r="E115" s="8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19"/>
      <c r="X115" s="19"/>
    </row>
    <row r="116" spans="1:24" ht="15">
      <c r="A116" s="34" t="s">
        <v>647</v>
      </c>
      <c r="B116" s="35" t="s">
        <v>504</v>
      </c>
      <c r="C116" s="84">
        <f>SUM(C104,C109,C110:C115)</f>
        <v>54046</v>
      </c>
      <c r="D116" s="84">
        <f>SUM(D104,D109,D110:D115)</f>
        <v>55479</v>
      </c>
      <c r="E116" s="84">
        <f>SUM(E104,E109,E110:E115)</f>
        <v>54804</v>
      </c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19"/>
      <c r="X116" s="19"/>
    </row>
    <row r="117" spans="1:24" ht="15">
      <c r="A117" s="33" t="s">
        <v>505</v>
      </c>
      <c r="B117" s="4" t="s">
        <v>506</v>
      </c>
      <c r="C117" s="81"/>
      <c r="D117" s="81"/>
      <c r="E117" s="8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19"/>
      <c r="X117" s="19"/>
    </row>
    <row r="118" spans="1:24" ht="15">
      <c r="A118" s="11" t="s">
        <v>507</v>
      </c>
      <c r="B118" s="4" t="s">
        <v>508</v>
      </c>
      <c r="C118" s="79"/>
      <c r="D118" s="79"/>
      <c r="E118" s="79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9"/>
      <c r="X118" s="19"/>
    </row>
    <row r="119" spans="1:24" ht="15">
      <c r="A119" s="33" t="s">
        <v>680</v>
      </c>
      <c r="B119" s="4" t="s">
        <v>509</v>
      </c>
      <c r="C119" s="81"/>
      <c r="D119" s="81"/>
      <c r="E119" s="8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19"/>
      <c r="X119" s="19"/>
    </row>
    <row r="120" spans="1:24" ht="15">
      <c r="A120" s="33" t="s">
        <v>649</v>
      </c>
      <c r="B120" s="4" t="s">
        <v>510</v>
      </c>
      <c r="C120" s="81"/>
      <c r="D120" s="81"/>
      <c r="E120" s="8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19"/>
      <c r="X120" s="19"/>
    </row>
    <row r="121" spans="1:24" ht="15">
      <c r="A121" s="34" t="s">
        <v>650</v>
      </c>
      <c r="B121" s="35" t="s">
        <v>511</v>
      </c>
      <c r="C121" s="84">
        <f>SUM(C117:C120)</f>
        <v>0</v>
      </c>
      <c r="D121" s="82"/>
      <c r="E121" s="8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19"/>
      <c r="X121" s="19"/>
    </row>
    <row r="122" spans="1:24" ht="15">
      <c r="A122" s="11" t="s">
        <v>512</v>
      </c>
      <c r="B122" s="4" t="s">
        <v>513</v>
      </c>
      <c r="C122" s="79"/>
      <c r="D122" s="79"/>
      <c r="E122" s="79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9"/>
      <c r="X122" s="19"/>
    </row>
    <row r="123" spans="1:24" ht="15.75">
      <c r="A123" s="36" t="s">
        <v>684</v>
      </c>
      <c r="B123" s="37" t="s">
        <v>514</v>
      </c>
      <c r="C123" s="84">
        <f>C116+C121+C122</f>
        <v>54046</v>
      </c>
      <c r="D123" s="84">
        <f>D116+D121+D122</f>
        <v>55479</v>
      </c>
      <c r="E123" s="84">
        <f>E116+E121+E122</f>
        <v>54804</v>
      </c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19"/>
      <c r="X123" s="19"/>
    </row>
    <row r="124" spans="1:24" ht="15.75">
      <c r="A124" s="39" t="s">
        <v>720</v>
      </c>
      <c r="B124" s="40"/>
      <c r="C124" s="74">
        <f>C100+C123</f>
        <v>188749</v>
      </c>
      <c r="D124" s="74">
        <f>D100+D123</f>
        <v>286759</v>
      </c>
      <c r="E124" s="74">
        <f>E100+E123</f>
        <v>240374</v>
      </c>
      <c r="F124" s="75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2:24" ht="15">
      <c r="B125" s="19"/>
      <c r="C125" s="19"/>
      <c r="D125" s="75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2:24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2:24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2:24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2:24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2:24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2:24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2:24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2:24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2:24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2:24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2:24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2:24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2:24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2:24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2:24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2:24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2:24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2:24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2:24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spans="2:24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2:24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2:24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spans="2:24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</row>
    <row r="149" spans="2:24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</row>
    <row r="150" spans="2:24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spans="2:24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2:24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2:24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2:24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2:24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2:24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2:24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2:24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2:24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2:24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2:24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spans="2:24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2:24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2:24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2:24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</row>
    <row r="166" spans="2:24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</row>
    <row r="167" spans="2:24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spans="2:24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spans="2:24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spans="2:24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</row>
    <row r="171" spans="2:24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2:24" ht="1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</row>
    <row r="173" spans="2:24" ht="1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</row>
  </sheetData>
  <sheetProtection/>
  <mergeCells count="2"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Körjegyzőség</cp:lastModifiedBy>
  <cp:lastPrinted>2019-06-04T08:28:25Z</cp:lastPrinted>
  <dcterms:created xsi:type="dcterms:W3CDTF">2014-01-03T21:48:14Z</dcterms:created>
  <dcterms:modified xsi:type="dcterms:W3CDTF">2019-06-04T09:42:15Z</dcterms:modified>
  <cp:category/>
  <cp:version/>
  <cp:contentType/>
  <cp:contentStatus/>
</cp:coreProperties>
</file>