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4175" windowHeight="7875"/>
  </bookViews>
  <sheets>
    <sheet name="indoklás" sheetId="1" r:id="rId1"/>
  </sheets>
  <calcPr calcId="125725"/>
</workbook>
</file>

<file path=xl/calcChain.xml><?xml version="1.0" encoding="utf-8"?>
<calcChain xmlns="http://schemas.openxmlformats.org/spreadsheetml/2006/main">
  <c r="H207" i="1"/>
  <c r="H531"/>
  <c r="H439"/>
  <c r="F538"/>
  <c r="F537"/>
  <c r="F535"/>
  <c r="F534"/>
  <c r="F533"/>
  <c r="F536" s="1"/>
  <c r="F531"/>
  <c r="F520"/>
  <c r="F519"/>
  <c r="F499"/>
  <c r="F507" s="1"/>
  <c r="F486"/>
  <c r="F481"/>
  <c r="F439"/>
  <c r="F441" s="1"/>
  <c r="F428"/>
  <c r="F482" s="1"/>
  <c r="F487" s="1"/>
  <c r="F412"/>
  <c r="F413" s="1"/>
  <c r="F393"/>
  <c r="F394" s="1"/>
  <c r="F379"/>
  <c r="F382" s="1"/>
  <c r="F366"/>
  <c r="F372" s="1"/>
  <c r="F350"/>
  <c r="F354" s="1"/>
  <c r="F340"/>
  <c r="F321"/>
  <c r="F310"/>
  <c r="F311" s="1"/>
  <c r="F312" s="1"/>
  <c r="F283"/>
  <c r="F284" s="1"/>
  <c r="F270"/>
  <c r="F271" s="1"/>
  <c r="F238"/>
  <c r="F231"/>
  <c r="F205"/>
  <c r="F203"/>
  <c r="F201"/>
  <c r="F199"/>
  <c r="F209" s="1"/>
  <c r="F198"/>
  <c r="F183"/>
  <c r="F184" s="1"/>
  <c r="F168"/>
  <c r="F160"/>
  <c r="F121"/>
  <c r="F123" s="1"/>
  <c r="F114"/>
  <c r="F98"/>
  <c r="F99" s="1"/>
  <c r="F79"/>
  <c r="F80" s="1"/>
  <c r="F78"/>
  <c r="F81" s="1"/>
  <c r="F82" s="1"/>
  <c r="F68"/>
  <c r="F69" s="1"/>
  <c r="F57"/>
  <c r="F58" s="1"/>
  <c r="F46"/>
  <c r="F44"/>
  <c r="F33"/>
  <c r="F28"/>
  <c r="F22"/>
  <c r="F6"/>
  <c r="F25" s="1"/>
  <c r="F50" s="1"/>
  <c r="F522" s="1"/>
  <c r="H499"/>
  <c r="H57"/>
  <c r="F330"/>
  <c r="H441"/>
  <c r="H428"/>
  <c r="H121"/>
  <c r="H79"/>
  <c r="H80" s="1"/>
  <c r="H78"/>
  <c r="H486"/>
  <c r="H534"/>
  <c r="H533"/>
  <c r="H198"/>
  <c r="H379"/>
  <c r="H350"/>
  <c r="H168"/>
  <c r="H160"/>
  <c r="H123"/>
  <c r="H114"/>
  <c r="F526" l="1"/>
  <c r="F527"/>
  <c r="F528"/>
  <c r="F518"/>
  <c r="F529"/>
  <c r="F530"/>
  <c r="F532"/>
  <c r="F539" s="1"/>
  <c r="F232"/>
  <c r="F161"/>
  <c r="F170" s="1"/>
  <c r="H81"/>
  <c r="H82" s="1"/>
  <c r="H161"/>
  <c r="F243" l="1"/>
  <c r="F517"/>
  <c r="F521" s="1"/>
  <c r="H170"/>
  <c r="H538"/>
  <c r="H537"/>
  <c r="H535"/>
  <c r="H520"/>
  <c r="H519"/>
  <c r="H530"/>
  <c r="H507"/>
  <c r="H536" l="1"/>
  <c r="H481"/>
  <c r="H526"/>
  <c r="H412"/>
  <c r="H413"/>
  <c r="H393"/>
  <c r="H394" s="1"/>
  <c r="H382"/>
  <c r="H366"/>
  <c r="H529" s="1"/>
  <c r="H372"/>
  <c r="H354"/>
  <c r="H340"/>
  <c r="H330"/>
  <c r="H321"/>
  <c r="H310"/>
  <c r="H311" s="1"/>
  <c r="H312" s="1"/>
  <c r="H482" l="1"/>
  <c r="H487" s="1"/>
  <c r="H283"/>
  <c r="H284" s="1"/>
  <c r="H270"/>
  <c r="H271" s="1"/>
  <c r="H238"/>
  <c r="H231"/>
  <c r="H183"/>
  <c r="H184" s="1"/>
  <c r="H98"/>
  <c r="H68"/>
  <c r="H518" s="1"/>
  <c r="H46"/>
  <c r="H44"/>
  <c r="H33"/>
  <c r="H28"/>
  <c r="H69" l="1"/>
  <c r="H528"/>
  <c r="H58"/>
  <c r="H99"/>
  <c r="H209"/>
  <c r="H527" s="1"/>
  <c r="H6"/>
  <c r="H232"/>
  <c r="H517" s="1"/>
  <c r="H22"/>
  <c r="H25"/>
  <c r="H50" s="1"/>
  <c r="H532" l="1"/>
  <c r="H539" s="1"/>
  <c r="H522"/>
  <c r="H243"/>
  <c r="H521"/>
</calcChain>
</file>

<file path=xl/sharedStrings.xml><?xml version="1.0" encoding="utf-8"?>
<sst xmlns="http://schemas.openxmlformats.org/spreadsheetml/2006/main" count="460" uniqueCount="245">
  <si>
    <t>Megnevezés</t>
  </si>
  <si>
    <t>Normatív állami hozzájárulás</t>
  </si>
  <si>
    <t>Bevételek mindösszesen:</t>
  </si>
  <si>
    <t>Település-üzemeltetési,igazgatási és sportfeladat</t>
  </si>
  <si>
    <t>Lakott külterülettel kapcsolatos feladatok</t>
  </si>
  <si>
    <t>Helyben maradó SZJA.</t>
  </si>
  <si>
    <t>Jövedelemdifferenciálódás mérséklése</t>
  </si>
  <si>
    <t>Pénzbeli szociális juttatások</t>
  </si>
  <si>
    <t>Szociális étkeztetés</t>
  </si>
  <si>
    <t>Közoktatási alaphozzájárulás Óvoda</t>
  </si>
  <si>
    <t>Kedvezményes óvodai étkeztetés</t>
  </si>
  <si>
    <t>Önkormányzatokat megillető SZJA.</t>
  </si>
  <si>
    <t>Állami hozzájárulások összesen:</t>
  </si>
  <si>
    <t>Sajátos nevelési igényű gyermekek nevelése</t>
  </si>
  <si>
    <t>Kisebbségi nevelés-oktatás</t>
  </si>
  <si>
    <t>Állományba nem tartozók megbízási díja</t>
  </si>
  <si>
    <t>Személyi juttatások összesen:</t>
  </si>
  <si>
    <t>Nyugdijbiztosítási járulék</t>
  </si>
  <si>
    <t xml:space="preserve">bér 24 %-a </t>
  </si>
  <si>
    <t xml:space="preserve">Természetbeni egészségbiztosítási járulék </t>
  </si>
  <si>
    <t>Pénzbeli egészségbiztosítási járulék</t>
  </si>
  <si>
    <t>bér 0,5 %-a</t>
  </si>
  <si>
    <t>Munkaadói járulék</t>
  </si>
  <si>
    <t>Egészségügyi hozzájárulás</t>
  </si>
  <si>
    <t>Munkaadót terhelő járulékok:</t>
  </si>
  <si>
    <t>Irodaszer,nyomtatvány beszerzés</t>
  </si>
  <si>
    <t>Folyóirat beszerzés</t>
  </si>
  <si>
    <t>Hajtó- és kenőanyag beszerzés</t>
  </si>
  <si>
    <t>Kisértékű tárgyi eszköz,szellemi termék beszerzés</t>
  </si>
  <si>
    <t>bútorok,textiliák,egyéb berend.,szám.tech.eszk.</t>
  </si>
  <si>
    <t>Egyéb anyag beszerzés</t>
  </si>
  <si>
    <t>Nem adatátviteli célú távközlési díjak</t>
  </si>
  <si>
    <t>Szállítási szolgáltatások</t>
  </si>
  <si>
    <t>Gázenergia szolgáltatás</t>
  </si>
  <si>
    <t>Villamosenergia szolgáltatás</t>
  </si>
  <si>
    <t>Víz- és csatornadíjak</t>
  </si>
  <si>
    <t>Karbantartási,kisjavítási szolgáltatások</t>
  </si>
  <si>
    <t>berendezések karbantartása szükség szerint</t>
  </si>
  <si>
    <t>Egyéb üzemeltetési,fenntartási szolgáltatások</t>
  </si>
  <si>
    <t>Vásárolt termékek és szolgáltatások ÁFA-ja</t>
  </si>
  <si>
    <t>Különféle adók,díjak,egyéb befizetések</t>
  </si>
  <si>
    <t>Dologi és egyéb folyó kiadások összesen:</t>
  </si>
  <si>
    <t>Működési kiadások összesen:</t>
  </si>
  <si>
    <t>Felújítási ÁFA</t>
  </si>
  <si>
    <t>Felhalmozási kiadások összesen:</t>
  </si>
  <si>
    <t>Kiadások mindösszesen:</t>
  </si>
  <si>
    <t>Központosított állami hozzájárulás bérintézkedésre</t>
  </si>
  <si>
    <t>Igazgatási szolgáltatási díjbevétel</t>
  </si>
  <si>
    <t>Egyéb saját bevétel</t>
  </si>
  <si>
    <t>bérleti díjak</t>
  </si>
  <si>
    <t>Hozam- és kamatbevétel</t>
  </si>
  <si>
    <t>Gépjárműadó</t>
  </si>
  <si>
    <t>Helyi adók</t>
  </si>
  <si>
    <t>Magánszemélyek kommunális adója</t>
  </si>
  <si>
    <t>Idegenforgalmi adó tartózkodás után</t>
  </si>
  <si>
    <t>Termőföld bérbeadásból származó SZJA.</t>
  </si>
  <si>
    <t>Talajterhelési díj</t>
  </si>
  <si>
    <t>Helyi adókhoz kapcsolódó bírság és egyéb sajátos</t>
  </si>
  <si>
    <t>Tám.értékű műk.bevétel fejezeti kezelési előir.</t>
  </si>
  <si>
    <t>Kölcsönök visszatérülése ÁHT.kívülről</t>
  </si>
  <si>
    <t>lakosságnak korábban nyújtott kölcsönök tér.</t>
  </si>
  <si>
    <t>Osztalékok,koncessziós díjak</t>
  </si>
  <si>
    <t>Előző évi pénzmaradvány igénybevétele</t>
  </si>
  <si>
    <t>Egyes jövedelempótló támogatások kiegészítése</t>
  </si>
  <si>
    <t>Felhalmozási célú kölcsönök nyújtása lakosságnak</t>
  </si>
  <si>
    <t>Egyéb építmények vásárlása,létesítése</t>
  </si>
  <si>
    <t>Intézményi beruházási ÁFA</t>
  </si>
  <si>
    <t xml:space="preserve">karbantart.-,egyéb any. bázis  </t>
  </si>
  <si>
    <t xml:space="preserve">bázis </t>
  </si>
  <si>
    <t>szükség szerint bázis</t>
  </si>
  <si>
    <t>Állományba nem tartozók tiszteletdíja</t>
  </si>
  <si>
    <t>internet és ADSL ,üzletviteli szolgáltatás</t>
  </si>
  <si>
    <t>Pénzügyi szolgáltatások kiadásai</t>
  </si>
  <si>
    <t xml:space="preserve">beszerzések, szolg. felszám.forg.adója bázis </t>
  </si>
  <si>
    <t>Reprezentáció kiadásai</t>
  </si>
  <si>
    <t>Működési tartalékok</t>
  </si>
  <si>
    <t>Felhalmozási tartalék</t>
  </si>
  <si>
    <t>árkolás,vízelvezetés szükség szerint bázis</t>
  </si>
  <si>
    <t>Részmunkaidős egyéb bérrendsz.tart.munkabére</t>
  </si>
  <si>
    <t>Egyéb gép,berend.,felszerelés vásárlása</t>
  </si>
  <si>
    <t>Működési kiadás non-profit szervezeteknek</t>
  </si>
  <si>
    <t>Közalapítvány támogatása</t>
  </si>
  <si>
    <t>Természet és vagyonvédelmi Egyesület támogatás</t>
  </si>
  <si>
    <t>egyéb támogatás</t>
  </si>
  <si>
    <t>bázis</t>
  </si>
  <si>
    <t>Részmunkaidős közalkalmazott rendszeres szem.</t>
  </si>
  <si>
    <t>beszerzések,szolgáltatások forg.adója</t>
  </si>
  <si>
    <t>kéményseprés,</t>
  </si>
  <si>
    <t>Vásárolt közszolgáltatások</t>
  </si>
  <si>
    <t>Működési célú pénzeszköz átadás vállalkozásnak</t>
  </si>
  <si>
    <t>Társadalom-,szoc.pol. és egyéb juttatások</t>
  </si>
  <si>
    <t xml:space="preserve">Rászorultságtól függő kedvezmények </t>
  </si>
  <si>
    <t>Kereső tevékenység mellett foly.rendszeres szoc.</t>
  </si>
  <si>
    <t>Rendkívüli gyermekvédelmi támogatás</t>
  </si>
  <si>
    <t>Egyéb építmények felújítása</t>
  </si>
  <si>
    <t>Egyéb kommunikációs szolgáltatások</t>
  </si>
  <si>
    <t>Egyéb bérleti és lízingdíjak</t>
  </si>
  <si>
    <t>Reprezentáció</t>
  </si>
  <si>
    <t xml:space="preserve">Támogatásértékű működési kiadás helyi önk. </t>
  </si>
  <si>
    <t>Óvodai ellátás</t>
  </si>
  <si>
    <t>Óvodások szervezett étkeztetése</t>
  </si>
  <si>
    <t>Iskolai ellátás</t>
  </si>
  <si>
    <t>Iskolások szervezett étkeztetése</t>
  </si>
  <si>
    <t>Iskola napközi</t>
  </si>
  <si>
    <t>Kiadások összesen</t>
  </si>
  <si>
    <t>képviselők 5.000 Ft*12*5 fő</t>
  </si>
  <si>
    <t>Egyéb gép,berendezés,felszerelés vásárlás</t>
  </si>
  <si>
    <t>Felújítási kiadások összesen:</t>
  </si>
  <si>
    <t>Beruházási kiadások összesen:</t>
  </si>
  <si>
    <t>Társadalom,szoc.pol.,egyéb juttatások</t>
  </si>
  <si>
    <t xml:space="preserve">Működési célú pénzeszköz átadás </t>
  </si>
  <si>
    <t>Háziorvosi szolgálat</t>
  </si>
  <si>
    <t>Vízkárelhárítás</t>
  </si>
  <si>
    <t>Felhalmozási kiadások összesen</t>
  </si>
  <si>
    <t xml:space="preserve">Támogatásértékű működési kiadás kistérségi társ. </t>
  </si>
  <si>
    <t xml:space="preserve">Ped. szakvizsga és továbbképz. </t>
  </si>
  <si>
    <t>bér 1,5 %-a</t>
  </si>
  <si>
    <t>Egyéb bérrendszerbe tartozók munkabére</t>
  </si>
  <si>
    <t>bér 1 %-a</t>
  </si>
  <si>
    <t>Egyéb különféle dologi kiadások</t>
  </si>
  <si>
    <t>internet és ADSL ,foglalkoztatáseü.,rendezvény díjak</t>
  </si>
  <si>
    <t xml:space="preserve">Köztemetés bázis </t>
  </si>
  <si>
    <t>polgármester 173.925 Ft * 12 hó</t>
  </si>
  <si>
    <t>Egyéb készlet beszerzés</t>
  </si>
  <si>
    <t>Egyéb bérrendszerbe tartozók költségtérítése</t>
  </si>
  <si>
    <t>Lakásépítés,vásárlás,felújítás támogatása</t>
  </si>
  <si>
    <t>Helyi közutak,hidak létesítése</t>
  </si>
  <si>
    <t>Közutak,hidak üzemeltetése,fenntartása</t>
  </si>
  <si>
    <t>Önkormányzati igazgatási tevékenység</t>
  </si>
  <si>
    <t>Város- és községgazdálkodási szolgáltatás</t>
  </si>
  <si>
    <t>Köztemető fenntartási feladatok</t>
  </si>
  <si>
    <t>Közvilágítási feladatok</t>
  </si>
  <si>
    <t>Rendszeres szociális pénzbeli ellátások</t>
  </si>
  <si>
    <t>Munkanélküli ellátások</t>
  </si>
  <si>
    <t>Eseti pénzbeli szociális ellátások</t>
  </si>
  <si>
    <t>Eseti pénzbeli gyermekvédelmi támogatás</t>
  </si>
  <si>
    <t>Szennyvizelvezetés- és kezelés</t>
  </si>
  <si>
    <t>Települési hulladék kezelése,köztisztasági tevékenység</t>
  </si>
  <si>
    <t>Egyéb szórakoztatási és kulturális tevékenység</t>
  </si>
  <si>
    <t>Munkaruha,védőruha beszerzés</t>
  </si>
  <si>
    <t>közfoglalkoztatottak védőruha</t>
  </si>
  <si>
    <t>egyéb felszerelés bázis</t>
  </si>
  <si>
    <t>Karbantartási, kisjavítási szolgáltatások</t>
  </si>
  <si>
    <t>Karbantartási, kisjavítási szolgáltatás</t>
  </si>
  <si>
    <t>Egyéb önkormányzati eseti pénzbeli ellátások</t>
  </si>
  <si>
    <t>1 fő 6 órás</t>
  </si>
  <si>
    <t>Továbbszámlázott szolgáltatás</t>
  </si>
  <si>
    <t>söröző vízdij bázis 57.000 Ft</t>
  </si>
  <si>
    <t xml:space="preserve">Tám.értékű felhalm. bevétel fejezeti kez.előirányz.  </t>
  </si>
  <si>
    <t>IKSZT.pályázat</t>
  </si>
  <si>
    <t>Tám.értékű műk.bev.központi ktgv.</t>
  </si>
  <si>
    <t>Szociális hozzájárulási adó</t>
  </si>
  <si>
    <t>Hosszabb idejű közfoglalkoztatás</t>
  </si>
  <si>
    <t>CKÖ iroda bérleti díja</t>
  </si>
  <si>
    <t xml:space="preserve">pályázati díjak,egyéb bázis </t>
  </si>
  <si>
    <t xml:space="preserve">biztosítás,egyéb díjak bázis  </t>
  </si>
  <si>
    <t xml:space="preserve">kaszálásokhoz bázis </t>
  </si>
  <si>
    <t xml:space="preserve">karbantart. any.,egyébany. bázis </t>
  </si>
  <si>
    <t>beszerz., szolg. felszám.forg.adója bázis 143.000 Ft</t>
  </si>
  <si>
    <t>Aktív korúak rendszeres szociális segélye</t>
  </si>
  <si>
    <t>Közalkalmazott rendszeres szem.juttatása</t>
  </si>
  <si>
    <t>1 fő 8 órás</t>
  </si>
  <si>
    <t>százalékos bázis 58.000 Ft</t>
  </si>
  <si>
    <t>bér 27 %-a</t>
  </si>
  <si>
    <t>szakmai kiadványok bázis 4.000 Ft</t>
  </si>
  <si>
    <t>bázis 26.000 Ft</t>
  </si>
  <si>
    <t>parkoló építés</t>
  </si>
  <si>
    <t>udvar felújítása</t>
  </si>
  <si>
    <t>Út építés</t>
  </si>
  <si>
    <t>Önkormányzati hivatal működésének támogatása</t>
  </si>
  <si>
    <t>Egyéb kötelező önkormányzati felad.tám.</t>
  </si>
  <si>
    <t>közfoglalkoztatás 3 fő,6 órás,10 hónap</t>
  </si>
  <si>
    <t>Tám.értékű műk.bevétel elk.áll.alap.(közfogl.)</t>
  </si>
  <si>
    <t>Foglalkoztatást helyettesítő támogatás</t>
  </si>
  <si>
    <t>víz-, szennyvíz bázis 4.000 Ft</t>
  </si>
  <si>
    <t xml:space="preserve">közlönyök,szakmai kiadványok bázis </t>
  </si>
  <si>
    <t xml:space="preserve">bázis  </t>
  </si>
  <si>
    <t>Belföldi kiküldetés</t>
  </si>
  <si>
    <t>tűzoltókész ell.,egyéb szolg.bázis</t>
  </si>
  <si>
    <t>fűnyíró,egyéb felszerelés bázis 20.000 Ft</t>
  </si>
  <si>
    <t>tisztítószer,karbantart.-,egyéb any. bázis  73.000 Ft</t>
  </si>
  <si>
    <t>bázis 42.000 Ft</t>
  </si>
  <si>
    <t>telefon forgalmi díjak bázis 60.000 Ft</t>
  </si>
  <si>
    <t>bázis 27.000 Ft</t>
  </si>
  <si>
    <t>bázis 209.000 Ft</t>
  </si>
  <si>
    <t>víz-,szennyvíz bázis 61.000 Ft</t>
  </si>
  <si>
    <t>bázis 108.000 Ft</t>
  </si>
  <si>
    <t>tűzoltókész ell.,egyéb szolg.bázis 285.000 Ft</t>
  </si>
  <si>
    <t>rendezvények bázis 245.000 Ft</t>
  </si>
  <si>
    <t xml:space="preserve">beszerzések,szolgáltatások forg.adója bázis </t>
  </si>
  <si>
    <t>érdekeltségi hozzájárulás ,egyéb bázis 76.000Ft</t>
  </si>
  <si>
    <t>Könyvtári, közművelődési feladatok</t>
  </si>
  <si>
    <t xml:space="preserve">2013. évi terv </t>
  </si>
  <si>
    <t>kamera rendszer</t>
  </si>
  <si>
    <t xml:space="preserve">számítógép </t>
  </si>
  <si>
    <t>Kistérségi Társulás (házi gondozás)</t>
  </si>
  <si>
    <t>6.számú melléklet</t>
  </si>
  <si>
    <t>Bókaháza Község Önkormányzatának 2014. évi költségvetése</t>
  </si>
  <si>
    <t xml:space="preserve">2014. évi terv </t>
  </si>
  <si>
    <t>Kistelepülések szociális feladatainak támogatása</t>
  </si>
  <si>
    <t>Üdülőhelyi feladatok támogatása</t>
  </si>
  <si>
    <t>egyéb sajátos bevételek</t>
  </si>
  <si>
    <t>Irodaszer,nyomtatvány,stb. bázis 19.000 Ft</t>
  </si>
  <si>
    <t>tisztítószer,karbantart.-,egyéb any. bázis 22.000 Ft</t>
  </si>
  <si>
    <t>telefon forgalmi díjak bázis 76.000 Ft</t>
  </si>
  <si>
    <t>tűzoltókész ell.,egyéb szolg.bázis 189.000 Ft</t>
  </si>
  <si>
    <t>bankszámlához kapcsolódó jut. bázis 298.000 Ft</t>
  </si>
  <si>
    <t xml:space="preserve">beszerzések, szolg. felszám.forg.a. bázis 65.000 Ft </t>
  </si>
  <si>
    <t>bázis 33.000 Ft</t>
  </si>
  <si>
    <t>hirdetési,biztosítási díjak bázis 65.000 Ft</t>
  </si>
  <si>
    <t>kaszálásokhoz bázis 94.000 Ft</t>
  </si>
  <si>
    <t>karbantart. any.,szerszámok,egyéb bázis 302.000 Ft</t>
  </si>
  <si>
    <t>Villamosenergia szolgáltatások</t>
  </si>
  <si>
    <t>bázis 61.000 Ft</t>
  </si>
  <si>
    <t>bázis 31.000 Ft</t>
  </si>
  <si>
    <t>beszerz., szolg. felszám.forg.adója bázis 126.000 Ft</t>
  </si>
  <si>
    <t>bázis 4.000 Ft</t>
  </si>
  <si>
    <t>víz-, 14.000 Ft</t>
  </si>
  <si>
    <t>beszerz., szolg. felszám.forg.adója bázis 5.000 Ft</t>
  </si>
  <si>
    <t>bázis 254.000 Ft</t>
  </si>
  <si>
    <t>bázis 110.000 Ft</t>
  </si>
  <si>
    <t>tisztítószer,karbantart.-,egyéb any. bázis  12.000 Ft</t>
  </si>
  <si>
    <t xml:space="preserve">bázis 132.000 Ft </t>
  </si>
  <si>
    <t>bázis 18.000 Ft</t>
  </si>
  <si>
    <t>víz-, szennyvíz 72.000 Ft</t>
  </si>
  <si>
    <t>ügyeleti díj bázis 229.000 Ft</t>
  </si>
  <si>
    <t>beszerzések,szolgáltatások forg.adója 63.000 Ft</t>
  </si>
  <si>
    <t>rezsi támogatás bázis 270.000 Ft</t>
  </si>
  <si>
    <t>Normatív lakásfenntartási tám.1.414.000Ft</t>
  </si>
  <si>
    <t>bázis 24.000 Ft</t>
  </si>
  <si>
    <t>Közgyógyellátás bázis 242.000 Ft</t>
  </si>
  <si>
    <t>bázis 140.000Ft</t>
  </si>
  <si>
    <t>Önkormányzati segélyek</t>
  </si>
  <si>
    <t xml:space="preserve">szennyvizhálózat felújítás bázis </t>
  </si>
  <si>
    <t>bázis  (Zalaispa )397.000 Ft</t>
  </si>
  <si>
    <t>szemétszállítás bázis 888.000 Ft</t>
  </si>
  <si>
    <t>Jubileumi jutalom</t>
  </si>
  <si>
    <t>megbízási díjak (+Gyöngyszem)</t>
  </si>
  <si>
    <t>Irodaszer,nyomtatvány,stb. bázis 88.000 Ft</t>
  </si>
  <si>
    <t>"Gyöngyszem" pályázat</t>
  </si>
  <si>
    <t>Intézményi Társulásnak és Közös Önkormányzati Hivatalnak átadott</t>
  </si>
  <si>
    <t>Közös Önkormányzati Hivatal</t>
  </si>
  <si>
    <t>Szennyvíz támogatás átadás</t>
  </si>
  <si>
    <t>50.750 Ftx 12 hó</t>
  </si>
  <si>
    <t>tájház pályázati önrész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</si>
</sst>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/>
    <xf numFmtId="0" fontId="2" fillId="0" borderId="0" xfId="0" applyFont="1" applyFill="1" applyBorder="1" applyAlignment="1"/>
    <xf numFmtId="0" fontId="1" fillId="0" borderId="0" xfId="0" applyFont="1" applyAlignment="1"/>
    <xf numFmtId="3" fontId="1" fillId="0" borderId="0" xfId="0" applyNumberFormat="1" applyFont="1" applyBorder="1" applyAlignment="1"/>
    <xf numFmtId="0" fontId="1" fillId="0" borderId="0" xfId="0" applyFont="1" applyBorder="1" applyAlignment="1"/>
    <xf numFmtId="0" fontId="1" fillId="0" borderId="18" xfId="0" applyFont="1" applyBorder="1" applyAlignment="1">
      <alignment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3" fontId="0" fillId="0" borderId="0" xfId="0" applyNumberFormat="1"/>
    <xf numFmtId="0" fontId="1" fillId="0" borderId="32" xfId="0" applyFont="1" applyBorder="1" applyAlignment="1">
      <alignment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4" xfId="0" applyFont="1" applyBorder="1" applyAlignment="1"/>
    <xf numFmtId="0" fontId="1" fillId="0" borderId="6" xfId="0" applyFont="1" applyBorder="1" applyAlignment="1"/>
    <xf numFmtId="3" fontId="1" fillId="0" borderId="4" xfId="0" applyNumberFormat="1" applyFont="1" applyBorder="1" applyAlignment="1"/>
    <xf numFmtId="3" fontId="1" fillId="0" borderId="6" xfId="0" applyNumberFormat="1" applyFont="1" applyBorder="1" applyAlignment="1"/>
    <xf numFmtId="3" fontId="0" fillId="0" borderId="1" xfId="0" applyNumberFormat="1" applyBorder="1" applyAlignment="1"/>
    <xf numFmtId="0" fontId="2" fillId="0" borderId="9" xfId="0" applyFont="1" applyFill="1" applyBorder="1" applyAlignment="1"/>
    <xf numFmtId="0" fontId="1" fillId="0" borderId="10" xfId="0" applyFont="1" applyBorder="1" applyAlignment="1"/>
    <xf numFmtId="0" fontId="1" fillId="0" borderId="29" xfId="0" applyFont="1" applyBorder="1" applyAlignment="1"/>
    <xf numFmtId="3" fontId="1" fillId="0" borderId="28" xfId="0" applyNumberFormat="1" applyFont="1" applyBorder="1" applyAlignment="1"/>
    <xf numFmtId="0" fontId="0" fillId="0" borderId="29" xfId="0" applyBorder="1" applyAlignment="1"/>
    <xf numFmtId="0" fontId="2" fillId="0" borderId="31" xfId="0" applyFont="1" applyFill="1" applyBorder="1" applyAlignment="1"/>
    <xf numFmtId="0" fontId="0" fillId="0" borderId="31" xfId="0" applyBorder="1" applyAlignment="1"/>
    <xf numFmtId="3" fontId="1" fillId="0" borderId="31" xfId="0" applyNumberFormat="1" applyFont="1" applyBorder="1" applyAlignment="1"/>
    <xf numFmtId="0" fontId="1" fillId="0" borderId="31" xfId="0" applyFont="1" applyBorder="1" applyAlignment="1"/>
    <xf numFmtId="0" fontId="2" fillId="0" borderId="1" xfId="0" applyFont="1" applyFill="1" applyBorder="1" applyAlignment="1"/>
    <xf numFmtId="3" fontId="1" fillId="0" borderId="1" xfId="0" applyNumberFormat="1" applyFont="1" applyBorder="1" applyAlignment="1"/>
    <xf numFmtId="0" fontId="2" fillId="0" borderId="10" xfId="0" applyFont="1" applyFill="1" applyBorder="1" applyAlignment="1"/>
    <xf numFmtId="3" fontId="1" fillId="0" borderId="11" xfId="0" applyNumberFormat="1" applyFont="1" applyBorder="1" applyAlignment="1"/>
    <xf numFmtId="0" fontId="1" fillId="0" borderId="11" xfId="0" applyFont="1" applyBorder="1" applyAlignment="1"/>
    <xf numFmtId="3" fontId="0" fillId="0" borderId="4" xfId="0" applyNumberFormat="1" applyFont="1" applyBorder="1" applyAlignment="1"/>
    <xf numFmtId="3" fontId="0" fillId="0" borderId="6" xfId="0" applyNumberFormat="1" applyFont="1" applyBorder="1" applyAlignment="1"/>
    <xf numFmtId="0" fontId="3" fillId="0" borderId="33" xfId="0" applyFont="1" applyFill="1" applyBorder="1" applyAlignment="1"/>
    <xf numFmtId="0" fontId="0" fillId="0" borderId="33" xfId="0" applyBorder="1" applyAlignment="1"/>
    <xf numFmtId="3" fontId="1" fillId="0" borderId="21" xfId="0" applyNumberFormat="1" applyFont="1" applyBorder="1" applyAlignment="1"/>
    <xf numFmtId="0" fontId="1" fillId="0" borderId="21" xfId="0" applyFont="1" applyBorder="1" applyAlignment="1"/>
    <xf numFmtId="0" fontId="2" fillId="0" borderId="21" xfId="0" applyFont="1" applyFill="1" applyBorder="1" applyAlignment="1"/>
    <xf numFmtId="0" fontId="1" fillId="0" borderId="0" xfId="0" applyFont="1" applyAlignme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5" xfId="0" applyFont="1" applyFill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0" fillId="0" borderId="4" xfId="0" applyFont="1" applyBorder="1" applyAlignment="1"/>
    <xf numFmtId="0" fontId="0" fillId="0" borderId="6" xfId="0" applyFont="1" applyBorder="1" applyAlignment="1"/>
    <xf numFmtId="0" fontId="0" fillId="0" borderId="4" xfId="0" applyFill="1" applyBorder="1" applyAlignment="1"/>
    <xf numFmtId="0" fontId="0" fillId="0" borderId="5" xfId="0" applyFont="1" applyBorder="1" applyAlignment="1"/>
    <xf numFmtId="3" fontId="0" fillId="0" borderId="4" xfId="0" applyNumberFormat="1" applyBorder="1" applyAlignment="1"/>
    <xf numFmtId="3" fontId="0" fillId="0" borderId="6" xfId="0" applyNumberFormat="1" applyBorder="1" applyAlignment="1"/>
    <xf numFmtId="0" fontId="2" fillId="0" borderId="4" xfId="0" applyFont="1" applyFill="1" applyBorder="1" applyAlignment="1"/>
    <xf numFmtId="0" fontId="2" fillId="0" borderId="5" xfId="0" applyFont="1" applyFill="1" applyBorder="1" applyAlignment="1"/>
    <xf numFmtId="0" fontId="0" fillId="0" borderId="0" xfId="0" applyFill="1" applyBorder="1" applyAlignment="1"/>
    <xf numFmtId="0" fontId="0" fillId="0" borderId="0" xfId="0" applyFont="1" applyFill="1" applyBorder="1" applyAlignment="1"/>
    <xf numFmtId="3" fontId="0" fillId="0" borderId="7" xfId="0" applyNumberFormat="1" applyBorder="1" applyAlignment="1"/>
    <xf numFmtId="0" fontId="0" fillId="0" borderId="18" xfId="0" applyFill="1" applyBorder="1" applyAlignment="1"/>
    <xf numFmtId="0" fontId="0" fillId="0" borderId="19" xfId="0" applyFill="1" applyBorder="1" applyAlignment="1"/>
    <xf numFmtId="3" fontId="0" fillId="0" borderId="28" xfId="0" applyNumberFormat="1" applyFont="1" applyBorder="1" applyAlignment="1"/>
    <xf numFmtId="0" fontId="0" fillId="0" borderId="29" xfId="0" applyFont="1" applyBorder="1" applyAlignment="1"/>
    <xf numFmtId="0" fontId="2" fillId="0" borderId="6" xfId="0" applyFont="1" applyFill="1" applyBorder="1" applyAlignment="1"/>
    <xf numFmtId="0" fontId="0" fillId="0" borderId="9" xfId="0" applyFont="1" applyFill="1" applyBorder="1" applyAlignment="1"/>
    <xf numFmtId="0" fontId="0" fillId="0" borderId="10" xfId="0" applyFont="1" applyBorder="1" applyAlignment="1"/>
    <xf numFmtId="0" fontId="2" fillId="0" borderId="18" xfId="0" applyFont="1" applyFill="1" applyBorder="1" applyAlignment="1"/>
    <xf numFmtId="0" fontId="2" fillId="0" borderId="19" xfId="0" applyFont="1" applyFill="1" applyBorder="1" applyAlignment="1"/>
    <xf numFmtId="3" fontId="1" fillId="0" borderId="20" xfId="0" applyNumberFormat="1" applyFont="1" applyBorder="1" applyAlignment="1"/>
    <xf numFmtId="0" fontId="0" fillId="0" borderId="19" xfId="0" applyBorder="1" applyAlignment="1"/>
    <xf numFmtId="3" fontId="0" fillId="0" borderId="16" xfId="0" applyNumberFormat="1" applyBorder="1" applyAlignment="1"/>
    <xf numFmtId="3" fontId="0" fillId="0" borderId="17" xfId="0" applyNumberFormat="1" applyBorder="1" applyAlignment="1"/>
    <xf numFmtId="0" fontId="0" fillId="0" borderId="5" xfId="0" applyBorder="1" applyAlignment="1"/>
    <xf numFmtId="0" fontId="0" fillId="0" borderId="6" xfId="0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0" fillId="0" borderId="5" xfId="0" applyFill="1" applyBorder="1" applyAlignment="1"/>
    <xf numFmtId="0" fontId="0" fillId="0" borderId="10" xfId="0" applyBorder="1" applyAlignment="1"/>
    <xf numFmtId="3" fontId="1" fillId="0" borderId="29" xfId="0" applyNumberFormat="1" applyFont="1" applyBorder="1" applyAlignment="1"/>
    <xf numFmtId="0" fontId="0" fillId="0" borderId="8" xfId="0" applyFill="1" applyBorder="1" applyAlignment="1"/>
    <xf numFmtId="0" fontId="0" fillId="0" borderId="8" xfId="0" applyFont="1" applyFill="1" applyBorder="1" applyAlignment="1"/>
    <xf numFmtId="3" fontId="0" fillId="0" borderId="20" xfId="0" applyNumberFormat="1" applyBorder="1" applyAlignment="1"/>
    <xf numFmtId="3" fontId="0" fillId="0" borderId="19" xfId="0" applyNumberFormat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3" fontId="0" fillId="0" borderId="15" xfId="0" applyNumberFormat="1" applyBorder="1" applyAlignment="1"/>
    <xf numFmtId="0" fontId="0" fillId="0" borderId="5" xfId="0" applyFont="1" applyFill="1" applyBorder="1" applyAlignment="1"/>
    <xf numFmtId="0" fontId="0" fillId="0" borderId="6" xfId="0" applyFont="1" applyFill="1" applyBorder="1" applyAlignment="1"/>
    <xf numFmtId="0" fontId="0" fillId="0" borderId="4" xfId="0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3" fontId="0" fillId="0" borderId="1" xfId="0" applyNumberFormat="1" applyFont="1" applyBorder="1" applyAlignment="1"/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4" xfId="0" applyFill="1" applyBorder="1" applyAlignment="1"/>
    <xf numFmtId="0" fontId="0" fillId="0" borderId="24" xfId="0" applyFont="1" applyFill="1" applyBorder="1" applyAlignment="1"/>
    <xf numFmtId="0" fontId="0" fillId="0" borderId="17" xfId="0" applyFont="1" applyFill="1" applyBorder="1" applyAlignment="1"/>
    <xf numFmtId="0" fontId="2" fillId="0" borderId="1" xfId="0" applyFont="1" applyBorder="1" applyAlignment="1"/>
    <xf numFmtId="0" fontId="0" fillId="0" borderId="25" xfId="0" applyFill="1" applyBorder="1" applyAlignment="1"/>
    <xf numFmtId="0" fontId="0" fillId="0" borderId="25" xfId="0" applyBorder="1" applyAlignment="1"/>
    <xf numFmtId="0" fontId="0" fillId="0" borderId="26" xfId="0" applyBorder="1" applyAlignment="1"/>
    <xf numFmtId="3" fontId="0" fillId="0" borderId="27" xfId="0" applyNumberFormat="1" applyBorder="1" applyAlignment="1"/>
    <xf numFmtId="3" fontId="0" fillId="0" borderId="26" xfId="0" applyNumberFormat="1" applyBorder="1" applyAlignment="1"/>
    <xf numFmtId="0" fontId="1" fillId="0" borderId="0" xfId="0" applyFont="1" applyFill="1" applyBorder="1" applyAlignment="1"/>
    <xf numFmtId="0" fontId="2" fillId="0" borderId="24" xfId="0" applyFont="1" applyBorder="1" applyAlignment="1">
      <alignment vertical="center"/>
    </xf>
    <xf numFmtId="3" fontId="1" fillId="0" borderId="12" xfId="0" applyNumberFormat="1" applyFont="1" applyBorder="1" applyAlignment="1"/>
    <xf numFmtId="3" fontId="1" fillId="0" borderId="23" xfId="0" applyNumberFormat="1" applyFont="1" applyBorder="1" applyAlignment="1"/>
    <xf numFmtId="3" fontId="1" fillId="0" borderId="22" xfId="0" applyNumberFormat="1" applyFont="1" applyBorder="1" applyAlignment="1"/>
    <xf numFmtId="0" fontId="1" fillId="0" borderId="12" xfId="0" applyFont="1" applyBorder="1" applyAlignment="1"/>
    <xf numFmtId="3" fontId="1" fillId="0" borderId="15" xfId="0" applyNumberFormat="1" applyFont="1" applyBorder="1" applyAlignment="1"/>
    <xf numFmtId="0" fontId="0" fillId="0" borderId="7" xfId="0" applyBorder="1" applyAlignment="1"/>
    <xf numFmtId="0" fontId="3" fillId="0" borderId="4" xfId="0" applyFont="1" applyBorder="1" applyAlignment="1"/>
    <xf numFmtId="0" fontId="3" fillId="0" borderId="4" xfId="0" applyFont="1" applyFill="1" applyBorder="1" applyAlignment="1"/>
    <xf numFmtId="0" fontId="3" fillId="0" borderId="6" xfId="0" applyFont="1" applyFill="1" applyBorder="1" applyAlignment="1"/>
    <xf numFmtId="3" fontId="0" fillId="0" borderId="1" xfId="0" applyNumberFormat="1" applyFill="1" applyBorder="1" applyAlignment="1"/>
    <xf numFmtId="0" fontId="1" fillId="0" borderId="1" xfId="0" applyFont="1" applyBorder="1" applyAlignment="1"/>
    <xf numFmtId="3" fontId="1" fillId="0" borderId="1" xfId="0" applyNumberFormat="1" applyFont="1" applyFill="1" applyBorder="1" applyAlignment="1"/>
    <xf numFmtId="0" fontId="0" fillId="0" borderId="25" xfId="0" applyFont="1" applyBorder="1" applyAlignment="1"/>
    <xf numFmtId="0" fontId="3" fillId="0" borderId="1" xfId="0" applyFont="1" applyFill="1" applyBorder="1" applyAlignment="1"/>
    <xf numFmtId="0" fontId="1" fillId="0" borderId="5" xfId="0" applyFont="1" applyBorder="1" applyAlignment="1"/>
    <xf numFmtId="0" fontId="1" fillId="0" borderId="0" xfId="0" applyFont="1" applyAlignment="1">
      <alignment horizontal="center"/>
    </xf>
    <xf numFmtId="0" fontId="0" fillId="0" borderId="4" xfId="0" applyFont="1" applyFill="1" applyBorder="1" applyAlignment="1"/>
    <xf numFmtId="0" fontId="2" fillId="0" borderId="30" xfId="0" applyFont="1" applyFill="1" applyBorder="1" applyAlignment="1"/>
    <xf numFmtId="3" fontId="1" fillId="0" borderId="30" xfId="0" applyNumberFormat="1" applyFont="1" applyBorder="1" applyAlignment="1"/>
    <xf numFmtId="0" fontId="1" fillId="0" borderId="30" xfId="0" applyFont="1" applyBorder="1" applyAlignment="1"/>
    <xf numFmtId="0" fontId="0" fillId="0" borderId="1" xfId="0" applyBorder="1" applyAlignment="1"/>
    <xf numFmtId="0" fontId="0" fillId="0" borderId="26" xfId="0" applyFont="1" applyBorder="1" applyAlignment="1"/>
    <xf numFmtId="0" fontId="0" fillId="0" borderId="1" xfId="0" applyFill="1" applyBorder="1" applyAlignment="1"/>
    <xf numFmtId="0" fontId="0" fillId="0" borderId="7" xfId="0" applyFill="1" applyBorder="1" applyAlignment="1"/>
    <xf numFmtId="0" fontId="3" fillId="0" borderId="9" xfId="0" applyFont="1" applyFill="1" applyBorder="1" applyAlignment="1"/>
    <xf numFmtId="0" fontId="1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39"/>
  <sheetViews>
    <sheetView tabSelected="1" topLeftCell="A28" workbookViewId="0">
      <selection activeCell="H28" sqref="H28:I28"/>
    </sheetView>
  </sheetViews>
  <sheetFormatPr defaultRowHeight="15"/>
  <sheetData>
    <row r="1" spans="1:11" s="1" customFormat="1">
      <c r="H1" s="1" t="s">
        <v>196</v>
      </c>
    </row>
    <row r="2" spans="1:11">
      <c r="A2" s="131" t="s">
        <v>197</v>
      </c>
      <c r="B2" s="131"/>
      <c r="C2" s="131"/>
      <c r="D2" s="131"/>
      <c r="E2" s="131"/>
      <c r="F2" s="131"/>
      <c r="G2" s="131"/>
      <c r="H2" s="131"/>
      <c r="I2" s="131"/>
    </row>
    <row r="4" spans="1:11" ht="15" customHeight="1">
      <c r="A4" s="45" t="s">
        <v>0</v>
      </c>
      <c r="B4" s="45"/>
      <c r="C4" s="45"/>
      <c r="D4" s="45"/>
      <c r="E4" s="45"/>
      <c r="F4" s="47" t="s">
        <v>192</v>
      </c>
      <c r="G4" s="47"/>
      <c r="H4" s="47" t="s">
        <v>198</v>
      </c>
      <c r="I4" s="47"/>
    </row>
    <row r="5" spans="1:11">
      <c r="A5" s="46"/>
      <c r="B5" s="46"/>
      <c r="C5" s="46"/>
      <c r="D5" s="46"/>
      <c r="E5" s="46"/>
      <c r="F5" s="48"/>
      <c r="G5" s="48"/>
      <c r="H5" s="48"/>
      <c r="I5" s="48"/>
    </row>
    <row r="6" spans="1:11">
      <c r="A6" s="108" t="s">
        <v>1</v>
      </c>
      <c r="B6" s="108"/>
      <c r="C6" s="108"/>
      <c r="D6" s="108"/>
      <c r="E6" s="108"/>
      <c r="F6" s="33">
        <f>SUM(F7:G21)</f>
        <v>17368457</v>
      </c>
      <c r="G6" s="33"/>
      <c r="H6" s="33">
        <f>SUM(H7:I21)</f>
        <v>15888821</v>
      </c>
      <c r="I6" s="33"/>
    </row>
    <row r="7" spans="1:11" s="1" customFormat="1">
      <c r="A7" s="122" t="s">
        <v>3</v>
      </c>
      <c r="B7" s="50"/>
      <c r="C7" s="50"/>
      <c r="D7" s="50"/>
      <c r="E7" s="51"/>
      <c r="F7" s="37">
        <v>1807898</v>
      </c>
      <c r="G7" s="38"/>
      <c r="H7" s="37">
        <v>3292260</v>
      </c>
      <c r="I7" s="38"/>
    </row>
    <row r="8" spans="1:11" s="1" customFormat="1">
      <c r="A8" s="122" t="s">
        <v>169</v>
      </c>
      <c r="B8" s="50"/>
      <c r="C8" s="50"/>
      <c r="D8" s="50"/>
      <c r="E8" s="51"/>
      <c r="F8" s="37">
        <v>4300045</v>
      </c>
      <c r="G8" s="38"/>
      <c r="H8" s="37"/>
      <c r="I8" s="38"/>
    </row>
    <row r="9" spans="1:11" s="1" customFormat="1">
      <c r="A9" s="122" t="s">
        <v>170</v>
      </c>
      <c r="B9" s="50"/>
      <c r="C9" s="50"/>
      <c r="D9" s="50"/>
      <c r="E9" s="51"/>
      <c r="F9" s="37">
        <v>3000000</v>
      </c>
      <c r="G9" s="38"/>
      <c r="H9" s="37">
        <v>4000000</v>
      </c>
      <c r="I9" s="38"/>
    </row>
    <row r="10" spans="1:11" s="1" customFormat="1">
      <c r="A10" s="122" t="s">
        <v>4</v>
      </c>
      <c r="B10" s="50"/>
      <c r="C10" s="50"/>
      <c r="D10" s="50"/>
      <c r="E10" s="51"/>
      <c r="F10" s="37">
        <v>23296</v>
      </c>
      <c r="G10" s="38"/>
      <c r="H10" s="37">
        <v>2572</v>
      </c>
      <c r="I10" s="38"/>
      <c r="K10" s="10"/>
    </row>
    <row r="11" spans="1:11" s="1" customFormat="1">
      <c r="A11" s="122" t="s">
        <v>199</v>
      </c>
      <c r="B11" s="50"/>
      <c r="C11" s="50"/>
      <c r="D11" s="50"/>
      <c r="E11" s="51"/>
      <c r="F11" s="37"/>
      <c r="G11" s="38"/>
      <c r="H11" s="37">
        <v>600000</v>
      </c>
      <c r="I11" s="38"/>
    </row>
    <row r="12" spans="1:11" s="1" customFormat="1">
      <c r="A12" s="122" t="s">
        <v>200</v>
      </c>
      <c r="B12" s="50"/>
      <c r="C12" s="50"/>
      <c r="D12" s="50"/>
      <c r="E12" s="51"/>
      <c r="F12" s="37"/>
      <c r="G12" s="38"/>
      <c r="H12" s="37">
        <v>120600</v>
      </c>
      <c r="I12" s="38"/>
    </row>
    <row r="13" spans="1:11" s="1" customFormat="1">
      <c r="A13" s="122" t="s">
        <v>191</v>
      </c>
      <c r="B13" s="50"/>
      <c r="C13" s="50"/>
      <c r="D13" s="50"/>
      <c r="E13" s="51"/>
      <c r="F13" s="37">
        <v>357960</v>
      </c>
      <c r="G13" s="38"/>
      <c r="H13" s="37">
        <v>362525</v>
      </c>
      <c r="I13" s="38"/>
    </row>
    <row r="14" spans="1:11" s="1" customFormat="1">
      <c r="A14" s="122" t="s">
        <v>7</v>
      </c>
      <c r="B14" s="50"/>
      <c r="C14" s="50"/>
      <c r="D14" s="50"/>
      <c r="E14" s="51"/>
      <c r="F14" s="37">
        <v>2317818</v>
      </c>
      <c r="G14" s="38"/>
      <c r="H14" s="37">
        <v>2084064</v>
      </c>
      <c r="I14" s="38"/>
    </row>
    <row r="15" spans="1:11">
      <c r="A15" s="123" t="s">
        <v>8</v>
      </c>
      <c r="B15" s="49"/>
      <c r="C15" s="49"/>
      <c r="D15" s="49"/>
      <c r="E15" s="124"/>
      <c r="F15" s="22">
        <v>221440</v>
      </c>
      <c r="G15" s="22"/>
      <c r="H15" s="22">
        <v>276800</v>
      </c>
      <c r="I15" s="22"/>
    </row>
    <row r="16" spans="1:11">
      <c r="A16" s="123" t="s">
        <v>9</v>
      </c>
      <c r="B16" s="76"/>
      <c r="C16" s="76"/>
      <c r="D16" s="76"/>
      <c r="E16" s="77"/>
      <c r="F16" s="56"/>
      <c r="G16" s="57"/>
      <c r="H16" s="56"/>
      <c r="I16" s="57"/>
    </row>
    <row r="17" spans="1:9" s="1" customFormat="1">
      <c r="A17" s="123" t="s">
        <v>13</v>
      </c>
      <c r="B17" s="76"/>
      <c r="C17" s="76"/>
      <c r="D17" s="76"/>
      <c r="E17" s="77"/>
      <c r="F17" s="52"/>
      <c r="G17" s="77"/>
      <c r="H17" s="52"/>
      <c r="I17" s="77"/>
    </row>
    <row r="18" spans="1:9" s="1" customFormat="1">
      <c r="A18" s="123" t="s">
        <v>14</v>
      </c>
      <c r="B18" s="76"/>
      <c r="C18" s="76"/>
      <c r="D18" s="76"/>
      <c r="E18" s="77"/>
      <c r="F18" s="52"/>
      <c r="G18" s="77"/>
      <c r="H18" s="52"/>
      <c r="I18" s="77"/>
    </row>
    <row r="19" spans="1:9">
      <c r="A19" s="123" t="s">
        <v>10</v>
      </c>
      <c r="B19" s="49"/>
      <c r="C19" s="49"/>
      <c r="D19" s="49"/>
      <c r="E19" s="124"/>
      <c r="F19" s="22"/>
      <c r="G19" s="22"/>
      <c r="H19" s="22"/>
      <c r="I19" s="22"/>
    </row>
    <row r="20" spans="1:9">
      <c r="A20" s="123" t="s">
        <v>115</v>
      </c>
      <c r="B20" s="49"/>
      <c r="C20" s="49"/>
      <c r="D20" s="49"/>
      <c r="E20" s="124"/>
      <c r="F20" s="125"/>
      <c r="G20" s="125"/>
      <c r="H20" s="125"/>
      <c r="I20" s="125"/>
    </row>
    <row r="21" spans="1:9" s="1" customFormat="1">
      <c r="A21" s="123" t="s">
        <v>63</v>
      </c>
      <c r="B21" s="76"/>
      <c r="C21" s="76"/>
      <c r="D21" s="76"/>
      <c r="E21" s="77"/>
      <c r="F21" s="37">
        <v>5340000</v>
      </c>
      <c r="G21" s="57"/>
      <c r="H21" s="37">
        <v>5150000</v>
      </c>
      <c r="I21" s="57"/>
    </row>
    <row r="22" spans="1:9" s="1" customFormat="1">
      <c r="A22" s="58" t="s">
        <v>11</v>
      </c>
      <c r="B22" s="78"/>
      <c r="C22" s="78"/>
      <c r="D22" s="78"/>
      <c r="E22" s="79"/>
      <c r="F22" s="33">
        <f>SUM(F23:G24)</f>
        <v>0</v>
      </c>
      <c r="G22" s="126"/>
      <c r="H22" s="33">
        <f>SUM(H23:I24)</f>
        <v>0</v>
      </c>
      <c r="I22" s="126"/>
    </row>
    <row r="23" spans="1:9">
      <c r="A23" s="122" t="s">
        <v>5</v>
      </c>
      <c r="B23" s="50"/>
      <c r="C23" s="50"/>
      <c r="D23" s="50"/>
      <c r="E23" s="51"/>
      <c r="F23" s="37"/>
      <c r="G23" s="38"/>
      <c r="H23" s="37"/>
      <c r="I23" s="38"/>
    </row>
    <row r="24" spans="1:9">
      <c r="A24" s="122" t="s">
        <v>6</v>
      </c>
      <c r="B24" s="50"/>
      <c r="C24" s="50"/>
      <c r="D24" s="50"/>
      <c r="E24" s="51"/>
      <c r="F24" s="37"/>
      <c r="G24" s="38"/>
      <c r="H24" s="37"/>
      <c r="I24" s="38"/>
    </row>
    <row r="25" spans="1:9">
      <c r="A25" s="58" t="s">
        <v>12</v>
      </c>
      <c r="B25" s="59"/>
      <c r="C25" s="59"/>
      <c r="D25" s="59"/>
      <c r="E25" s="67"/>
      <c r="F25" s="33">
        <f>SUM(F6+F22)</f>
        <v>17368457</v>
      </c>
      <c r="G25" s="33"/>
      <c r="H25" s="33">
        <f>SUM(H6+H22)</f>
        <v>15888821</v>
      </c>
      <c r="I25" s="33"/>
    </row>
    <row r="26" spans="1:9">
      <c r="A26" s="58" t="s">
        <v>46</v>
      </c>
      <c r="B26" s="59"/>
      <c r="C26" s="59"/>
      <c r="D26" s="59"/>
      <c r="E26" s="67"/>
      <c r="F26" s="126"/>
      <c r="G26" s="126"/>
      <c r="H26" s="126"/>
      <c r="I26" s="126"/>
    </row>
    <row r="27" spans="1:9">
      <c r="A27" s="123" t="s">
        <v>47</v>
      </c>
      <c r="B27" s="49"/>
      <c r="C27" s="49"/>
      <c r="D27" s="49"/>
      <c r="E27" s="124"/>
      <c r="F27" s="22">
        <v>20000</v>
      </c>
      <c r="G27" s="22"/>
      <c r="H27" s="22">
        <v>21000</v>
      </c>
      <c r="I27" s="22"/>
    </row>
    <row r="28" spans="1:9">
      <c r="A28" s="58" t="s">
        <v>48</v>
      </c>
      <c r="B28" s="59"/>
      <c r="C28" s="59"/>
      <c r="D28" s="59"/>
      <c r="E28" s="67"/>
      <c r="F28" s="33">
        <f>SUM(F29:G30)</f>
        <v>390000</v>
      </c>
      <c r="G28" s="33"/>
      <c r="H28" s="33">
        <f>SUM(H29:I30)</f>
        <v>870000</v>
      </c>
      <c r="I28" s="33"/>
    </row>
    <row r="29" spans="1:9">
      <c r="A29" s="123" t="s">
        <v>49</v>
      </c>
      <c r="B29" s="49"/>
      <c r="C29" s="49"/>
      <c r="D29" s="49"/>
      <c r="E29" s="124"/>
      <c r="F29" s="22">
        <v>240000</v>
      </c>
      <c r="G29" s="22"/>
      <c r="H29" s="22">
        <v>720000</v>
      </c>
      <c r="I29" s="22"/>
    </row>
    <row r="30" spans="1:9">
      <c r="A30" s="123" t="s">
        <v>201</v>
      </c>
      <c r="B30" s="49"/>
      <c r="C30" s="49"/>
      <c r="D30" s="49"/>
      <c r="E30" s="124"/>
      <c r="F30" s="22">
        <v>150000</v>
      </c>
      <c r="G30" s="22"/>
      <c r="H30" s="22">
        <v>150000</v>
      </c>
      <c r="I30" s="22"/>
    </row>
    <row r="31" spans="1:9">
      <c r="A31" s="58" t="s">
        <v>50</v>
      </c>
      <c r="B31" s="59"/>
      <c r="C31" s="59"/>
      <c r="D31" s="59"/>
      <c r="E31" s="67"/>
      <c r="F31" s="33">
        <v>500000</v>
      </c>
      <c r="G31" s="126"/>
      <c r="H31" s="33">
        <v>200000</v>
      </c>
      <c r="I31" s="126"/>
    </row>
    <row r="32" spans="1:9">
      <c r="A32" s="58" t="s">
        <v>51</v>
      </c>
      <c r="B32" s="59"/>
      <c r="C32" s="59"/>
      <c r="D32" s="59"/>
      <c r="E32" s="67"/>
      <c r="F32" s="127">
        <v>500000</v>
      </c>
      <c r="G32" s="127"/>
      <c r="H32" s="127">
        <v>550000</v>
      </c>
      <c r="I32" s="127"/>
    </row>
    <row r="33" spans="1:9">
      <c r="A33" s="58" t="s">
        <v>52</v>
      </c>
      <c r="B33" s="59"/>
      <c r="C33" s="59"/>
      <c r="D33" s="59"/>
      <c r="E33" s="67"/>
      <c r="F33" s="33">
        <f>SUM(F34:G35)</f>
        <v>2360000</v>
      </c>
      <c r="G33" s="33"/>
      <c r="H33" s="33">
        <f>SUM(H34:I35)</f>
        <v>2160000</v>
      </c>
      <c r="I33" s="33"/>
    </row>
    <row r="34" spans="1:9">
      <c r="A34" s="123" t="s">
        <v>53</v>
      </c>
      <c r="B34" s="49"/>
      <c r="C34" s="49"/>
      <c r="D34" s="49"/>
      <c r="E34" s="124"/>
      <c r="F34" s="22">
        <v>2300000</v>
      </c>
      <c r="G34" s="22"/>
      <c r="H34" s="22">
        <v>2100000</v>
      </c>
      <c r="I34" s="22"/>
    </row>
    <row r="35" spans="1:9">
      <c r="A35" s="132" t="s">
        <v>54</v>
      </c>
      <c r="B35" s="90"/>
      <c r="C35" s="90"/>
      <c r="D35" s="90"/>
      <c r="E35" s="91"/>
      <c r="F35" s="102">
        <v>60000</v>
      </c>
      <c r="G35" s="102"/>
      <c r="H35" s="102">
        <v>60000</v>
      </c>
      <c r="I35" s="102"/>
    </row>
    <row r="36" spans="1:9">
      <c r="A36" s="58" t="s">
        <v>55</v>
      </c>
      <c r="B36" s="59"/>
      <c r="C36" s="59"/>
      <c r="D36" s="59"/>
      <c r="E36" s="67"/>
      <c r="F36" s="33"/>
      <c r="G36" s="33"/>
      <c r="H36" s="33"/>
      <c r="I36" s="33"/>
    </row>
    <row r="37" spans="1:9">
      <c r="A37" s="58" t="s">
        <v>56</v>
      </c>
      <c r="B37" s="59"/>
      <c r="C37" s="59"/>
      <c r="D37" s="59"/>
      <c r="E37" s="67"/>
      <c r="F37" s="33">
        <v>60000</v>
      </c>
      <c r="G37" s="33"/>
      <c r="H37" s="33">
        <v>180000</v>
      </c>
      <c r="I37" s="33"/>
    </row>
    <row r="38" spans="1:9">
      <c r="A38" s="58" t="s">
        <v>57</v>
      </c>
      <c r="B38" s="59"/>
      <c r="C38" s="59"/>
      <c r="D38" s="59"/>
      <c r="E38" s="67"/>
      <c r="F38" s="33">
        <v>30000</v>
      </c>
      <c r="G38" s="33"/>
      <c r="H38" s="33">
        <v>30000</v>
      </c>
      <c r="I38" s="33"/>
    </row>
    <row r="39" spans="1:9" s="1" customFormat="1">
      <c r="A39" s="58" t="s">
        <v>172</v>
      </c>
      <c r="B39" s="76"/>
      <c r="C39" s="76"/>
      <c r="D39" s="76"/>
      <c r="E39" s="77"/>
      <c r="F39" s="33">
        <v>1350000</v>
      </c>
      <c r="G39" s="33"/>
      <c r="H39" s="33">
        <v>1350000</v>
      </c>
      <c r="I39" s="33"/>
    </row>
    <row r="40" spans="1:9">
      <c r="A40" s="58" t="s">
        <v>58</v>
      </c>
      <c r="B40" s="59"/>
      <c r="C40" s="59"/>
      <c r="D40" s="59"/>
      <c r="E40" s="67"/>
      <c r="F40" s="33">
        <v>1826000</v>
      </c>
      <c r="G40" s="33"/>
      <c r="H40" s="33">
        <v>4846000</v>
      </c>
      <c r="I40" s="33"/>
    </row>
    <row r="41" spans="1:9">
      <c r="A41" s="123" t="s">
        <v>239</v>
      </c>
      <c r="B41" s="49"/>
      <c r="C41" s="49"/>
      <c r="D41" s="49"/>
      <c r="E41" s="124"/>
      <c r="F41" s="125">
        <v>126000</v>
      </c>
      <c r="G41" s="125"/>
      <c r="H41" s="125">
        <v>3746000</v>
      </c>
      <c r="I41" s="125"/>
    </row>
    <row r="42" spans="1:9">
      <c r="A42" s="123" t="s">
        <v>149</v>
      </c>
      <c r="B42" s="49"/>
      <c r="C42" s="49"/>
      <c r="D42" s="49"/>
      <c r="E42" s="124"/>
      <c r="F42" s="102">
        <v>1700000</v>
      </c>
      <c r="G42" s="102"/>
      <c r="H42" s="102">
        <v>1100000</v>
      </c>
      <c r="I42" s="102"/>
    </row>
    <row r="43" spans="1:9" s="1" customFormat="1">
      <c r="A43" s="58" t="s">
        <v>150</v>
      </c>
      <c r="B43" s="130"/>
      <c r="C43" s="130"/>
      <c r="D43" s="130"/>
      <c r="E43" s="19"/>
      <c r="F43" s="20"/>
      <c r="G43" s="21"/>
      <c r="H43" s="20"/>
      <c r="I43" s="21"/>
    </row>
    <row r="44" spans="1:9">
      <c r="A44" s="58" t="s">
        <v>148</v>
      </c>
      <c r="B44" s="59"/>
      <c r="C44" s="59"/>
      <c r="D44" s="59"/>
      <c r="E44" s="67"/>
      <c r="F44" s="33">
        <f>SUM(F45)</f>
        <v>0</v>
      </c>
      <c r="G44" s="33"/>
      <c r="H44" s="33">
        <f>SUM(H45)</f>
        <v>0</v>
      </c>
      <c r="I44" s="33"/>
    </row>
    <row r="45" spans="1:9">
      <c r="A45" s="123" t="s">
        <v>149</v>
      </c>
      <c r="B45" s="49"/>
      <c r="C45" s="49"/>
      <c r="D45" s="49"/>
      <c r="E45" s="124"/>
      <c r="F45" s="22"/>
      <c r="G45" s="22"/>
      <c r="H45" s="22"/>
      <c r="I45" s="22"/>
    </row>
    <row r="46" spans="1:9">
      <c r="A46" s="58" t="s">
        <v>59</v>
      </c>
      <c r="B46" s="59"/>
      <c r="C46" s="59"/>
      <c r="D46" s="59"/>
      <c r="E46" s="67"/>
      <c r="F46" s="33">
        <f>SUM(F47)</f>
        <v>532000</v>
      </c>
      <c r="G46" s="33"/>
      <c r="H46" s="33">
        <f>SUM(H47)</f>
        <v>370000</v>
      </c>
      <c r="I46" s="33"/>
    </row>
    <row r="47" spans="1:9">
      <c r="A47" s="129" t="s">
        <v>60</v>
      </c>
      <c r="B47" s="129"/>
      <c r="C47" s="129"/>
      <c r="D47" s="129"/>
      <c r="E47" s="129"/>
      <c r="F47" s="102">
        <v>532000</v>
      </c>
      <c r="G47" s="102"/>
      <c r="H47" s="102">
        <v>370000</v>
      </c>
      <c r="I47" s="102"/>
    </row>
    <row r="48" spans="1:9" s="1" customFormat="1">
      <c r="A48" s="58" t="s">
        <v>61</v>
      </c>
      <c r="B48" s="59"/>
      <c r="C48" s="59"/>
      <c r="D48" s="59"/>
      <c r="E48" s="67"/>
      <c r="F48" s="20">
        <v>800000</v>
      </c>
      <c r="G48" s="21"/>
      <c r="H48" s="20">
        <v>800000</v>
      </c>
      <c r="I48" s="21"/>
    </row>
    <row r="49" spans="1:9" s="1" customFormat="1">
      <c r="A49" s="58" t="s">
        <v>62</v>
      </c>
      <c r="B49" s="76"/>
      <c r="C49" s="76"/>
      <c r="D49" s="76"/>
      <c r="E49" s="77"/>
      <c r="F49" s="20">
        <v>8737000</v>
      </c>
      <c r="G49" s="57"/>
      <c r="H49" s="20">
        <v>7212000</v>
      </c>
      <c r="I49" s="57"/>
    </row>
    <row r="50" spans="1:9">
      <c r="A50" s="32" t="s">
        <v>2</v>
      </c>
      <c r="B50" s="32"/>
      <c r="C50" s="32"/>
      <c r="D50" s="32"/>
      <c r="E50" s="32"/>
      <c r="F50" s="33">
        <f>SUM(F25+F26+F27+F28+F31+F32+F33+F37+F38+F36+F39+F40+F44+F46+F48+F49+F43)</f>
        <v>34473457</v>
      </c>
      <c r="G50" s="126"/>
      <c r="H50" s="33">
        <f>SUM(H25+H26+H27+H28+H31+H32+H33+H37+H38+H36+H39+H40+H44+H46+H48+H49+H43)</f>
        <v>34477821</v>
      </c>
      <c r="I50" s="126"/>
    </row>
    <row r="52" spans="1:9">
      <c r="A52" s="44" t="s">
        <v>125</v>
      </c>
      <c r="B52" s="44"/>
      <c r="C52" s="44"/>
      <c r="D52" s="44"/>
      <c r="E52" s="44"/>
      <c r="F52" s="44"/>
      <c r="G52" s="44"/>
      <c r="H52" s="44"/>
      <c r="I52" s="44"/>
    </row>
    <row r="54" spans="1:9" s="1" customFormat="1" ht="15" customHeight="1">
      <c r="A54" s="45" t="s">
        <v>0</v>
      </c>
      <c r="B54" s="45"/>
      <c r="C54" s="45"/>
      <c r="D54" s="45"/>
      <c r="E54" s="45"/>
      <c r="F54" s="47" t="s">
        <v>192</v>
      </c>
      <c r="G54" s="47"/>
      <c r="H54" s="47" t="s">
        <v>198</v>
      </c>
      <c r="I54" s="47"/>
    </row>
    <row r="55" spans="1:9" s="1" customFormat="1">
      <c r="A55" s="46"/>
      <c r="B55" s="46"/>
      <c r="C55" s="46"/>
      <c r="D55" s="46"/>
      <c r="E55" s="46"/>
      <c r="F55" s="48"/>
      <c r="G55" s="48"/>
      <c r="H55" s="48"/>
      <c r="I55" s="48"/>
    </row>
    <row r="56" spans="1:9" s="1" customFormat="1" ht="15.75" thickBot="1">
      <c r="A56" s="32" t="s">
        <v>64</v>
      </c>
      <c r="B56" s="32"/>
      <c r="C56" s="32"/>
      <c r="D56" s="32"/>
      <c r="E56" s="32"/>
      <c r="F56" s="33">
        <v>800000</v>
      </c>
      <c r="G56" s="33"/>
      <c r="H56" s="33">
        <v>800000</v>
      </c>
      <c r="I56" s="33"/>
    </row>
    <row r="57" spans="1:9" s="1" customFormat="1" ht="16.5" thickTop="1" thickBot="1">
      <c r="A57" s="23" t="s">
        <v>44</v>
      </c>
      <c r="B57" s="34"/>
      <c r="C57" s="34"/>
      <c r="D57" s="34"/>
      <c r="E57" s="34"/>
      <c r="F57" s="35">
        <f>SUM(F52:G56)</f>
        <v>800000</v>
      </c>
      <c r="G57" s="116"/>
      <c r="H57" s="35">
        <f>SUM(H52:I56)</f>
        <v>800000</v>
      </c>
      <c r="I57" s="116"/>
    </row>
    <row r="58" spans="1:9" s="1" customFormat="1" ht="16.5" thickTop="1" thickBot="1">
      <c r="A58" s="23" t="s">
        <v>45</v>
      </c>
      <c r="B58" s="34"/>
      <c r="C58" s="34"/>
      <c r="D58" s="34"/>
      <c r="E58" s="34"/>
      <c r="F58" s="35" t="e">
        <f>SUM(#REF!+F57)</f>
        <v>#REF!</v>
      </c>
      <c r="G58" s="119"/>
      <c r="H58" s="35" t="e">
        <f>SUM(#REF!+H57)</f>
        <v>#REF!</v>
      </c>
      <c r="I58" s="119"/>
    </row>
    <row r="59" spans="1:9" s="1" customFormat="1" ht="15.75" thickTop="1"/>
    <row r="60" spans="1:9" s="1" customFormat="1"/>
    <row r="61" spans="1:9" s="1" customFormat="1">
      <c r="A61" s="44" t="s">
        <v>126</v>
      </c>
      <c r="B61" s="44"/>
      <c r="C61" s="44"/>
      <c r="D61" s="44"/>
      <c r="E61" s="44"/>
      <c r="F61" s="44"/>
      <c r="G61" s="44"/>
      <c r="H61" s="44"/>
      <c r="I61" s="44"/>
    </row>
    <row r="62" spans="1:9" s="1" customFormat="1"/>
    <row r="63" spans="1:9" s="1" customFormat="1" ht="15" customHeight="1">
      <c r="A63" s="45" t="s">
        <v>0</v>
      </c>
      <c r="B63" s="45"/>
      <c r="C63" s="45"/>
      <c r="D63" s="45"/>
      <c r="E63" s="45"/>
      <c r="F63" s="47" t="s">
        <v>192</v>
      </c>
      <c r="G63" s="47"/>
      <c r="H63" s="47" t="s">
        <v>198</v>
      </c>
      <c r="I63" s="47"/>
    </row>
    <row r="64" spans="1:9" s="1" customFormat="1">
      <c r="A64" s="46"/>
      <c r="B64" s="46"/>
      <c r="C64" s="46"/>
      <c r="D64" s="46"/>
      <c r="E64" s="46"/>
      <c r="F64" s="48"/>
      <c r="G64" s="48"/>
      <c r="H64" s="48"/>
      <c r="I64" s="48"/>
    </row>
    <row r="65" spans="1:9" s="1" customFormat="1">
      <c r="A65" s="32" t="s">
        <v>65</v>
      </c>
      <c r="B65" s="32"/>
      <c r="C65" s="32"/>
      <c r="D65" s="32"/>
      <c r="E65" s="32"/>
      <c r="F65" s="33"/>
      <c r="G65" s="33"/>
      <c r="H65" s="33"/>
      <c r="I65" s="33"/>
    </row>
    <row r="66" spans="1:9" s="1" customFormat="1">
      <c r="A66" s="49" t="s">
        <v>168</v>
      </c>
      <c r="B66" s="50"/>
      <c r="C66" s="50"/>
      <c r="D66" s="50"/>
      <c r="E66" s="51"/>
      <c r="F66" s="37"/>
      <c r="G66" s="38"/>
      <c r="H66" s="37"/>
      <c r="I66" s="38"/>
    </row>
    <row r="67" spans="1:9" s="1" customFormat="1" ht="15.75" thickBot="1">
      <c r="A67" s="59" t="s">
        <v>66</v>
      </c>
      <c r="B67" s="76"/>
      <c r="C67" s="76"/>
      <c r="D67" s="76"/>
      <c r="E67" s="77"/>
      <c r="F67" s="117"/>
      <c r="G67" s="118"/>
      <c r="H67" s="117"/>
      <c r="I67" s="118"/>
    </row>
    <row r="68" spans="1:9" s="1" customFormat="1" ht="16.5" thickTop="1" thickBot="1">
      <c r="A68" s="23" t="s">
        <v>44</v>
      </c>
      <c r="B68" s="34"/>
      <c r="C68" s="34"/>
      <c r="D68" s="34"/>
      <c r="E68" s="34"/>
      <c r="F68" s="35">
        <f>SUM(F65+F67)</f>
        <v>0</v>
      </c>
      <c r="G68" s="35"/>
      <c r="H68" s="35">
        <f>SUM(H65+H67)</f>
        <v>0</v>
      </c>
      <c r="I68" s="35"/>
    </row>
    <row r="69" spans="1:9" ht="16.5" thickTop="1" thickBot="1">
      <c r="A69" s="43" t="s">
        <v>45</v>
      </c>
      <c r="B69" s="43"/>
      <c r="C69" s="43"/>
      <c r="D69" s="43"/>
      <c r="E69" s="43"/>
      <c r="F69" s="41">
        <f>SUM(F68)</f>
        <v>0</v>
      </c>
      <c r="G69" s="42"/>
      <c r="H69" s="41">
        <f>SUM(H68)</f>
        <v>0</v>
      </c>
      <c r="I69" s="42"/>
    </row>
    <row r="70" spans="1:9" s="1" customFormat="1" ht="15.75" thickTop="1">
      <c r="A70" s="2"/>
      <c r="B70" s="2"/>
      <c r="C70" s="2"/>
      <c r="D70" s="2"/>
      <c r="E70" s="2"/>
      <c r="F70" s="4"/>
      <c r="G70" s="5"/>
      <c r="H70" s="4"/>
      <c r="I70" s="5"/>
    </row>
    <row r="71" spans="1:9" s="1" customFormat="1">
      <c r="A71" s="2"/>
      <c r="B71" s="2"/>
      <c r="C71" s="2"/>
      <c r="D71" s="2"/>
      <c r="E71" s="2"/>
      <c r="F71" s="4"/>
      <c r="G71" s="5"/>
      <c r="H71" s="4"/>
      <c r="I71" s="5"/>
    </row>
    <row r="72" spans="1:9" s="1" customFormat="1">
      <c r="A72" s="114" t="s">
        <v>152</v>
      </c>
      <c r="B72" s="44"/>
      <c r="C72" s="44"/>
      <c r="D72" s="44"/>
      <c r="E72" s="44"/>
      <c r="F72" s="44"/>
      <c r="G72" s="44"/>
      <c r="H72" s="44"/>
      <c r="I72" s="44"/>
    </row>
    <row r="73" spans="1:9" s="1" customFormat="1">
      <c r="A73" s="2"/>
      <c r="B73" s="2"/>
      <c r="C73" s="2"/>
      <c r="D73" s="2"/>
      <c r="E73" s="2"/>
      <c r="F73" s="4"/>
      <c r="G73" s="5"/>
      <c r="H73" s="4"/>
      <c r="I73" s="5"/>
    </row>
    <row r="74" spans="1:9" s="1" customFormat="1" ht="15" customHeight="1">
      <c r="A74" s="45" t="s">
        <v>0</v>
      </c>
      <c r="B74" s="45"/>
      <c r="C74" s="45"/>
      <c r="D74" s="45"/>
      <c r="E74" s="45"/>
      <c r="F74" s="47" t="s">
        <v>192</v>
      </c>
      <c r="G74" s="47"/>
      <c r="H74" s="47" t="s">
        <v>198</v>
      </c>
      <c r="I74" s="47"/>
    </row>
    <row r="75" spans="1:9" s="1" customFormat="1">
      <c r="A75" s="46"/>
      <c r="B75" s="46"/>
      <c r="C75" s="46"/>
      <c r="D75" s="46"/>
      <c r="E75" s="46"/>
      <c r="F75" s="48"/>
      <c r="G75" s="48"/>
      <c r="H75" s="48"/>
      <c r="I75" s="48"/>
    </row>
    <row r="76" spans="1:9" s="1" customFormat="1">
      <c r="A76" s="15" t="s">
        <v>117</v>
      </c>
      <c r="B76" s="95"/>
      <c r="C76" s="95"/>
      <c r="D76" s="95"/>
      <c r="E76" s="96"/>
      <c r="F76" s="37">
        <v>1699000</v>
      </c>
      <c r="G76" s="38"/>
      <c r="H76" s="37">
        <v>1699000</v>
      </c>
      <c r="I76" s="38"/>
    </row>
    <row r="77" spans="1:9" s="1" customFormat="1" ht="15.75" thickBot="1">
      <c r="A77" s="92" t="s">
        <v>171</v>
      </c>
      <c r="B77" s="93"/>
      <c r="C77" s="93"/>
      <c r="D77" s="93"/>
      <c r="E77" s="94"/>
      <c r="F77" s="97"/>
      <c r="G77" s="98"/>
      <c r="H77" s="97"/>
      <c r="I77" s="98"/>
    </row>
    <row r="78" spans="1:9" s="1" customFormat="1" ht="16.5" thickTop="1" thickBot="1">
      <c r="A78" s="23" t="s">
        <v>16</v>
      </c>
      <c r="B78" s="34"/>
      <c r="C78" s="34"/>
      <c r="D78" s="34"/>
      <c r="E78" s="34"/>
      <c r="F78" s="35">
        <f>SUM(F76:G77)</f>
        <v>1699000</v>
      </c>
      <c r="G78" s="35"/>
      <c r="H78" s="35">
        <f>SUM(H76:I77)</f>
        <v>1699000</v>
      </c>
      <c r="I78" s="35"/>
    </row>
    <row r="79" spans="1:9" s="1" customFormat="1" ht="16.5" thickTop="1" thickBot="1">
      <c r="A79" s="115" t="s">
        <v>151</v>
      </c>
      <c r="B79" s="115"/>
      <c r="C79" s="115"/>
      <c r="D79" s="115"/>
      <c r="E79" s="115"/>
      <c r="F79" s="26">
        <f>F76*0.135</f>
        <v>229365.00000000003</v>
      </c>
      <c r="G79" s="82"/>
      <c r="H79" s="26">
        <f>H76*0.135</f>
        <v>229365.00000000003</v>
      </c>
      <c r="I79" s="82"/>
    </row>
    <row r="80" spans="1:9" s="1" customFormat="1" ht="16.5" thickTop="1" thickBot="1">
      <c r="A80" s="23" t="s">
        <v>24</v>
      </c>
      <c r="B80" s="34"/>
      <c r="C80" s="34"/>
      <c r="D80" s="34"/>
      <c r="E80" s="34"/>
      <c r="F80" s="35">
        <f>SUM(F79)</f>
        <v>229365.00000000003</v>
      </c>
      <c r="G80" s="116"/>
      <c r="H80" s="35">
        <f>SUM(H79)</f>
        <v>229365.00000000003</v>
      </c>
      <c r="I80" s="116"/>
    </row>
    <row r="81" spans="1:9" s="1" customFormat="1" ht="16.5" thickTop="1" thickBot="1">
      <c r="A81" s="23" t="s">
        <v>41</v>
      </c>
      <c r="B81" s="34"/>
      <c r="C81" s="34"/>
      <c r="D81" s="34"/>
      <c r="E81" s="34"/>
      <c r="F81" s="35">
        <f>F78+F80</f>
        <v>1928365</v>
      </c>
      <c r="G81" s="36"/>
      <c r="H81" s="35">
        <f>H78+H80</f>
        <v>1928365</v>
      </c>
      <c r="I81" s="36"/>
    </row>
    <row r="82" spans="1:9" s="1" customFormat="1" ht="16.5" thickTop="1" thickBot="1">
      <c r="A82" s="43" t="s">
        <v>45</v>
      </c>
      <c r="B82" s="43"/>
      <c r="C82" s="43"/>
      <c r="D82" s="43"/>
      <c r="E82" s="43"/>
      <c r="F82" s="41">
        <f>F81</f>
        <v>1928365</v>
      </c>
      <c r="G82" s="42"/>
      <c r="H82" s="41">
        <f>H81</f>
        <v>1928365</v>
      </c>
      <c r="I82" s="42"/>
    </row>
    <row r="83" spans="1:9" s="1" customFormat="1" ht="15.75" thickTop="1">
      <c r="A83" s="2"/>
      <c r="B83" s="2"/>
      <c r="C83" s="2"/>
      <c r="D83" s="2"/>
      <c r="E83" s="2"/>
      <c r="F83" s="4"/>
      <c r="G83" s="5"/>
      <c r="H83" s="4"/>
      <c r="I83" s="5"/>
    </row>
    <row r="84" spans="1:9" s="1" customFormat="1">
      <c r="A84" s="114" t="s">
        <v>127</v>
      </c>
      <c r="B84" s="44"/>
      <c r="C84" s="44"/>
      <c r="D84" s="44"/>
      <c r="E84" s="44"/>
      <c r="F84" s="44"/>
      <c r="G84" s="44"/>
      <c r="H84" s="44"/>
      <c r="I84" s="44"/>
    </row>
    <row r="85" spans="1:9" s="1" customFormat="1">
      <c r="A85" s="2"/>
      <c r="B85" s="2"/>
      <c r="C85" s="2"/>
      <c r="D85" s="2"/>
      <c r="E85" s="2"/>
      <c r="F85" s="4"/>
      <c r="G85" s="5"/>
      <c r="H85" s="4"/>
      <c r="I85" s="5"/>
    </row>
    <row r="86" spans="1:9" s="1" customFormat="1" ht="15" customHeight="1">
      <c r="A86" s="45" t="s">
        <v>0</v>
      </c>
      <c r="B86" s="45"/>
      <c r="C86" s="45"/>
      <c r="D86" s="45"/>
      <c r="E86" s="45"/>
      <c r="F86" s="47" t="s">
        <v>192</v>
      </c>
      <c r="G86" s="47"/>
      <c r="H86" s="47" t="s">
        <v>198</v>
      </c>
      <c r="I86" s="47"/>
    </row>
    <row r="87" spans="1:9" s="1" customFormat="1">
      <c r="A87" s="46"/>
      <c r="B87" s="46"/>
      <c r="C87" s="46"/>
      <c r="D87" s="46"/>
      <c r="E87" s="46"/>
      <c r="F87" s="48"/>
      <c r="G87" s="48"/>
      <c r="H87" s="48"/>
      <c r="I87" s="48"/>
    </row>
    <row r="88" spans="1:9" s="1" customFormat="1">
      <c r="A88" s="58" t="s">
        <v>27</v>
      </c>
      <c r="B88" s="59"/>
      <c r="C88" s="59"/>
      <c r="D88" s="59"/>
      <c r="E88" s="67"/>
      <c r="F88" s="56">
        <v>5000</v>
      </c>
      <c r="G88" s="57"/>
      <c r="H88" s="56">
        <v>5000</v>
      </c>
      <c r="I88" s="57"/>
    </row>
    <row r="89" spans="1:9" s="1" customFormat="1">
      <c r="A89" s="80" t="s">
        <v>68</v>
      </c>
      <c r="B89" s="55"/>
      <c r="C89" s="55"/>
      <c r="D89" s="55"/>
      <c r="E89" s="53"/>
      <c r="F89" s="56"/>
      <c r="G89" s="77"/>
      <c r="H89" s="56"/>
      <c r="I89" s="77"/>
    </row>
    <row r="90" spans="1:9">
      <c r="A90" s="58" t="s">
        <v>30</v>
      </c>
      <c r="B90" s="59"/>
      <c r="C90" s="59"/>
      <c r="D90" s="59"/>
      <c r="E90" s="59"/>
      <c r="F90" s="22">
        <v>30000</v>
      </c>
      <c r="G90" s="22"/>
      <c r="H90" s="22">
        <v>30000</v>
      </c>
      <c r="I90" s="22"/>
    </row>
    <row r="91" spans="1:9">
      <c r="A91" s="60" t="s">
        <v>67</v>
      </c>
      <c r="B91" s="60"/>
      <c r="C91" s="60"/>
      <c r="D91" s="60"/>
      <c r="E91" s="60"/>
      <c r="F91" s="62"/>
      <c r="G91" s="62"/>
      <c r="H91" s="62"/>
      <c r="I91" s="62"/>
    </row>
    <row r="92" spans="1:9">
      <c r="A92" s="58" t="s">
        <v>32</v>
      </c>
      <c r="B92" s="59"/>
      <c r="C92" s="59"/>
      <c r="D92" s="59"/>
      <c r="E92" s="59"/>
      <c r="F92" s="22">
        <v>50000</v>
      </c>
      <c r="G92" s="22"/>
      <c r="H92" s="22">
        <v>50000</v>
      </c>
      <c r="I92" s="22"/>
    </row>
    <row r="93" spans="1:9">
      <c r="A93" s="83" t="s">
        <v>68</v>
      </c>
      <c r="B93" s="83"/>
      <c r="C93" s="83"/>
      <c r="D93" s="83"/>
      <c r="E93" s="83"/>
      <c r="F93" s="62"/>
      <c r="G93" s="62"/>
      <c r="H93" s="62"/>
      <c r="I93" s="62"/>
    </row>
    <row r="94" spans="1:9">
      <c r="A94" s="58" t="s">
        <v>36</v>
      </c>
      <c r="B94" s="59"/>
      <c r="C94" s="59"/>
      <c r="D94" s="59"/>
      <c r="E94" s="59"/>
      <c r="F94" s="22">
        <v>100000</v>
      </c>
      <c r="G94" s="22"/>
      <c r="H94" s="22">
        <v>100000</v>
      </c>
      <c r="I94" s="22"/>
    </row>
    <row r="95" spans="1:9">
      <c r="A95" s="60" t="s">
        <v>69</v>
      </c>
      <c r="B95" s="60"/>
      <c r="C95" s="60"/>
      <c r="D95" s="60"/>
      <c r="E95" s="60"/>
      <c r="F95" s="62"/>
      <c r="G95" s="62"/>
      <c r="H95" s="62"/>
      <c r="I95" s="62"/>
    </row>
    <row r="96" spans="1:9">
      <c r="A96" s="58" t="s">
        <v>39</v>
      </c>
      <c r="B96" s="59"/>
      <c r="C96" s="59"/>
      <c r="D96" s="59"/>
      <c r="E96" s="59"/>
      <c r="F96" s="22">
        <v>50000</v>
      </c>
      <c r="G96" s="22"/>
      <c r="H96" s="22">
        <v>50000</v>
      </c>
      <c r="I96" s="22"/>
    </row>
    <row r="97" spans="1:9" ht="15.75" thickBot="1">
      <c r="A97" s="58"/>
      <c r="B97" s="76"/>
      <c r="C97" s="76"/>
      <c r="D97" s="76"/>
      <c r="E97" s="77"/>
      <c r="F97" s="56"/>
      <c r="G97" s="57"/>
      <c r="H97" s="56"/>
      <c r="I97" s="57"/>
    </row>
    <row r="98" spans="1:9" ht="16.5" thickTop="1" thickBot="1">
      <c r="A98" s="23" t="s">
        <v>41</v>
      </c>
      <c r="B98" s="34"/>
      <c r="C98" s="34"/>
      <c r="D98" s="34"/>
      <c r="E98" s="34"/>
      <c r="F98" s="35">
        <f>SUM(F88+F90+F92+F94+F96)</f>
        <v>235000</v>
      </c>
      <c r="G98" s="36"/>
      <c r="H98" s="35">
        <f>SUM(H88+H90+H92+H94+H96)</f>
        <v>235000</v>
      </c>
      <c r="I98" s="36"/>
    </row>
    <row r="99" spans="1:9" ht="16.5" thickTop="1" thickBot="1">
      <c r="A99" s="23" t="s">
        <v>42</v>
      </c>
      <c r="B99" s="34"/>
      <c r="C99" s="34"/>
      <c r="D99" s="34"/>
      <c r="E99" s="34"/>
      <c r="F99" s="35">
        <f>SUM(F98)</f>
        <v>235000</v>
      </c>
      <c r="G99" s="36"/>
      <c r="H99" s="35">
        <f>SUM(H98)</f>
        <v>235000</v>
      </c>
      <c r="I99" s="36"/>
    </row>
    <row r="100" spans="1:9" ht="15.75" thickTop="1">
      <c r="A100" s="11"/>
      <c r="B100" s="11"/>
      <c r="C100" s="11"/>
      <c r="D100" s="11"/>
      <c r="E100" s="11"/>
      <c r="F100" s="12"/>
      <c r="G100" s="12"/>
      <c r="H100" s="12"/>
      <c r="I100" s="12"/>
    </row>
    <row r="101" spans="1:9" s="1" customFormat="1">
      <c r="A101" s="14"/>
      <c r="B101" s="14"/>
      <c r="C101" s="14"/>
      <c r="D101" s="14"/>
      <c r="E101" s="14"/>
      <c r="F101" s="9"/>
      <c r="G101" s="9"/>
      <c r="H101" s="9"/>
      <c r="I101" s="9"/>
    </row>
    <row r="102" spans="1:9" s="1" customFormat="1">
      <c r="A102" s="8"/>
      <c r="B102" s="8"/>
      <c r="C102" s="8"/>
      <c r="D102" s="8"/>
      <c r="E102" s="8"/>
      <c r="F102" s="9"/>
      <c r="G102" s="9"/>
      <c r="H102" s="9"/>
      <c r="I102" s="9"/>
    </row>
    <row r="103" spans="1:9" s="1" customFormat="1">
      <c r="A103" s="13"/>
      <c r="B103" s="13"/>
      <c r="C103" s="13"/>
      <c r="D103" s="13"/>
      <c r="E103" s="13"/>
      <c r="F103" s="9"/>
      <c r="G103" s="9"/>
      <c r="H103" s="9"/>
      <c r="I103" s="9"/>
    </row>
    <row r="104" spans="1:9" s="1" customFormat="1">
      <c r="A104" s="8"/>
      <c r="B104" s="8"/>
      <c r="C104" s="8"/>
      <c r="D104" s="8"/>
      <c r="E104" s="8"/>
      <c r="F104" s="9"/>
      <c r="G104" s="9"/>
      <c r="H104" s="9"/>
      <c r="I104" s="9"/>
    </row>
    <row r="105" spans="1:9" s="1" customFormat="1">
      <c r="A105" s="103" t="s">
        <v>128</v>
      </c>
      <c r="B105" s="104"/>
      <c r="C105" s="104"/>
      <c r="D105" s="104"/>
      <c r="E105" s="104"/>
      <c r="F105" s="104"/>
      <c r="G105" s="104"/>
      <c r="H105" s="104"/>
      <c r="I105" s="104"/>
    </row>
    <row r="106" spans="1:9">
      <c r="A106" s="6"/>
      <c r="B106" s="6"/>
      <c r="C106" s="6"/>
      <c r="D106" s="6"/>
      <c r="E106" s="6"/>
      <c r="F106" s="7"/>
      <c r="G106" s="7"/>
      <c r="H106" s="7"/>
      <c r="I106" s="7"/>
    </row>
    <row r="107" spans="1:9" ht="15" customHeight="1">
      <c r="A107" s="45" t="s">
        <v>0</v>
      </c>
      <c r="B107" s="45"/>
      <c r="C107" s="45"/>
      <c r="D107" s="45"/>
      <c r="E107" s="45"/>
      <c r="F107" s="47" t="s">
        <v>192</v>
      </c>
      <c r="G107" s="47"/>
      <c r="H107" s="47" t="s">
        <v>198</v>
      </c>
      <c r="I107" s="47"/>
    </row>
    <row r="108" spans="1:9">
      <c r="A108" s="46"/>
      <c r="B108" s="46"/>
      <c r="C108" s="46"/>
      <c r="D108" s="46"/>
      <c r="E108" s="46"/>
      <c r="F108" s="48"/>
      <c r="G108" s="48"/>
      <c r="H108" s="48"/>
      <c r="I108" s="48"/>
    </row>
    <row r="109" spans="1:9">
      <c r="A109" s="58" t="s">
        <v>70</v>
      </c>
      <c r="B109" s="59"/>
      <c r="C109" s="59"/>
      <c r="D109" s="59"/>
      <c r="E109" s="59"/>
      <c r="F109" s="22">
        <v>2387000</v>
      </c>
      <c r="G109" s="22"/>
      <c r="H109" s="22">
        <v>2387000</v>
      </c>
      <c r="I109" s="22"/>
    </row>
    <row r="110" spans="1:9" s="1" customFormat="1">
      <c r="A110" s="105" t="s">
        <v>122</v>
      </c>
      <c r="B110" s="106"/>
      <c r="C110" s="106"/>
      <c r="D110" s="106"/>
      <c r="E110" s="107"/>
      <c r="F110" s="74"/>
      <c r="G110" s="75"/>
      <c r="H110" s="74"/>
      <c r="I110" s="75"/>
    </row>
    <row r="111" spans="1:9">
      <c r="A111" s="60" t="s">
        <v>105</v>
      </c>
      <c r="B111" s="61"/>
      <c r="C111" s="61"/>
      <c r="D111" s="61"/>
      <c r="E111" s="84"/>
      <c r="F111" s="62"/>
      <c r="G111" s="62"/>
      <c r="H111" s="62"/>
      <c r="I111" s="62"/>
    </row>
    <row r="112" spans="1:9" s="1" customFormat="1">
      <c r="A112" s="32"/>
      <c r="B112" s="108"/>
      <c r="C112" s="108"/>
      <c r="D112" s="108"/>
      <c r="E112" s="108"/>
      <c r="F112" s="22"/>
      <c r="G112" s="22"/>
      <c r="H112" s="22"/>
      <c r="I112" s="22"/>
    </row>
    <row r="113" spans="1:9" s="1" customFormat="1" ht="15.75" thickBot="1">
      <c r="A113" s="109"/>
      <c r="B113" s="110"/>
      <c r="C113" s="110"/>
      <c r="D113" s="110"/>
      <c r="E113" s="111"/>
      <c r="F113" s="112"/>
      <c r="G113" s="113"/>
      <c r="H113" s="112"/>
      <c r="I113" s="113"/>
    </row>
    <row r="114" spans="1:9" ht="16.5" thickTop="1" thickBot="1">
      <c r="A114" s="23" t="s">
        <v>16</v>
      </c>
      <c r="B114" s="34"/>
      <c r="C114" s="34"/>
      <c r="D114" s="34"/>
      <c r="E114" s="34"/>
      <c r="F114" s="35">
        <f>SUM(F109:G112)</f>
        <v>2387000</v>
      </c>
      <c r="G114" s="35"/>
      <c r="H114" s="35">
        <f>SUM(H109:I112)</f>
        <v>2387000</v>
      </c>
      <c r="I114" s="35"/>
    </row>
    <row r="115" spans="1:9" ht="15.75" thickTop="1">
      <c r="A115" s="87" t="s">
        <v>17</v>
      </c>
      <c r="B115" s="88"/>
      <c r="C115" s="88"/>
      <c r="D115" s="88"/>
      <c r="E115" s="88"/>
      <c r="F115" s="89"/>
      <c r="G115" s="89"/>
      <c r="H115" s="89"/>
      <c r="I115" s="89"/>
    </row>
    <row r="116" spans="1:9">
      <c r="A116" s="60" t="s">
        <v>18</v>
      </c>
      <c r="B116" s="61"/>
      <c r="C116" s="61"/>
      <c r="D116" s="61"/>
      <c r="E116" s="61"/>
      <c r="F116" s="62"/>
      <c r="G116" s="62"/>
      <c r="H116" s="62"/>
      <c r="I116" s="62"/>
    </row>
    <row r="117" spans="1:9">
      <c r="A117" s="58" t="s">
        <v>19</v>
      </c>
      <c r="B117" s="59"/>
      <c r="C117" s="59"/>
      <c r="D117" s="59"/>
      <c r="E117" s="59"/>
      <c r="F117" s="22"/>
      <c r="G117" s="22"/>
      <c r="H117" s="22"/>
      <c r="I117" s="22"/>
    </row>
    <row r="118" spans="1:9">
      <c r="A118" s="60" t="s">
        <v>116</v>
      </c>
      <c r="B118" s="61"/>
      <c r="C118" s="61"/>
      <c r="D118" s="61"/>
      <c r="E118" s="61"/>
      <c r="F118" s="62"/>
      <c r="G118" s="62"/>
      <c r="H118" s="62"/>
      <c r="I118" s="62"/>
    </row>
    <row r="119" spans="1:9">
      <c r="A119" s="58" t="s">
        <v>20</v>
      </c>
      <c r="B119" s="59"/>
      <c r="C119" s="59"/>
      <c r="D119" s="59"/>
      <c r="E119" s="59"/>
      <c r="F119" s="22"/>
      <c r="G119" s="22"/>
      <c r="H119" s="22"/>
      <c r="I119" s="22"/>
    </row>
    <row r="120" spans="1:9">
      <c r="A120" s="60" t="s">
        <v>21</v>
      </c>
      <c r="B120" s="60"/>
      <c r="C120" s="60"/>
      <c r="D120" s="60"/>
      <c r="E120" s="60"/>
      <c r="F120" s="62"/>
      <c r="G120" s="62"/>
      <c r="H120" s="62"/>
      <c r="I120" s="62"/>
    </row>
    <row r="121" spans="1:9">
      <c r="A121" s="58" t="s">
        <v>151</v>
      </c>
      <c r="B121" s="59"/>
      <c r="C121" s="59"/>
      <c r="D121" s="59"/>
      <c r="E121" s="59"/>
      <c r="F121" s="22">
        <f>(F109+F112)*0.27</f>
        <v>644490</v>
      </c>
      <c r="G121" s="22"/>
      <c r="H121" s="22">
        <f>(H109+H112)*0.27</f>
        <v>644490</v>
      </c>
      <c r="I121" s="22"/>
    </row>
    <row r="122" spans="1:9" ht="15.75" thickBot="1">
      <c r="A122" s="60"/>
      <c r="B122" s="60"/>
      <c r="C122" s="60"/>
      <c r="D122" s="60"/>
      <c r="E122" s="60"/>
      <c r="F122" s="62"/>
      <c r="G122" s="62"/>
      <c r="H122" s="62"/>
      <c r="I122" s="62"/>
    </row>
    <row r="123" spans="1:9" ht="16.5" thickTop="1" thickBot="1">
      <c r="A123" s="23" t="s">
        <v>24</v>
      </c>
      <c r="B123" s="34"/>
      <c r="C123" s="34"/>
      <c r="D123" s="34"/>
      <c r="E123" s="34"/>
      <c r="F123" s="35">
        <f>SUM(F115:G121)</f>
        <v>644490</v>
      </c>
      <c r="G123" s="116"/>
      <c r="H123" s="35">
        <f>SUM(H115:I121)</f>
        <v>644490</v>
      </c>
      <c r="I123" s="116"/>
    </row>
    <row r="124" spans="1:9" ht="15.75" thickTop="1">
      <c r="A124" s="58" t="s">
        <v>25</v>
      </c>
      <c r="B124" s="59"/>
      <c r="C124" s="59"/>
      <c r="D124" s="59"/>
      <c r="E124" s="67"/>
      <c r="F124" s="22">
        <v>20000</v>
      </c>
      <c r="G124" s="22"/>
      <c r="H124" s="22">
        <v>20000</v>
      </c>
      <c r="I124" s="22"/>
    </row>
    <row r="125" spans="1:9">
      <c r="A125" s="60" t="s">
        <v>202</v>
      </c>
      <c r="B125" s="60"/>
      <c r="C125" s="60"/>
      <c r="D125" s="60"/>
      <c r="E125" s="60"/>
      <c r="F125" s="62"/>
      <c r="G125" s="62"/>
      <c r="H125" s="62"/>
      <c r="I125" s="62"/>
    </row>
    <row r="126" spans="1:9">
      <c r="A126" s="58" t="s">
        <v>26</v>
      </c>
      <c r="B126" s="59"/>
      <c r="C126" s="59"/>
      <c r="D126" s="59"/>
      <c r="E126" s="59"/>
      <c r="F126" s="22">
        <v>10000</v>
      </c>
      <c r="G126" s="22"/>
      <c r="H126" s="22">
        <v>10000</v>
      </c>
      <c r="I126" s="22"/>
    </row>
    <row r="127" spans="1:9">
      <c r="A127" s="60" t="s">
        <v>175</v>
      </c>
      <c r="B127" s="60"/>
      <c r="C127" s="60"/>
      <c r="D127" s="60"/>
      <c r="E127" s="60"/>
      <c r="F127" s="62"/>
      <c r="G127" s="62"/>
      <c r="H127" s="62"/>
      <c r="I127" s="62"/>
    </row>
    <row r="128" spans="1:9">
      <c r="A128" s="58" t="s">
        <v>28</v>
      </c>
      <c r="B128" s="59"/>
      <c r="C128" s="59"/>
      <c r="D128" s="59"/>
      <c r="E128" s="59"/>
      <c r="F128" s="22">
        <v>10000</v>
      </c>
      <c r="G128" s="22"/>
      <c r="H128" s="22">
        <v>10000</v>
      </c>
      <c r="I128" s="22"/>
    </row>
    <row r="129" spans="1:11">
      <c r="A129" s="60" t="s">
        <v>29</v>
      </c>
      <c r="B129" s="60"/>
      <c r="C129" s="60"/>
      <c r="D129" s="60"/>
      <c r="E129" s="60"/>
      <c r="F129" s="62"/>
      <c r="G129" s="62"/>
      <c r="H129" s="62"/>
      <c r="I129" s="62"/>
    </row>
    <row r="130" spans="1:11">
      <c r="A130" s="83" t="s">
        <v>176</v>
      </c>
      <c r="B130" s="84"/>
      <c r="C130" s="84"/>
      <c r="D130" s="84"/>
      <c r="E130" s="84"/>
      <c r="F130" s="62"/>
      <c r="G130" s="62"/>
      <c r="H130" s="62"/>
      <c r="I130" s="62"/>
    </row>
    <row r="131" spans="1:11">
      <c r="A131" s="58" t="s">
        <v>30</v>
      </c>
      <c r="B131" s="59"/>
      <c r="C131" s="59"/>
      <c r="D131" s="59"/>
      <c r="E131" s="59"/>
      <c r="F131" s="22">
        <v>10000</v>
      </c>
      <c r="G131" s="22"/>
      <c r="H131" s="22">
        <v>10000</v>
      </c>
      <c r="I131" s="22"/>
    </row>
    <row r="132" spans="1:11">
      <c r="A132" s="60" t="s">
        <v>203</v>
      </c>
      <c r="B132" s="60"/>
      <c r="C132" s="60"/>
      <c r="D132" s="60"/>
      <c r="E132" s="60"/>
      <c r="F132" s="62"/>
      <c r="G132" s="62"/>
      <c r="H132" s="62"/>
      <c r="I132" s="62"/>
    </row>
    <row r="133" spans="1:11" s="1" customFormat="1">
      <c r="A133" s="32" t="s">
        <v>123</v>
      </c>
      <c r="B133" s="32"/>
      <c r="C133" s="32"/>
      <c r="D133" s="32"/>
      <c r="E133" s="32"/>
      <c r="F133" s="22">
        <v>10000</v>
      </c>
      <c r="G133" s="22"/>
      <c r="H133" s="22">
        <v>10000</v>
      </c>
      <c r="I133" s="22"/>
    </row>
    <row r="134" spans="1:11" s="1" customFormat="1">
      <c r="A134" s="83" t="s">
        <v>68</v>
      </c>
      <c r="B134" s="83"/>
      <c r="C134" s="83"/>
      <c r="D134" s="83"/>
      <c r="E134" s="83"/>
      <c r="F134" s="62"/>
      <c r="G134" s="62"/>
      <c r="H134" s="62"/>
      <c r="I134" s="62"/>
    </row>
    <row r="135" spans="1:11">
      <c r="A135" s="58" t="s">
        <v>31</v>
      </c>
      <c r="B135" s="59"/>
      <c r="C135" s="59"/>
      <c r="D135" s="59"/>
      <c r="E135" s="59"/>
      <c r="F135" s="22">
        <v>70000</v>
      </c>
      <c r="G135" s="22"/>
      <c r="H135" s="22">
        <v>70000</v>
      </c>
      <c r="I135" s="22"/>
    </row>
    <row r="136" spans="1:11">
      <c r="A136" s="60" t="s">
        <v>204</v>
      </c>
      <c r="B136" s="60"/>
      <c r="C136" s="60"/>
      <c r="D136" s="60"/>
      <c r="E136" s="60"/>
      <c r="F136" s="62"/>
      <c r="G136" s="62"/>
      <c r="H136" s="62"/>
      <c r="I136" s="62"/>
      <c r="K136" s="10"/>
    </row>
    <row r="137" spans="1:11" s="1" customFormat="1">
      <c r="A137" s="32" t="s">
        <v>96</v>
      </c>
      <c r="B137" s="32"/>
      <c r="C137" s="32"/>
      <c r="D137" s="32"/>
      <c r="E137" s="32"/>
      <c r="F137" s="22">
        <v>96000</v>
      </c>
      <c r="G137" s="22"/>
      <c r="H137" s="22">
        <v>96000</v>
      </c>
      <c r="I137" s="22"/>
      <c r="K137" s="10"/>
    </row>
    <row r="138" spans="1:11" s="1" customFormat="1">
      <c r="A138" s="138" t="s">
        <v>153</v>
      </c>
      <c r="B138" s="138"/>
      <c r="C138" s="138"/>
      <c r="D138" s="138"/>
      <c r="E138" s="138"/>
      <c r="F138" s="22"/>
      <c r="G138" s="22"/>
      <c r="H138" s="22"/>
      <c r="I138" s="22"/>
      <c r="K138" s="10"/>
    </row>
    <row r="139" spans="1:11">
      <c r="A139" s="58" t="s">
        <v>33</v>
      </c>
      <c r="B139" s="59"/>
      <c r="C139" s="59"/>
      <c r="D139" s="59"/>
      <c r="E139" s="59"/>
      <c r="F139" s="22">
        <v>20000</v>
      </c>
      <c r="G139" s="22"/>
      <c r="H139" s="22">
        <v>20000</v>
      </c>
      <c r="I139" s="22"/>
    </row>
    <row r="140" spans="1:11">
      <c r="A140" s="83" t="s">
        <v>68</v>
      </c>
      <c r="B140" s="83"/>
      <c r="C140" s="83"/>
      <c r="D140" s="83"/>
      <c r="E140" s="83"/>
      <c r="F140" s="62"/>
      <c r="G140" s="62"/>
      <c r="H140" s="62"/>
      <c r="I140" s="62"/>
    </row>
    <row r="141" spans="1:11">
      <c r="A141" s="58" t="s">
        <v>34</v>
      </c>
      <c r="B141" s="59"/>
      <c r="C141" s="59"/>
      <c r="D141" s="59"/>
      <c r="E141" s="59"/>
      <c r="F141" s="22">
        <v>25000</v>
      </c>
      <c r="G141" s="22"/>
      <c r="H141" s="22">
        <v>25000</v>
      </c>
      <c r="I141" s="22"/>
    </row>
    <row r="142" spans="1:11">
      <c r="A142" s="60" t="s">
        <v>68</v>
      </c>
      <c r="B142" s="60"/>
      <c r="C142" s="60"/>
      <c r="D142" s="60"/>
      <c r="E142" s="60"/>
      <c r="F142" s="62"/>
      <c r="G142" s="62"/>
      <c r="H142" s="62"/>
      <c r="I142" s="62"/>
    </row>
    <row r="143" spans="1:11">
      <c r="A143" s="58" t="s">
        <v>35</v>
      </c>
      <c r="B143" s="59"/>
      <c r="C143" s="59"/>
      <c r="D143" s="59"/>
      <c r="E143" s="59"/>
      <c r="F143" s="22">
        <v>10000</v>
      </c>
      <c r="G143" s="22"/>
      <c r="H143" s="22">
        <v>10000</v>
      </c>
      <c r="I143" s="22"/>
    </row>
    <row r="144" spans="1:11">
      <c r="A144" s="60" t="s">
        <v>174</v>
      </c>
      <c r="B144" s="60"/>
      <c r="C144" s="60"/>
      <c r="D144" s="60"/>
      <c r="E144" s="60"/>
      <c r="F144" s="62"/>
      <c r="G144" s="62"/>
      <c r="H144" s="62"/>
      <c r="I144" s="62"/>
    </row>
    <row r="145" spans="1:9">
      <c r="A145" s="58" t="s">
        <v>36</v>
      </c>
      <c r="B145" s="59"/>
      <c r="C145" s="59"/>
      <c r="D145" s="59"/>
      <c r="E145" s="59"/>
      <c r="F145" s="22"/>
      <c r="G145" s="22"/>
      <c r="H145" s="22"/>
      <c r="I145" s="22"/>
    </row>
    <row r="146" spans="1:9">
      <c r="A146" s="60" t="s">
        <v>37</v>
      </c>
      <c r="B146" s="60"/>
      <c r="C146" s="60"/>
      <c r="D146" s="60"/>
      <c r="E146" s="60"/>
      <c r="F146" s="62"/>
      <c r="G146" s="62"/>
      <c r="H146" s="62"/>
      <c r="I146" s="62"/>
    </row>
    <row r="147" spans="1:9">
      <c r="A147" s="60" t="s">
        <v>68</v>
      </c>
      <c r="B147" s="61"/>
      <c r="C147" s="61"/>
      <c r="D147" s="61"/>
      <c r="E147" s="61"/>
      <c r="F147" s="62"/>
      <c r="G147" s="62"/>
      <c r="H147" s="62"/>
      <c r="I147" s="62"/>
    </row>
    <row r="148" spans="1:9">
      <c r="A148" s="58" t="s">
        <v>38</v>
      </c>
      <c r="B148" s="59"/>
      <c r="C148" s="59"/>
      <c r="D148" s="59"/>
      <c r="E148" s="59"/>
      <c r="F148" s="22">
        <v>400000</v>
      </c>
      <c r="G148" s="22"/>
      <c r="H148" s="22">
        <v>200000</v>
      </c>
      <c r="I148" s="22"/>
    </row>
    <row r="149" spans="1:9">
      <c r="A149" s="60" t="s">
        <v>71</v>
      </c>
      <c r="B149" s="61"/>
      <c r="C149" s="61"/>
      <c r="D149" s="61"/>
      <c r="E149" s="61"/>
      <c r="F149" s="62"/>
      <c r="G149" s="62"/>
      <c r="H149" s="62"/>
      <c r="I149" s="62"/>
    </row>
    <row r="150" spans="1:9">
      <c r="A150" s="60" t="s">
        <v>205</v>
      </c>
      <c r="B150" s="61"/>
      <c r="C150" s="61"/>
      <c r="D150" s="61"/>
      <c r="E150" s="61"/>
      <c r="F150" s="62"/>
      <c r="G150" s="62"/>
      <c r="H150" s="62"/>
      <c r="I150" s="62"/>
    </row>
    <row r="151" spans="1:9" s="1" customFormat="1">
      <c r="A151" s="32" t="s">
        <v>72</v>
      </c>
      <c r="B151" s="108"/>
      <c r="C151" s="108"/>
      <c r="D151" s="108"/>
      <c r="E151" s="108"/>
      <c r="F151" s="22">
        <v>70000</v>
      </c>
      <c r="G151" s="22"/>
      <c r="H151" s="22">
        <v>300000</v>
      </c>
      <c r="I151" s="22"/>
    </row>
    <row r="152" spans="1:9" s="1" customFormat="1">
      <c r="A152" s="54" t="s">
        <v>206</v>
      </c>
      <c r="B152" s="55"/>
      <c r="C152" s="55"/>
      <c r="D152" s="55"/>
      <c r="E152" s="53"/>
      <c r="F152" s="56"/>
      <c r="G152" s="57"/>
      <c r="H152" s="56"/>
      <c r="I152" s="57"/>
    </row>
    <row r="153" spans="1:9">
      <c r="A153" s="58" t="s">
        <v>39</v>
      </c>
      <c r="B153" s="59"/>
      <c r="C153" s="59"/>
      <c r="D153" s="59"/>
      <c r="E153" s="59"/>
      <c r="F153" s="22">
        <v>100000</v>
      </c>
      <c r="G153" s="22"/>
      <c r="H153" s="22">
        <v>100000</v>
      </c>
      <c r="I153" s="22"/>
    </row>
    <row r="154" spans="1:9">
      <c r="A154" s="54" t="s">
        <v>207</v>
      </c>
      <c r="B154" s="55"/>
      <c r="C154" s="55"/>
      <c r="D154" s="55"/>
      <c r="E154" s="53"/>
      <c r="F154" s="56"/>
      <c r="G154" s="57"/>
      <c r="H154" s="56"/>
      <c r="I154" s="57"/>
    </row>
    <row r="155" spans="1:9" s="1" customFormat="1">
      <c r="A155" s="58" t="s">
        <v>177</v>
      </c>
      <c r="B155" s="76"/>
      <c r="C155" s="76"/>
      <c r="D155" s="76"/>
      <c r="E155" s="77"/>
      <c r="F155" s="56">
        <v>626000</v>
      </c>
      <c r="G155" s="57"/>
      <c r="H155" s="56">
        <v>626000</v>
      </c>
      <c r="I155" s="57"/>
    </row>
    <row r="156" spans="1:9" s="1" customFormat="1">
      <c r="A156" s="58" t="s">
        <v>74</v>
      </c>
      <c r="B156" s="78"/>
      <c r="C156" s="78"/>
      <c r="D156" s="78"/>
      <c r="E156" s="79"/>
      <c r="F156" s="56">
        <v>1000</v>
      </c>
      <c r="G156" s="77"/>
      <c r="H156" s="56">
        <v>20000</v>
      </c>
      <c r="I156" s="77"/>
    </row>
    <row r="157" spans="1:9" s="1" customFormat="1">
      <c r="A157" s="54" t="s">
        <v>208</v>
      </c>
      <c r="B157" s="55"/>
      <c r="C157" s="55"/>
      <c r="D157" s="55"/>
      <c r="E157" s="53"/>
      <c r="F157" s="56"/>
      <c r="G157" s="77"/>
      <c r="H157" s="56"/>
      <c r="I157" s="77"/>
    </row>
    <row r="158" spans="1:9">
      <c r="A158" s="58" t="s">
        <v>40</v>
      </c>
      <c r="B158" s="59"/>
      <c r="C158" s="59"/>
      <c r="D158" s="59"/>
      <c r="E158" s="59"/>
      <c r="F158" s="22">
        <v>81000</v>
      </c>
      <c r="G158" s="22"/>
      <c r="H158" s="22">
        <v>70000</v>
      </c>
      <c r="I158" s="22"/>
    </row>
    <row r="159" spans="1:9" ht="15.75" thickBot="1">
      <c r="A159" s="60" t="s">
        <v>209</v>
      </c>
      <c r="B159" s="60"/>
      <c r="C159" s="60"/>
      <c r="D159" s="60"/>
      <c r="E159" s="60"/>
      <c r="F159" s="74"/>
      <c r="G159" s="75"/>
      <c r="H159" s="74"/>
      <c r="I159" s="75"/>
    </row>
    <row r="160" spans="1:9" ht="16.5" thickTop="1" thickBot="1">
      <c r="A160" s="23" t="s">
        <v>41</v>
      </c>
      <c r="B160" s="34"/>
      <c r="C160" s="34"/>
      <c r="D160" s="34"/>
      <c r="E160" s="34"/>
      <c r="F160" s="35">
        <f>SUM(F124:G158)</f>
        <v>1559000</v>
      </c>
      <c r="G160" s="36"/>
      <c r="H160" s="35">
        <f>SUM(H124:I158)</f>
        <v>1597000</v>
      </c>
      <c r="I160" s="36"/>
    </row>
    <row r="161" spans="1:9" s="1" customFormat="1" ht="16.5" thickTop="1" thickBot="1">
      <c r="A161" s="23" t="s">
        <v>42</v>
      </c>
      <c r="B161" s="81"/>
      <c r="C161" s="81"/>
      <c r="D161" s="81"/>
      <c r="E161" s="27"/>
      <c r="F161" s="26">
        <f>SUM(F160,F123,F114)</f>
        <v>4590490</v>
      </c>
      <c r="G161" s="27"/>
      <c r="H161" s="26">
        <f>SUM(H160,H123,H114)</f>
        <v>4628490</v>
      </c>
      <c r="I161" s="27"/>
    </row>
    <row r="162" spans="1:9" ht="16.5" thickTop="1" thickBot="1">
      <c r="A162" s="23" t="s">
        <v>75</v>
      </c>
      <c r="B162" s="34"/>
      <c r="C162" s="34"/>
      <c r="D162" s="34"/>
      <c r="E162" s="34"/>
      <c r="F162" s="35">
        <v>408000</v>
      </c>
      <c r="G162" s="36"/>
      <c r="H162" s="35">
        <v>408000</v>
      </c>
      <c r="I162" s="36"/>
    </row>
    <row r="163" spans="1:9" ht="15.75" thickTop="1">
      <c r="A163" s="70" t="s">
        <v>65</v>
      </c>
      <c r="B163" s="70"/>
      <c r="C163" s="70"/>
      <c r="D163" s="70"/>
      <c r="E163" s="71"/>
      <c r="F163" s="120">
        <v>709000</v>
      </c>
      <c r="G163" s="120"/>
      <c r="H163" s="120">
        <v>2000000</v>
      </c>
      <c r="I163" s="120"/>
    </row>
    <row r="164" spans="1:9">
      <c r="A164" s="83" t="s">
        <v>244</v>
      </c>
      <c r="B164" s="84"/>
      <c r="C164" s="84"/>
      <c r="D164" s="84"/>
      <c r="E164" s="84"/>
      <c r="F164" s="121"/>
      <c r="G164" s="121"/>
      <c r="H164" s="62">
        <v>2000000</v>
      </c>
      <c r="I164" s="62"/>
    </row>
    <row r="165" spans="1:9" s="1" customFormat="1">
      <c r="A165" s="32" t="s">
        <v>106</v>
      </c>
      <c r="B165" s="108"/>
      <c r="C165" s="108"/>
      <c r="D165" s="108"/>
      <c r="E165" s="108"/>
      <c r="F165" s="33">
        <v>120000</v>
      </c>
      <c r="G165" s="33"/>
      <c r="H165" s="33"/>
      <c r="I165" s="33"/>
    </row>
    <row r="166" spans="1:9" s="1" customFormat="1" ht="15.75" thickBot="1">
      <c r="A166" s="109" t="s">
        <v>194</v>
      </c>
      <c r="B166" s="128"/>
      <c r="C166" s="128"/>
      <c r="D166" s="128"/>
      <c r="E166" s="128"/>
      <c r="F166" s="62"/>
      <c r="G166" s="62"/>
      <c r="H166" s="62"/>
      <c r="I166" s="62"/>
    </row>
    <row r="167" spans="1:9" ht="16.5" thickTop="1" thickBot="1">
      <c r="A167" s="43" t="s">
        <v>66</v>
      </c>
      <c r="B167" s="43"/>
      <c r="C167" s="43"/>
      <c r="D167" s="43"/>
      <c r="E167" s="43"/>
      <c r="F167" s="41">
        <v>223000</v>
      </c>
      <c r="G167" s="41"/>
      <c r="H167" s="41"/>
      <c r="I167" s="41"/>
    </row>
    <row r="168" spans="1:9" ht="16.5" thickTop="1" thickBot="1">
      <c r="A168" s="23" t="s">
        <v>44</v>
      </c>
      <c r="B168" s="34"/>
      <c r="C168" s="34"/>
      <c r="D168" s="34"/>
      <c r="E168" s="34"/>
      <c r="F168" s="35">
        <f>SUM(F163+F165+F167)</f>
        <v>1052000</v>
      </c>
      <c r="G168" s="35"/>
      <c r="H168" s="35">
        <f>SUM(H163+H165+H167)</f>
        <v>2000000</v>
      </c>
      <c r="I168" s="35"/>
    </row>
    <row r="169" spans="1:9" s="1" customFormat="1" ht="16.5" thickTop="1" thickBot="1">
      <c r="A169" s="23" t="s">
        <v>76</v>
      </c>
      <c r="B169" s="81"/>
      <c r="C169" s="81"/>
      <c r="D169" s="81"/>
      <c r="E169" s="27"/>
      <c r="F169" s="26"/>
      <c r="G169" s="82"/>
      <c r="H169" s="26">
        <v>471000</v>
      </c>
      <c r="I169" s="82"/>
    </row>
    <row r="170" spans="1:9" ht="16.5" thickTop="1" thickBot="1">
      <c r="A170" s="23" t="s">
        <v>45</v>
      </c>
      <c r="B170" s="34"/>
      <c r="C170" s="34"/>
      <c r="D170" s="34"/>
      <c r="E170" s="34"/>
      <c r="F170" s="35">
        <f>SUM(F161+F162+F168+F169)</f>
        <v>6050490</v>
      </c>
      <c r="G170" s="36"/>
      <c r="H170" s="35">
        <f>SUM(H161+H162+H168+H169)</f>
        <v>7507490</v>
      </c>
      <c r="I170" s="36"/>
    </row>
    <row r="171" spans="1:9" ht="15.75" thickTop="1"/>
    <row r="173" spans="1:9">
      <c r="A173" s="44" t="s">
        <v>112</v>
      </c>
      <c r="B173" s="44"/>
      <c r="C173" s="44"/>
      <c r="D173" s="44"/>
      <c r="E173" s="44"/>
      <c r="F173" s="44"/>
      <c r="G173" s="44"/>
      <c r="H173" s="44"/>
      <c r="I173" s="44"/>
    </row>
    <row r="175" spans="1:9" ht="15" customHeight="1">
      <c r="A175" s="45" t="s">
        <v>0</v>
      </c>
      <c r="B175" s="45"/>
      <c r="C175" s="45"/>
      <c r="D175" s="45"/>
      <c r="E175" s="45"/>
      <c r="F175" s="47" t="s">
        <v>192</v>
      </c>
      <c r="G175" s="47"/>
      <c r="H175" s="47" t="s">
        <v>198</v>
      </c>
      <c r="I175" s="47"/>
    </row>
    <row r="176" spans="1:9">
      <c r="A176" s="46"/>
      <c r="B176" s="46"/>
      <c r="C176" s="46"/>
      <c r="D176" s="46"/>
      <c r="E176" s="46"/>
      <c r="F176" s="48"/>
      <c r="G176" s="48"/>
      <c r="H176" s="48"/>
      <c r="I176" s="48"/>
    </row>
    <row r="177" spans="1:9">
      <c r="A177" s="58" t="s">
        <v>36</v>
      </c>
      <c r="B177" s="59"/>
      <c r="C177" s="59"/>
      <c r="D177" s="59"/>
      <c r="E177" s="59"/>
      <c r="F177" s="102">
        <v>100000</v>
      </c>
      <c r="G177" s="102"/>
      <c r="H177" s="102">
        <v>100000</v>
      </c>
      <c r="I177" s="102"/>
    </row>
    <row r="178" spans="1:9">
      <c r="A178" s="60" t="s">
        <v>77</v>
      </c>
      <c r="B178" s="60"/>
      <c r="C178" s="60"/>
      <c r="D178" s="60"/>
      <c r="E178" s="60"/>
      <c r="F178" s="62"/>
      <c r="G178" s="62"/>
      <c r="H178" s="62"/>
      <c r="I178" s="62"/>
    </row>
    <row r="179" spans="1:9">
      <c r="A179" s="58" t="s">
        <v>38</v>
      </c>
      <c r="B179" s="59"/>
      <c r="C179" s="59"/>
      <c r="D179" s="59"/>
      <c r="E179" s="59"/>
      <c r="F179" s="22">
        <v>80000</v>
      </c>
      <c r="G179" s="22"/>
      <c r="H179" s="22">
        <v>80000</v>
      </c>
      <c r="I179" s="22"/>
    </row>
    <row r="180" spans="1:9">
      <c r="A180" s="60" t="s">
        <v>190</v>
      </c>
      <c r="B180" s="61"/>
      <c r="C180" s="61"/>
      <c r="D180" s="61"/>
      <c r="E180" s="61"/>
      <c r="F180" s="62"/>
      <c r="G180" s="62"/>
      <c r="H180" s="62"/>
      <c r="I180" s="62"/>
    </row>
    <row r="181" spans="1:9">
      <c r="A181" s="58" t="s">
        <v>39</v>
      </c>
      <c r="B181" s="59"/>
      <c r="C181" s="59"/>
      <c r="D181" s="59"/>
      <c r="E181" s="59"/>
      <c r="F181" s="22">
        <v>27000</v>
      </c>
      <c r="G181" s="22"/>
      <c r="H181" s="22">
        <v>27000</v>
      </c>
      <c r="I181" s="22"/>
    </row>
    <row r="182" spans="1:9" ht="15.75" thickBot="1">
      <c r="A182" s="54" t="s">
        <v>73</v>
      </c>
      <c r="B182" s="55"/>
      <c r="C182" s="55"/>
      <c r="D182" s="55"/>
      <c r="E182" s="53"/>
      <c r="F182" s="56"/>
      <c r="G182" s="57"/>
      <c r="H182" s="56"/>
      <c r="I182" s="57"/>
    </row>
    <row r="183" spans="1:9" ht="16.5" thickTop="1" thickBot="1">
      <c r="A183" s="23" t="s">
        <v>41</v>
      </c>
      <c r="B183" s="34"/>
      <c r="C183" s="34"/>
      <c r="D183" s="34"/>
      <c r="E183" s="34"/>
      <c r="F183" s="35">
        <f>SUM(F177:G182)</f>
        <v>207000</v>
      </c>
      <c r="G183" s="36"/>
      <c r="H183" s="35">
        <f>SUM(H177:I182)</f>
        <v>207000</v>
      </c>
      <c r="I183" s="36"/>
    </row>
    <row r="184" spans="1:9" ht="16.5" thickTop="1" thickBot="1">
      <c r="A184" s="23" t="s">
        <v>45</v>
      </c>
      <c r="B184" s="34"/>
      <c r="C184" s="34"/>
      <c r="D184" s="34"/>
      <c r="E184" s="34"/>
      <c r="F184" s="35">
        <f>SUM(F183)</f>
        <v>207000</v>
      </c>
      <c r="G184" s="36"/>
      <c r="H184" s="35">
        <f>SUM(H183)</f>
        <v>207000</v>
      </c>
      <c r="I184" s="36"/>
    </row>
    <row r="185" spans="1:9" ht="15.75" thickTop="1"/>
    <row r="186" spans="1:9" s="1" customFormat="1"/>
    <row r="188" spans="1:9">
      <c r="A188" s="44" t="s">
        <v>129</v>
      </c>
      <c r="B188" s="44"/>
      <c r="C188" s="44"/>
      <c r="D188" s="44"/>
      <c r="E188" s="44"/>
      <c r="F188" s="44"/>
      <c r="G188" s="44"/>
      <c r="H188" s="44"/>
      <c r="I188" s="44"/>
    </row>
    <row r="190" spans="1:9" ht="15" customHeight="1">
      <c r="A190" s="45" t="s">
        <v>0</v>
      </c>
      <c r="B190" s="45"/>
      <c r="C190" s="45"/>
      <c r="D190" s="45"/>
      <c r="E190" s="45"/>
      <c r="F190" s="47" t="s">
        <v>192</v>
      </c>
      <c r="G190" s="47"/>
      <c r="H190" s="47" t="s">
        <v>198</v>
      </c>
      <c r="I190" s="47"/>
    </row>
    <row r="191" spans="1:9">
      <c r="A191" s="46"/>
      <c r="B191" s="46"/>
      <c r="C191" s="46"/>
      <c r="D191" s="46"/>
      <c r="E191" s="46"/>
      <c r="F191" s="48"/>
      <c r="G191" s="48"/>
      <c r="H191" s="48"/>
      <c r="I191" s="48"/>
    </row>
    <row r="192" spans="1:9" s="1" customFormat="1">
      <c r="A192" s="15" t="s">
        <v>117</v>
      </c>
      <c r="B192" s="95"/>
      <c r="C192" s="95"/>
      <c r="D192" s="95"/>
      <c r="E192" s="96"/>
      <c r="F192" s="37"/>
      <c r="G192" s="38"/>
      <c r="H192" s="37"/>
      <c r="I192" s="38"/>
    </row>
    <row r="193" spans="1:9" s="1" customFormat="1">
      <c r="A193" s="92"/>
      <c r="B193" s="93"/>
      <c r="C193" s="93"/>
      <c r="D193" s="93"/>
      <c r="E193" s="94"/>
      <c r="F193" s="97"/>
      <c r="G193" s="98"/>
      <c r="H193" s="97"/>
      <c r="I193" s="98"/>
    </row>
    <row r="194" spans="1:9" s="1" customFormat="1">
      <c r="A194" s="15" t="s">
        <v>124</v>
      </c>
      <c r="B194" s="16"/>
      <c r="C194" s="16"/>
      <c r="D194" s="16"/>
      <c r="E194" s="17"/>
      <c r="F194" s="37"/>
      <c r="G194" s="38"/>
      <c r="H194" s="37"/>
      <c r="I194" s="38"/>
    </row>
    <row r="195" spans="1:9" s="1" customFormat="1">
      <c r="A195" s="92"/>
      <c r="B195" s="99"/>
      <c r="C195" s="99"/>
      <c r="D195" s="99"/>
      <c r="E195" s="100"/>
      <c r="F195" s="97"/>
      <c r="G195" s="101"/>
      <c r="H195" s="97"/>
      <c r="I195" s="101"/>
    </row>
    <row r="196" spans="1:9">
      <c r="A196" s="58" t="s">
        <v>78</v>
      </c>
      <c r="B196" s="59"/>
      <c r="C196" s="59"/>
      <c r="D196" s="59"/>
      <c r="E196" s="59"/>
      <c r="F196" s="22"/>
      <c r="G196" s="22"/>
      <c r="H196" s="22">
        <v>609000</v>
      </c>
      <c r="I196" s="22"/>
    </row>
    <row r="197" spans="1:9" ht="15.75" thickBot="1">
      <c r="A197" s="92" t="s">
        <v>243</v>
      </c>
      <c r="B197" s="93"/>
      <c r="C197" s="93"/>
      <c r="D197" s="93"/>
      <c r="E197" s="94"/>
      <c r="F197" s="74"/>
      <c r="G197" s="75"/>
      <c r="H197" s="74"/>
      <c r="I197" s="75"/>
    </row>
    <row r="198" spans="1:9" ht="16.5" thickTop="1" thickBot="1">
      <c r="A198" s="23" t="s">
        <v>16</v>
      </c>
      <c r="B198" s="34"/>
      <c r="C198" s="34"/>
      <c r="D198" s="34"/>
      <c r="E198" s="34"/>
      <c r="F198" s="35">
        <f>SUM(F192:G197)</f>
        <v>0</v>
      </c>
      <c r="G198" s="35"/>
      <c r="H198" s="35">
        <f>SUM(H192:I197)</f>
        <v>609000</v>
      </c>
      <c r="I198" s="35"/>
    </row>
    <row r="199" spans="1:9" ht="15.75" thickTop="1">
      <c r="A199" s="87" t="s">
        <v>17</v>
      </c>
      <c r="B199" s="88"/>
      <c r="C199" s="88"/>
      <c r="D199" s="88"/>
      <c r="E199" s="88"/>
      <c r="F199" s="89">
        <f>(F192+F196)*0.12</f>
        <v>0</v>
      </c>
      <c r="G199" s="89"/>
      <c r="H199" s="89"/>
      <c r="I199" s="89"/>
    </row>
    <row r="200" spans="1:9">
      <c r="A200" s="60" t="s">
        <v>18</v>
      </c>
      <c r="B200" s="61"/>
      <c r="C200" s="61"/>
      <c r="D200" s="61"/>
      <c r="E200" s="61"/>
      <c r="F200" s="62"/>
      <c r="G200" s="62"/>
      <c r="H200" s="62"/>
      <c r="I200" s="62"/>
    </row>
    <row r="201" spans="1:9">
      <c r="A201" s="58" t="s">
        <v>19</v>
      </c>
      <c r="B201" s="59"/>
      <c r="C201" s="59"/>
      <c r="D201" s="59"/>
      <c r="E201" s="59"/>
      <c r="F201" s="22">
        <f>(F192+F196)*0.0075</f>
        <v>0</v>
      </c>
      <c r="G201" s="22"/>
      <c r="H201" s="22"/>
      <c r="I201" s="22"/>
    </row>
    <row r="202" spans="1:9">
      <c r="A202" s="60" t="s">
        <v>116</v>
      </c>
      <c r="B202" s="61"/>
      <c r="C202" s="61"/>
      <c r="D202" s="61"/>
      <c r="E202" s="61"/>
      <c r="F202" s="62"/>
      <c r="G202" s="62"/>
      <c r="H202" s="62"/>
      <c r="I202" s="62"/>
    </row>
    <row r="203" spans="1:9">
      <c r="A203" s="58" t="s">
        <v>20</v>
      </c>
      <c r="B203" s="59"/>
      <c r="C203" s="59"/>
      <c r="D203" s="59"/>
      <c r="E203" s="59"/>
      <c r="F203" s="22">
        <f>(F192+F196)*0.0025</f>
        <v>0</v>
      </c>
      <c r="G203" s="22"/>
      <c r="H203" s="22"/>
      <c r="I203" s="22"/>
    </row>
    <row r="204" spans="1:9">
      <c r="A204" s="60" t="s">
        <v>21</v>
      </c>
      <c r="B204" s="60"/>
      <c r="C204" s="60"/>
      <c r="D204" s="60"/>
      <c r="E204" s="60"/>
      <c r="F204" s="62"/>
      <c r="G204" s="62"/>
      <c r="H204" s="62"/>
      <c r="I204" s="62"/>
    </row>
    <row r="205" spans="1:9" s="1" customFormat="1">
      <c r="A205" s="70" t="s">
        <v>22</v>
      </c>
      <c r="B205" s="70"/>
      <c r="C205" s="70"/>
      <c r="D205" s="70"/>
      <c r="E205" s="71"/>
      <c r="F205" s="85">
        <f>(F192+F196)*0.005</f>
        <v>0</v>
      </c>
      <c r="G205" s="86"/>
      <c r="H205" s="85"/>
      <c r="I205" s="86"/>
    </row>
    <row r="206" spans="1:9" s="1" customFormat="1">
      <c r="A206" s="80" t="s">
        <v>118</v>
      </c>
      <c r="B206" s="90"/>
      <c r="C206" s="90"/>
      <c r="D206" s="90"/>
      <c r="E206" s="91"/>
      <c r="F206" s="85"/>
      <c r="G206" s="86"/>
      <c r="H206" s="85"/>
      <c r="I206" s="86"/>
    </row>
    <row r="207" spans="1:9">
      <c r="A207" s="58" t="s">
        <v>151</v>
      </c>
      <c r="B207" s="59"/>
      <c r="C207" s="59"/>
      <c r="D207" s="59"/>
      <c r="E207" s="59"/>
      <c r="F207" s="22"/>
      <c r="G207" s="22"/>
      <c r="H207" s="85">
        <f>(H192+H196)*0.27</f>
        <v>164430</v>
      </c>
      <c r="I207" s="86"/>
    </row>
    <row r="208" spans="1:9" ht="15.75" thickBot="1">
      <c r="A208" s="60" t="s">
        <v>163</v>
      </c>
      <c r="B208" s="60"/>
      <c r="C208" s="60"/>
      <c r="D208" s="60"/>
      <c r="E208" s="60"/>
      <c r="F208" s="62"/>
      <c r="G208" s="62"/>
      <c r="H208" s="62"/>
      <c r="I208" s="62"/>
    </row>
    <row r="209" spans="1:9" ht="16.5" thickTop="1" thickBot="1">
      <c r="A209" s="23" t="s">
        <v>24</v>
      </c>
      <c r="B209" s="34"/>
      <c r="C209" s="34"/>
      <c r="D209" s="34"/>
      <c r="E209" s="34"/>
      <c r="F209" s="35">
        <f>SUM(F199:G208)</f>
        <v>0</v>
      </c>
      <c r="G209" s="35"/>
      <c r="H209" s="35">
        <f>SUM(H199:I208)</f>
        <v>164430</v>
      </c>
      <c r="I209" s="35"/>
    </row>
    <row r="210" spans="1:9" ht="15.75" thickTop="1">
      <c r="A210" s="58" t="s">
        <v>27</v>
      </c>
      <c r="B210" s="59"/>
      <c r="C210" s="59"/>
      <c r="D210" s="59"/>
      <c r="E210" s="67"/>
      <c r="F210" s="22">
        <v>100000</v>
      </c>
      <c r="G210" s="22"/>
      <c r="H210" s="22">
        <v>100000</v>
      </c>
      <c r="I210" s="22"/>
    </row>
    <row r="211" spans="1:9">
      <c r="A211" s="60" t="s">
        <v>210</v>
      </c>
      <c r="B211" s="60"/>
      <c r="C211" s="60"/>
      <c r="D211" s="60"/>
      <c r="E211" s="60"/>
      <c r="F211" s="62"/>
      <c r="G211" s="62"/>
      <c r="H211" s="62"/>
      <c r="I211" s="62"/>
    </row>
    <row r="212" spans="1:9" s="1" customFormat="1">
      <c r="A212" s="32" t="s">
        <v>139</v>
      </c>
      <c r="B212" s="32"/>
      <c r="C212" s="32"/>
      <c r="D212" s="32"/>
      <c r="E212" s="32"/>
      <c r="F212" s="22"/>
      <c r="G212" s="22"/>
      <c r="H212" s="22"/>
      <c r="I212" s="22"/>
    </row>
    <row r="213" spans="1:9" s="1" customFormat="1">
      <c r="A213" s="84" t="s">
        <v>140</v>
      </c>
      <c r="B213" s="84"/>
      <c r="C213" s="84"/>
      <c r="D213" s="84"/>
      <c r="E213" s="84"/>
      <c r="F213" s="62"/>
      <c r="G213" s="62"/>
      <c r="H213" s="62"/>
      <c r="I213" s="62"/>
    </row>
    <row r="214" spans="1:9">
      <c r="A214" s="58" t="s">
        <v>28</v>
      </c>
      <c r="B214" s="59"/>
      <c r="C214" s="59"/>
      <c r="D214" s="59"/>
      <c r="E214" s="59"/>
      <c r="F214" s="22">
        <v>50000</v>
      </c>
      <c r="G214" s="22"/>
      <c r="H214" s="22">
        <v>50000</v>
      </c>
      <c r="I214" s="22"/>
    </row>
    <row r="215" spans="1:9">
      <c r="A215" s="60" t="s">
        <v>179</v>
      </c>
      <c r="B215" s="60"/>
      <c r="C215" s="60"/>
      <c r="D215" s="60"/>
      <c r="E215" s="60"/>
      <c r="F215" s="62"/>
      <c r="G215" s="62"/>
      <c r="H215" s="62"/>
      <c r="I215" s="62"/>
    </row>
    <row r="216" spans="1:9">
      <c r="A216" s="58" t="s">
        <v>30</v>
      </c>
      <c r="B216" s="59"/>
      <c r="C216" s="59"/>
      <c r="D216" s="59"/>
      <c r="E216" s="59"/>
      <c r="F216" s="22">
        <v>100000</v>
      </c>
      <c r="G216" s="22"/>
      <c r="H216" s="22">
        <v>100000</v>
      </c>
      <c r="I216" s="22"/>
    </row>
    <row r="217" spans="1:9">
      <c r="A217" s="60" t="s">
        <v>211</v>
      </c>
      <c r="B217" s="60"/>
      <c r="C217" s="60"/>
      <c r="D217" s="60"/>
      <c r="E217" s="60"/>
      <c r="F217" s="62"/>
      <c r="G217" s="62"/>
      <c r="H217" s="62"/>
      <c r="I217" s="62"/>
    </row>
    <row r="218" spans="1:9" s="1" customFormat="1">
      <c r="A218" s="32" t="s">
        <v>32</v>
      </c>
      <c r="B218" s="32"/>
      <c r="C218" s="32"/>
      <c r="D218" s="32"/>
      <c r="E218" s="32"/>
      <c r="F218" s="22">
        <v>25000</v>
      </c>
      <c r="G218" s="22"/>
      <c r="H218" s="22">
        <v>25000</v>
      </c>
      <c r="I218" s="22"/>
    </row>
    <row r="219" spans="1:9" s="1" customFormat="1">
      <c r="A219" s="32" t="s">
        <v>212</v>
      </c>
      <c r="B219" s="32"/>
      <c r="C219" s="32"/>
      <c r="D219" s="32"/>
      <c r="E219" s="32"/>
      <c r="F219" s="22"/>
      <c r="G219" s="22"/>
      <c r="H219" s="22">
        <v>50000</v>
      </c>
      <c r="I219" s="22"/>
    </row>
    <row r="220" spans="1:9">
      <c r="A220" s="58" t="s">
        <v>36</v>
      </c>
      <c r="B220" s="59"/>
      <c r="C220" s="59"/>
      <c r="D220" s="59"/>
      <c r="E220" s="59"/>
      <c r="F220" s="22">
        <v>30000</v>
      </c>
      <c r="G220" s="22"/>
      <c r="H220" s="22">
        <v>60000</v>
      </c>
      <c r="I220" s="22"/>
    </row>
    <row r="221" spans="1:9">
      <c r="A221" s="60" t="s">
        <v>37</v>
      </c>
      <c r="B221" s="60"/>
      <c r="C221" s="60"/>
      <c r="D221" s="60"/>
      <c r="E221" s="60"/>
      <c r="F221" s="62"/>
      <c r="G221" s="62"/>
      <c r="H221" s="62"/>
      <c r="I221" s="62"/>
    </row>
    <row r="222" spans="1:9">
      <c r="A222" s="60" t="s">
        <v>213</v>
      </c>
      <c r="B222" s="61"/>
      <c r="C222" s="61"/>
      <c r="D222" s="61"/>
      <c r="E222" s="61"/>
      <c r="F222" s="62"/>
      <c r="G222" s="62"/>
      <c r="H222" s="62"/>
      <c r="I222" s="62"/>
    </row>
    <row r="223" spans="1:9">
      <c r="A223" s="58" t="s">
        <v>38</v>
      </c>
      <c r="B223" s="59"/>
      <c r="C223" s="59"/>
      <c r="D223" s="59"/>
      <c r="E223" s="59"/>
      <c r="F223" s="22">
        <v>100000</v>
      </c>
      <c r="G223" s="22"/>
      <c r="H223" s="22">
        <v>50000</v>
      </c>
      <c r="I223" s="22"/>
    </row>
    <row r="224" spans="1:9">
      <c r="A224" s="60" t="s">
        <v>214</v>
      </c>
      <c r="B224" s="61"/>
      <c r="C224" s="61"/>
      <c r="D224" s="61"/>
      <c r="E224" s="61"/>
      <c r="F224" s="62"/>
      <c r="G224" s="62"/>
      <c r="H224" s="62"/>
      <c r="I224" s="62"/>
    </row>
    <row r="225" spans="1:9">
      <c r="A225" s="58" t="s">
        <v>39</v>
      </c>
      <c r="B225" s="59"/>
      <c r="C225" s="59"/>
      <c r="D225" s="59"/>
      <c r="E225" s="59"/>
      <c r="F225" s="22">
        <v>110000</v>
      </c>
      <c r="G225" s="22"/>
      <c r="H225" s="22">
        <v>110000</v>
      </c>
      <c r="I225" s="22"/>
    </row>
    <row r="226" spans="1:9">
      <c r="A226" s="54" t="s">
        <v>215</v>
      </c>
      <c r="B226" s="55"/>
      <c r="C226" s="55"/>
      <c r="D226" s="55"/>
      <c r="E226" s="53"/>
      <c r="F226" s="56"/>
      <c r="G226" s="57"/>
      <c r="H226" s="56"/>
      <c r="I226" s="57"/>
    </row>
    <row r="227" spans="1:9" s="1" customFormat="1">
      <c r="A227" s="58" t="s">
        <v>119</v>
      </c>
      <c r="B227" s="78"/>
      <c r="C227" s="78"/>
      <c r="D227" s="78"/>
      <c r="E227" s="79"/>
      <c r="F227" s="56">
        <v>20000</v>
      </c>
      <c r="G227" s="57"/>
      <c r="H227" s="56">
        <v>20000</v>
      </c>
      <c r="I227" s="57"/>
    </row>
    <row r="228" spans="1:9" s="1" customFormat="1">
      <c r="A228" s="54" t="s">
        <v>154</v>
      </c>
      <c r="B228" s="76"/>
      <c r="C228" s="76"/>
      <c r="D228" s="76"/>
      <c r="E228" s="77"/>
      <c r="F228" s="56"/>
      <c r="G228" s="57"/>
      <c r="H228" s="56"/>
      <c r="I228" s="57"/>
    </row>
    <row r="229" spans="1:9">
      <c r="A229" s="58" t="s">
        <v>40</v>
      </c>
      <c r="B229" s="59"/>
      <c r="C229" s="59"/>
      <c r="D229" s="59"/>
      <c r="E229" s="59"/>
      <c r="F229" s="22">
        <v>50000</v>
      </c>
      <c r="G229" s="22"/>
      <c r="H229" s="22">
        <v>50000</v>
      </c>
      <c r="I229" s="22"/>
    </row>
    <row r="230" spans="1:9" ht="15.75" thickBot="1">
      <c r="A230" s="60" t="s">
        <v>155</v>
      </c>
      <c r="B230" s="60"/>
      <c r="C230" s="60"/>
      <c r="D230" s="60"/>
      <c r="E230" s="60"/>
      <c r="F230" s="74"/>
      <c r="G230" s="75"/>
      <c r="H230" s="74"/>
      <c r="I230" s="75"/>
    </row>
    <row r="231" spans="1:9" ht="16.5" thickTop="1" thickBot="1">
      <c r="A231" s="23" t="s">
        <v>41</v>
      </c>
      <c r="B231" s="34"/>
      <c r="C231" s="34"/>
      <c r="D231" s="34"/>
      <c r="E231" s="34"/>
      <c r="F231" s="35">
        <f>SUM(F210:G230)</f>
        <v>585000</v>
      </c>
      <c r="G231" s="36"/>
      <c r="H231" s="35">
        <f>SUM(H210:I230)</f>
        <v>615000</v>
      </c>
      <c r="I231" s="36"/>
    </row>
    <row r="232" spans="1:9" ht="16.5" thickTop="1" thickBot="1">
      <c r="A232" s="43" t="s">
        <v>42</v>
      </c>
      <c r="B232" s="43"/>
      <c r="C232" s="43"/>
      <c r="D232" s="43"/>
      <c r="E232" s="43"/>
      <c r="F232" s="41">
        <f>SUM(F231,F209,F198)</f>
        <v>585000</v>
      </c>
      <c r="G232" s="42"/>
      <c r="H232" s="41">
        <f>SUM(H231,H209,H198)</f>
        <v>1388430</v>
      </c>
      <c r="I232" s="42"/>
    </row>
    <row r="233" spans="1:9" s="1" customFormat="1" ht="15.75" thickTop="1">
      <c r="A233" s="70" t="s">
        <v>65</v>
      </c>
      <c r="B233" s="70"/>
      <c r="C233" s="70"/>
      <c r="D233" s="70"/>
      <c r="E233" s="71"/>
      <c r="F233" s="72"/>
      <c r="G233" s="73"/>
      <c r="H233" s="72"/>
      <c r="I233" s="73"/>
    </row>
    <row r="234" spans="1:9" s="1" customFormat="1">
      <c r="A234" s="80" t="s">
        <v>166</v>
      </c>
      <c r="B234" s="55"/>
      <c r="C234" s="55"/>
      <c r="D234" s="55"/>
      <c r="E234" s="53"/>
      <c r="F234" s="20"/>
      <c r="G234" s="77"/>
      <c r="H234" s="20"/>
      <c r="I234" s="77"/>
    </row>
    <row r="235" spans="1:9">
      <c r="A235" s="32" t="s">
        <v>79</v>
      </c>
      <c r="B235" s="32"/>
      <c r="C235" s="32"/>
      <c r="D235" s="32"/>
      <c r="E235" s="32"/>
      <c r="F235" s="33">
        <v>1666000</v>
      </c>
      <c r="G235" s="33"/>
      <c r="H235" s="33"/>
      <c r="I235" s="33"/>
    </row>
    <row r="236" spans="1:9" ht="15.75" thickBot="1">
      <c r="A236" s="83" t="s">
        <v>193</v>
      </c>
      <c r="B236" s="84"/>
      <c r="C236" s="84"/>
      <c r="D236" s="84"/>
      <c r="E236" s="84"/>
      <c r="F236" s="62"/>
      <c r="G236" s="62"/>
      <c r="H236" s="62"/>
      <c r="I236" s="62"/>
    </row>
    <row r="237" spans="1:9" ht="16.5" thickTop="1" thickBot="1">
      <c r="A237" s="43" t="s">
        <v>66</v>
      </c>
      <c r="B237" s="43"/>
      <c r="C237" s="43"/>
      <c r="D237" s="43"/>
      <c r="E237" s="43"/>
      <c r="F237" s="41">
        <v>450000</v>
      </c>
      <c r="G237" s="41"/>
      <c r="H237" s="41"/>
      <c r="I237" s="41"/>
    </row>
    <row r="238" spans="1:9" ht="16.5" thickTop="1" thickBot="1">
      <c r="A238" s="23" t="s">
        <v>44</v>
      </c>
      <c r="B238" s="34"/>
      <c r="C238" s="34"/>
      <c r="D238" s="34"/>
      <c r="E238" s="34"/>
      <c r="F238" s="35">
        <f>SUM(F233:G237)</f>
        <v>2116000</v>
      </c>
      <c r="G238" s="35"/>
      <c r="H238" s="35">
        <f>SUM(H233:I237)</f>
        <v>0</v>
      </c>
      <c r="I238" s="35"/>
    </row>
    <row r="239" spans="1:9" s="1" customFormat="1" ht="16.5" thickTop="1" thickBot="1">
      <c r="A239" s="23" t="s">
        <v>80</v>
      </c>
      <c r="B239" s="81"/>
      <c r="C239" s="81"/>
      <c r="D239" s="81"/>
      <c r="E239" s="27"/>
      <c r="F239" s="26"/>
      <c r="G239" s="82"/>
      <c r="H239" s="26"/>
      <c r="I239" s="82"/>
    </row>
    <row r="240" spans="1:9" s="1" customFormat="1" ht="16.5" thickTop="1" thickBot="1">
      <c r="A240" s="68" t="s">
        <v>81</v>
      </c>
      <c r="B240" s="69"/>
      <c r="C240" s="69"/>
      <c r="D240" s="69"/>
      <c r="E240" s="66"/>
      <c r="F240" s="65"/>
      <c r="G240" s="66"/>
      <c r="H240" s="65"/>
      <c r="I240" s="66"/>
    </row>
    <row r="241" spans="1:11" s="1" customFormat="1" ht="16.5" thickTop="1" thickBot="1">
      <c r="A241" s="68" t="s">
        <v>82</v>
      </c>
      <c r="B241" s="69"/>
      <c r="C241" s="69"/>
      <c r="D241" s="69"/>
      <c r="E241" s="66"/>
      <c r="F241" s="65"/>
      <c r="G241" s="66"/>
      <c r="H241" s="65"/>
      <c r="I241" s="66"/>
    </row>
    <row r="242" spans="1:11" s="1" customFormat="1" ht="16.5" thickTop="1" thickBot="1">
      <c r="A242" s="68" t="s">
        <v>83</v>
      </c>
      <c r="B242" s="69"/>
      <c r="C242" s="69"/>
      <c r="D242" s="69"/>
      <c r="E242" s="66"/>
      <c r="F242" s="65"/>
      <c r="G242" s="66"/>
      <c r="H242" s="65"/>
      <c r="I242" s="66"/>
    </row>
    <row r="243" spans="1:11" ht="16.5" thickTop="1" thickBot="1">
      <c r="A243" s="23" t="s">
        <v>45</v>
      </c>
      <c r="B243" s="34"/>
      <c r="C243" s="34"/>
      <c r="D243" s="34"/>
      <c r="E243" s="34"/>
      <c r="F243" s="35">
        <f>SUM(F232+F238+F239)</f>
        <v>2701000</v>
      </c>
      <c r="G243" s="36"/>
      <c r="H243" s="35">
        <f>SUM(H232+H238+H239)</f>
        <v>1388430</v>
      </c>
      <c r="I243" s="36"/>
    </row>
    <row r="244" spans="1:11" s="1" customFormat="1" ht="15.75" thickTop="1">
      <c r="A244" s="2"/>
      <c r="B244" s="2"/>
      <c r="C244" s="2"/>
      <c r="D244" s="2"/>
      <c r="E244" s="2"/>
      <c r="F244" s="4"/>
      <c r="G244" s="5"/>
      <c r="H244" s="4"/>
      <c r="I244" s="5"/>
    </row>
    <row r="245" spans="1:11" s="1" customFormat="1">
      <c r="A245" s="2"/>
      <c r="B245" s="2"/>
      <c r="C245" s="2"/>
      <c r="D245" s="2"/>
      <c r="E245" s="2"/>
      <c r="F245" s="4"/>
      <c r="G245" s="5"/>
      <c r="H245" s="4"/>
      <c r="I245" s="5"/>
    </row>
    <row r="246" spans="1:11" s="1" customFormat="1">
      <c r="A246" s="2"/>
      <c r="B246" s="2"/>
      <c r="C246" s="2"/>
      <c r="D246" s="2"/>
      <c r="E246" s="2"/>
      <c r="F246" s="4"/>
      <c r="G246" s="5"/>
      <c r="H246" s="4"/>
      <c r="I246" s="5"/>
    </row>
    <row r="248" spans="1:11">
      <c r="A248" s="44" t="s">
        <v>130</v>
      </c>
      <c r="B248" s="44"/>
      <c r="C248" s="44"/>
      <c r="D248" s="44"/>
      <c r="E248" s="44"/>
      <c r="F248" s="44"/>
      <c r="G248" s="44"/>
      <c r="H248" s="44"/>
      <c r="I248" s="44"/>
    </row>
    <row r="250" spans="1:11" ht="15" customHeight="1">
      <c r="A250" s="45" t="s">
        <v>0</v>
      </c>
      <c r="B250" s="45"/>
      <c r="C250" s="45"/>
      <c r="D250" s="45"/>
      <c r="E250" s="45"/>
      <c r="F250" s="47" t="s">
        <v>192</v>
      </c>
      <c r="G250" s="47"/>
      <c r="H250" s="47" t="s">
        <v>198</v>
      </c>
      <c r="I250" s="47"/>
    </row>
    <row r="251" spans="1:11">
      <c r="A251" s="46"/>
      <c r="B251" s="46"/>
      <c r="C251" s="46"/>
      <c r="D251" s="46"/>
      <c r="E251" s="46"/>
      <c r="F251" s="48"/>
      <c r="G251" s="48"/>
      <c r="H251" s="48"/>
      <c r="I251" s="48"/>
    </row>
    <row r="252" spans="1:11">
      <c r="A252" s="58" t="s">
        <v>27</v>
      </c>
      <c r="B252" s="59"/>
      <c r="C252" s="59"/>
      <c r="D252" s="59"/>
      <c r="E252" s="67"/>
      <c r="F252" s="22">
        <v>10000</v>
      </c>
      <c r="G252" s="22"/>
      <c r="H252" s="22">
        <v>10000</v>
      </c>
      <c r="I252" s="22"/>
    </row>
    <row r="253" spans="1:11">
      <c r="A253" s="60" t="s">
        <v>156</v>
      </c>
      <c r="B253" s="60"/>
      <c r="C253" s="60"/>
      <c r="D253" s="60"/>
      <c r="E253" s="60"/>
      <c r="F253" s="62"/>
      <c r="G253" s="62"/>
      <c r="H253" s="62"/>
      <c r="I253" s="62"/>
      <c r="K253" s="10"/>
    </row>
    <row r="254" spans="1:11">
      <c r="A254" s="58" t="s">
        <v>28</v>
      </c>
      <c r="B254" s="59"/>
      <c r="C254" s="59"/>
      <c r="D254" s="59"/>
      <c r="E254" s="59"/>
      <c r="F254" s="22">
        <v>10000</v>
      </c>
      <c r="G254" s="22"/>
      <c r="H254" s="22">
        <v>10000</v>
      </c>
      <c r="I254" s="22"/>
    </row>
    <row r="255" spans="1:11">
      <c r="A255" s="60" t="s">
        <v>141</v>
      </c>
      <c r="B255" s="60"/>
      <c r="C255" s="60"/>
      <c r="D255" s="60"/>
      <c r="E255" s="60"/>
      <c r="F255" s="62"/>
      <c r="G255" s="62"/>
      <c r="H255" s="62"/>
      <c r="I255" s="62"/>
    </row>
    <row r="256" spans="1:11">
      <c r="A256" s="58" t="s">
        <v>30</v>
      </c>
      <c r="B256" s="59"/>
      <c r="C256" s="59"/>
      <c r="D256" s="59"/>
      <c r="E256" s="59"/>
      <c r="F256" s="22">
        <v>40000</v>
      </c>
      <c r="G256" s="22"/>
      <c r="H256" s="22">
        <v>40000</v>
      </c>
      <c r="I256" s="22"/>
    </row>
    <row r="257" spans="1:9">
      <c r="A257" s="60" t="s">
        <v>157</v>
      </c>
      <c r="B257" s="60"/>
      <c r="C257" s="60"/>
      <c r="D257" s="60"/>
      <c r="E257" s="60"/>
      <c r="F257" s="62"/>
      <c r="G257" s="62"/>
      <c r="H257" s="62"/>
      <c r="I257" s="62"/>
    </row>
    <row r="258" spans="1:9" s="1" customFormat="1">
      <c r="A258" s="32" t="s">
        <v>32</v>
      </c>
      <c r="B258" s="32"/>
      <c r="C258" s="32"/>
      <c r="D258" s="32"/>
      <c r="E258" s="32"/>
      <c r="F258" s="22">
        <v>10000</v>
      </c>
      <c r="G258" s="22"/>
      <c r="H258" s="22">
        <v>10000</v>
      </c>
      <c r="I258" s="22"/>
    </row>
    <row r="259" spans="1:9" s="1" customFormat="1">
      <c r="A259" s="63" t="s">
        <v>84</v>
      </c>
      <c r="B259" s="63"/>
      <c r="C259" s="63"/>
      <c r="D259" s="63"/>
      <c r="E259" s="64"/>
      <c r="F259" s="62"/>
      <c r="G259" s="62"/>
      <c r="H259" s="62"/>
      <c r="I259" s="62"/>
    </row>
    <row r="260" spans="1:9" s="1" customFormat="1">
      <c r="A260" s="58" t="s">
        <v>34</v>
      </c>
      <c r="B260" s="59"/>
      <c r="C260" s="59"/>
      <c r="D260" s="59"/>
      <c r="E260" s="59"/>
      <c r="F260" s="22">
        <v>10000</v>
      </c>
      <c r="G260" s="22"/>
      <c r="H260" s="22">
        <v>10000</v>
      </c>
      <c r="I260" s="22"/>
    </row>
    <row r="261" spans="1:9" s="1" customFormat="1">
      <c r="A261" s="60" t="s">
        <v>216</v>
      </c>
      <c r="B261" s="60"/>
      <c r="C261" s="60"/>
      <c r="D261" s="60"/>
      <c r="E261" s="60"/>
      <c r="F261" s="62"/>
      <c r="G261" s="62"/>
      <c r="H261" s="62"/>
      <c r="I261" s="62"/>
    </row>
    <row r="262" spans="1:9" s="1" customFormat="1">
      <c r="A262" s="58" t="s">
        <v>35</v>
      </c>
      <c r="B262" s="59"/>
      <c r="C262" s="59"/>
      <c r="D262" s="59"/>
      <c r="E262" s="59"/>
      <c r="F262" s="22">
        <v>20000</v>
      </c>
      <c r="G262" s="22"/>
      <c r="H262" s="22">
        <v>20000</v>
      </c>
      <c r="I262" s="22"/>
    </row>
    <row r="263" spans="1:9" s="1" customFormat="1">
      <c r="A263" s="60" t="s">
        <v>217</v>
      </c>
      <c r="B263" s="60"/>
      <c r="C263" s="60"/>
      <c r="D263" s="60"/>
      <c r="E263" s="60"/>
      <c r="F263" s="62"/>
      <c r="G263" s="62"/>
      <c r="H263" s="62"/>
      <c r="I263" s="62"/>
    </row>
    <row r="264" spans="1:9" s="1" customFormat="1">
      <c r="A264" s="32" t="s">
        <v>142</v>
      </c>
      <c r="B264" s="32"/>
      <c r="C264" s="32"/>
      <c r="D264" s="32"/>
      <c r="E264" s="32"/>
      <c r="F264" s="22">
        <v>50000</v>
      </c>
      <c r="G264" s="22"/>
      <c r="H264" s="22">
        <v>50000</v>
      </c>
      <c r="I264" s="22"/>
    </row>
    <row r="265" spans="1:9" s="1" customFormat="1">
      <c r="A265" s="83" t="s">
        <v>68</v>
      </c>
      <c r="B265" s="83"/>
      <c r="C265" s="83"/>
      <c r="D265" s="83"/>
      <c r="E265" s="83"/>
      <c r="F265" s="62"/>
      <c r="G265" s="62"/>
      <c r="H265" s="62"/>
      <c r="I265" s="62"/>
    </row>
    <row r="266" spans="1:9">
      <c r="A266" s="58" t="s">
        <v>38</v>
      </c>
      <c r="B266" s="59"/>
      <c r="C266" s="59"/>
      <c r="D266" s="59"/>
      <c r="E266" s="59"/>
      <c r="F266" s="22">
        <v>10000</v>
      </c>
      <c r="G266" s="22"/>
      <c r="H266" s="22">
        <v>10000</v>
      </c>
      <c r="I266" s="22"/>
    </row>
    <row r="267" spans="1:9">
      <c r="A267" s="60" t="s">
        <v>68</v>
      </c>
      <c r="B267" s="61"/>
      <c r="C267" s="61"/>
      <c r="D267" s="61"/>
      <c r="E267" s="61"/>
      <c r="F267" s="62"/>
      <c r="G267" s="62"/>
      <c r="H267" s="62"/>
      <c r="I267" s="62"/>
    </row>
    <row r="268" spans="1:9">
      <c r="A268" s="58" t="s">
        <v>39</v>
      </c>
      <c r="B268" s="59"/>
      <c r="C268" s="59"/>
      <c r="D268" s="59"/>
      <c r="E268" s="59"/>
      <c r="F268" s="22">
        <v>40000</v>
      </c>
      <c r="G268" s="22"/>
      <c r="H268" s="22">
        <v>40000</v>
      </c>
      <c r="I268" s="22"/>
    </row>
    <row r="269" spans="1:9" ht="15.75" thickBot="1">
      <c r="A269" s="54" t="s">
        <v>218</v>
      </c>
      <c r="B269" s="55"/>
      <c r="C269" s="55"/>
      <c r="D269" s="55"/>
      <c r="E269" s="53"/>
      <c r="F269" s="56"/>
      <c r="G269" s="57"/>
      <c r="H269" s="56"/>
      <c r="I269" s="57"/>
    </row>
    <row r="270" spans="1:9" ht="16.5" thickTop="1" thickBot="1">
      <c r="A270" s="23" t="s">
        <v>41</v>
      </c>
      <c r="B270" s="34"/>
      <c r="C270" s="34"/>
      <c r="D270" s="34"/>
      <c r="E270" s="34"/>
      <c r="F270" s="35">
        <f>SUM(F252:G269)</f>
        <v>200000</v>
      </c>
      <c r="G270" s="36"/>
      <c r="H270" s="35">
        <f>SUM(H252:I269)</f>
        <v>200000</v>
      </c>
      <c r="I270" s="36"/>
    </row>
    <row r="271" spans="1:9" ht="16.5" thickTop="1" thickBot="1">
      <c r="A271" s="43" t="s">
        <v>42</v>
      </c>
      <c r="B271" s="43"/>
      <c r="C271" s="43"/>
      <c r="D271" s="43"/>
      <c r="E271" s="43"/>
      <c r="F271" s="41">
        <f>SUM(F270)</f>
        <v>200000</v>
      </c>
      <c r="G271" s="42"/>
      <c r="H271" s="41">
        <f>SUM(H270)</f>
        <v>200000</v>
      </c>
      <c r="I271" s="42"/>
    </row>
    <row r="272" spans="1:9" ht="15.75" thickTop="1"/>
    <row r="273" spans="1:9">
      <c r="A273" s="44" t="s">
        <v>131</v>
      </c>
      <c r="B273" s="44"/>
      <c r="C273" s="44"/>
      <c r="D273" s="44"/>
      <c r="E273" s="44"/>
      <c r="F273" s="44"/>
      <c r="G273" s="44"/>
      <c r="H273" s="44"/>
      <c r="I273" s="44"/>
    </row>
    <row r="275" spans="1:9" ht="15" customHeight="1">
      <c r="A275" s="45" t="s">
        <v>0</v>
      </c>
      <c r="B275" s="45"/>
      <c r="C275" s="45"/>
      <c r="D275" s="45"/>
      <c r="E275" s="45"/>
      <c r="F275" s="47" t="s">
        <v>192</v>
      </c>
      <c r="G275" s="47"/>
      <c r="H275" s="47" t="s">
        <v>198</v>
      </c>
      <c r="I275" s="47"/>
    </row>
    <row r="276" spans="1:9">
      <c r="A276" s="46"/>
      <c r="B276" s="46"/>
      <c r="C276" s="46"/>
      <c r="D276" s="46"/>
      <c r="E276" s="46"/>
      <c r="F276" s="48"/>
      <c r="G276" s="48"/>
      <c r="H276" s="48"/>
      <c r="I276" s="48"/>
    </row>
    <row r="277" spans="1:9">
      <c r="A277" s="58" t="s">
        <v>34</v>
      </c>
      <c r="B277" s="59"/>
      <c r="C277" s="59"/>
      <c r="D277" s="59"/>
      <c r="E277" s="59"/>
      <c r="F277" s="22">
        <v>550000</v>
      </c>
      <c r="G277" s="22"/>
      <c r="H277" s="22">
        <v>600000</v>
      </c>
      <c r="I277" s="22"/>
    </row>
    <row r="278" spans="1:9">
      <c r="A278" s="60" t="s">
        <v>219</v>
      </c>
      <c r="B278" s="60"/>
      <c r="C278" s="60"/>
      <c r="D278" s="60"/>
      <c r="E278" s="60"/>
      <c r="F278" s="62"/>
      <c r="G278" s="62"/>
      <c r="H278" s="62"/>
      <c r="I278" s="62"/>
    </row>
    <row r="279" spans="1:9">
      <c r="A279" s="58" t="s">
        <v>36</v>
      </c>
      <c r="B279" s="59"/>
      <c r="C279" s="59"/>
      <c r="D279" s="59"/>
      <c r="E279" s="59"/>
      <c r="F279" s="22">
        <v>100000</v>
      </c>
      <c r="G279" s="22"/>
      <c r="H279" s="22">
        <v>110000</v>
      </c>
      <c r="I279" s="22"/>
    </row>
    <row r="280" spans="1:9">
      <c r="A280" s="60" t="s">
        <v>220</v>
      </c>
      <c r="B280" s="60"/>
      <c r="C280" s="60"/>
      <c r="D280" s="60"/>
      <c r="E280" s="60"/>
      <c r="F280" s="62"/>
      <c r="G280" s="62"/>
      <c r="H280" s="62"/>
      <c r="I280" s="62"/>
    </row>
    <row r="281" spans="1:9">
      <c r="A281" s="58" t="s">
        <v>39</v>
      </c>
      <c r="B281" s="59"/>
      <c r="C281" s="59"/>
      <c r="D281" s="59"/>
      <c r="E281" s="59"/>
      <c r="F281" s="22">
        <v>175000</v>
      </c>
      <c r="G281" s="22"/>
      <c r="H281" s="22">
        <v>192000</v>
      </c>
      <c r="I281" s="22"/>
    </row>
    <row r="282" spans="1:9" ht="15.75" thickBot="1">
      <c r="A282" s="54" t="s">
        <v>158</v>
      </c>
      <c r="B282" s="55"/>
      <c r="C282" s="55"/>
      <c r="D282" s="55"/>
      <c r="E282" s="53"/>
      <c r="F282" s="56"/>
      <c r="G282" s="57"/>
      <c r="H282" s="56"/>
      <c r="I282" s="57"/>
    </row>
    <row r="283" spans="1:9" ht="16.5" thickTop="1" thickBot="1">
      <c r="A283" s="23" t="s">
        <v>41</v>
      </c>
      <c r="B283" s="34"/>
      <c r="C283" s="34"/>
      <c r="D283" s="34"/>
      <c r="E283" s="34"/>
      <c r="F283" s="35">
        <f>SUM(F277:G282)</f>
        <v>825000</v>
      </c>
      <c r="G283" s="36"/>
      <c r="H283" s="35">
        <f>SUM(H277:I282)</f>
        <v>902000</v>
      </c>
      <c r="I283" s="36"/>
    </row>
    <row r="284" spans="1:9" ht="16.5" thickTop="1" thickBot="1">
      <c r="A284" s="43" t="s">
        <v>42</v>
      </c>
      <c r="B284" s="43"/>
      <c r="C284" s="43"/>
      <c r="D284" s="43"/>
      <c r="E284" s="43"/>
      <c r="F284" s="41">
        <f>SUM(F283)</f>
        <v>825000</v>
      </c>
      <c r="G284" s="42"/>
      <c r="H284" s="41">
        <f>SUM(H283)</f>
        <v>902000</v>
      </c>
      <c r="I284" s="42"/>
    </row>
    <row r="285" spans="1:9" ht="15.75" thickTop="1"/>
    <row r="288" spans="1:9">
      <c r="A288" s="44" t="s">
        <v>111</v>
      </c>
      <c r="B288" s="44"/>
      <c r="C288" s="44"/>
      <c r="D288" s="44"/>
      <c r="E288" s="44"/>
      <c r="F288" s="44"/>
      <c r="G288" s="44"/>
      <c r="H288" s="44"/>
      <c r="I288" s="44"/>
    </row>
    <row r="289" spans="1:9" s="1" customFormat="1">
      <c r="A289" s="3"/>
      <c r="B289" s="3"/>
      <c r="C289" s="3"/>
      <c r="D289" s="3"/>
      <c r="E289" s="3"/>
      <c r="F289" s="3"/>
      <c r="G289" s="3"/>
      <c r="H289" s="3"/>
      <c r="I289" s="3"/>
    </row>
    <row r="290" spans="1:9" s="1" customFormat="1">
      <c r="A290" s="3"/>
      <c r="B290" s="3"/>
      <c r="C290" s="3"/>
      <c r="D290" s="3"/>
      <c r="E290" s="3"/>
      <c r="F290" s="3"/>
      <c r="G290" s="3"/>
      <c r="H290" s="3"/>
      <c r="I290" s="3"/>
    </row>
    <row r="291" spans="1:9" s="1" customFormat="1" ht="15" customHeight="1">
      <c r="A291" s="45" t="s">
        <v>0</v>
      </c>
      <c r="B291" s="45"/>
      <c r="C291" s="45"/>
      <c r="D291" s="45"/>
      <c r="E291" s="45"/>
      <c r="F291" s="47" t="s">
        <v>192</v>
      </c>
      <c r="G291" s="47"/>
      <c r="H291" s="47" t="s">
        <v>198</v>
      </c>
      <c r="I291" s="47"/>
    </row>
    <row r="292" spans="1:9">
      <c r="A292" s="46"/>
      <c r="B292" s="46"/>
      <c r="C292" s="46"/>
      <c r="D292" s="46"/>
      <c r="E292" s="46"/>
      <c r="F292" s="48"/>
      <c r="G292" s="48"/>
      <c r="H292" s="48"/>
      <c r="I292" s="48"/>
    </row>
    <row r="293" spans="1:9">
      <c r="A293" s="58" t="s">
        <v>30</v>
      </c>
      <c r="B293" s="59"/>
      <c r="C293" s="59"/>
      <c r="D293" s="59"/>
      <c r="E293" s="59"/>
      <c r="F293" s="22">
        <v>30000</v>
      </c>
      <c r="G293" s="22"/>
      <c r="H293" s="22">
        <v>30000</v>
      </c>
      <c r="I293" s="22"/>
    </row>
    <row r="294" spans="1:9">
      <c r="A294" s="60" t="s">
        <v>221</v>
      </c>
      <c r="B294" s="60"/>
      <c r="C294" s="60"/>
      <c r="D294" s="60"/>
      <c r="E294" s="60"/>
      <c r="F294" s="62"/>
      <c r="G294" s="62"/>
      <c r="H294" s="62"/>
      <c r="I294" s="62"/>
    </row>
    <row r="295" spans="1:9">
      <c r="A295" s="58" t="s">
        <v>33</v>
      </c>
      <c r="B295" s="59"/>
      <c r="C295" s="59"/>
      <c r="D295" s="59"/>
      <c r="E295" s="59"/>
      <c r="F295" s="22">
        <v>100000</v>
      </c>
      <c r="G295" s="22"/>
      <c r="H295" s="22">
        <v>100000</v>
      </c>
      <c r="I295" s="22"/>
    </row>
    <row r="296" spans="1:9">
      <c r="A296" s="83" t="s">
        <v>222</v>
      </c>
      <c r="B296" s="83"/>
      <c r="C296" s="83"/>
      <c r="D296" s="83"/>
      <c r="E296" s="83"/>
      <c r="F296" s="62"/>
      <c r="G296" s="62"/>
      <c r="H296" s="62"/>
      <c r="I296" s="62"/>
    </row>
    <row r="297" spans="1:9">
      <c r="A297" s="58" t="s">
        <v>34</v>
      </c>
      <c r="B297" s="59"/>
      <c r="C297" s="59"/>
      <c r="D297" s="59"/>
      <c r="E297" s="59"/>
      <c r="F297" s="22">
        <v>20000</v>
      </c>
      <c r="G297" s="22"/>
      <c r="H297" s="22">
        <v>20000</v>
      </c>
      <c r="I297" s="22"/>
    </row>
    <row r="298" spans="1:9">
      <c r="A298" s="60" t="s">
        <v>223</v>
      </c>
      <c r="B298" s="60"/>
      <c r="C298" s="60"/>
      <c r="D298" s="60"/>
      <c r="E298" s="60"/>
      <c r="F298" s="62"/>
      <c r="G298" s="62"/>
      <c r="H298" s="62"/>
      <c r="I298" s="62"/>
    </row>
    <row r="299" spans="1:9">
      <c r="A299" s="58" t="s">
        <v>35</v>
      </c>
      <c r="B299" s="59"/>
      <c r="C299" s="59"/>
      <c r="D299" s="59"/>
      <c r="E299" s="59"/>
      <c r="F299" s="22">
        <v>15000</v>
      </c>
      <c r="G299" s="22"/>
      <c r="H299" s="22">
        <v>30000</v>
      </c>
      <c r="I299" s="22"/>
    </row>
    <row r="300" spans="1:9">
      <c r="A300" s="60" t="s">
        <v>224</v>
      </c>
      <c r="B300" s="60"/>
      <c r="C300" s="60"/>
      <c r="D300" s="60"/>
      <c r="E300" s="60"/>
      <c r="F300" s="62"/>
      <c r="G300" s="62"/>
      <c r="H300" s="62"/>
      <c r="I300" s="62"/>
    </row>
    <row r="301" spans="1:9" s="1" customFormat="1">
      <c r="A301" s="32" t="s">
        <v>143</v>
      </c>
      <c r="B301" s="32"/>
      <c r="C301" s="32"/>
      <c r="D301" s="32"/>
      <c r="E301" s="32"/>
      <c r="F301" s="22">
        <v>20000</v>
      </c>
      <c r="G301" s="22"/>
      <c r="H301" s="22">
        <v>20000</v>
      </c>
      <c r="I301" s="22"/>
    </row>
    <row r="302" spans="1:9" s="1" customFormat="1">
      <c r="A302" s="83" t="s">
        <v>213</v>
      </c>
      <c r="B302" s="83"/>
      <c r="C302" s="83"/>
      <c r="D302" s="83"/>
      <c r="E302" s="83"/>
      <c r="F302" s="62"/>
      <c r="G302" s="62"/>
      <c r="H302" s="62"/>
      <c r="I302" s="62"/>
    </row>
    <row r="303" spans="1:9">
      <c r="A303" s="58" t="s">
        <v>38</v>
      </c>
      <c r="B303" s="59"/>
      <c r="C303" s="59"/>
      <c r="D303" s="59"/>
      <c r="E303" s="59"/>
      <c r="F303" s="22">
        <v>10000</v>
      </c>
      <c r="G303" s="22"/>
      <c r="H303" s="22">
        <v>10000</v>
      </c>
      <c r="I303" s="22"/>
    </row>
    <row r="304" spans="1:9">
      <c r="A304" s="83" t="s">
        <v>87</v>
      </c>
      <c r="B304" s="84"/>
      <c r="C304" s="84"/>
      <c r="D304" s="84"/>
      <c r="E304" s="84"/>
      <c r="F304" s="62"/>
      <c r="G304" s="62"/>
      <c r="H304" s="62"/>
      <c r="I304" s="62"/>
    </row>
    <row r="305" spans="1:10">
      <c r="A305" s="60" t="s">
        <v>178</v>
      </c>
      <c r="B305" s="61"/>
      <c r="C305" s="61"/>
      <c r="D305" s="61"/>
      <c r="E305" s="61"/>
      <c r="F305" s="62"/>
      <c r="G305" s="62"/>
      <c r="H305" s="62"/>
      <c r="I305" s="62"/>
    </row>
    <row r="306" spans="1:10">
      <c r="A306" s="58" t="s">
        <v>88</v>
      </c>
      <c r="B306" s="59"/>
      <c r="C306" s="59"/>
      <c r="D306" s="59"/>
      <c r="E306" s="59"/>
      <c r="F306" s="22">
        <v>205000</v>
      </c>
      <c r="G306" s="22"/>
      <c r="H306" s="22">
        <v>230000</v>
      </c>
      <c r="I306" s="22"/>
    </row>
    <row r="307" spans="1:10">
      <c r="A307" s="54" t="s">
        <v>225</v>
      </c>
      <c r="B307" s="55"/>
      <c r="C307" s="55"/>
      <c r="D307" s="55"/>
      <c r="E307" s="53"/>
      <c r="F307" s="56"/>
      <c r="G307" s="57"/>
      <c r="H307" s="56"/>
      <c r="I307" s="57"/>
    </row>
    <row r="308" spans="1:10">
      <c r="A308" s="58" t="s">
        <v>39</v>
      </c>
      <c r="B308" s="59"/>
      <c r="C308" s="59"/>
      <c r="D308" s="59"/>
      <c r="E308" s="59"/>
      <c r="F308" s="22">
        <v>52000</v>
      </c>
      <c r="G308" s="22"/>
      <c r="H308" s="22">
        <v>57000</v>
      </c>
      <c r="I308" s="22"/>
      <c r="J308" s="10"/>
    </row>
    <row r="309" spans="1:10" ht="15.75" thickBot="1">
      <c r="A309" s="54" t="s">
        <v>226</v>
      </c>
      <c r="B309" s="55"/>
      <c r="C309" s="55"/>
      <c r="D309" s="55"/>
      <c r="E309" s="53"/>
      <c r="F309" s="22"/>
      <c r="G309" s="22"/>
      <c r="H309" s="22"/>
      <c r="I309" s="22"/>
    </row>
    <row r="310" spans="1:10" ht="16.5" thickTop="1" thickBot="1">
      <c r="A310" s="23" t="s">
        <v>41</v>
      </c>
      <c r="B310" s="34"/>
      <c r="C310" s="34"/>
      <c r="D310" s="34"/>
      <c r="E310" s="34"/>
      <c r="F310" s="35">
        <f>SUM(F293:G309)</f>
        <v>452000</v>
      </c>
      <c r="G310" s="36"/>
      <c r="H310" s="35">
        <f>SUM(H293:I309)</f>
        <v>497000</v>
      </c>
      <c r="I310" s="36"/>
    </row>
    <row r="311" spans="1:10" ht="16.5" thickTop="1" thickBot="1">
      <c r="A311" s="23" t="s">
        <v>42</v>
      </c>
      <c r="B311" s="34"/>
      <c r="C311" s="34"/>
      <c r="D311" s="34"/>
      <c r="E311" s="34"/>
      <c r="F311" s="35">
        <f>SUM(F310)</f>
        <v>452000</v>
      </c>
      <c r="G311" s="36"/>
      <c r="H311" s="35">
        <f>SUM(H310)</f>
        <v>497000</v>
      </c>
      <c r="I311" s="36"/>
    </row>
    <row r="312" spans="1:10" ht="16.5" thickTop="1" thickBot="1">
      <c r="A312" s="23" t="s">
        <v>45</v>
      </c>
      <c r="B312" s="34"/>
      <c r="C312" s="34"/>
      <c r="D312" s="34"/>
      <c r="E312" s="34"/>
      <c r="F312" s="35">
        <f>SUM(F311)</f>
        <v>452000</v>
      </c>
      <c r="G312" s="36"/>
      <c r="H312" s="35">
        <f>SUM(H311)</f>
        <v>497000</v>
      </c>
      <c r="I312" s="36"/>
    </row>
    <row r="313" spans="1:10" ht="15.75" thickTop="1"/>
    <row r="315" spans="1:10">
      <c r="A315" s="44" t="s">
        <v>8</v>
      </c>
      <c r="B315" s="44"/>
      <c r="C315" s="44"/>
      <c r="D315" s="44"/>
      <c r="E315" s="44"/>
      <c r="F315" s="44"/>
      <c r="G315" s="44"/>
      <c r="H315" s="44"/>
      <c r="I315" s="44"/>
    </row>
    <row r="317" spans="1:10" ht="15" customHeight="1">
      <c r="A317" s="45" t="s">
        <v>0</v>
      </c>
      <c r="B317" s="45"/>
      <c r="C317" s="45"/>
      <c r="D317" s="45"/>
      <c r="E317" s="45"/>
      <c r="F317" s="47" t="s">
        <v>192</v>
      </c>
      <c r="G317" s="47"/>
      <c r="H317" s="47" t="s">
        <v>198</v>
      </c>
      <c r="I317" s="47"/>
    </row>
    <row r="318" spans="1:10">
      <c r="A318" s="46"/>
      <c r="B318" s="46"/>
      <c r="C318" s="46"/>
      <c r="D318" s="46"/>
      <c r="E318" s="46"/>
      <c r="F318" s="48"/>
      <c r="G318" s="48"/>
      <c r="H318" s="48"/>
      <c r="I318" s="48"/>
    </row>
    <row r="319" spans="1:10">
      <c r="A319" s="32" t="s">
        <v>89</v>
      </c>
      <c r="B319" s="32"/>
      <c r="C319" s="32"/>
      <c r="D319" s="32"/>
      <c r="E319" s="32"/>
      <c r="F319" s="33">
        <v>300000</v>
      </c>
      <c r="G319" s="33"/>
      <c r="H319" s="33">
        <v>300000</v>
      </c>
      <c r="I319" s="33"/>
    </row>
    <row r="320" spans="1:10" ht="15.75" thickBot="1">
      <c r="A320" s="49" t="s">
        <v>227</v>
      </c>
      <c r="B320" s="50"/>
      <c r="C320" s="50"/>
      <c r="D320" s="50"/>
      <c r="E320" s="51"/>
      <c r="F320" s="52"/>
      <c r="G320" s="53"/>
      <c r="H320" s="52"/>
      <c r="I320" s="53"/>
    </row>
    <row r="321" spans="1:9" ht="16.5" thickTop="1" thickBot="1">
      <c r="A321" s="43" t="s">
        <v>45</v>
      </c>
      <c r="B321" s="43"/>
      <c r="C321" s="43"/>
      <c r="D321" s="43"/>
      <c r="E321" s="43"/>
      <c r="F321" s="41">
        <f>SUM(F319)</f>
        <v>300000</v>
      </c>
      <c r="G321" s="42"/>
      <c r="H321" s="41">
        <f>SUM(H319)</f>
        <v>300000</v>
      </c>
      <c r="I321" s="42"/>
    </row>
    <row r="322" spans="1:9" ht="15.75" thickTop="1"/>
    <row r="324" spans="1:9">
      <c r="A324" s="44" t="s">
        <v>132</v>
      </c>
      <c r="B324" s="44"/>
      <c r="C324" s="44"/>
      <c r="D324" s="44"/>
      <c r="E324" s="44"/>
      <c r="F324" s="44"/>
      <c r="G324" s="44"/>
      <c r="H324" s="44"/>
      <c r="I324" s="44"/>
    </row>
    <row r="326" spans="1:9" ht="15" customHeight="1">
      <c r="A326" s="45" t="s">
        <v>0</v>
      </c>
      <c r="B326" s="45"/>
      <c r="C326" s="45"/>
      <c r="D326" s="45"/>
      <c r="E326" s="45"/>
      <c r="F326" s="47" t="s">
        <v>192</v>
      </c>
      <c r="G326" s="47"/>
      <c r="H326" s="47" t="s">
        <v>198</v>
      </c>
      <c r="I326" s="47"/>
    </row>
    <row r="327" spans="1:9">
      <c r="A327" s="46"/>
      <c r="B327" s="46"/>
      <c r="C327" s="46"/>
      <c r="D327" s="46"/>
      <c r="E327" s="46"/>
      <c r="F327" s="48"/>
      <c r="G327" s="48"/>
      <c r="H327" s="48"/>
      <c r="I327" s="48"/>
    </row>
    <row r="328" spans="1:9">
      <c r="A328" s="32" t="s">
        <v>90</v>
      </c>
      <c r="B328" s="32"/>
      <c r="C328" s="32"/>
      <c r="D328" s="32"/>
      <c r="E328" s="32"/>
      <c r="F328" s="33">
        <v>1400000</v>
      </c>
      <c r="G328" s="33"/>
      <c r="H328" s="33">
        <v>1400000</v>
      </c>
      <c r="I328" s="33"/>
    </row>
    <row r="329" spans="1:9" ht="15.75" thickBot="1">
      <c r="A329" s="49" t="s">
        <v>228</v>
      </c>
      <c r="B329" s="50"/>
      <c r="C329" s="50"/>
      <c r="D329" s="50"/>
      <c r="E329" s="51"/>
      <c r="F329" s="37"/>
      <c r="G329" s="38"/>
      <c r="H329" s="37"/>
      <c r="I329" s="38"/>
    </row>
    <row r="330" spans="1:9" ht="16.5" thickTop="1" thickBot="1">
      <c r="A330" s="43" t="s">
        <v>45</v>
      </c>
      <c r="B330" s="43"/>
      <c r="C330" s="43"/>
      <c r="D330" s="43"/>
      <c r="E330" s="43"/>
      <c r="F330" s="41">
        <f>SUM(F328)</f>
        <v>1400000</v>
      </c>
      <c r="G330" s="42"/>
      <c r="H330" s="41">
        <f>SUM(H328)</f>
        <v>1400000</v>
      </c>
      <c r="I330" s="42"/>
    </row>
    <row r="331" spans="1:9" ht="15.75" thickTop="1"/>
    <row r="333" spans="1:9">
      <c r="A333" s="44" t="s">
        <v>144</v>
      </c>
      <c r="B333" s="44"/>
      <c r="C333" s="44"/>
      <c r="D333" s="44"/>
      <c r="E333" s="44"/>
      <c r="F333" s="44"/>
      <c r="G333" s="44"/>
      <c r="H333" s="44"/>
      <c r="I333" s="44"/>
    </row>
    <row r="335" spans="1:9" ht="15" customHeight="1">
      <c r="A335" s="45" t="s">
        <v>0</v>
      </c>
      <c r="B335" s="45"/>
      <c r="C335" s="45"/>
      <c r="D335" s="45"/>
      <c r="E335" s="45"/>
      <c r="F335" s="47" t="s">
        <v>192</v>
      </c>
      <c r="G335" s="47"/>
      <c r="H335" s="47" t="s">
        <v>198</v>
      </c>
      <c r="I335" s="47"/>
    </row>
    <row r="336" spans="1:9">
      <c r="A336" s="46"/>
      <c r="B336" s="46"/>
      <c r="C336" s="46"/>
      <c r="D336" s="46"/>
      <c r="E336" s="46"/>
      <c r="F336" s="48"/>
      <c r="G336" s="48"/>
      <c r="H336" s="48"/>
      <c r="I336" s="48"/>
    </row>
    <row r="337" spans="1:9">
      <c r="A337" s="32" t="s">
        <v>90</v>
      </c>
      <c r="B337" s="32"/>
      <c r="C337" s="32"/>
      <c r="D337" s="32"/>
      <c r="E337" s="32"/>
      <c r="F337" s="33">
        <v>16000</v>
      </c>
      <c r="G337" s="33"/>
      <c r="H337" s="33"/>
      <c r="I337" s="33"/>
    </row>
    <row r="338" spans="1:9">
      <c r="A338" s="49" t="s">
        <v>91</v>
      </c>
      <c r="B338" s="50"/>
      <c r="C338" s="50"/>
      <c r="D338" s="50"/>
      <c r="E338" s="51"/>
      <c r="F338" s="37">
        <v>16000</v>
      </c>
      <c r="G338" s="38"/>
      <c r="H338" s="37"/>
      <c r="I338" s="38"/>
    </row>
    <row r="339" spans="1:9" s="1" customFormat="1">
      <c r="A339" s="129" t="s">
        <v>229</v>
      </c>
      <c r="B339" s="136"/>
      <c r="C339" s="136"/>
      <c r="D339" s="136"/>
      <c r="E339" s="136"/>
      <c r="F339" s="102"/>
      <c r="G339" s="102"/>
      <c r="H339" s="102"/>
      <c r="I339" s="102"/>
    </row>
    <row r="340" spans="1:9" ht="15.75" thickBot="1">
      <c r="A340" s="133" t="s">
        <v>45</v>
      </c>
      <c r="B340" s="133"/>
      <c r="C340" s="133"/>
      <c r="D340" s="133"/>
      <c r="E340" s="133"/>
      <c r="F340" s="134">
        <f>SUM(F337)</f>
        <v>16000</v>
      </c>
      <c r="G340" s="135"/>
      <c r="H340" s="134">
        <f>SUM(H337)</f>
        <v>0</v>
      </c>
      <c r="I340" s="135"/>
    </row>
    <row r="341" spans="1:9" ht="15.75" thickTop="1"/>
    <row r="342" spans="1:9" s="1" customFormat="1"/>
    <row r="343" spans="1:9" s="1" customFormat="1"/>
    <row r="344" spans="1:9" s="1" customFormat="1"/>
    <row r="346" spans="1:9">
      <c r="A346" s="44" t="s">
        <v>133</v>
      </c>
      <c r="B346" s="44"/>
      <c r="C346" s="44"/>
      <c r="D346" s="44"/>
      <c r="E346" s="44"/>
      <c r="F346" s="44"/>
      <c r="G346" s="44"/>
      <c r="H346" s="44"/>
      <c r="I346" s="44"/>
    </row>
    <row r="348" spans="1:9" ht="15" customHeight="1">
      <c r="A348" s="45" t="s">
        <v>0</v>
      </c>
      <c r="B348" s="45"/>
      <c r="C348" s="45"/>
      <c r="D348" s="45"/>
      <c r="E348" s="45"/>
      <c r="F348" s="47" t="s">
        <v>192</v>
      </c>
      <c r="G348" s="47"/>
      <c r="H348" s="47" t="s">
        <v>198</v>
      </c>
      <c r="I348" s="47"/>
    </row>
    <row r="349" spans="1:9">
      <c r="A349" s="46"/>
      <c r="B349" s="46"/>
      <c r="C349" s="46"/>
      <c r="D349" s="46"/>
      <c r="E349" s="46"/>
      <c r="F349" s="48"/>
      <c r="G349" s="48"/>
      <c r="H349" s="48"/>
      <c r="I349" s="48"/>
    </row>
    <row r="350" spans="1:9">
      <c r="A350" s="32" t="s">
        <v>90</v>
      </c>
      <c r="B350" s="32"/>
      <c r="C350" s="32"/>
      <c r="D350" s="32"/>
      <c r="E350" s="32"/>
      <c r="F350" s="33">
        <f>SUM(F351:G353)</f>
        <v>5165000</v>
      </c>
      <c r="G350" s="33"/>
      <c r="H350" s="33">
        <f>SUM(H351:I353)</f>
        <v>4750000</v>
      </c>
      <c r="I350" s="33"/>
    </row>
    <row r="351" spans="1:9">
      <c r="A351" s="49" t="s">
        <v>159</v>
      </c>
      <c r="B351" s="50"/>
      <c r="C351" s="50"/>
      <c r="D351" s="50"/>
      <c r="E351" s="51"/>
      <c r="F351" s="37">
        <v>880000</v>
      </c>
      <c r="G351" s="38"/>
      <c r="H351" s="37">
        <v>900000</v>
      </c>
      <c r="I351" s="38"/>
    </row>
    <row r="352" spans="1:9">
      <c r="A352" s="129" t="s">
        <v>92</v>
      </c>
      <c r="B352" s="136"/>
      <c r="C352" s="136"/>
      <c r="D352" s="136"/>
      <c r="E352" s="136"/>
      <c r="F352" s="102"/>
      <c r="G352" s="102"/>
      <c r="H352" s="102"/>
      <c r="I352" s="102"/>
    </row>
    <row r="353" spans="1:9" s="1" customFormat="1">
      <c r="A353" s="129" t="s">
        <v>173</v>
      </c>
      <c r="B353" s="136"/>
      <c r="C353" s="136"/>
      <c r="D353" s="136"/>
      <c r="E353" s="136"/>
      <c r="F353" s="102">
        <v>4285000</v>
      </c>
      <c r="G353" s="102"/>
      <c r="H353" s="102">
        <v>3850000</v>
      </c>
      <c r="I353" s="102"/>
    </row>
    <row r="354" spans="1:9" ht="15.75" thickBot="1">
      <c r="A354" s="133" t="s">
        <v>45</v>
      </c>
      <c r="B354" s="133"/>
      <c r="C354" s="133"/>
      <c r="D354" s="133"/>
      <c r="E354" s="133"/>
      <c r="F354" s="134">
        <f>SUM(F350)</f>
        <v>5165000</v>
      </c>
      <c r="G354" s="135"/>
      <c r="H354" s="134">
        <f>SUM(H350)</f>
        <v>4750000</v>
      </c>
      <c r="I354" s="135"/>
    </row>
    <row r="355" spans="1:9" ht="15.75" thickTop="1"/>
    <row r="356" spans="1:9" s="1" customFormat="1"/>
    <row r="357" spans="1:9" s="1" customFormat="1"/>
    <row r="358" spans="1:9" s="1" customFormat="1"/>
    <row r="359" spans="1:9" s="1" customFormat="1"/>
    <row r="360" spans="1:9" s="1" customFormat="1"/>
    <row r="362" spans="1:9">
      <c r="A362" s="44" t="s">
        <v>134</v>
      </c>
      <c r="B362" s="44"/>
      <c r="C362" s="44"/>
      <c r="D362" s="44"/>
      <c r="E362" s="44"/>
      <c r="F362" s="44"/>
      <c r="G362" s="44"/>
      <c r="H362" s="44"/>
      <c r="I362" s="44"/>
    </row>
    <row r="364" spans="1:9" ht="15" customHeight="1">
      <c r="A364" s="45" t="s">
        <v>0</v>
      </c>
      <c r="B364" s="45"/>
      <c r="C364" s="45"/>
      <c r="D364" s="45"/>
      <c r="E364" s="45"/>
      <c r="F364" s="47" t="s">
        <v>192</v>
      </c>
      <c r="G364" s="47"/>
      <c r="H364" s="47" t="s">
        <v>198</v>
      </c>
      <c r="I364" s="47"/>
    </row>
    <row r="365" spans="1:9">
      <c r="A365" s="46"/>
      <c r="B365" s="46"/>
      <c r="C365" s="46"/>
      <c r="D365" s="46"/>
      <c r="E365" s="46"/>
      <c r="F365" s="48"/>
      <c r="G365" s="48"/>
      <c r="H365" s="48"/>
      <c r="I365" s="48"/>
    </row>
    <row r="366" spans="1:9">
      <c r="A366" s="32" t="s">
        <v>90</v>
      </c>
      <c r="B366" s="32"/>
      <c r="C366" s="32"/>
      <c r="D366" s="32"/>
      <c r="E366" s="32"/>
      <c r="F366" s="33">
        <f>SUM(F367:G371)</f>
        <v>790000</v>
      </c>
      <c r="G366" s="33"/>
      <c r="H366" s="33">
        <f>SUM(H367:I371)</f>
        <v>640000</v>
      </c>
      <c r="I366" s="33"/>
    </row>
    <row r="367" spans="1:9">
      <c r="A367" s="49" t="s">
        <v>232</v>
      </c>
      <c r="B367" s="50"/>
      <c r="C367" s="50"/>
      <c r="D367" s="50"/>
      <c r="E367" s="51"/>
      <c r="F367" s="37">
        <v>150000</v>
      </c>
      <c r="G367" s="38"/>
      <c r="H367" s="37">
        <v>340000</v>
      </c>
      <c r="I367" s="38"/>
    </row>
    <row r="368" spans="1:9">
      <c r="A368" s="129"/>
      <c r="B368" s="136"/>
      <c r="C368" s="136"/>
      <c r="D368" s="136"/>
      <c r="E368" s="136"/>
      <c r="F368" s="102">
        <v>50000</v>
      </c>
      <c r="G368" s="102"/>
      <c r="H368" s="102"/>
      <c r="I368" s="102"/>
    </row>
    <row r="369" spans="1:9" s="1" customFormat="1">
      <c r="A369" s="129"/>
      <c r="B369" s="136"/>
      <c r="C369" s="136"/>
      <c r="D369" s="136"/>
      <c r="E369" s="136"/>
      <c r="F369" s="102">
        <v>140000</v>
      </c>
      <c r="G369" s="102"/>
      <c r="H369" s="102"/>
      <c r="I369" s="102"/>
    </row>
    <row r="370" spans="1:9" s="1" customFormat="1">
      <c r="A370" s="129" t="s">
        <v>121</v>
      </c>
      <c r="B370" s="136"/>
      <c r="C370" s="136"/>
      <c r="D370" s="136"/>
      <c r="E370" s="136"/>
      <c r="F370" s="102"/>
      <c r="G370" s="102"/>
      <c r="H370" s="102"/>
      <c r="I370" s="102"/>
    </row>
    <row r="371" spans="1:9" s="1" customFormat="1">
      <c r="A371" s="129" t="s">
        <v>230</v>
      </c>
      <c r="B371" s="136"/>
      <c r="C371" s="136"/>
      <c r="D371" s="136"/>
      <c r="E371" s="136"/>
      <c r="F371" s="102">
        <v>450000</v>
      </c>
      <c r="G371" s="102"/>
      <c r="H371" s="102">
        <v>300000</v>
      </c>
      <c r="I371" s="102"/>
    </row>
    <row r="372" spans="1:9" ht="15.75" thickBot="1">
      <c r="A372" s="133" t="s">
        <v>45</v>
      </c>
      <c r="B372" s="133"/>
      <c r="C372" s="133"/>
      <c r="D372" s="133"/>
      <c r="E372" s="133"/>
      <c r="F372" s="134">
        <f>SUM(F366)</f>
        <v>790000</v>
      </c>
      <c r="G372" s="135"/>
      <c r="H372" s="134">
        <f>SUM(H366)</f>
        <v>640000</v>
      </c>
      <c r="I372" s="135"/>
    </row>
    <row r="373" spans="1:9" ht="15.75" thickTop="1"/>
    <row r="375" spans="1:9">
      <c r="A375" s="44" t="s">
        <v>135</v>
      </c>
      <c r="B375" s="44"/>
      <c r="C375" s="44"/>
      <c r="D375" s="44"/>
      <c r="E375" s="44"/>
      <c r="F375" s="44"/>
      <c r="G375" s="44"/>
      <c r="H375" s="44"/>
      <c r="I375" s="44"/>
    </row>
    <row r="377" spans="1:9" ht="15" customHeight="1">
      <c r="A377" s="45" t="s">
        <v>0</v>
      </c>
      <c r="B377" s="45"/>
      <c r="C377" s="45"/>
      <c r="D377" s="45"/>
      <c r="E377" s="45"/>
      <c r="F377" s="47" t="s">
        <v>192</v>
      </c>
      <c r="G377" s="47"/>
      <c r="H377" s="47" t="s">
        <v>198</v>
      </c>
      <c r="I377" s="47"/>
    </row>
    <row r="378" spans="1:9">
      <c r="A378" s="46"/>
      <c r="B378" s="46"/>
      <c r="C378" s="46"/>
      <c r="D378" s="46"/>
      <c r="E378" s="46"/>
      <c r="F378" s="48"/>
      <c r="G378" s="48"/>
      <c r="H378" s="48"/>
      <c r="I378" s="48"/>
    </row>
    <row r="379" spans="1:9">
      <c r="A379" s="32" t="s">
        <v>90</v>
      </c>
      <c r="B379" s="32"/>
      <c r="C379" s="32"/>
      <c r="D379" s="32"/>
      <c r="E379" s="32"/>
      <c r="F379" s="33">
        <f>SUM(F380)</f>
        <v>140000</v>
      </c>
      <c r="G379" s="33"/>
      <c r="H379" s="33">
        <f>SUM(H380)</f>
        <v>140000</v>
      </c>
      <c r="I379" s="33"/>
    </row>
    <row r="380" spans="1:9">
      <c r="A380" s="49" t="s">
        <v>93</v>
      </c>
      <c r="B380" s="50"/>
      <c r="C380" s="50"/>
      <c r="D380" s="50"/>
      <c r="E380" s="51"/>
      <c r="F380" s="37">
        <v>140000</v>
      </c>
      <c r="G380" s="38"/>
      <c r="H380" s="37">
        <v>140000</v>
      </c>
      <c r="I380" s="38"/>
    </row>
    <row r="381" spans="1:9">
      <c r="A381" s="129" t="s">
        <v>231</v>
      </c>
      <c r="B381" s="136"/>
      <c r="C381" s="136"/>
      <c r="D381" s="136"/>
      <c r="E381" s="136"/>
      <c r="F381" s="102"/>
      <c r="G381" s="102"/>
      <c r="H381" s="102"/>
      <c r="I381" s="102"/>
    </row>
    <row r="382" spans="1:9" ht="15.75" thickBot="1">
      <c r="A382" s="133" t="s">
        <v>45</v>
      </c>
      <c r="B382" s="133"/>
      <c r="C382" s="133"/>
      <c r="D382" s="133"/>
      <c r="E382" s="133"/>
      <c r="F382" s="134">
        <f>SUM(F379)</f>
        <v>140000</v>
      </c>
      <c r="G382" s="135"/>
      <c r="H382" s="134">
        <f>SUM(H379)</f>
        <v>140000</v>
      </c>
      <c r="I382" s="135"/>
    </row>
    <row r="383" spans="1:9" ht="15.75" thickTop="1"/>
    <row r="385" spans="1:9">
      <c r="A385" s="44" t="s">
        <v>136</v>
      </c>
      <c r="B385" s="44"/>
      <c r="C385" s="44"/>
      <c r="D385" s="44"/>
      <c r="E385" s="44"/>
      <c r="F385" s="44"/>
      <c r="G385" s="44"/>
      <c r="H385" s="44"/>
      <c r="I385" s="44"/>
    </row>
    <row r="387" spans="1:9" ht="15" customHeight="1">
      <c r="A387" s="45" t="s">
        <v>0</v>
      </c>
      <c r="B387" s="45"/>
      <c r="C387" s="45"/>
      <c r="D387" s="45"/>
      <c r="E387" s="45"/>
      <c r="F387" s="47" t="s">
        <v>192</v>
      </c>
      <c r="G387" s="47"/>
      <c r="H387" s="47" t="s">
        <v>198</v>
      </c>
      <c r="I387" s="47"/>
    </row>
    <row r="388" spans="1:9">
      <c r="A388" s="46"/>
      <c r="B388" s="46"/>
      <c r="C388" s="46"/>
      <c r="D388" s="46"/>
      <c r="E388" s="46"/>
      <c r="F388" s="48"/>
      <c r="G388" s="48"/>
      <c r="H388" s="48"/>
      <c r="I388" s="48"/>
    </row>
    <row r="389" spans="1:9" s="1" customFormat="1">
      <c r="A389" s="15" t="s">
        <v>242</v>
      </c>
      <c r="B389" s="16"/>
      <c r="C389" s="16"/>
      <c r="D389" s="16"/>
      <c r="E389" s="17"/>
      <c r="F389" s="18"/>
      <c r="G389" s="19"/>
      <c r="H389" s="20">
        <v>1091000</v>
      </c>
      <c r="I389" s="21"/>
    </row>
    <row r="390" spans="1:9">
      <c r="A390" s="32" t="s">
        <v>94</v>
      </c>
      <c r="B390" s="32"/>
      <c r="C390" s="32"/>
      <c r="D390" s="32"/>
      <c r="E390" s="32"/>
      <c r="F390" s="33"/>
      <c r="G390" s="33"/>
      <c r="H390" s="33">
        <v>70000</v>
      </c>
      <c r="I390" s="33"/>
    </row>
    <row r="391" spans="1:9">
      <c r="A391" s="49" t="s">
        <v>233</v>
      </c>
      <c r="B391" s="50"/>
      <c r="C391" s="50"/>
      <c r="D391" s="50"/>
      <c r="E391" s="51"/>
      <c r="F391" s="37"/>
      <c r="G391" s="38"/>
      <c r="H391" s="37"/>
      <c r="I391" s="38"/>
    </row>
    <row r="392" spans="1:9" ht="15.75" thickBot="1">
      <c r="A392" s="59" t="s">
        <v>43</v>
      </c>
      <c r="B392" s="76"/>
      <c r="C392" s="76"/>
      <c r="D392" s="76"/>
      <c r="E392" s="77"/>
      <c r="F392" s="117"/>
      <c r="G392" s="118"/>
      <c r="H392" s="117">
        <v>20000</v>
      </c>
      <c r="I392" s="118"/>
    </row>
    <row r="393" spans="1:9" ht="16.5" thickTop="1" thickBot="1">
      <c r="A393" s="23" t="s">
        <v>44</v>
      </c>
      <c r="B393" s="34"/>
      <c r="C393" s="34"/>
      <c r="D393" s="34"/>
      <c r="E393" s="34"/>
      <c r="F393" s="35">
        <f>SUM(F390+F392)</f>
        <v>0</v>
      </c>
      <c r="G393" s="35"/>
      <c r="H393" s="35">
        <f>SUM(H390+H392)</f>
        <v>90000</v>
      </c>
      <c r="I393" s="35"/>
    </row>
    <row r="394" spans="1:9" ht="16.5" thickTop="1" thickBot="1">
      <c r="A394" s="43" t="s">
        <v>45</v>
      </c>
      <c r="B394" s="43"/>
      <c r="C394" s="43"/>
      <c r="D394" s="43"/>
      <c r="E394" s="43"/>
      <c r="F394" s="41">
        <f>SUM(F393)</f>
        <v>0</v>
      </c>
      <c r="G394" s="42"/>
      <c r="H394" s="41">
        <f>SUM(H389+H393)</f>
        <v>1181000</v>
      </c>
      <c r="I394" s="42"/>
    </row>
    <row r="395" spans="1:9" ht="15.75" thickTop="1"/>
    <row r="396" spans="1:9" s="1" customFormat="1"/>
    <row r="397" spans="1:9" s="1" customFormat="1"/>
    <row r="398" spans="1:9" s="1" customFormat="1"/>
    <row r="399" spans="1:9" s="1" customFormat="1"/>
    <row r="402" spans="1:9">
      <c r="A402" s="44" t="s">
        <v>137</v>
      </c>
      <c r="B402" s="44"/>
      <c r="C402" s="44"/>
      <c r="D402" s="44"/>
      <c r="E402" s="44"/>
      <c r="F402" s="44"/>
      <c r="G402" s="44"/>
      <c r="H402" s="44"/>
      <c r="I402" s="44"/>
    </row>
    <row r="404" spans="1:9" ht="15" customHeight="1">
      <c r="A404" s="45" t="s">
        <v>0</v>
      </c>
      <c r="B404" s="45"/>
      <c r="C404" s="45"/>
      <c r="D404" s="45"/>
      <c r="E404" s="45"/>
      <c r="F404" s="47" t="s">
        <v>192</v>
      </c>
      <c r="G404" s="47"/>
      <c r="H404" s="47" t="s">
        <v>198</v>
      </c>
      <c r="I404" s="47"/>
    </row>
    <row r="405" spans="1:9">
      <c r="A405" s="46"/>
      <c r="B405" s="46"/>
      <c r="C405" s="46"/>
      <c r="D405" s="46"/>
      <c r="E405" s="46"/>
      <c r="F405" s="48"/>
      <c r="G405" s="48"/>
      <c r="H405" s="48"/>
      <c r="I405" s="48"/>
    </row>
    <row r="406" spans="1:9">
      <c r="A406" s="58" t="s">
        <v>36</v>
      </c>
      <c r="B406" s="59"/>
      <c r="C406" s="59"/>
      <c r="D406" s="59"/>
      <c r="E406" s="59"/>
      <c r="F406" s="22">
        <v>280000</v>
      </c>
      <c r="G406" s="22"/>
      <c r="H406" s="22">
        <v>280000</v>
      </c>
      <c r="I406" s="22"/>
    </row>
    <row r="407" spans="1:9">
      <c r="A407" s="60" t="s">
        <v>234</v>
      </c>
      <c r="B407" s="61"/>
      <c r="C407" s="61"/>
      <c r="D407" s="61"/>
      <c r="E407" s="61"/>
      <c r="F407" s="62"/>
      <c r="G407" s="62"/>
      <c r="H407" s="62"/>
      <c r="I407" s="62"/>
    </row>
    <row r="408" spans="1:9">
      <c r="A408" s="58" t="s">
        <v>38</v>
      </c>
      <c r="B408" s="59"/>
      <c r="C408" s="59"/>
      <c r="D408" s="59"/>
      <c r="E408" s="59"/>
      <c r="F408" s="22">
        <v>1450000</v>
      </c>
      <c r="G408" s="22"/>
      <c r="H408" s="22">
        <v>1000000</v>
      </c>
      <c r="I408" s="22"/>
    </row>
    <row r="409" spans="1:9">
      <c r="A409" s="60" t="s">
        <v>235</v>
      </c>
      <c r="B409" s="61"/>
      <c r="C409" s="61"/>
      <c r="D409" s="61"/>
      <c r="E409" s="61"/>
      <c r="F409" s="62"/>
      <c r="G409" s="62"/>
      <c r="H409" s="62"/>
      <c r="I409" s="62"/>
    </row>
    <row r="410" spans="1:9">
      <c r="A410" s="58" t="s">
        <v>39</v>
      </c>
      <c r="B410" s="59"/>
      <c r="C410" s="59"/>
      <c r="D410" s="59"/>
      <c r="E410" s="59"/>
      <c r="F410" s="22">
        <v>467000</v>
      </c>
      <c r="G410" s="22"/>
      <c r="H410" s="22">
        <v>346000</v>
      </c>
      <c r="I410" s="22"/>
    </row>
    <row r="411" spans="1:9" ht="15.75" thickBot="1">
      <c r="A411" s="132" t="s">
        <v>86</v>
      </c>
      <c r="B411" s="55"/>
      <c r="C411" s="55"/>
      <c r="D411" s="55"/>
      <c r="E411" s="53"/>
      <c r="F411" s="56"/>
      <c r="G411" s="57"/>
      <c r="H411" s="56"/>
      <c r="I411" s="57"/>
    </row>
    <row r="412" spans="1:9" ht="16.5" thickTop="1" thickBot="1">
      <c r="A412" s="23" t="s">
        <v>41</v>
      </c>
      <c r="B412" s="34"/>
      <c r="C412" s="34"/>
      <c r="D412" s="34"/>
      <c r="E412" s="34"/>
      <c r="F412" s="35">
        <f>SUM(F406:G411)</f>
        <v>2197000</v>
      </c>
      <c r="G412" s="36"/>
      <c r="H412" s="35">
        <f>SUM(H406:I411)</f>
        <v>1626000</v>
      </c>
      <c r="I412" s="36"/>
    </row>
    <row r="413" spans="1:9" ht="16.5" thickTop="1" thickBot="1">
      <c r="A413" s="23" t="s">
        <v>42</v>
      </c>
      <c r="B413" s="34"/>
      <c r="C413" s="34"/>
      <c r="D413" s="34"/>
      <c r="E413" s="34"/>
      <c r="F413" s="35">
        <f>SUM(F412)</f>
        <v>2197000</v>
      </c>
      <c r="G413" s="36"/>
      <c r="H413" s="35">
        <f>SUM(H412)</f>
        <v>1626000</v>
      </c>
      <c r="I413" s="36"/>
    </row>
    <row r="414" spans="1:9" ht="15.75" thickTop="1"/>
    <row r="417" spans="1:9">
      <c r="A417" s="44" t="s">
        <v>138</v>
      </c>
      <c r="B417" s="44"/>
      <c r="C417" s="44"/>
      <c r="D417" s="44"/>
      <c r="E417" s="44"/>
      <c r="F417" s="44"/>
      <c r="G417" s="44"/>
      <c r="H417" s="44"/>
      <c r="I417" s="44"/>
    </row>
    <row r="419" spans="1:9" ht="15" customHeight="1">
      <c r="A419" s="45" t="s">
        <v>0</v>
      </c>
      <c r="B419" s="45"/>
      <c r="C419" s="45"/>
      <c r="D419" s="45"/>
      <c r="E419" s="45"/>
      <c r="F419" s="47" t="s">
        <v>192</v>
      </c>
      <c r="G419" s="47"/>
      <c r="H419" s="47" t="s">
        <v>198</v>
      </c>
      <c r="I419" s="47"/>
    </row>
    <row r="420" spans="1:9">
      <c r="A420" s="46"/>
      <c r="B420" s="46"/>
      <c r="C420" s="46"/>
      <c r="D420" s="46"/>
      <c r="E420" s="46"/>
      <c r="F420" s="48"/>
      <c r="G420" s="48"/>
      <c r="H420" s="48"/>
      <c r="I420" s="48"/>
    </row>
    <row r="421" spans="1:9" s="1" customFormat="1">
      <c r="A421" s="15" t="s">
        <v>160</v>
      </c>
      <c r="B421" s="95"/>
      <c r="C421" s="95"/>
      <c r="D421" s="95"/>
      <c r="E421" s="96"/>
      <c r="F421" s="37">
        <v>1680000</v>
      </c>
      <c r="G421" s="38"/>
      <c r="H421" s="37">
        <v>1680000</v>
      </c>
      <c r="I421" s="38"/>
    </row>
    <row r="422" spans="1:9" s="1" customFormat="1">
      <c r="A422" s="143" t="s">
        <v>161</v>
      </c>
      <c r="B422" s="93"/>
      <c r="C422" s="93"/>
      <c r="D422" s="93"/>
      <c r="E422" s="94"/>
      <c r="F422" s="144"/>
      <c r="G422" s="145"/>
      <c r="H422" s="144"/>
      <c r="I422" s="145"/>
    </row>
    <row r="423" spans="1:9">
      <c r="A423" s="58" t="s">
        <v>85</v>
      </c>
      <c r="B423" s="59"/>
      <c r="C423" s="59"/>
      <c r="D423" s="59"/>
      <c r="E423" s="59"/>
      <c r="F423" s="22">
        <v>882000</v>
      </c>
      <c r="G423" s="22"/>
      <c r="H423" s="22">
        <v>914000</v>
      </c>
      <c r="I423" s="22"/>
    </row>
    <row r="424" spans="1:9">
      <c r="A424" s="83" t="s">
        <v>145</v>
      </c>
      <c r="B424" s="84"/>
      <c r="C424" s="84"/>
      <c r="D424" s="84"/>
      <c r="E424" s="84"/>
      <c r="F424" s="62"/>
      <c r="G424" s="62"/>
      <c r="H424" s="62"/>
      <c r="I424" s="62"/>
    </row>
    <row r="425" spans="1:9" s="1" customFormat="1">
      <c r="A425" s="32" t="s">
        <v>236</v>
      </c>
      <c r="B425" s="32"/>
      <c r="C425" s="32"/>
      <c r="D425" s="32"/>
      <c r="E425" s="32"/>
      <c r="F425" s="22"/>
      <c r="G425" s="22"/>
      <c r="H425" s="22">
        <v>228000</v>
      </c>
      <c r="I425" s="22"/>
    </row>
    <row r="426" spans="1:9">
      <c r="A426" s="32" t="s">
        <v>15</v>
      </c>
      <c r="B426" s="108"/>
      <c r="C426" s="108"/>
      <c r="D426" s="108"/>
      <c r="E426" s="108"/>
      <c r="F426" s="22">
        <v>340000</v>
      </c>
      <c r="G426" s="22"/>
      <c r="H426" s="22">
        <v>650000</v>
      </c>
      <c r="I426" s="22"/>
    </row>
    <row r="427" spans="1:9" ht="15.75" thickBot="1">
      <c r="A427" s="109" t="s">
        <v>237</v>
      </c>
      <c r="B427" s="128"/>
      <c r="C427" s="128"/>
      <c r="D427" s="128"/>
      <c r="E427" s="137"/>
      <c r="F427" s="62"/>
      <c r="G427" s="62"/>
      <c r="H427" s="62"/>
      <c r="I427" s="62"/>
    </row>
    <row r="428" spans="1:9" ht="16.5" thickTop="1" thickBot="1">
      <c r="A428" s="23" t="s">
        <v>16</v>
      </c>
      <c r="B428" s="34"/>
      <c r="C428" s="34"/>
      <c r="D428" s="34"/>
      <c r="E428" s="34"/>
      <c r="F428" s="35">
        <f>SUM(F421:G427)</f>
        <v>2902000</v>
      </c>
      <c r="G428" s="35"/>
      <c r="H428" s="35">
        <f>SUM(H421:I427)</f>
        <v>3472000</v>
      </c>
      <c r="I428" s="35"/>
    </row>
    <row r="429" spans="1:9" ht="15.75" thickTop="1">
      <c r="A429" s="87" t="s">
        <v>17</v>
      </c>
      <c r="B429" s="88"/>
      <c r="C429" s="88"/>
      <c r="D429" s="88"/>
      <c r="E429" s="88"/>
      <c r="F429" s="89"/>
      <c r="G429" s="89"/>
      <c r="H429" s="89"/>
      <c r="I429" s="89"/>
    </row>
    <row r="430" spans="1:9">
      <c r="A430" s="60" t="s">
        <v>18</v>
      </c>
      <c r="B430" s="61"/>
      <c r="C430" s="61"/>
      <c r="D430" s="61"/>
      <c r="E430" s="61"/>
      <c r="F430" s="62"/>
      <c r="G430" s="62"/>
      <c r="H430" s="62"/>
      <c r="I430" s="62"/>
    </row>
    <row r="431" spans="1:9">
      <c r="A431" s="58" t="s">
        <v>19</v>
      </c>
      <c r="B431" s="59"/>
      <c r="C431" s="59"/>
      <c r="D431" s="59"/>
      <c r="E431" s="59"/>
      <c r="F431" s="22"/>
      <c r="G431" s="22"/>
      <c r="H431" s="22"/>
      <c r="I431" s="22"/>
    </row>
    <row r="432" spans="1:9">
      <c r="A432" s="60" t="s">
        <v>116</v>
      </c>
      <c r="B432" s="61"/>
      <c r="C432" s="61"/>
      <c r="D432" s="61"/>
      <c r="E432" s="61"/>
      <c r="F432" s="62"/>
      <c r="G432" s="62"/>
      <c r="H432" s="62"/>
      <c r="I432" s="62"/>
    </row>
    <row r="433" spans="1:9">
      <c r="A433" s="58" t="s">
        <v>20</v>
      </c>
      <c r="B433" s="59"/>
      <c r="C433" s="59"/>
      <c r="D433" s="59"/>
      <c r="E433" s="59"/>
      <c r="F433" s="22"/>
      <c r="G433" s="22"/>
      <c r="H433" s="22"/>
      <c r="I433" s="22"/>
    </row>
    <row r="434" spans="1:9">
      <c r="A434" s="60" t="s">
        <v>21</v>
      </c>
      <c r="B434" s="60"/>
      <c r="C434" s="60"/>
      <c r="D434" s="60"/>
      <c r="E434" s="60"/>
      <c r="F434" s="62"/>
      <c r="G434" s="62"/>
      <c r="H434" s="62"/>
      <c r="I434" s="62"/>
    </row>
    <row r="435" spans="1:9">
      <c r="A435" s="58" t="s">
        <v>22</v>
      </c>
      <c r="B435" s="59"/>
      <c r="C435" s="59"/>
      <c r="D435" s="59"/>
      <c r="E435" s="59"/>
      <c r="F435" s="22"/>
      <c r="G435" s="22"/>
      <c r="H435" s="22"/>
      <c r="I435" s="22"/>
    </row>
    <row r="436" spans="1:9">
      <c r="A436" s="60" t="s">
        <v>118</v>
      </c>
      <c r="B436" s="60"/>
      <c r="C436" s="60"/>
      <c r="D436" s="60"/>
      <c r="E436" s="60"/>
      <c r="F436" s="62"/>
      <c r="G436" s="62"/>
      <c r="H436" s="62"/>
      <c r="I436" s="62"/>
    </row>
    <row r="437" spans="1:9">
      <c r="A437" s="58" t="s">
        <v>23</v>
      </c>
      <c r="B437" s="59"/>
      <c r="C437" s="59"/>
      <c r="D437" s="59"/>
      <c r="E437" s="59"/>
      <c r="F437" s="22"/>
      <c r="G437" s="22"/>
      <c r="H437" s="22"/>
      <c r="I437" s="22"/>
    </row>
    <row r="438" spans="1:9">
      <c r="A438" s="60" t="s">
        <v>162</v>
      </c>
      <c r="B438" s="60"/>
      <c r="C438" s="60"/>
      <c r="D438" s="60"/>
      <c r="E438" s="60"/>
      <c r="F438" s="62"/>
      <c r="G438" s="62"/>
      <c r="H438" s="62"/>
      <c r="I438" s="62"/>
    </row>
    <row r="439" spans="1:9" s="1" customFormat="1">
      <c r="A439" s="32" t="s">
        <v>151</v>
      </c>
      <c r="B439" s="32"/>
      <c r="C439" s="32"/>
      <c r="D439" s="32"/>
      <c r="E439" s="32"/>
      <c r="F439" s="22">
        <f>(F421+F423)*0.27</f>
        <v>691740</v>
      </c>
      <c r="G439" s="22"/>
      <c r="H439" s="22">
        <f>(H421+H423+H425+H426)*0.27</f>
        <v>937440.00000000012</v>
      </c>
      <c r="I439" s="22"/>
    </row>
    <row r="440" spans="1:9" s="1" customFormat="1" ht="15.75" thickBot="1">
      <c r="A440" s="83" t="s">
        <v>163</v>
      </c>
      <c r="B440" s="83"/>
      <c r="C440" s="83"/>
      <c r="D440" s="83"/>
      <c r="E440" s="83"/>
      <c r="F440" s="62"/>
      <c r="G440" s="62"/>
      <c r="H440" s="62"/>
      <c r="I440" s="62"/>
    </row>
    <row r="441" spans="1:9" ht="16.5" thickTop="1" thickBot="1">
      <c r="A441" s="23" t="s">
        <v>24</v>
      </c>
      <c r="B441" s="34"/>
      <c r="C441" s="34"/>
      <c r="D441" s="34"/>
      <c r="E441" s="34"/>
      <c r="F441" s="35">
        <f>SUM(F429:G439)</f>
        <v>691740</v>
      </c>
      <c r="G441" s="35"/>
      <c r="H441" s="35">
        <f>SUM(H429:I439)</f>
        <v>937440.00000000012</v>
      </c>
      <c r="I441" s="35"/>
    </row>
    <row r="442" spans="1:9" ht="15.75" thickTop="1">
      <c r="A442" s="58" t="s">
        <v>25</v>
      </c>
      <c r="B442" s="59"/>
      <c r="C442" s="59"/>
      <c r="D442" s="59"/>
      <c r="E442" s="67"/>
      <c r="F442" s="22">
        <v>50000</v>
      </c>
      <c r="G442" s="22"/>
      <c r="H442" s="22">
        <v>100000</v>
      </c>
      <c r="I442" s="22"/>
    </row>
    <row r="443" spans="1:9">
      <c r="A443" s="60" t="s">
        <v>238</v>
      </c>
      <c r="B443" s="60"/>
      <c r="C443" s="60"/>
      <c r="D443" s="60"/>
      <c r="E443" s="60"/>
      <c r="F443" s="62"/>
      <c r="G443" s="62"/>
      <c r="H443" s="62"/>
      <c r="I443" s="62"/>
    </row>
    <row r="444" spans="1:9">
      <c r="A444" s="58" t="s">
        <v>26</v>
      </c>
      <c r="B444" s="59"/>
      <c r="C444" s="59"/>
      <c r="D444" s="59"/>
      <c r="E444" s="59"/>
      <c r="F444" s="22">
        <v>10000</v>
      </c>
      <c r="G444" s="22"/>
      <c r="H444" s="22">
        <v>10000</v>
      </c>
      <c r="I444" s="22"/>
    </row>
    <row r="445" spans="1:9">
      <c r="A445" s="60" t="s">
        <v>164</v>
      </c>
      <c r="B445" s="60"/>
      <c r="C445" s="60"/>
      <c r="D445" s="60"/>
      <c r="E445" s="60"/>
      <c r="F445" s="62"/>
      <c r="G445" s="62"/>
      <c r="H445" s="62"/>
      <c r="I445" s="62"/>
    </row>
    <row r="446" spans="1:9">
      <c r="A446" s="58" t="s">
        <v>28</v>
      </c>
      <c r="B446" s="59"/>
      <c r="C446" s="59"/>
      <c r="D446" s="59"/>
      <c r="E446" s="59"/>
      <c r="F446" s="22">
        <v>100000</v>
      </c>
      <c r="G446" s="22"/>
      <c r="H446" s="22">
        <v>1400000</v>
      </c>
      <c r="I446" s="22"/>
    </row>
    <row r="447" spans="1:9">
      <c r="A447" s="60" t="s">
        <v>29</v>
      </c>
      <c r="B447" s="60"/>
      <c r="C447" s="60"/>
      <c r="D447" s="60"/>
      <c r="E447" s="60"/>
      <c r="F447" s="62"/>
      <c r="G447" s="62"/>
      <c r="H447" s="62"/>
      <c r="I447" s="62"/>
    </row>
    <row r="448" spans="1:9">
      <c r="A448" s="83" t="s">
        <v>68</v>
      </c>
      <c r="B448" s="84"/>
      <c r="C448" s="84"/>
      <c r="D448" s="84"/>
      <c r="E448" s="84"/>
      <c r="F448" s="62"/>
      <c r="G448" s="62"/>
      <c r="H448" s="62"/>
      <c r="I448" s="62"/>
    </row>
    <row r="449" spans="1:9">
      <c r="A449" s="58" t="s">
        <v>30</v>
      </c>
      <c r="B449" s="59"/>
      <c r="C449" s="59"/>
      <c r="D449" s="59"/>
      <c r="E449" s="59"/>
      <c r="F449" s="22">
        <v>80000</v>
      </c>
      <c r="G449" s="22"/>
      <c r="H449" s="22">
        <v>180000</v>
      </c>
      <c r="I449" s="22"/>
    </row>
    <row r="450" spans="1:9">
      <c r="A450" s="60" t="s">
        <v>180</v>
      </c>
      <c r="B450" s="60"/>
      <c r="C450" s="60"/>
      <c r="D450" s="60"/>
      <c r="E450" s="60"/>
      <c r="F450" s="62"/>
      <c r="G450" s="62"/>
      <c r="H450" s="62"/>
      <c r="I450" s="62"/>
    </row>
    <row r="451" spans="1:9" s="1" customFormat="1">
      <c r="A451" s="32" t="s">
        <v>123</v>
      </c>
      <c r="B451" s="32"/>
      <c r="C451" s="32"/>
      <c r="D451" s="32"/>
      <c r="E451" s="32"/>
      <c r="F451" s="22">
        <v>25000</v>
      </c>
      <c r="G451" s="22"/>
      <c r="H451" s="22">
        <v>325000</v>
      </c>
      <c r="I451" s="22"/>
    </row>
    <row r="452" spans="1:9" s="1" customFormat="1">
      <c r="A452" s="83" t="s">
        <v>181</v>
      </c>
      <c r="B452" s="83"/>
      <c r="C452" s="83"/>
      <c r="D452" s="83"/>
      <c r="E452" s="83"/>
      <c r="F452" s="62"/>
      <c r="G452" s="62"/>
      <c r="H452" s="62"/>
      <c r="I452" s="62"/>
    </row>
    <row r="453" spans="1:9">
      <c r="A453" s="58" t="s">
        <v>31</v>
      </c>
      <c r="B453" s="59"/>
      <c r="C453" s="59"/>
      <c r="D453" s="59"/>
      <c r="E453" s="59"/>
      <c r="F453" s="22">
        <v>60000</v>
      </c>
      <c r="G453" s="22"/>
      <c r="H453" s="22">
        <v>60000</v>
      </c>
      <c r="I453" s="22"/>
    </row>
    <row r="454" spans="1:9">
      <c r="A454" s="138" t="s">
        <v>182</v>
      </c>
      <c r="B454" s="138"/>
      <c r="C454" s="138"/>
      <c r="D454" s="138"/>
      <c r="E454" s="138"/>
      <c r="F454" s="22"/>
      <c r="G454" s="22"/>
      <c r="H454" s="22"/>
      <c r="I454" s="22"/>
    </row>
    <row r="455" spans="1:9" s="1" customFormat="1">
      <c r="A455" s="32" t="s">
        <v>95</v>
      </c>
      <c r="B455" s="32"/>
      <c r="C455" s="32"/>
      <c r="D455" s="32"/>
      <c r="E455" s="32"/>
      <c r="F455" s="22">
        <v>20000</v>
      </c>
      <c r="G455" s="22"/>
      <c r="H455" s="22">
        <v>20000</v>
      </c>
      <c r="I455" s="22"/>
    </row>
    <row r="456" spans="1:9" s="1" customFormat="1">
      <c r="A456" s="138" t="s">
        <v>68</v>
      </c>
      <c r="B456" s="138"/>
      <c r="C456" s="138"/>
      <c r="D456" s="138"/>
      <c r="E456" s="138"/>
      <c r="F456" s="22"/>
      <c r="G456" s="22"/>
      <c r="H456" s="22"/>
      <c r="I456" s="22"/>
    </row>
    <row r="457" spans="1:9" s="1" customFormat="1">
      <c r="A457" s="32" t="s">
        <v>96</v>
      </c>
      <c r="B457" s="32"/>
      <c r="C457" s="32"/>
      <c r="D457" s="32"/>
      <c r="E457" s="32"/>
      <c r="F457" s="22">
        <v>10000</v>
      </c>
      <c r="G457" s="22"/>
      <c r="H457" s="22">
        <v>10000</v>
      </c>
      <c r="I457" s="22"/>
    </row>
    <row r="458" spans="1:9" s="1" customFormat="1">
      <c r="A458" s="138" t="s">
        <v>68</v>
      </c>
      <c r="B458" s="138"/>
      <c r="C458" s="138"/>
      <c r="D458" s="138"/>
      <c r="E458" s="138"/>
      <c r="F458" s="22"/>
      <c r="G458" s="22"/>
      <c r="H458" s="22"/>
      <c r="I458" s="22"/>
    </row>
    <row r="459" spans="1:9">
      <c r="A459" s="58" t="s">
        <v>32</v>
      </c>
      <c r="B459" s="59"/>
      <c r="C459" s="59"/>
      <c r="D459" s="59"/>
      <c r="E459" s="59"/>
      <c r="F459" s="22">
        <v>20000</v>
      </c>
      <c r="G459" s="22"/>
      <c r="H459" s="22">
        <v>20000</v>
      </c>
      <c r="I459" s="22"/>
    </row>
    <row r="460" spans="1:9">
      <c r="A460" s="83" t="s">
        <v>165</v>
      </c>
      <c r="B460" s="83"/>
      <c r="C460" s="83"/>
      <c r="D460" s="83"/>
      <c r="E460" s="83"/>
      <c r="F460" s="62"/>
      <c r="G460" s="62"/>
      <c r="H460" s="62"/>
      <c r="I460" s="62"/>
    </row>
    <row r="461" spans="1:9">
      <c r="A461" s="58" t="s">
        <v>33</v>
      </c>
      <c r="B461" s="59"/>
      <c r="C461" s="59"/>
      <c r="D461" s="59"/>
      <c r="E461" s="59"/>
      <c r="F461" s="22">
        <v>30000</v>
      </c>
      <c r="G461" s="22"/>
      <c r="H461" s="22">
        <v>30000</v>
      </c>
      <c r="I461" s="22"/>
    </row>
    <row r="462" spans="1:9">
      <c r="A462" s="83" t="s">
        <v>183</v>
      </c>
      <c r="B462" s="83"/>
      <c r="C462" s="83"/>
      <c r="D462" s="83"/>
      <c r="E462" s="83"/>
      <c r="F462" s="62"/>
      <c r="G462" s="62"/>
      <c r="H462" s="62"/>
      <c r="I462" s="62"/>
    </row>
    <row r="463" spans="1:9">
      <c r="A463" s="58" t="s">
        <v>34</v>
      </c>
      <c r="B463" s="59"/>
      <c r="C463" s="59"/>
      <c r="D463" s="59"/>
      <c r="E463" s="59"/>
      <c r="F463" s="22">
        <v>220000</v>
      </c>
      <c r="G463" s="22"/>
      <c r="H463" s="22">
        <v>220000</v>
      </c>
      <c r="I463" s="22"/>
    </row>
    <row r="464" spans="1:9">
      <c r="A464" s="60" t="s">
        <v>184</v>
      </c>
      <c r="B464" s="60"/>
      <c r="C464" s="60"/>
      <c r="D464" s="60"/>
      <c r="E464" s="60"/>
      <c r="F464" s="62"/>
      <c r="G464" s="62"/>
      <c r="H464" s="62"/>
      <c r="I464" s="62"/>
    </row>
    <row r="465" spans="1:10">
      <c r="A465" s="58" t="s">
        <v>35</v>
      </c>
      <c r="B465" s="59"/>
      <c r="C465" s="59"/>
      <c r="D465" s="59"/>
      <c r="E465" s="59"/>
      <c r="F465" s="22">
        <v>80000</v>
      </c>
      <c r="G465" s="22"/>
      <c r="H465" s="22">
        <v>80000</v>
      </c>
      <c r="I465" s="22"/>
    </row>
    <row r="466" spans="1:10">
      <c r="A466" s="60" t="s">
        <v>185</v>
      </c>
      <c r="B466" s="60"/>
      <c r="C466" s="60"/>
      <c r="D466" s="60"/>
      <c r="E466" s="60"/>
      <c r="F466" s="62"/>
      <c r="G466" s="62"/>
      <c r="H466" s="62"/>
      <c r="I466" s="62"/>
    </row>
    <row r="467" spans="1:10">
      <c r="A467" s="58" t="s">
        <v>36</v>
      </c>
      <c r="B467" s="59"/>
      <c r="C467" s="59"/>
      <c r="D467" s="59"/>
      <c r="E467" s="59"/>
      <c r="F467" s="22">
        <v>150000</v>
      </c>
      <c r="G467" s="22"/>
      <c r="H467" s="22">
        <v>150000</v>
      </c>
      <c r="I467" s="22"/>
    </row>
    <row r="468" spans="1:10">
      <c r="A468" s="60" t="s">
        <v>37</v>
      </c>
      <c r="B468" s="60"/>
      <c r="C468" s="60"/>
      <c r="D468" s="60"/>
      <c r="E468" s="60"/>
      <c r="F468" s="62"/>
      <c r="G468" s="62"/>
      <c r="H468" s="62"/>
      <c r="I468" s="62"/>
    </row>
    <row r="469" spans="1:10">
      <c r="A469" s="60" t="s">
        <v>186</v>
      </c>
      <c r="B469" s="61"/>
      <c r="C469" s="61"/>
      <c r="D469" s="61"/>
      <c r="E469" s="61"/>
      <c r="F469" s="62"/>
      <c r="G469" s="62"/>
      <c r="H469" s="62"/>
      <c r="I469" s="62"/>
    </row>
    <row r="470" spans="1:10">
      <c r="A470" s="58" t="s">
        <v>38</v>
      </c>
      <c r="B470" s="59"/>
      <c r="C470" s="59"/>
      <c r="D470" s="59"/>
      <c r="E470" s="59"/>
      <c r="F470" s="22">
        <v>300000</v>
      </c>
      <c r="G470" s="22"/>
      <c r="H470" s="22">
        <v>850000</v>
      </c>
      <c r="I470" s="22"/>
    </row>
    <row r="471" spans="1:10">
      <c r="A471" s="60" t="s">
        <v>120</v>
      </c>
      <c r="B471" s="61"/>
      <c r="C471" s="61"/>
      <c r="D471" s="61"/>
      <c r="E471" s="61"/>
      <c r="F471" s="62"/>
      <c r="G471" s="62"/>
      <c r="H471" s="62"/>
      <c r="I471" s="62"/>
    </row>
    <row r="472" spans="1:10">
      <c r="A472" s="60" t="s">
        <v>187</v>
      </c>
      <c r="B472" s="61"/>
      <c r="C472" s="61"/>
      <c r="D472" s="61"/>
      <c r="E472" s="61"/>
      <c r="F472" s="62"/>
      <c r="G472" s="62"/>
      <c r="H472" s="62"/>
      <c r="I472" s="62"/>
    </row>
    <row r="473" spans="1:10" s="1" customFormat="1">
      <c r="A473" s="32" t="s">
        <v>146</v>
      </c>
      <c r="B473" s="108"/>
      <c r="C473" s="108"/>
      <c r="D473" s="108"/>
      <c r="E473" s="108"/>
      <c r="F473" s="22">
        <v>60000</v>
      </c>
      <c r="G473" s="22"/>
      <c r="H473" s="22">
        <v>60000</v>
      </c>
      <c r="I473" s="22"/>
    </row>
    <row r="474" spans="1:10" s="1" customFormat="1">
      <c r="A474" s="83" t="s">
        <v>147</v>
      </c>
      <c r="B474" s="83"/>
      <c r="C474" s="83"/>
      <c r="D474" s="83"/>
      <c r="E474" s="83"/>
      <c r="F474" s="62"/>
      <c r="G474" s="62"/>
      <c r="H474" s="62"/>
      <c r="I474" s="62"/>
    </row>
    <row r="475" spans="1:10">
      <c r="A475" s="58" t="s">
        <v>39</v>
      </c>
      <c r="B475" s="59"/>
      <c r="C475" s="59"/>
      <c r="D475" s="59"/>
      <c r="E475" s="59"/>
      <c r="F475" s="22">
        <v>400000</v>
      </c>
      <c r="G475" s="22"/>
      <c r="H475" s="22">
        <v>1020000</v>
      </c>
      <c r="I475" s="22"/>
      <c r="J475" s="10"/>
    </row>
    <row r="476" spans="1:10">
      <c r="A476" s="54" t="s">
        <v>189</v>
      </c>
      <c r="B476" s="55"/>
      <c r="C476" s="55"/>
      <c r="D476" s="55"/>
      <c r="E476" s="53"/>
      <c r="F476" s="56"/>
      <c r="G476" s="57"/>
      <c r="H476" s="56"/>
      <c r="I476" s="57"/>
    </row>
    <row r="477" spans="1:10">
      <c r="A477" s="58" t="s">
        <v>97</v>
      </c>
      <c r="B477" s="59"/>
      <c r="C477" s="59"/>
      <c r="D477" s="59"/>
      <c r="E477" s="59"/>
      <c r="F477" s="22">
        <v>300000</v>
      </c>
      <c r="G477" s="22"/>
      <c r="H477" s="22">
        <v>300000</v>
      </c>
      <c r="I477" s="22"/>
    </row>
    <row r="478" spans="1:10">
      <c r="A478" s="54" t="s">
        <v>188</v>
      </c>
      <c r="B478" s="80"/>
      <c r="C478" s="80"/>
      <c r="D478" s="80"/>
      <c r="E478" s="80"/>
      <c r="F478" s="22"/>
      <c r="G478" s="22"/>
      <c r="H478" s="22"/>
      <c r="I478" s="22"/>
    </row>
    <row r="479" spans="1:10">
      <c r="A479" s="58" t="s">
        <v>40</v>
      </c>
      <c r="B479" s="59"/>
      <c r="C479" s="59"/>
      <c r="D479" s="59"/>
      <c r="E479" s="59"/>
      <c r="F479" s="22">
        <v>10000</v>
      </c>
      <c r="G479" s="22"/>
      <c r="H479" s="22">
        <v>10000</v>
      </c>
      <c r="I479" s="22"/>
    </row>
    <row r="480" spans="1:10" ht="15.75" thickBot="1">
      <c r="A480" s="139" t="s">
        <v>84</v>
      </c>
      <c r="B480" s="139"/>
      <c r="C480" s="139"/>
      <c r="D480" s="139"/>
      <c r="E480" s="139"/>
      <c r="F480" s="74"/>
      <c r="G480" s="75"/>
      <c r="H480" s="74"/>
      <c r="I480" s="75"/>
    </row>
    <row r="481" spans="1:9" ht="16.5" thickTop="1" thickBot="1">
      <c r="A481" s="23" t="s">
        <v>41</v>
      </c>
      <c r="B481" s="34"/>
      <c r="C481" s="34"/>
      <c r="D481" s="34"/>
      <c r="E481" s="34"/>
      <c r="F481" s="35">
        <f>SUM(F442:F480)</f>
        <v>1925000</v>
      </c>
      <c r="G481" s="36"/>
      <c r="H481" s="35">
        <f>SUM(H442:H480)</f>
        <v>4845000</v>
      </c>
      <c r="I481" s="36"/>
    </row>
    <row r="482" spans="1:9" ht="16.5" thickTop="1" thickBot="1">
      <c r="A482" s="23" t="s">
        <v>42</v>
      </c>
      <c r="B482" s="34"/>
      <c r="C482" s="34"/>
      <c r="D482" s="34"/>
      <c r="E482" s="34"/>
      <c r="F482" s="35">
        <f>SUM(F428+F441+F481)</f>
        <v>5518740</v>
      </c>
      <c r="G482" s="36"/>
      <c r="H482" s="35">
        <f>SUM(H428+H441+H481)</f>
        <v>9254440</v>
      </c>
      <c r="I482" s="36"/>
    </row>
    <row r="483" spans="1:9" s="1" customFormat="1" ht="16.5" thickTop="1" thickBot="1">
      <c r="A483" s="70" t="s">
        <v>94</v>
      </c>
      <c r="B483" s="70"/>
      <c r="C483" s="70"/>
      <c r="D483" s="70"/>
      <c r="E483" s="71"/>
      <c r="F483" s="26"/>
      <c r="G483" s="27"/>
      <c r="H483" s="26"/>
      <c r="I483" s="27"/>
    </row>
    <row r="484" spans="1:9" s="1" customFormat="1" ht="16.5" thickTop="1" thickBot="1">
      <c r="A484" s="140" t="s">
        <v>167</v>
      </c>
      <c r="B484" s="69"/>
      <c r="C484" s="69"/>
      <c r="D484" s="69"/>
      <c r="E484" s="66"/>
      <c r="F484" s="26"/>
      <c r="G484" s="27"/>
      <c r="H484" s="26"/>
      <c r="I484" s="27"/>
    </row>
    <row r="485" spans="1:9" s="1" customFormat="1" ht="16.5" thickTop="1" thickBot="1">
      <c r="A485" s="23" t="s">
        <v>43</v>
      </c>
      <c r="B485" s="24"/>
      <c r="C485" s="24"/>
      <c r="D485" s="24"/>
      <c r="E485" s="25"/>
      <c r="F485" s="26"/>
      <c r="G485" s="27"/>
      <c r="H485" s="26"/>
      <c r="I485" s="27"/>
    </row>
    <row r="486" spans="1:9" s="1" customFormat="1" ht="16.5" thickTop="1" thickBot="1">
      <c r="A486" s="23" t="s">
        <v>113</v>
      </c>
      <c r="B486" s="24"/>
      <c r="C486" s="24"/>
      <c r="D486" s="24"/>
      <c r="E486" s="25"/>
      <c r="F486" s="26">
        <f>SUM(F483+F485)</f>
        <v>0</v>
      </c>
      <c r="G486" s="27"/>
      <c r="H486" s="26">
        <f>SUM(H483+H485)</f>
        <v>0</v>
      </c>
      <c r="I486" s="27"/>
    </row>
    <row r="487" spans="1:9" ht="16.5" thickTop="1" thickBot="1">
      <c r="A487" s="23" t="s">
        <v>45</v>
      </c>
      <c r="B487" s="34"/>
      <c r="C487" s="34"/>
      <c r="D487" s="34"/>
      <c r="E487" s="34"/>
      <c r="F487" s="35">
        <f>SUM(F482+F483)</f>
        <v>5518740</v>
      </c>
      <c r="G487" s="36"/>
      <c r="H487" s="35">
        <f>SUM(H482+H483)</f>
        <v>9254440</v>
      </c>
      <c r="I487" s="36"/>
    </row>
    <row r="488" spans="1:9" ht="15.75" thickTop="1"/>
    <row r="491" spans="1:9" s="1" customFormat="1"/>
    <row r="492" spans="1:9" s="1" customFormat="1"/>
    <row r="495" spans="1:9">
      <c r="A495" s="44" t="s">
        <v>240</v>
      </c>
      <c r="B495" s="44"/>
      <c r="C495" s="44"/>
      <c r="D495" s="44"/>
      <c r="E495" s="44"/>
      <c r="F495" s="44"/>
      <c r="G495" s="44"/>
      <c r="H495" s="44"/>
      <c r="I495" s="44"/>
    </row>
    <row r="497" spans="1:9" ht="15" customHeight="1">
      <c r="A497" s="45" t="s">
        <v>0</v>
      </c>
      <c r="B497" s="45"/>
      <c r="C497" s="45"/>
      <c r="D497" s="45"/>
      <c r="E497" s="45"/>
      <c r="F497" s="47" t="s">
        <v>192</v>
      </c>
      <c r="G497" s="47"/>
      <c r="H497" s="47" t="s">
        <v>198</v>
      </c>
      <c r="I497" s="47"/>
    </row>
    <row r="498" spans="1:9">
      <c r="A498" s="46"/>
      <c r="B498" s="46"/>
      <c r="C498" s="46"/>
      <c r="D498" s="46"/>
      <c r="E498" s="46"/>
      <c r="F498" s="48"/>
      <c r="G498" s="48"/>
      <c r="H498" s="48"/>
      <c r="I498" s="48"/>
    </row>
    <row r="499" spans="1:9">
      <c r="A499" s="32" t="s">
        <v>98</v>
      </c>
      <c r="B499" s="32"/>
      <c r="C499" s="32"/>
      <c r="D499" s="32"/>
      <c r="E499" s="32"/>
      <c r="F499" s="33">
        <f>SUM(F500:G506)</f>
        <v>5547045</v>
      </c>
      <c r="G499" s="33"/>
      <c r="H499" s="33">
        <f>SUM(H500:I506)</f>
        <v>1521000</v>
      </c>
      <c r="I499" s="33"/>
    </row>
    <row r="500" spans="1:9">
      <c r="A500" s="49" t="s">
        <v>99</v>
      </c>
      <c r="B500" s="50"/>
      <c r="C500" s="50"/>
      <c r="D500" s="50"/>
      <c r="E500" s="51"/>
      <c r="F500" s="37"/>
      <c r="G500" s="38"/>
      <c r="H500" s="37"/>
      <c r="I500" s="38"/>
    </row>
    <row r="501" spans="1:9" s="1" customFormat="1">
      <c r="A501" s="49" t="s">
        <v>100</v>
      </c>
      <c r="B501" s="50"/>
      <c r="C501" s="50"/>
      <c r="D501" s="50"/>
      <c r="E501" s="51"/>
      <c r="F501" s="37">
        <v>82000</v>
      </c>
      <c r="G501" s="38"/>
      <c r="H501" s="37">
        <v>82000</v>
      </c>
      <c r="I501" s="38"/>
    </row>
    <row r="502" spans="1:9" s="1" customFormat="1">
      <c r="A502" s="49" t="s">
        <v>101</v>
      </c>
      <c r="B502" s="50"/>
      <c r="C502" s="50"/>
      <c r="D502" s="50"/>
      <c r="E502" s="51"/>
      <c r="F502" s="37"/>
      <c r="G502" s="38"/>
      <c r="H502" s="37"/>
      <c r="I502" s="38"/>
    </row>
    <row r="503" spans="1:9" s="1" customFormat="1">
      <c r="A503" s="49" t="s">
        <v>102</v>
      </c>
      <c r="B503" s="50"/>
      <c r="C503" s="50"/>
      <c r="D503" s="50"/>
      <c r="E503" s="51"/>
      <c r="F503" s="37">
        <v>355000</v>
      </c>
      <c r="G503" s="38"/>
      <c r="H503" s="37">
        <v>355000</v>
      </c>
      <c r="I503" s="38"/>
    </row>
    <row r="504" spans="1:9" s="1" customFormat="1">
      <c r="A504" s="49" t="s">
        <v>103</v>
      </c>
      <c r="B504" s="50"/>
      <c r="C504" s="50"/>
      <c r="D504" s="50"/>
      <c r="E504" s="51"/>
      <c r="F504" s="37"/>
      <c r="G504" s="38"/>
      <c r="H504" s="37"/>
      <c r="I504" s="38"/>
    </row>
    <row r="505" spans="1:9" s="1" customFormat="1">
      <c r="A505" s="49" t="s">
        <v>241</v>
      </c>
      <c r="B505" s="50"/>
      <c r="C505" s="50"/>
      <c r="D505" s="50"/>
      <c r="E505" s="51"/>
      <c r="F505" s="37">
        <v>4300045</v>
      </c>
      <c r="G505" s="38"/>
      <c r="H505" s="37">
        <v>274000</v>
      </c>
      <c r="I505" s="38"/>
    </row>
    <row r="506" spans="1:9" s="1" customFormat="1" ht="15.75" thickBot="1">
      <c r="A506" s="39" t="s">
        <v>195</v>
      </c>
      <c r="B506" s="40"/>
      <c r="C506" s="40"/>
      <c r="D506" s="40"/>
      <c r="E506" s="40"/>
      <c r="F506" s="37">
        <v>810000</v>
      </c>
      <c r="G506" s="38"/>
      <c r="H506" s="37">
        <v>810000</v>
      </c>
      <c r="I506" s="38"/>
    </row>
    <row r="507" spans="1:9" ht="16.5" thickTop="1" thickBot="1">
      <c r="A507" s="43" t="s">
        <v>45</v>
      </c>
      <c r="B507" s="43"/>
      <c r="C507" s="43"/>
      <c r="D507" s="43"/>
      <c r="E507" s="43"/>
      <c r="F507" s="41">
        <f>SUM(F499)</f>
        <v>5547045</v>
      </c>
      <c r="G507" s="42"/>
      <c r="H507" s="41">
        <f>SUM(H499)</f>
        <v>1521000</v>
      </c>
      <c r="I507" s="42"/>
    </row>
    <row r="508" spans="1:9" ht="15.75" thickTop="1">
      <c r="A508" s="32" t="s">
        <v>114</v>
      </c>
      <c r="B508" s="32"/>
      <c r="C508" s="32"/>
      <c r="D508" s="32"/>
      <c r="E508" s="32"/>
      <c r="F508" s="33"/>
      <c r="G508" s="33"/>
      <c r="H508" s="33"/>
      <c r="I508" s="33"/>
    </row>
    <row r="512" spans="1:9">
      <c r="A512" s="44" t="s">
        <v>104</v>
      </c>
      <c r="B512" s="44"/>
      <c r="C512" s="44"/>
      <c r="D512" s="44"/>
      <c r="E512" s="44"/>
      <c r="F512" s="44"/>
      <c r="G512" s="44"/>
      <c r="H512" s="44"/>
      <c r="I512" s="44"/>
    </row>
    <row r="514" spans="1:9" ht="15.75" thickBot="1"/>
    <row r="515" spans="1:9" ht="15.75" customHeight="1" thickBot="1">
      <c r="A515" s="141" t="s">
        <v>0</v>
      </c>
      <c r="B515" s="141"/>
      <c r="C515" s="141"/>
      <c r="D515" s="141"/>
      <c r="E515" s="141"/>
      <c r="F515" s="47" t="s">
        <v>192</v>
      </c>
      <c r="G515" s="47"/>
      <c r="H515" s="47" t="s">
        <v>198</v>
      </c>
      <c r="I515" s="47"/>
    </row>
    <row r="516" spans="1:9" ht="15.75" thickBot="1">
      <c r="A516" s="142"/>
      <c r="B516" s="142"/>
      <c r="C516" s="142"/>
      <c r="D516" s="142"/>
      <c r="E516" s="142"/>
      <c r="F516" s="48"/>
      <c r="G516" s="48"/>
      <c r="H516" s="48"/>
      <c r="I516" s="48"/>
    </row>
    <row r="517" spans="1:9" ht="15.75" thickBot="1">
      <c r="A517" s="28" t="s">
        <v>42</v>
      </c>
      <c r="B517" s="28"/>
      <c r="C517" s="28"/>
      <c r="D517" s="28"/>
      <c r="E517" s="28"/>
      <c r="F517" s="30">
        <f>SUM(F82+F99+F161+F184+F232+F239+F271+F284+F311+F321+F330+F340+F354+F372+F382+F413+F482+F507)</f>
        <v>30096640</v>
      </c>
      <c r="G517" s="31"/>
      <c r="H517" s="30">
        <f>SUM(H82+H99+H161+H184+H232+H239+H271+H284+H311+H321+H330+H340+H354+H372+H382+H413+H482+H507+H389)</f>
        <v>30708725</v>
      </c>
      <c r="I517" s="31"/>
    </row>
    <row r="518" spans="1:9" ht="15.75" thickBot="1">
      <c r="A518" s="28" t="s">
        <v>44</v>
      </c>
      <c r="B518" s="28"/>
      <c r="C518" s="28"/>
      <c r="D518" s="28"/>
      <c r="E518" s="28"/>
      <c r="F518" s="30">
        <f>SUM(F57+F68+F238+F393+F486)</f>
        <v>2916000</v>
      </c>
      <c r="G518" s="30"/>
      <c r="H518" s="30">
        <f>SUM(H57+H68+H238+H393+H486+H168)</f>
        <v>2890000</v>
      </c>
      <c r="I518" s="30"/>
    </row>
    <row r="519" spans="1:9" ht="15.75" thickBot="1">
      <c r="A519" s="28" t="s">
        <v>75</v>
      </c>
      <c r="B519" s="28"/>
      <c r="C519" s="28"/>
      <c r="D519" s="28"/>
      <c r="E519" s="28"/>
      <c r="F519" s="30">
        <f>SUM(F162)</f>
        <v>408000</v>
      </c>
      <c r="G519" s="31"/>
      <c r="H519" s="30">
        <f>SUM(H162)</f>
        <v>408000</v>
      </c>
      <c r="I519" s="31"/>
    </row>
    <row r="520" spans="1:9" ht="15.75" thickBot="1">
      <c r="A520" s="28" t="s">
        <v>76</v>
      </c>
      <c r="B520" s="29"/>
      <c r="C520" s="29"/>
      <c r="D520" s="29"/>
      <c r="E520" s="29"/>
      <c r="F520" s="30">
        <f>SUM(F169)</f>
        <v>0</v>
      </c>
      <c r="G520" s="30"/>
      <c r="H520" s="30">
        <f>SUM(H169)</f>
        <v>471000</v>
      </c>
      <c r="I520" s="30"/>
    </row>
    <row r="521" spans="1:9" ht="15.75" thickBot="1">
      <c r="A521" s="28" t="s">
        <v>45</v>
      </c>
      <c r="B521" s="28"/>
      <c r="C521" s="28"/>
      <c r="D521" s="28"/>
      <c r="E521" s="28"/>
      <c r="F521" s="30">
        <f>SUM(F517:G520)</f>
        <v>33420640</v>
      </c>
      <c r="G521" s="31"/>
      <c r="H521" s="30">
        <f>SUM(H517:I520)</f>
        <v>34477725</v>
      </c>
      <c r="I521" s="31"/>
    </row>
    <row r="522" spans="1:9" ht="15.75" thickBot="1">
      <c r="A522" s="28" t="s">
        <v>2</v>
      </c>
      <c r="B522" s="28"/>
      <c r="C522" s="28"/>
      <c r="D522" s="28"/>
      <c r="E522" s="28"/>
      <c r="F522" s="30">
        <f>SUM(F50)</f>
        <v>34473457</v>
      </c>
      <c r="G522" s="31"/>
      <c r="H522" s="30">
        <f>SUM(H50)</f>
        <v>34477821</v>
      </c>
      <c r="I522" s="31"/>
    </row>
    <row r="525" spans="1:9" ht="15.75" thickBot="1"/>
    <row r="526" spans="1:9" ht="16.5" thickTop="1" thickBot="1">
      <c r="A526" s="23" t="s">
        <v>16</v>
      </c>
      <c r="B526" s="34"/>
      <c r="C526" s="34"/>
      <c r="D526" s="34"/>
      <c r="E526" s="34"/>
      <c r="F526" s="35">
        <f>SUM(F114+F198+F428+F78)</f>
        <v>6988000</v>
      </c>
      <c r="G526" s="35"/>
      <c r="H526" s="35">
        <f>SUM(H114+H198+H428+H78)</f>
        <v>8167000</v>
      </c>
      <c r="I526" s="35"/>
    </row>
    <row r="527" spans="1:9" ht="16.5" thickTop="1" thickBot="1">
      <c r="A527" s="23" t="s">
        <v>24</v>
      </c>
      <c r="B527" s="34"/>
      <c r="C527" s="34"/>
      <c r="D527" s="34"/>
      <c r="E527" s="34"/>
      <c r="F527" s="35">
        <f>SUM(F123+F209+F441+F80)</f>
        <v>1565595</v>
      </c>
      <c r="G527" s="35"/>
      <c r="H527" s="35">
        <f>SUM(H123+H209+H441+H80)</f>
        <v>1975725</v>
      </c>
      <c r="I527" s="35"/>
    </row>
    <row r="528" spans="1:9" ht="16.5" thickTop="1" thickBot="1">
      <c r="A528" s="23" t="s">
        <v>41</v>
      </c>
      <c r="B528" s="34"/>
      <c r="C528" s="34"/>
      <c r="D528" s="34"/>
      <c r="E528" s="34"/>
      <c r="F528" s="35">
        <f>SUM(F98+F160+F183+F231+F270+F283+F310+F412+F481)</f>
        <v>8185000</v>
      </c>
      <c r="G528" s="36"/>
      <c r="H528" s="35">
        <f>SUM(H98+H160+H183+H231+H270+H283+H310+H412+H481)</f>
        <v>10724000</v>
      </c>
      <c r="I528" s="36"/>
    </row>
    <row r="529" spans="1:9" s="1" customFormat="1" ht="16.5" thickTop="1" thickBot="1">
      <c r="A529" s="23" t="s">
        <v>109</v>
      </c>
      <c r="B529" s="34"/>
      <c r="C529" s="34"/>
      <c r="D529" s="34"/>
      <c r="E529" s="34"/>
      <c r="F529" s="35">
        <f>SUM(F328+F337+F350+F366+F379)</f>
        <v>7511000</v>
      </c>
      <c r="G529" s="36"/>
      <c r="H529" s="35">
        <f>SUM(H328+H337+H350+H366+H379)</f>
        <v>6930000</v>
      </c>
      <c r="I529" s="36"/>
    </row>
    <row r="530" spans="1:9" s="1" customFormat="1" ht="15.75" thickTop="1">
      <c r="A530" s="32" t="s">
        <v>98</v>
      </c>
      <c r="B530" s="32"/>
      <c r="C530" s="32"/>
      <c r="D530" s="32"/>
      <c r="E530" s="32"/>
      <c r="F530" s="33">
        <f>SUM(F499+F508)</f>
        <v>5547045</v>
      </c>
      <c r="G530" s="33"/>
      <c r="H530" s="33">
        <f>SUM(H499+H508)</f>
        <v>1521000</v>
      </c>
      <c r="I530" s="33"/>
    </row>
    <row r="531" spans="1:9" s="1" customFormat="1" ht="15.75" thickBot="1">
      <c r="A531" s="32" t="s">
        <v>110</v>
      </c>
      <c r="B531" s="32"/>
      <c r="C531" s="32"/>
      <c r="D531" s="32"/>
      <c r="E531" s="32"/>
      <c r="F531" s="33">
        <f>SUM(F239+F319)</f>
        <v>300000</v>
      </c>
      <c r="G531" s="33"/>
      <c r="H531" s="33">
        <f>SUM(H239+H319+H389)</f>
        <v>1391000</v>
      </c>
      <c r="I531" s="33"/>
    </row>
    <row r="532" spans="1:9" ht="16.5" thickTop="1" thickBot="1">
      <c r="A532" s="23" t="s">
        <v>42</v>
      </c>
      <c r="B532" s="34"/>
      <c r="C532" s="34"/>
      <c r="D532" s="34"/>
      <c r="E532" s="34"/>
      <c r="F532" s="35">
        <f>SUM(F526:G531)</f>
        <v>30096640</v>
      </c>
      <c r="G532" s="36"/>
      <c r="H532" s="35">
        <f>SUM(H526:I531)</f>
        <v>30708725</v>
      </c>
      <c r="I532" s="36"/>
    </row>
    <row r="533" spans="1:9" ht="16.5" thickTop="1" thickBot="1">
      <c r="A533" s="23" t="s">
        <v>107</v>
      </c>
      <c r="B533" s="34"/>
      <c r="C533" s="34"/>
      <c r="D533" s="34"/>
      <c r="E533" s="34"/>
      <c r="F533" s="35">
        <f>SUM(F390+F392+F483)</f>
        <v>0</v>
      </c>
      <c r="G533" s="35"/>
      <c r="H533" s="35">
        <f>SUM(H390+H392+H483)</f>
        <v>90000</v>
      </c>
      <c r="I533" s="35"/>
    </row>
    <row r="534" spans="1:9" ht="16.5" thickTop="1" thickBot="1">
      <c r="A534" s="23" t="s">
        <v>108</v>
      </c>
      <c r="B534" s="34"/>
      <c r="C534" s="34"/>
      <c r="D534" s="34"/>
      <c r="E534" s="34"/>
      <c r="F534" s="35">
        <f>SUM(F65+F67+F163+F165+F167+F233+F235+F237)</f>
        <v>3168000</v>
      </c>
      <c r="G534" s="35"/>
      <c r="H534" s="35">
        <f>SUM(H65+H67+H163+H165+H167+H233+H235+H237)</f>
        <v>2000000</v>
      </c>
      <c r="I534" s="35"/>
    </row>
    <row r="535" spans="1:9" ht="16.5" thickTop="1" thickBot="1">
      <c r="A535" s="32" t="s">
        <v>64</v>
      </c>
      <c r="B535" s="32"/>
      <c r="C535" s="32"/>
      <c r="D535" s="32"/>
      <c r="E535" s="32"/>
      <c r="F535" s="33">
        <f>SUM(F56)</f>
        <v>800000</v>
      </c>
      <c r="G535" s="33"/>
      <c r="H535" s="33">
        <f>SUM(H56)</f>
        <v>800000</v>
      </c>
      <c r="I535" s="33"/>
    </row>
    <row r="536" spans="1:9" ht="15.75" thickBot="1">
      <c r="A536" s="28" t="s">
        <v>44</v>
      </c>
      <c r="B536" s="28"/>
      <c r="C536" s="28"/>
      <c r="D536" s="28"/>
      <c r="E536" s="28"/>
      <c r="F536" s="30">
        <f>SUM(F533:G535)</f>
        <v>3968000</v>
      </c>
      <c r="G536" s="30"/>
      <c r="H536" s="30">
        <f>SUM(H533:I535)</f>
        <v>2890000</v>
      </c>
      <c r="I536" s="30"/>
    </row>
    <row r="537" spans="1:9" ht="15.75" thickBot="1">
      <c r="A537" s="28" t="s">
        <v>75</v>
      </c>
      <c r="B537" s="28"/>
      <c r="C537" s="28"/>
      <c r="D537" s="28"/>
      <c r="E537" s="28"/>
      <c r="F537" s="30">
        <f>SUM(F162)</f>
        <v>408000</v>
      </c>
      <c r="G537" s="31"/>
      <c r="H537" s="30">
        <f>SUM(H162)</f>
        <v>408000</v>
      </c>
      <c r="I537" s="31"/>
    </row>
    <row r="538" spans="1:9" ht="15.75" thickBot="1">
      <c r="A538" s="28" t="s">
        <v>76</v>
      </c>
      <c r="B538" s="29"/>
      <c r="C538" s="29"/>
      <c r="D538" s="29"/>
      <c r="E538" s="29"/>
      <c r="F538" s="30">
        <f>SUM(F169)</f>
        <v>0</v>
      </c>
      <c r="G538" s="30"/>
      <c r="H538" s="30">
        <f>SUM(H169)</f>
        <v>471000</v>
      </c>
      <c r="I538" s="30"/>
    </row>
    <row r="539" spans="1:9" ht="15.75" thickBot="1">
      <c r="A539" s="28" t="s">
        <v>45</v>
      </c>
      <c r="B539" s="28"/>
      <c r="C539" s="28"/>
      <c r="D539" s="28"/>
      <c r="E539" s="28"/>
      <c r="F539" s="30">
        <f>SUM(F532+F536+F537+F538)</f>
        <v>34472640</v>
      </c>
      <c r="G539" s="31"/>
      <c r="H539" s="30">
        <f>SUM(H532+H536+H537+H538)</f>
        <v>34477725</v>
      </c>
      <c r="I539" s="31"/>
    </row>
  </sheetData>
  <mergeCells count="1225">
    <mergeCell ref="F155:G155"/>
    <mergeCell ref="H155:I155"/>
    <mergeCell ref="A137:E137"/>
    <mergeCell ref="F137:G137"/>
    <mergeCell ref="F138:G138"/>
    <mergeCell ref="H137:I137"/>
    <mergeCell ref="H138:I138"/>
    <mergeCell ref="A138:E138"/>
    <mergeCell ref="A218:E218"/>
    <mergeCell ref="F218:G218"/>
    <mergeCell ref="H218:I218"/>
    <mergeCell ref="A421:E421"/>
    <mergeCell ref="A422:E422"/>
    <mergeCell ref="F421:G421"/>
    <mergeCell ref="H421:I421"/>
    <mergeCell ref="F422:G422"/>
    <mergeCell ref="H422:I422"/>
    <mergeCell ref="A413:E413"/>
    <mergeCell ref="F413:G413"/>
    <mergeCell ref="H413:I413"/>
    <mergeCell ref="A417:I417"/>
    <mergeCell ref="A419:E420"/>
    <mergeCell ref="F419:G420"/>
    <mergeCell ref="H419:I420"/>
    <mergeCell ref="A406:E406"/>
    <mergeCell ref="F406:G406"/>
    <mergeCell ref="H406:I406"/>
    <mergeCell ref="A407:E407"/>
    <mergeCell ref="F407:G407"/>
    <mergeCell ref="H407:I407"/>
    <mergeCell ref="A393:E393"/>
    <mergeCell ref="F393:G393"/>
    <mergeCell ref="A264:E264"/>
    <mergeCell ref="A265:E265"/>
    <mergeCell ref="F264:G264"/>
    <mergeCell ref="F265:G265"/>
    <mergeCell ref="H264:I264"/>
    <mergeCell ref="H265:I265"/>
    <mergeCell ref="A301:E301"/>
    <mergeCell ref="A302:E302"/>
    <mergeCell ref="F301:G301"/>
    <mergeCell ref="F302:G302"/>
    <mergeCell ref="H301:I301"/>
    <mergeCell ref="H302:I302"/>
    <mergeCell ref="A470:E470"/>
    <mergeCell ref="F470:G470"/>
    <mergeCell ref="H470:I470"/>
    <mergeCell ref="A471:E471"/>
    <mergeCell ref="F471:G471"/>
    <mergeCell ref="H471:I471"/>
    <mergeCell ref="A434:E434"/>
    <mergeCell ref="F434:G434"/>
    <mergeCell ref="H434:I434"/>
    <mergeCell ref="A435:E435"/>
    <mergeCell ref="F435:G435"/>
    <mergeCell ref="H435:I435"/>
    <mergeCell ref="A436:E436"/>
    <mergeCell ref="F436:G436"/>
    <mergeCell ref="H436:I436"/>
    <mergeCell ref="A431:E431"/>
    <mergeCell ref="F431:G431"/>
    <mergeCell ref="H431:I431"/>
    <mergeCell ref="A432:E432"/>
    <mergeCell ref="F432:G432"/>
    <mergeCell ref="A483:E483"/>
    <mergeCell ref="F483:G483"/>
    <mergeCell ref="H483:I483"/>
    <mergeCell ref="A508:E508"/>
    <mergeCell ref="F508:G508"/>
    <mergeCell ref="H508:I508"/>
    <mergeCell ref="A522:E522"/>
    <mergeCell ref="F522:G522"/>
    <mergeCell ref="H522:I522"/>
    <mergeCell ref="A519:E519"/>
    <mergeCell ref="F519:G519"/>
    <mergeCell ref="H519:I519"/>
    <mergeCell ref="A520:E520"/>
    <mergeCell ref="F520:G520"/>
    <mergeCell ref="H520:I520"/>
    <mergeCell ref="A521:E521"/>
    <mergeCell ref="F521:G521"/>
    <mergeCell ref="H521:I521"/>
    <mergeCell ref="A512:I512"/>
    <mergeCell ref="A515:E516"/>
    <mergeCell ref="F515:G516"/>
    <mergeCell ref="H515:I516"/>
    <mergeCell ref="A517:E517"/>
    <mergeCell ref="F517:G517"/>
    <mergeCell ref="H517:I517"/>
    <mergeCell ref="A518:E518"/>
    <mergeCell ref="F518:G518"/>
    <mergeCell ref="H518:I518"/>
    <mergeCell ref="A507:E507"/>
    <mergeCell ref="A501:E501"/>
    <mergeCell ref="A502:E502"/>
    <mergeCell ref="A503:E503"/>
    <mergeCell ref="A504:E504"/>
    <mergeCell ref="A505:E505"/>
    <mergeCell ref="F501:G501"/>
    <mergeCell ref="F502:G502"/>
    <mergeCell ref="F503:G503"/>
    <mergeCell ref="F504:G504"/>
    <mergeCell ref="F505:G505"/>
    <mergeCell ref="H501:I501"/>
    <mergeCell ref="H502:I502"/>
    <mergeCell ref="H503:I503"/>
    <mergeCell ref="H504:I504"/>
    <mergeCell ref="H505:I505"/>
    <mergeCell ref="A484:E484"/>
    <mergeCell ref="F484:G484"/>
    <mergeCell ref="H484:I484"/>
    <mergeCell ref="A495:I495"/>
    <mergeCell ref="A497:E498"/>
    <mergeCell ref="F497:G498"/>
    <mergeCell ref="H497:I498"/>
    <mergeCell ref="A499:E499"/>
    <mergeCell ref="F499:G499"/>
    <mergeCell ref="H499:I499"/>
    <mergeCell ref="A500:E500"/>
    <mergeCell ref="F500:G500"/>
    <mergeCell ref="H500:I500"/>
    <mergeCell ref="A482:E482"/>
    <mergeCell ref="F482:G482"/>
    <mergeCell ref="H482:I482"/>
    <mergeCell ref="A487:E487"/>
    <mergeCell ref="F487:G487"/>
    <mergeCell ref="H487:I487"/>
    <mergeCell ref="A455:E455"/>
    <mergeCell ref="A456:E456"/>
    <mergeCell ref="A457:E457"/>
    <mergeCell ref="A458:E458"/>
    <mergeCell ref="F455:G455"/>
    <mergeCell ref="F456:G456"/>
    <mergeCell ref="F457:G457"/>
    <mergeCell ref="F458:G458"/>
    <mergeCell ref="H455:I455"/>
    <mergeCell ref="H456:I456"/>
    <mergeCell ref="H457:I457"/>
    <mergeCell ref="H458:I458"/>
    <mergeCell ref="H481:I481"/>
    <mergeCell ref="A481:E481"/>
    <mergeCell ref="F481:G481"/>
    <mergeCell ref="A478:E478"/>
    <mergeCell ref="F478:G478"/>
    <mergeCell ref="H478:I478"/>
    <mergeCell ref="A479:E479"/>
    <mergeCell ref="F479:G479"/>
    <mergeCell ref="H479:I479"/>
    <mergeCell ref="A480:E480"/>
    <mergeCell ref="F480:G480"/>
    <mergeCell ref="H480:I480"/>
    <mergeCell ref="A475:E475"/>
    <mergeCell ref="F475:G475"/>
    <mergeCell ref="H475:I475"/>
    <mergeCell ref="A476:E476"/>
    <mergeCell ref="F476:G476"/>
    <mergeCell ref="H476:I476"/>
    <mergeCell ref="A477:E477"/>
    <mergeCell ref="F477:G477"/>
    <mergeCell ref="H477:I477"/>
    <mergeCell ref="H472:I472"/>
    <mergeCell ref="A467:E467"/>
    <mergeCell ref="F467:G467"/>
    <mergeCell ref="H467:I467"/>
    <mergeCell ref="A468:E468"/>
    <mergeCell ref="F468:G468"/>
    <mergeCell ref="H468:I468"/>
    <mergeCell ref="A469:E469"/>
    <mergeCell ref="F469:G469"/>
    <mergeCell ref="H469:I469"/>
    <mergeCell ref="A473:E473"/>
    <mergeCell ref="F473:G473"/>
    <mergeCell ref="F474:G474"/>
    <mergeCell ref="H473:I473"/>
    <mergeCell ref="H474:I474"/>
    <mergeCell ref="A474:E474"/>
    <mergeCell ref="A472:E472"/>
    <mergeCell ref="F472:G472"/>
    <mergeCell ref="A464:E464"/>
    <mergeCell ref="F464:G464"/>
    <mergeCell ref="H464:I464"/>
    <mergeCell ref="A465:E465"/>
    <mergeCell ref="F465:G465"/>
    <mergeCell ref="H465:I465"/>
    <mergeCell ref="A466:E466"/>
    <mergeCell ref="F466:G466"/>
    <mergeCell ref="H466:I466"/>
    <mergeCell ref="A461:E461"/>
    <mergeCell ref="F461:G461"/>
    <mergeCell ref="H461:I461"/>
    <mergeCell ref="A462:E462"/>
    <mergeCell ref="F462:G462"/>
    <mergeCell ref="H462:I462"/>
    <mergeCell ref="A463:E463"/>
    <mergeCell ref="F463:G463"/>
    <mergeCell ref="H463:I463"/>
    <mergeCell ref="A454:E454"/>
    <mergeCell ref="F454:G454"/>
    <mergeCell ref="H454:I454"/>
    <mergeCell ref="A459:E459"/>
    <mergeCell ref="F459:G459"/>
    <mergeCell ref="H459:I459"/>
    <mergeCell ref="A460:E460"/>
    <mergeCell ref="F460:G460"/>
    <mergeCell ref="H460:I460"/>
    <mergeCell ref="A449:E449"/>
    <mergeCell ref="F449:G449"/>
    <mergeCell ref="H449:I449"/>
    <mergeCell ref="A450:E450"/>
    <mergeCell ref="F450:G450"/>
    <mergeCell ref="H450:I450"/>
    <mergeCell ref="A453:E453"/>
    <mergeCell ref="F453:G453"/>
    <mergeCell ref="H453:I453"/>
    <mergeCell ref="A451:E451"/>
    <mergeCell ref="A452:E452"/>
    <mergeCell ref="F451:G451"/>
    <mergeCell ref="F452:G452"/>
    <mergeCell ref="H451:I451"/>
    <mergeCell ref="H452:I452"/>
    <mergeCell ref="A446:E446"/>
    <mergeCell ref="F446:G446"/>
    <mergeCell ref="H446:I446"/>
    <mergeCell ref="A447:E447"/>
    <mergeCell ref="F447:G447"/>
    <mergeCell ref="H447:I447"/>
    <mergeCell ref="A448:E448"/>
    <mergeCell ref="F448:G448"/>
    <mergeCell ref="H448:I448"/>
    <mergeCell ref="A444:E444"/>
    <mergeCell ref="F444:G444"/>
    <mergeCell ref="H444:I444"/>
    <mergeCell ref="A445:E445"/>
    <mergeCell ref="F445:G445"/>
    <mergeCell ref="H445:I445"/>
    <mergeCell ref="A442:E442"/>
    <mergeCell ref="F442:G442"/>
    <mergeCell ref="H442:I442"/>
    <mergeCell ref="A443:E443"/>
    <mergeCell ref="F443:G443"/>
    <mergeCell ref="H443:I443"/>
    <mergeCell ref="A437:E437"/>
    <mergeCell ref="F437:G437"/>
    <mergeCell ref="H437:I437"/>
    <mergeCell ref="A438:E438"/>
    <mergeCell ref="F438:G438"/>
    <mergeCell ref="H438:I438"/>
    <mergeCell ref="A441:E441"/>
    <mergeCell ref="F441:G441"/>
    <mergeCell ref="H441:I441"/>
    <mergeCell ref="A439:E439"/>
    <mergeCell ref="A440:E440"/>
    <mergeCell ref="F439:G439"/>
    <mergeCell ref="F440:G440"/>
    <mergeCell ref="H439:I439"/>
    <mergeCell ref="H440:I440"/>
    <mergeCell ref="A428:E428"/>
    <mergeCell ref="F428:G428"/>
    <mergeCell ref="H428:I428"/>
    <mergeCell ref="A429:E429"/>
    <mergeCell ref="F429:G429"/>
    <mergeCell ref="H429:I429"/>
    <mergeCell ref="A430:E430"/>
    <mergeCell ref="F430:G430"/>
    <mergeCell ref="H430:I430"/>
    <mergeCell ref="H432:I432"/>
    <mergeCell ref="A433:E433"/>
    <mergeCell ref="F433:G433"/>
    <mergeCell ref="H433:I433"/>
    <mergeCell ref="A424:E424"/>
    <mergeCell ref="F424:G424"/>
    <mergeCell ref="H424:I424"/>
    <mergeCell ref="A426:E426"/>
    <mergeCell ref="F426:G426"/>
    <mergeCell ref="H426:I426"/>
    <mergeCell ref="A427:E427"/>
    <mergeCell ref="F427:G427"/>
    <mergeCell ref="H427:I427"/>
    <mergeCell ref="A425:E425"/>
    <mergeCell ref="F425:G425"/>
    <mergeCell ref="H425:I425"/>
    <mergeCell ref="A423:E423"/>
    <mergeCell ref="F423:G423"/>
    <mergeCell ref="H423:I423"/>
    <mergeCell ref="A410:E410"/>
    <mergeCell ref="F410:G410"/>
    <mergeCell ref="H410:I410"/>
    <mergeCell ref="A411:E411"/>
    <mergeCell ref="F411:G411"/>
    <mergeCell ref="H411:I411"/>
    <mergeCell ref="A412:E412"/>
    <mergeCell ref="F412:G412"/>
    <mergeCell ref="H412:I412"/>
    <mergeCell ref="A408:E408"/>
    <mergeCell ref="F408:G408"/>
    <mergeCell ref="H408:I408"/>
    <mergeCell ref="A409:E409"/>
    <mergeCell ref="F409:G409"/>
    <mergeCell ref="H409:I409"/>
    <mergeCell ref="H393:I393"/>
    <mergeCell ref="A394:E394"/>
    <mergeCell ref="F394:G394"/>
    <mergeCell ref="H394:I394"/>
    <mergeCell ref="A402:I402"/>
    <mergeCell ref="A404:E405"/>
    <mergeCell ref="F404:G405"/>
    <mergeCell ref="H404:I405"/>
    <mergeCell ref="A390:E390"/>
    <mergeCell ref="F390:G390"/>
    <mergeCell ref="H390:I390"/>
    <mergeCell ref="A391:E391"/>
    <mergeCell ref="F391:G391"/>
    <mergeCell ref="H391:I391"/>
    <mergeCell ref="A392:E392"/>
    <mergeCell ref="F392:G392"/>
    <mergeCell ref="H392:I392"/>
    <mergeCell ref="A381:E381"/>
    <mergeCell ref="F381:G381"/>
    <mergeCell ref="H381:I381"/>
    <mergeCell ref="A382:E382"/>
    <mergeCell ref="F382:G382"/>
    <mergeCell ref="H382:I382"/>
    <mergeCell ref="A385:I385"/>
    <mergeCell ref="A387:E388"/>
    <mergeCell ref="F387:G388"/>
    <mergeCell ref="H387:I388"/>
    <mergeCell ref="A375:I375"/>
    <mergeCell ref="A377:E378"/>
    <mergeCell ref="F377:G378"/>
    <mergeCell ref="H377:I378"/>
    <mergeCell ref="A379:E379"/>
    <mergeCell ref="F379:G379"/>
    <mergeCell ref="H379:I379"/>
    <mergeCell ref="A380:E380"/>
    <mergeCell ref="F380:G380"/>
    <mergeCell ref="H380:I380"/>
    <mergeCell ref="A372:E372"/>
    <mergeCell ref="F372:G372"/>
    <mergeCell ref="H372:I372"/>
    <mergeCell ref="A369:E369"/>
    <mergeCell ref="F369:G369"/>
    <mergeCell ref="H369:I369"/>
    <mergeCell ref="A370:E370"/>
    <mergeCell ref="F370:G370"/>
    <mergeCell ref="H370:I370"/>
    <mergeCell ref="A371:E371"/>
    <mergeCell ref="F371:G371"/>
    <mergeCell ref="H371:I371"/>
    <mergeCell ref="A366:E366"/>
    <mergeCell ref="F366:G366"/>
    <mergeCell ref="H366:I366"/>
    <mergeCell ref="A367:E367"/>
    <mergeCell ref="F367:G367"/>
    <mergeCell ref="H367:I367"/>
    <mergeCell ref="A368:E368"/>
    <mergeCell ref="F368:G368"/>
    <mergeCell ref="H368:I368"/>
    <mergeCell ref="A352:E352"/>
    <mergeCell ref="F352:G352"/>
    <mergeCell ref="H352:I352"/>
    <mergeCell ref="A354:E354"/>
    <mergeCell ref="F354:G354"/>
    <mergeCell ref="H354:I354"/>
    <mergeCell ref="A362:I362"/>
    <mergeCell ref="A364:E365"/>
    <mergeCell ref="F364:G365"/>
    <mergeCell ref="H364:I365"/>
    <mergeCell ref="A346:I346"/>
    <mergeCell ref="A348:E349"/>
    <mergeCell ref="F348:G349"/>
    <mergeCell ref="H348:I349"/>
    <mergeCell ref="A350:E350"/>
    <mergeCell ref="F350:G350"/>
    <mergeCell ref="H350:I350"/>
    <mergeCell ref="A351:E351"/>
    <mergeCell ref="F351:G351"/>
    <mergeCell ref="H351:I351"/>
    <mergeCell ref="A353:E353"/>
    <mergeCell ref="F353:G353"/>
    <mergeCell ref="H353:I353"/>
    <mergeCell ref="A337:E337"/>
    <mergeCell ref="F337:G337"/>
    <mergeCell ref="H337:I337"/>
    <mergeCell ref="A338:E338"/>
    <mergeCell ref="F338:G338"/>
    <mergeCell ref="H338:I338"/>
    <mergeCell ref="A340:E340"/>
    <mergeCell ref="F340:G340"/>
    <mergeCell ref="H340:I340"/>
    <mergeCell ref="A339:E339"/>
    <mergeCell ref="F339:G339"/>
    <mergeCell ref="H339:I339"/>
    <mergeCell ref="H306:I306"/>
    <mergeCell ref="A307:E307"/>
    <mergeCell ref="F307:G307"/>
    <mergeCell ref="H307:I307"/>
    <mergeCell ref="A308:E308"/>
    <mergeCell ref="A329:E329"/>
    <mergeCell ref="F329:G329"/>
    <mergeCell ref="H329:I329"/>
    <mergeCell ref="A330:E330"/>
    <mergeCell ref="F330:G330"/>
    <mergeCell ref="H330:I330"/>
    <mergeCell ref="A333:I333"/>
    <mergeCell ref="A335:E336"/>
    <mergeCell ref="F335:G336"/>
    <mergeCell ref="H335:I336"/>
    <mergeCell ref="A321:E321"/>
    <mergeCell ref="F321:G321"/>
    <mergeCell ref="H321:I321"/>
    <mergeCell ref="A324:I324"/>
    <mergeCell ref="A326:E327"/>
    <mergeCell ref="F326:G327"/>
    <mergeCell ref="H326:I327"/>
    <mergeCell ref="A328:E328"/>
    <mergeCell ref="F328:G328"/>
    <mergeCell ref="H328:I328"/>
    <mergeCell ref="A33:E33"/>
    <mergeCell ref="A25:E25"/>
    <mergeCell ref="A26:E26"/>
    <mergeCell ref="A27:E27"/>
    <mergeCell ref="A28:E28"/>
    <mergeCell ref="A35:E35"/>
    <mergeCell ref="A37:E37"/>
    <mergeCell ref="A38:E38"/>
    <mergeCell ref="A40:E40"/>
    <mergeCell ref="A42:E42"/>
    <mergeCell ref="A44:E44"/>
    <mergeCell ref="F308:G308"/>
    <mergeCell ref="H308:I308"/>
    <mergeCell ref="A303:E303"/>
    <mergeCell ref="F303:G303"/>
    <mergeCell ref="H303:I303"/>
    <mergeCell ref="A304:E304"/>
    <mergeCell ref="F304:G304"/>
    <mergeCell ref="H304:I304"/>
    <mergeCell ref="A305:E305"/>
    <mergeCell ref="F305:G305"/>
    <mergeCell ref="H305:I305"/>
    <mergeCell ref="A298:E298"/>
    <mergeCell ref="F298:G298"/>
    <mergeCell ref="H298:I298"/>
    <mergeCell ref="A299:E299"/>
    <mergeCell ref="F299:G299"/>
    <mergeCell ref="H299:I299"/>
    <mergeCell ref="A300:E300"/>
    <mergeCell ref="F300:G300"/>
    <mergeCell ref="H300:I300"/>
    <mergeCell ref="A43:E43"/>
    <mergeCell ref="H128:I128"/>
    <mergeCell ref="H140:I140"/>
    <mergeCell ref="A141:E141"/>
    <mergeCell ref="F141:G141"/>
    <mergeCell ref="H141:I141"/>
    <mergeCell ref="A142:E142"/>
    <mergeCell ref="F142:G142"/>
    <mergeCell ref="H142:I142"/>
    <mergeCell ref="A143:E143"/>
    <mergeCell ref="F143:G143"/>
    <mergeCell ref="H143:I143"/>
    <mergeCell ref="A2:I2"/>
    <mergeCell ref="A48:E48"/>
    <mergeCell ref="F48:G48"/>
    <mergeCell ref="H48:I48"/>
    <mergeCell ref="A49:E49"/>
    <mergeCell ref="F49:G49"/>
    <mergeCell ref="H49:I49"/>
    <mergeCell ref="A6:E6"/>
    <mergeCell ref="A15:E15"/>
    <mergeCell ref="A19:E19"/>
    <mergeCell ref="A20:E20"/>
    <mergeCell ref="A16:E16"/>
    <mergeCell ref="A7:E7"/>
    <mergeCell ref="A14:E14"/>
    <mergeCell ref="A24:E24"/>
    <mergeCell ref="F24:G24"/>
    <mergeCell ref="A8:E8"/>
    <mergeCell ref="A22:E22"/>
    <mergeCell ref="A17:E17"/>
    <mergeCell ref="A46:E46"/>
    <mergeCell ref="A47:E47"/>
    <mergeCell ref="A134:E134"/>
    <mergeCell ref="A140:E140"/>
    <mergeCell ref="F140:G140"/>
    <mergeCell ref="A295:E295"/>
    <mergeCell ref="F295:G295"/>
    <mergeCell ref="H295:I295"/>
    <mergeCell ref="A296:E296"/>
    <mergeCell ref="F296:G296"/>
    <mergeCell ref="H296:I296"/>
    <mergeCell ref="A297:E297"/>
    <mergeCell ref="F297:G297"/>
    <mergeCell ref="H297:I297"/>
    <mergeCell ref="A293:E293"/>
    <mergeCell ref="F293:G293"/>
    <mergeCell ref="H293:I293"/>
    <mergeCell ref="A294:E294"/>
    <mergeCell ref="F294:G294"/>
    <mergeCell ref="H294:I294"/>
    <mergeCell ref="A165:E165"/>
    <mergeCell ref="A144:E144"/>
    <mergeCell ref="F144:G144"/>
    <mergeCell ref="H144:I144"/>
    <mergeCell ref="A145:E145"/>
    <mergeCell ref="F145:G145"/>
    <mergeCell ref="H145:I145"/>
    <mergeCell ref="A149:E149"/>
    <mergeCell ref="F149:G149"/>
    <mergeCell ref="A146:E146"/>
    <mergeCell ref="F146:G146"/>
    <mergeCell ref="H146:I146"/>
    <mergeCell ref="A291:E292"/>
    <mergeCell ref="A21:E21"/>
    <mergeCell ref="A128:E128"/>
    <mergeCell ref="A288:I288"/>
    <mergeCell ref="A166:E166"/>
    <mergeCell ref="F165:G165"/>
    <mergeCell ref="F166:G166"/>
    <mergeCell ref="H165:I165"/>
    <mergeCell ref="H166:I166"/>
    <mergeCell ref="F50:G50"/>
    <mergeCell ref="H50:I50"/>
    <mergeCell ref="F46:G46"/>
    <mergeCell ref="H27:I27"/>
    <mergeCell ref="F47:G47"/>
    <mergeCell ref="H38:I38"/>
    <mergeCell ref="H40:I40"/>
    <mergeCell ref="A50:E50"/>
    <mergeCell ref="F26:G26"/>
    <mergeCell ref="A45:E45"/>
    <mergeCell ref="F28:G28"/>
    <mergeCell ref="A29:E29"/>
    <mergeCell ref="A30:E30"/>
    <mergeCell ref="A31:E31"/>
    <mergeCell ref="A32:E32"/>
    <mergeCell ref="H46:I46"/>
    <mergeCell ref="H47:I47"/>
    <mergeCell ref="F45:G45"/>
    <mergeCell ref="A114:E114"/>
    <mergeCell ref="A155:E155"/>
    <mergeCell ref="F114:G114"/>
    <mergeCell ref="H114:I114"/>
    <mergeCell ref="A115:E115"/>
    <mergeCell ref="F115:G115"/>
    <mergeCell ref="A133:E133"/>
    <mergeCell ref="H115:I115"/>
    <mergeCell ref="A116:E116"/>
    <mergeCell ref="F116:G116"/>
    <mergeCell ref="F8:G8"/>
    <mergeCell ref="F9:G9"/>
    <mergeCell ref="F10:G10"/>
    <mergeCell ref="F11:G11"/>
    <mergeCell ref="F12:G12"/>
    <mergeCell ref="F13:G13"/>
    <mergeCell ref="H8:I8"/>
    <mergeCell ref="H9:I9"/>
    <mergeCell ref="H10:I10"/>
    <mergeCell ref="H11:I11"/>
    <mergeCell ref="H12:I12"/>
    <mergeCell ref="H13:I13"/>
    <mergeCell ref="H14:I14"/>
    <mergeCell ref="H17:I17"/>
    <mergeCell ref="H18:I18"/>
    <mergeCell ref="F17:G17"/>
    <mergeCell ref="A18:E18"/>
    <mergeCell ref="F18:G18"/>
    <mergeCell ref="F16:G16"/>
    <mergeCell ref="H16:I16"/>
    <mergeCell ref="A9:E9"/>
    <mergeCell ref="A10:E10"/>
    <mergeCell ref="A11:E11"/>
    <mergeCell ref="A12:E12"/>
    <mergeCell ref="A13:E13"/>
    <mergeCell ref="F14:G14"/>
    <mergeCell ref="H24:I24"/>
    <mergeCell ref="F38:G38"/>
    <mergeCell ref="F40:G40"/>
    <mergeCell ref="F42:G42"/>
    <mergeCell ref="F44:G44"/>
    <mergeCell ref="H37:I37"/>
    <mergeCell ref="H22:I22"/>
    <mergeCell ref="F21:G21"/>
    <mergeCell ref="H21:I21"/>
    <mergeCell ref="F22:G22"/>
    <mergeCell ref="H19:I19"/>
    <mergeCell ref="F19:G19"/>
    <mergeCell ref="F30:G30"/>
    <mergeCell ref="F31:G31"/>
    <mergeCell ref="F32:G32"/>
    <mergeCell ref="F33:G33"/>
    <mergeCell ref="F34:G34"/>
    <mergeCell ref="F35:G35"/>
    <mergeCell ref="F37:G37"/>
    <mergeCell ref="F29:G29"/>
    <mergeCell ref="F27:G27"/>
    <mergeCell ref="H26:I26"/>
    <mergeCell ref="F20:G20"/>
    <mergeCell ref="F25:G25"/>
    <mergeCell ref="F43:G43"/>
    <mergeCell ref="H43:I43"/>
    <mergeCell ref="A39:E39"/>
    <mergeCell ref="F39:G39"/>
    <mergeCell ref="H39:I39"/>
    <mergeCell ref="A4:E5"/>
    <mergeCell ref="F4:G5"/>
    <mergeCell ref="H4:I5"/>
    <mergeCell ref="A23:E23"/>
    <mergeCell ref="F23:G23"/>
    <mergeCell ref="H23:I23"/>
    <mergeCell ref="H42:I42"/>
    <mergeCell ref="H44:I44"/>
    <mergeCell ref="H45:I45"/>
    <mergeCell ref="A36:E36"/>
    <mergeCell ref="F36:G36"/>
    <mergeCell ref="H36:I36"/>
    <mergeCell ref="A41:E41"/>
    <mergeCell ref="F41:G41"/>
    <mergeCell ref="H41:I41"/>
    <mergeCell ref="H28:I28"/>
    <mergeCell ref="H29:I29"/>
    <mergeCell ref="H30:I30"/>
    <mergeCell ref="H31:I31"/>
    <mergeCell ref="H32:I32"/>
    <mergeCell ref="H33:I33"/>
    <mergeCell ref="H34:I34"/>
    <mergeCell ref="H35:I35"/>
    <mergeCell ref="H20:I20"/>
    <mergeCell ref="H25:I25"/>
    <mergeCell ref="H6:I6"/>
    <mergeCell ref="H15:I15"/>
    <mergeCell ref="F15:G15"/>
    <mergeCell ref="F6:G6"/>
    <mergeCell ref="F7:G7"/>
    <mergeCell ref="H7:I7"/>
    <mergeCell ref="A34:E34"/>
    <mergeCell ref="H116:I116"/>
    <mergeCell ref="A120:E120"/>
    <mergeCell ref="F120:G120"/>
    <mergeCell ref="H120:I120"/>
    <mergeCell ref="A117:E117"/>
    <mergeCell ref="F117:G117"/>
    <mergeCell ref="H117:I117"/>
    <mergeCell ref="A118:E118"/>
    <mergeCell ref="F118:G118"/>
    <mergeCell ref="H118:I118"/>
    <mergeCell ref="A119:E119"/>
    <mergeCell ref="F119:G119"/>
    <mergeCell ref="H119:I119"/>
    <mergeCell ref="A124:E124"/>
    <mergeCell ref="F124:G124"/>
    <mergeCell ref="H124:I124"/>
    <mergeCell ref="A125:E125"/>
    <mergeCell ref="F125:G125"/>
    <mergeCell ref="H125:I125"/>
    <mergeCell ref="A121:E121"/>
    <mergeCell ref="F121:G121"/>
    <mergeCell ref="H121:I121"/>
    <mergeCell ref="A122:E122"/>
    <mergeCell ref="F122:G122"/>
    <mergeCell ref="H122:I122"/>
    <mergeCell ref="A123:E123"/>
    <mergeCell ref="F123:G123"/>
    <mergeCell ref="H123:I123"/>
    <mergeCell ref="A127:E127"/>
    <mergeCell ref="F127:G127"/>
    <mergeCell ref="H127:I127"/>
    <mergeCell ref="A126:E126"/>
    <mergeCell ref="F126:G126"/>
    <mergeCell ref="H126:I126"/>
    <mergeCell ref="A129:E129"/>
    <mergeCell ref="F129:G129"/>
    <mergeCell ref="H129:I129"/>
    <mergeCell ref="A130:E130"/>
    <mergeCell ref="F130:G130"/>
    <mergeCell ref="H130:I130"/>
    <mergeCell ref="A131:E131"/>
    <mergeCell ref="F131:G131"/>
    <mergeCell ref="H131:I131"/>
    <mergeCell ref="A139:E139"/>
    <mergeCell ref="F139:G139"/>
    <mergeCell ref="H139:I139"/>
    <mergeCell ref="A132:E132"/>
    <mergeCell ref="F132:G132"/>
    <mergeCell ref="H132:I132"/>
    <mergeCell ref="A135:E135"/>
    <mergeCell ref="F135:G135"/>
    <mergeCell ref="H135:I135"/>
    <mergeCell ref="A136:E136"/>
    <mergeCell ref="F136:G136"/>
    <mergeCell ref="H136:I136"/>
    <mergeCell ref="F133:G133"/>
    <mergeCell ref="F134:G134"/>
    <mergeCell ref="H133:I133"/>
    <mergeCell ref="H134:I134"/>
    <mergeCell ref="F128:G128"/>
    <mergeCell ref="A147:E147"/>
    <mergeCell ref="F147:G147"/>
    <mergeCell ref="H147:I147"/>
    <mergeCell ref="A148:E148"/>
    <mergeCell ref="F148:G148"/>
    <mergeCell ref="H148:I148"/>
    <mergeCell ref="A150:E150"/>
    <mergeCell ref="F150:G150"/>
    <mergeCell ref="H150:I150"/>
    <mergeCell ref="A153:E153"/>
    <mergeCell ref="F153:G153"/>
    <mergeCell ref="H153:I153"/>
    <mergeCell ref="A154:E154"/>
    <mergeCell ref="F154:G154"/>
    <mergeCell ref="H154:I154"/>
    <mergeCell ref="A151:E151"/>
    <mergeCell ref="F151:G151"/>
    <mergeCell ref="H151:I151"/>
    <mergeCell ref="A152:E152"/>
    <mergeCell ref="F152:G152"/>
    <mergeCell ref="H152:I152"/>
    <mergeCell ref="H149:I149"/>
    <mergeCell ref="A156:E156"/>
    <mergeCell ref="F156:G156"/>
    <mergeCell ref="H156:I156"/>
    <mergeCell ref="A158:E158"/>
    <mergeCell ref="F158:G158"/>
    <mergeCell ref="H158:I158"/>
    <mergeCell ref="A157:E157"/>
    <mergeCell ref="F157:G157"/>
    <mergeCell ref="H157:I157"/>
    <mergeCell ref="A163:E163"/>
    <mergeCell ref="F163:G163"/>
    <mergeCell ref="H163:I163"/>
    <mergeCell ref="A164:E164"/>
    <mergeCell ref="F164:G164"/>
    <mergeCell ref="H164:I164"/>
    <mergeCell ref="A159:E159"/>
    <mergeCell ref="F159:G159"/>
    <mergeCell ref="H159:I159"/>
    <mergeCell ref="A160:E160"/>
    <mergeCell ref="F160:G160"/>
    <mergeCell ref="H160:I160"/>
    <mergeCell ref="A162:E162"/>
    <mergeCell ref="F162:G162"/>
    <mergeCell ref="H162:I162"/>
    <mergeCell ref="A161:E161"/>
    <mergeCell ref="F161:G161"/>
    <mergeCell ref="H161:I161"/>
    <mergeCell ref="A167:E167"/>
    <mergeCell ref="F167:G167"/>
    <mergeCell ref="H167:I167"/>
    <mergeCell ref="A168:E168"/>
    <mergeCell ref="F168:G168"/>
    <mergeCell ref="H168:I168"/>
    <mergeCell ref="A170:E170"/>
    <mergeCell ref="F170:G170"/>
    <mergeCell ref="H170:I170"/>
    <mergeCell ref="A169:E169"/>
    <mergeCell ref="F169:G169"/>
    <mergeCell ref="H169:I169"/>
    <mergeCell ref="A57:E57"/>
    <mergeCell ref="F57:G57"/>
    <mergeCell ref="H57:I57"/>
    <mergeCell ref="A58:E58"/>
    <mergeCell ref="F58:G58"/>
    <mergeCell ref="H58:I58"/>
    <mergeCell ref="A69:E69"/>
    <mergeCell ref="F69:G69"/>
    <mergeCell ref="H69:I69"/>
    <mergeCell ref="H82:I82"/>
    <mergeCell ref="A82:E82"/>
    <mergeCell ref="F82:G82"/>
    <mergeCell ref="A72:I72"/>
    <mergeCell ref="A74:E75"/>
    <mergeCell ref="F74:G75"/>
    <mergeCell ref="H74:I75"/>
    <mergeCell ref="A76:E76"/>
    <mergeCell ref="F76:G76"/>
    <mergeCell ref="H76:I76"/>
    <mergeCell ref="A77:E77"/>
    <mergeCell ref="A52:I52"/>
    <mergeCell ref="A54:E55"/>
    <mergeCell ref="F54:G55"/>
    <mergeCell ref="H54:I55"/>
    <mergeCell ref="A56:E56"/>
    <mergeCell ref="F56:G56"/>
    <mergeCell ref="H56:I56"/>
    <mergeCell ref="A61:I61"/>
    <mergeCell ref="A63:E64"/>
    <mergeCell ref="F63:G64"/>
    <mergeCell ref="H63:I64"/>
    <mergeCell ref="A65:E65"/>
    <mergeCell ref="F65:G65"/>
    <mergeCell ref="H65:I65"/>
    <mergeCell ref="A68:E68"/>
    <mergeCell ref="F68:G68"/>
    <mergeCell ref="H68:I68"/>
    <mergeCell ref="A67:E67"/>
    <mergeCell ref="F67:G67"/>
    <mergeCell ref="H67:I67"/>
    <mergeCell ref="A66:E66"/>
    <mergeCell ref="F66:G66"/>
    <mergeCell ref="H66:I66"/>
    <mergeCell ref="F77:G77"/>
    <mergeCell ref="H77:I77"/>
    <mergeCell ref="A91:E91"/>
    <mergeCell ref="F91:G91"/>
    <mergeCell ref="H91:I91"/>
    <mergeCell ref="A90:E90"/>
    <mergeCell ref="F90:G90"/>
    <mergeCell ref="H90:I90"/>
    <mergeCell ref="A84:I84"/>
    <mergeCell ref="A86:E87"/>
    <mergeCell ref="F86:G87"/>
    <mergeCell ref="H86:I87"/>
    <mergeCell ref="A88:E88"/>
    <mergeCell ref="F88:G88"/>
    <mergeCell ref="H88:I88"/>
    <mergeCell ref="A89:E89"/>
    <mergeCell ref="F89:G89"/>
    <mergeCell ref="H89:I89"/>
    <mergeCell ref="A78:E78"/>
    <mergeCell ref="A79:E79"/>
    <mergeCell ref="A80:E80"/>
    <mergeCell ref="A81:E81"/>
    <mergeCell ref="F78:G78"/>
    <mergeCell ref="F79:G79"/>
    <mergeCell ref="F80:G80"/>
    <mergeCell ref="F81:G81"/>
    <mergeCell ref="H78:I78"/>
    <mergeCell ref="H79:I79"/>
    <mergeCell ref="H80:I80"/>
    <mergeCell ref="H81:I81"/>
    <mergeCell ref="A95:E95"/>
    <mergeCell ref="F95:G95"/>
    <mergeCell ref="H95:I95"/>
    <mergeCell ref="A94:E94"/>
    <mergeCell ref="F94:G94"/>
    <mergeCell ref="H94:I94"/>
    <mergeCell ref="A92:E92"/>
    <mergeCell ref="F92:G92"/>
    <mergeCell ref="H92:I92"/>
    <mergeCell ref="A93:E93"/>
    <mergeCell ref="F93:G93"/>
    <mergeCell ref="H93:I93"/>
    <mergeCell ref="H98:I98"/>
    <mergeCell ref="A98:E98"/>
    <mergeCell ref="F98:G98"/>
    <mergeCell ref="A99:E99"/>
    <mergeCell ref="F99:G99"/>
    <mergeCell ref="H99:I99"/>
    <mergeCell ref="A96:E96"/>
    <mergeCell ref="F96:G96"/>
    <mergeCell ref="H96:I96"/>
    <mergeCell ref="A97:E97"/>
    <mergeCell ref="F97:G97"/>
    <mergeCell ref="H97:I97"/>
    <mergeCell ref="A105:I105"/>
    <mergeCell ref="A110:E110"/>
    <mergeCell ref="F110:G110"/>
    <mergeCell ref="H110:I110"/>
    <mergeCell ref="A112:E112"/>
    <mergeCell ref="F112:G112"/>
    <mergeCell ref="H112:I112"/>
    <mergeCell ref="A113:E113"/>
    <mergeCell ref="F113:G113"/>
    <mergeCell ref="H113:I113"/>
    <mergeCell ref="A109:E109"/>
    <mergeCell ref="F109:G109"/>
    <mergeCell ref="H109:I109"/>
    <mergeCell ref="A111:E111"/>
    <mergeCell ref="F111:G111"/>
    <mergeCell ref="H111:I111"/>
    <mergeCell ref="A107:E108"/>
    <mergeCell ref="F107:G108"/>
    <mergeCell ref="H107:I108"/>
    <mergeCell ref="A195:E195"/>
    <mergeCell ref="F194:G194"/>
    <mergeCell ref="H194:I194"/>
    <mergeCell ref="F195:G195"/>
    <mergeCell ref="H195:I195"/>
    <mergeCell ref="A173:I173"/>
    <mergeCell ref="A175:E176"/>
    <mergeCell ref="F175:G176"/>
    <mergeCell ref="H175:I176"/>
    <mergeCell ref="A177:E177"/>
    <mergeCell ref="F177:G177"/>
    <mergeCell ref="H177:I177"/>
    <mergeCell ref="A178:E178"/>
    <mergeCell ref="F178:G178"/>
    <mergeCell ref="H178:I178"/>
    <mergeCell ref="A181:E181"/>
    <mergeCell ref="F181:G181"/>
    <mergeCell ref="H181:I181"/>
    <mergeCell ref="A182:E182"/>
    <mergeCell ref="F182:G182"/>
    <mergeCell ref="H182:I182"/>
    <mergeCell ref="A179:E179"/>
    <mergeCell ref="F179:G179"/>
    <mergeCell ref="H179:I179"/>
    <mergeCell ref="A180:E180"/>
    <mergeCell ref="F180:G180"/>
    <mergeCell ref="H180:I180"/>
    <mergeCell ref="A205:E205"/>
    <mergeCell ref="F205:G205"/>
    <mergeCell ref="H205:I205"/>
    <mergeCell ref="A206:E206"/>
    <mergeCell ref="F206:G206"/>
    <mergeCell ref="H206:I206"/>
    <mergeCell ref="A183:E183"/>
    <mergeCell ref="F183:G183"/>
    <mergeCell ref="H183:I183"/>
    <mergeCell ref="A184:E184"/>
    <mergeCell ref="F184:G184"/>
    <mergeCell ref="H184:I184"/>
    <mergeCell ref="A188:I188"/>
    <mergeCell ref="A190:E191"/>
    <mergeCell ref="F190:G191"/>
    <mergeCell ref="H190:I191"/>
    <mergeCell ref="H198:I198"/>
    <mergeCell ref="A198:E198"/>
    <mergeCell ref="F198:G198"/>
    <mergeCell ref="A196:E196"/>
    <mergeCell ref="F196:G196"/>
    <mergeCell ref="H196:I196"/>
    <mergeCell ref="A197:E197"/>
    <mergeCell ref="F197:G197"/>
    <mergeCell ref="H197:I197"/>
    <mergeCell ref="A192:E192"/>
    <mergeCell ref="F192:G192"/>
    <mergeCell ref="H192:I192"/>
    <mergeCell ref="F193:G193"/>
    <mergeCell ref="H193:I193"/>
    <mergeCell ref="A193:E193"/>
    <mergeCell ref="A194:E194"/>
    <mergeCell ref="A199:E199"/>
    <mergeCell ref="F199:G199"/>
    <mergeCell ref="H199:I199"/>
    <mergeCell ref="A200:E200"/>
    <mergeCell ref="F200:G200"/>
    <mergeCell ref="H200:I200"/>
    <mergeCell ref="A201:E201"/>
    <mergeCell ref="F201:G201"/>
    <mergeCell ref="H201:I201"/>
    <mergeCell ref="A202:E202"/>
    <mergeCell ref="F202:G202"/>
    <mergeCell ref="H202:I202"/>
    <mergeCell ref="A203:E203"/>
    <mergeCell ref="F203:G203"/>
    <mergeCell ref="H203:I203"/>
    <mergeCell ref="A204:E204"/>
    <mergeCell ref="F204:G204"/>
    <mergeCell ref="H204:I204"/>
    <mergeCell ref="A207:E207"/>
    <mergeCell ref="F207:G207"/>
    <mergeCell ref="H207:I207"/>
    <mergeCell ref="A208:E208"/>
    <mergeCell ref="F208:G208"/>
    <mergeCell ref="H208:I208"/>
    <mergeCell ref="A209:E209"/>
    <mergeCell ref="F209:G209"/>
    <mergeCell ref="H209:I209"/>
    <mergeCell ref="A214:E214"/>
    <mergeCell ref="F214:G214"/>
    <mergeCell ref="H214:I214"/>
    <mergeCell ref="A215:E215"/>
    <mergeCell ref="F215:G215"/>
    <mergeCell ref="H215:I215"/>
    <mergeCell ref="A210:E210"/>
    <mergeCell ref="F210:G210"/>
    <mergeCell ref="H210:I210"/>
    <mergeCell ref="A211:E211"/>
    <mergeCell ref="F211:G211"/>
    <mergeCell ref="H211:I211"/>
    <mergeCell ref="A212:E212"/>
    <mergeCell ref="A213:E213"/>
    <mergeCell ref="F212:G212"/>
    <mergeCell ref="F213:G213"/>
    <mergeCell ref="H212:I212"/>
    <mergeCell ref="H213:I213"/>
    <mergeCell ref="F240:G240"/>
    <mergeCell ref="H240:I240"/>
    <mergeCell ref="A237:E237"/>
    <mergeCell ref="F237:G237"/>
    <mergeCell ref="H237:I237"/>
    <mergeCell ref="A238:E238"/>
    <mergeCell ref="F238:G238"/>
    <mergeCell ref="H238:I238"/>
    <mergeCell ref="A235:E235"/>
    <mergeCell ref="F235:G235"/>
    <mergeCell ref="H235:I235"/>
    <mergeCell ref="A236:E236"/>
    <mergeCell ref="F236:G236"/>
    <mergeCell ref="H236:I236"/>
    <mergeCell ref="H217:I217"/>
    <mergeCell ref="A226:E226"/>
    <mergeCell ref="F226:G226"/>
    <mergeCell ref="H226:I226"/>
    <mergeCell ref="A224:E224"/>
    <mergeCell ref="F224:G224"/>
    <mergeCell ref="H224:I224"/>
    <mergeCell ref="A221:E221"/>
    <mergeCell ref="F221:G221"/>
    <mergeCell ref="H221:I221"/>
    <mergeCell ref="A222:E222"/>
    <mergeCell ref="F222:G222"/>
    <mergeCell ref="H222:I222"/>
    <mergeCell ref="A223:E223"/>
    <mergeCell ref="F223:G223"/>
    <mergeCell ref="H223:I223"/>
    <mergeCell ref="A219:E219"/>
    <mergeCell ref="F219:G219"/>
    <mergeCell ref="F253:G253"/>
    <mergeCell ref="A233:E233"/>
    <mergeCell ref="F233:G233"/>
    <mergeCell ref="H233:I233"/>
    <mergeCell ref="A232:E232"/>
    <mergeCell ref="F232:G232"/>
    <mergeCell ref="H232:I232"/>
    <mergeCell ref="A230:E230"/>
    <mergeCell ref="F230:G230"/>
    <mergeCell ref="H230:I230"/>
    <mergeCell ref="A231:E231"/>
    <mergeCell ref="F231:G231"/>
    <mergeCell ref="H231:I231"/>
    <mergeCell ref="A229:E229"/>
    <mergeCell ref="F229:G229"/>
    <mergeCell ref="H229:I229"/>
    <mergeCell ref="A225:E225"/>
    <mergeCell ref="F225:G225"/>
    <mergeCell ref="H225:I225"/>
    <mergeCell ref="A228:E228"/>
    <mergeCell ref="F228:G228"/>
    <mergeCell ref="H228:I228"/>
    <mergeCell ref="A227:E227"/>
    <mergeCell ref="F227:G227"/>
    <mergeCell ref="H227:I227"/>
    <mergeCell ref="A234:E234"/>
    <mergeCell ref="F234:G234"/>
    <mergeCell ref="H234:I234"/>
    <mergeCell ref="A239:E239"/>
    <mergeCell ref="F239:G239"/>
    <mergeCell ref="H239:I239"/>
    <mergeCell ref="A240:E240"/>
    <mergeCell ref="H261:I261"/>
    <mergeCell ref="A220:E220"/>
    <mergeCell ref="F220:G220"/>
    <mergeCell ref="H220:I220"/>
    <mergeCell ref="A216:E216"/>
    <mergeCell ref="F216:G216"/>
    <mergeCell ref="H216:I216"/>
    <mergeCell ref="A217:E217"/>
    <mergeCell ref="F217:G217"/>
    <mergeCell ref="F262:G262"/>
    <mergeCell ref="H262:I262"/>
    <mergeCell ref="A263:E263"/>
    <mergeCell ref="F263:G263"/>
    <mergeCell ref="H263:I263"/>
    <mergeCell ref="A266:E266"/>
    <mergeCell ref="F242:G242"/>
    <mergeCell ref="H241:I241"/>
    <mergeCell ref="H242:I242"/>
    <mergeCell ref="A248:I248"/>
    <mergeCell ref="A250:E251"/>
    <mergeCell ref="F250:G251"/>
    <mergeCell ref="H250:I251"/>
    <mergeCell ref="A252:E252"/>
    <mergeCell ref="F252:G252"/>
    <mergeCell ref="H252:I252"/>
    <mergeCell ref="A243:E243"/>
    <mergeCell ref="F243:G243"/>
    <mergeCell ref="H243:I243"/>
    <mergeCell ref="A241:E241"/>
    <mergeCell ref="A242:E242"/>
    <mergeCell ref="F241:G241"/>
    <mergeCell ref="A253:E253"/>
    <mergeCell ref="H281:I281"/>
    <mergeCell ref="H253:I253"/>
    <mergeCell ref="A268:E268"/>
    <mergeCell ref="F268:G268"/>
    <mergeCell ref="H268:I268"/>
    <mergeCell ref="A269:E269"/>
    <mergeCell ref="F269:G269"/>
    <mergeCell ref="H269:I269"/>
    <mergeCell ref="A254:E254"/>
    <mergeCell ref="F254:G254"/>
    <mergeCell ref="H254:I254"/>
    <mergeCell ref="A255:E255"/>
    <mergeCell ref="F255:G255"/>
    <mergeCell ref="H255:I255"/>
    <mergeCell ref="H266:I266"/>
    <mergeCell ref="A256:E256"/>
    <mergeCell ref="F256:G256"/>
    <mergeCell ref="H256:I256"/>
    <mergeCell ref="A257:E257"/>
    <mergeCell ref="F257:G257"/>
    <mergeCell ref="H257:I257"/>
    <mergeCell ref="A258:E258"/>
    <mergeCell ref="F258:G258"/>
    <mergeCell ref="H258:I258"/>
    <mergeCell ref="A259:E259"/>
    <mergeCell ref="F259:G259"/>
    <mergeCell ref="H259:I259"/>
    <mergeCell ref="A260:E260"/>
    <mergeCell ref="F260:G260"/>
    <mergeCell ref="H260:I260"/>
    <mergeCell ref="A261:E261"/>
    <mergeCell ref="F261:G261"/>
    <mergeCell ref="A270:E270"/>
    <mergeCell ref="F270:G270"/>
    <mergeCell ref="H270:I270"/>
    <mergeCell ref="A273:I273"/>
    <mergeCell ref="A275:E276"/>
    <mergeCell ref="F275:G276"/>
    <mergeCell ref="H275:I276"/>
    <mergeCell ref="A271:E271"/>
    <mergeCell ref="F271:G271"/>
    <mergeCell ref="H271:I271"/>
    <mergeCell ref="A267:E267"/>
    <mergeCell ref="F267:G267"/>
    <mergeCell ref="H267:I267"/>
    <mergeCell ref="A283:E283"/>
    <mergeCell ref="F283:G283"/>
    <mergeCell ref="H283:I283"/>
    <mergeCell ref="A262:E262"/>
    <mergeCell ref="F266:G266"/>
    <mergeCell ref="A280:E280"/>
    <mergeCell ref="F280:G280"/>
    <mergeCell ref="H280:I280"/>
    <mergeCell ref="A277:E277"/>
    <mergeCell ref="F277:G277"/>
    <mergeCell ref="H277:I277"/>
    <mergeCell ref="A278:E278"/>
    <mergeCell ref="F278:G278"/>
    <mergeCell ref="H278:I278"/>
    <mergeCell ref="A279:E279"/>
    <mergeCell ref="F279:G279"/>
    <mergeCell ref="H279:I279"/>
    <mergeCell ref="A281:E281"/>
    <mergeCell ref="F281:G281"/>
    <mergeCell ref="A284:E284"/>
    <mergeCell ref="F284:G284"/>
    <mergeCell ref="H284:I284"/>
    <mergeCell ref="A315:I315"/>
    <mergeCell ref="A317:E318"/>
    <mergeCell ref="F317:G318"/>
    <mergeCell ref="H317:I318"/>
    <mergeCell ref="A319:E319"/>
    <mergeCell ref="F319:G319"/>
    <mergeCell ref="H319:I319"/>
    <mergeCell ref="A320:E320"/>
    <mergeCell ref="F320:G320"/>
    <mergeCell ref="H320:I320"/>
    <mergeCell ref="A311:E311"/>
    <mergeCell ref="F311:G311"/>
    <mergeCell ref="H311:I311"/>
    <mergeCell ref="A282:E282"/>
    <mergeCell ref="F282:G282"/>
    <mergeCell ref="H282:I282"/>
    <mergeCell ref="A312:E312"/>
    <mergeCell ref="F312:G312"/>
    <mergeCell ref="H312:I312"/>
    <mergeCell ref="F291:G292"/>
    <mergeCell ref="H291:I292"/>
    <mergeCell ref="A310:E310"/>
    <mergeCell ref="F310:G310"/>
    <mergeCell ref="H310:I310"/>
    <mergeCell ref="A309:E309"/>
    <mergeCell ref="F309:G309"/>
    <mergeCell ref="H309:I309"/>
    <mergeCell ref="A306:E306"/>
    <mergeCell ref="F306:G306"/>
    <mergeCell ref="F537:G537"/>
    <mergeCell ref="H506:I506"/>
    <mergeCell ref="A506:E506"/>
    <mergeCell ref="F506:G506"/>
    <mergeCell ref="H537:I537"/>
    <mergeCell ref="A526:E526"/>
    <mergeCell ref="F526:G526"/>
    <mergeCell ref="H526:I526"/>
    <mergeCell ref="A527:E527"/>
    <mergeCell ref="F527:G527"/>
    <mergeCell ref="H527:I527"/>
    <mergeCell ref="A528:E528"/>
    <mergeCell ref="F528:G528"/>
    <mergeCell ref="H528:I528"/>
    <mergeCell ref="A532:E532"/>
    <mergeCell ref="F532:G532"/>
    <mergeCell ref="H532:I532"/>
    <mergeCell ref="A533:E533"/>
    <mergeCell ref="F533:G533"/>
    <mergeCell ref="H533:I533"/>
    <mergeCell ref="A534:E534"/>
    <mergeCell ref="F534:G534"/>
    <mergeCell ref="H534:I534"/>
    <mergeCell ref="F507:G507"/>
    <mergeCell ref="H507:I507"/>
    <mergeCell ref="A389:E389"/>
    <mergeCell ref="F389:G389"/>
    <mergeCell ref="H389:I389"/>
    <mergeCell ref="H219:I219"/>
    <mergeCell ref="A485:E485"/>
    <mergeCell ref="F485:G485"/>
    <mergeCell ref="H485:I485"/>
    <mergeCell ref="A486:E486"/>
    <mergeCell ref="F486:G486"/>
    <mergeCell ref="H486:I486"/>
    <mergeCell ref="A538:E538"/>
    <mergeCell ref="F538:G538"/>
    <mergeCell ref="H538:I538"/>
    <mergeCell ref="A539:E539"/>
    <mergeCell ref="F539:G539"/>
    <mergeCell ref="H539:I539"/>
    <mergeCell ref="A535:E535"/>
    <mergeCell ref="F535:G535"/>
    <mergeCell ref="H535:I535"/>
    <mergeCell ref="A529:E529"/>
    <mergeCell ref="F529:G529"/>
    <mergeCell ref="H529:I529"/>
    <mergeCell ref="A530:E530"/>
    <mergeCell ref="F530:G530"/>
    <mergeCell ref="H530:I530"/>
    <mergeCell ref="A531:E531"/>
    <mergeCell ref="F531:G531"/>
    <mergeCell ref="H531:I531"/>
    <mergeCell ref="A536:E536"/>
    <mergeCell ref="F536:G536"/>
    <mergeCell ref="H536:I536"/>
    <mergeCell ref="A537:E53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indoklás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Zalaapáti</dc:creator>
  <cp:lastModifiedBy>user</cp:lastModifiedBy>
  <cp:lastPrinted>2014-01-27T13:30:32Z</cp:lastPrinted>
  <dcterms:created xsi:type="dcterms:W3CDTF">2009-02-05T07:36:46Z</dcterms:created>
  <dcterms:modified xsi:type="dcterms:W3CDTF">2014-03-24T10:28:57Z</dcterms:modified>
</cp:coreProperties>
</file>