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Közös\cs.nóri\KÉPVISELŐ-TESTÜLETI ÜLÉS\2017. évi jegyzőkönyvek\2017. október 20\"/>
    </mc:Choice>
  </mc:AlternateContent>
  <bookViews>
    <workbookView xWindow="0" yWindow="0" windowWidth="19200" windowHeight="11145" activeTab="1"/>
  </bookViews>
  <sheets>
    <sheet name="Önkormányzat-költségvetési kiad" sheetId="1" r:id="rId1"/>
    <sheet name="Önkormányzat-költségvetési bevé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G15" i="2" l="1"/>
  <c r="E15" i="2"/>
  <c r="E61" i="2" l="1"/>
  <c r="E33" i="2"/>
  <c r="F34" i="2"/>
  <c r="F33" i="2" s="1"/>
  <c r="F16" i="2"/>
  <c r="G61" i="2"/>
  <c r="G59" i="2"/>
  <c r="E59" i="2"/>
  <c r="G57" i="2"/>
  <c r="E57" i="2"/>
  <c r="G53" i="2"/>
  <c r="E53" i="2"/>
  <c r="G48" i="2"/>
  <c r="E48" i="2"/>
  <c r="G42" i="2"/>
  <c r="E42" i="2"/>
  <c r="G31" i="2"/>
  <c r="E31" i="2"/>
  <c r="G29" i="2"/>
  <c r="E29" i="2"/>
  <c r="G26" i="2"/>
  <c r="E26" i="2"/>
  <c r="G22" i="2"/>
  <c r="G25" i="2" s="1"/>
  <c r="E22" i="2"/>
  <c r="E25" i="2" s="1"/>
  <c r="G14" i="2"/>
  <c r="E14" i="2"/>
  <c r="E21" i="2" s="1"/>
  <c r="F60" i="2"/>
  <c r="F61" i="2" s="1"/>
  <c r="F58" i="2"/>
  <c r="F59" i="2" s="1"/>
  <c r="F56" i="2"/>
  <c r="F57" i="2" s="1"/>
  <c r="F54" i="2"/>
  <c r="F52" i="2"/>
  <c r="F53" i="2" s="1"/>
  <c r="F51" i="2"/>
  <c r="F50" i="2"/>
  <c r="F49" i="2"/>
  <c r="F48" i="2" s="1"/>
  <c r="F47" i="2"/>
  <c r="F46" i="2"/>
  <c r="F45" i="2"/>
  <c r="F44" i="2"/>
  <c r="F43" i="2"/>
  <c r="F41" i="2"/>
  <c r="F39" i="2"/>
  <c r="F38" i="2"/>
  <c r="F37" i="2"/>
  <c r="F36" i="2"/>
  <c r="F32" i="2"/>
  <c r="F31" i="2" s="1"/>
  <c r="F30" i="2"/>
  <c r="F29" i="2" s="1"/>
  <c r="F28" i="2"/>
  <c r="F27" i="2"/>
  <c r="F24" i="2"/>
  <c r="F23" i="2"/>
  <c r="F22" i="2" s="1"/>
  <c r="F25" i="2" s="1"/>
  <c r="F20" i="2"/>
  <c r="F19" i="2"/>
  <c r="F18" i="2"/>
  <c r="F17" i="2"/>
  <c r="F13" i="2"/>
  <c r="F12" i="2"/>
  <c r="F11" i="2"/>
  <c r="F10" i="2"/>
  <c r="F9" i="2"/>
  <c r="G108" i="1"/>
  <c r="E108" i="1"/>
  <c r="F107" i="1"/>
  <c r="F108" i="1" s="1"/>
  <c r="G106" i="1"/>
  <c r="E106" i="1"/>
  <c r="F105" i="1"/>
  <c r="F104" i="1"/>
  <c r="F106" i="1" s="1"/>
  <c r="G103" i="1"/>
  <c r="E103" i="1"/>
  <c r="F102" i="1"/>
  <c r="F101" i="1"/>
  <c r="F100" i="1"/>
  <c r="F99" i="1"/>
  <c r="F103" i="1" s="1"/>
  <c r="G98" i="1"/>
  <c r="E98" i="1"/>
  <c r="F97" i="1"/>
  <c r="F96" i="1"/>
  <c r="F95" i="1"/>
  <c r="F94" i="1"/>
  <c r="F92" i="1"/>
  <c r="F91" i="1"/>
  <c r="F90" i="1"/>
  <c r="F89" i="1"/>
  <c r="F88" i="1"/>
  <c r="F87" i="1"/>
  <c r="F86" i="1"/>
  <c r="G85" i="1"/>
  <c r="E85" i="1"/>
  <c r="F84" i="1"/>
  <c r="F83" i="1"/>
  <c r="F82" i="1"/>
  <c r="G81" i="1"/>
  <c r="E81" i="1"/>
  <c r="F78" i="1"/>
  <c r="F77" i="1"/>
  <c r="F76" i="1"/>
  <c r="F75" i="1"/>
  <c r="G74" i="1"/>
  <c r="G79" i="1" s="1"/>
  <c r="E74" i="1"/>
  <c r="E79" i="1" s="1"/>
  <c r="F73" i="1"/>
  <c r="G72" i="1"/>
  <c r="E72" i="1"/>
  <c r="F71" i="1"/>
  <c r="F70" i="1"/>
  <c r="F68" i="1"/>
  <c r="F67" i="1"/>
  <c r="F66" i="1"/>
  <c r="F65" i="1"/>
  <c r="G64" i="1"/>
  <c r="E64" i="1"/>
  <c r="F63" i="1"/>
  <c r="F62" i="1"/>
  <c r="F61" i="1"/>
  <c r="F60" i="1"/>
  <c r="F59" i="1"/>
  <c r="G58" i="1"/>
  <c r="F58" i="1"/>
  <c r="E58" i="1"/>
  <c r="F57" i="1"/>
  <c r="F56" i="1"/>
  <c r="F55" i="1"/>
  <c r="F54" i="1"/>
  <c r="F53" i="1"/>
  <c r="F52" i="1"/>
  <c r="F51" i="1"/>
  <c r="F50" i="1" s="1"/>
  <c r="G50" i="1"/>
  <c r="E50" i="1"/>
  <c r="E69" i="1" s="1"/>
  <c r="F48" i="1"/>
  <c r="F47" i="1" s="1"/>
  <c r="G47" i="1"/>
  <c r="E47" i="1"/>
  <c r="F46" i="1"/>
  <c r="F45" i="1"/>
  <c r="F44" i="1"/>
  <c r="F43" i="1"/>
  <c r="G42" i="1"/>
  <c r="E42" i="1"/>
  <c r="F40" i="1"/>
  <c r="F39" i="1"/>
  <c r="F38" i="1"/>
  <c r="F37" i="1"/>
  <c r="F36" i="1"/>
  <c r="F35" i="1"/>
  <c r="F34" i="1"/>
  <c r="G33" i="1"/>
  <c r="E33" i="1"/>
  <c r="F32" i="1"/>
  <c r="F31" i="1"/>
  <c r="F30" i="1"/>
  <c r="F29" i="1"/>
  <c r="F28" i="1"/>
  <c r="F27" i="1"/>
  <c r="F26" i="1" s="1"/>
  <c r="G26" i="1"/>
  <c r="G41" i="1" s="1"/>
  <c r="E26" i="1"/>
  <c r="E41" i="1" s="1"/>
  <c r="F25" i="1"/>
  <c r="F24" i="1"/>
  <c r="F23" i="1"/>
  <c r="F22" i="1"/>
  <c r="G21" i="1"/>
  <c r="E21" i="1"/>
  <c r="G19" i="1"/>
  <c r="E19" i="1"/>
  <c r="F18" i="1"/>
  <c r="F17" i="1"/>
  <c r="F16" i="1"/>
  <c r="G15" i="1"/>
  <c r="G20" i="1" s="1"/>
  <c r="E15" i="1"/>
  <c r="F14" i="1"/>
  <c r="F13" i="1"/>
  <c r="F12" i="1"/>
  <c r="F11" i="1"/>
  <c r="F10" i="1"/>
  <c r="F9" i="1"/>
  <c r="G69" i="1" l="1"/>
  <c r="F42" i="1"/>
  <c r="F49" i="1" s="1"/>
  <c r="F74" i="1"/>
  <c r="F33" i="1"/>
  <c r="F41" i="1" s="1"/>
  <c r="F64" i="1"/>
  <c r="G93" i="1"/>
  <c r="F81" i="1"/>
  <c r="F85" i="1"/>
  <c r="F93" i="1" s="1"/>
  <c r="F69" i="1"/>
  <c r="F79" i="1"/>
  <c r="E93" i="1"/>
  <c r="F98" i="1"/>
  <c r="E55" i="2"/>
  <c r="F15" i="1"/>
  <c r="F20" i="1" s="1"/>
  <c r="F19" i="1"/>
  <c r="F21" i="1"/>
  <c r="E49" i="1"/>
  <c r="E80" i="1" s="1"/>
  <c r="F42" i="2"/>
  <c r="F15" i="2"/>
  <c r="E20" i="1"/>
  <c r="G49" i="1"/>
  <c r="G80" i="1" s="1"/>
  <c r="F72" i="1"/>
  <c r="G35" i="2"/>
  <c r="E35" i="2"/>
  <c r="E40" i="2" s="1"/>
  <c r="E62" i="2" s="1"/>
  <c r="G55" i="2"/>
  <c r="F35" i="2"/>
  <c r="G40" i="2"/>
  <c r="F26" i="2"/>
  <c r="F40" i="2" s="1"/>
  <c r="F14" i="2"/>
  <c r="G21" i="2"/>
  <c r="F21" i="2"/>
  <c r="F55" i="2"/>
  <c r="G109" i="1" l="1"/>
  <c r="F80" i="1"/>
  <c r="E109" i="1"/>
  <c r="F109" i="1"/>
  <c r="G62" i="2"/>
  <c r="F62" i="2"/>
</calcChain>
</file>

<file path=xl/sharedStrings.xml><?xml version="1.0" encoding="utf-8"?>
<sst xmlns="http://schemas.openxmlformats.org/spreadsheetml/2006/main" count="347" uniqueCount="270">
  <si>
    <t>KIMUTATÁS</t>
  </si>
  <si>
    <t>a Tuzsér Nagyközségi Önkormányzat  2017. évi költségvetési kiadásairól</t>
  </si>
  <si>
    <t>Adatok forintban</t>
  </si>
  <si>
    <t>Sor-
szám</t>
  </si>
  <si>
    <t>Sorszám az adatszolgál-tatásban</t>
  </si>
  <si>
    <t>Rovat megnevezése</t>
  </si>
  <si>
    <t>Rovat
száma</t>
  </si>
  <si>
    <t>Eredeti előirányzat</t>
  </si>
  <si>
    <t>I. Módosítás</t>
  </si>
  <si>
    <t>I. Módosított előirányzat</t>
  </si>
  <si>
    <t>a</t>
  </si>
  <si>
    <t>b</t>
  </si>
  <si>
    <t>c</t>
  </si>
  <si>
    <t>d</t>
  </si>
  <si>
    <t>e</t>
  </si>
  <si>
    <t>f</t>
  </si>
  <si>
    <t>g</t>
  </si>
  <si>
    <t>01</t>
  </si>
  <si>
    <t>Törvény szerinti illetmények, munkabérek</t>
  </si>
  <si>
    <t>K1101</t>
  </si>
  <si>
    <t>03</t>
  </si>
  <si>
    <t>Céljuttatás, projektprémium</t>
  </si>
  <si>
    <t>K1103</t>
  </si>
  <si>
    <t>07</t>
  </si>
  <si>
    <t>Béren kívüli juttatások</t>
  </si>
  <si>
    <t>K1107</t>
  </si>
  <si>
    <t>09</t>
  </si>
  <si>
    <t>Közlekedési költségtérítés</t>
  </si>
  <si>
    <t>K1109</t>
  </si>
  <si>
    <t>10</t>
  </si>
  <si>
    <t>Egyéb költségtérítések</t>
  </si>
  <si>
    <t>K1110</t>
  </si>
  <si>
    <t>13</t>
  </si>
  <si>
    <t>Foglalkoztatottak egyéb személyi juttatásai</t>
  </si>
  <si>
    <t>K1113</t>
  </si>
  <si>
    <t>Foglalkoztatottak személyi juttatásai (=01+…+13)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</si>
  <si>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</si>
  <si>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</si>
  <si>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</si>
  <si>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</si>
  <si>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</si>
  <si>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</si>
  <si>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</si>
  <si>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Külső személyi juttatások (=16+17+18)</t>
  </si>
  <si>
    <t>K12</t>
  </si>
  <si>
    <t>SZEMÉLYI JUTTATÁSOK (=15+19)</t>
  </si>
  <si>
    <t>K1</t>
  </si>
  <si>
    <t xml:space="preserve">MUNKAADÓKAT TERHELŐ JÁRULÉKOK ÉS SZOCIÁLIS HOZZÁJÁRULÁSI ADÓ (=22+23+24+25+26+27+28)                                                         </t>
  </si>
  <si>
    <t>K2</t>
  </si>
  <si>
    <t>Szociális hozzájárulás adó</t>
  </si>
  <si>
    <t>EHO</t>
  </si>
  <si>
    <t>Táppénz hozzájárulás</t>
  </si>
  <si>
    <t>munkáltató által fizetetett Szja</t>
  </si>
  <si>
    <t>Szakmai anyagok beszerzése</t>
  </si>
  <si>
    <t>K311</t>
  </si>
  <si>
    <t>|</t>
  </si>
  <si>
    <t>gyógyszer</t>
  </si>
  <si>
    <t>vegyszer</t>
  </si>
  <si>
    <t>könyv</t>
  </si>
  <si>
    <t>folyóirat</t>
  </si>
  <si>
    <t xml:space="preserve">egyéb információhordozó </t>
  </si>
  <si>
    <t>szakmai feladatokhoz tartozó kisértékű tárgyi eszközök</t>
  </si>
  <si>
    <t>Üzemeltetési anyagok beszerzése</t>
  </si>
  <si>
    <t>K312</t>
  </si>
  <si>
    <t>irodaszer, nyomtatvány</t>
  </si>
  <si>
    <t>hajtó- és kenőanyag</t>
  </si>
  <si>
    <t xml:space="preserve">munka- és védőruha </t>
  </si>
  <si>
    <t xml:space="preserve">nem szakmai feladatokhoz tartozó kisértékű tárgyi eszköz </t>
  </si>
  <si>
    <t>karbantartási anyag</t>
  </si>
  <si>
    <t>tisztítószer</t>
  </si>
  <si>
    <t>egyéb árubeszerzés</t>
  </si>
  <si>
    <t>Készletbeszerzés (=29+30+31)</t>
  </si>
  <si>
    <t>K31</t>
  </si>
  <si>
    <t>Informatikai szolgáltatások igénybevétele</t>
  </si>
  <si>
    <t>K321</t>
  </si>
  <si>
    <t>számítógépes rendszer üzemeltetése</t>
  </si>
  <si>
    <t>web-es szolgáltatások</t>
  </si>
  <si>
    <t xml:space="preserve">internet </t>
  </si>
  <si>
    <t>számítógépes oktatás</t>
  </si>
  <si>
    <t>Egyéb kommunikációs szolgáltatások</t>
  </si>
  <si>
    <t>K322</t>
  </si>
  <si>
    <t>telefondíj</t>
  </si>
  <si>
    <t>Kommunikációs szolgáltatások (=33+34)</t>
  </si>
  <si>
    <t>K32</t>
  </si>
  <si>
    <t>Közüzemi díjak</t>
  </si>
  <si>
    <t>K331</t>
  </si>
  <si>
    <t>gázdíj</t>
  </si>
  <si>
    <t>villamosenergia díja</t>
  </si>
  <si>
    <t>víz és csatornadíj</t>
  </si>
  <si>
    <t>szilárd hulladék kezelés díja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</si>
  <si>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</si>
  <si>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</si>
  <si>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</si>
  <si>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</si>
  <si>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</si>
  <si>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</si>
  <si>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</si>
  <si>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</si>
  <si>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foglalkozás eü.vizsgálat</t>
  </si>
  <si>
    <t xml:space="preserve">tűzvédelem, munkavédelem  </t>
  </si>
  <si>
    <t>továbbképzes</t>
  </si>
  <si>
    <t xml:space="preserve">ügyvédi munkadíj, közjegyző díja </t>
  </si>
  <si>
    <t>közbeszerzés</t>
  </si>
  <si>
    <t>Egyéb szolgáltatások</t>
  </si>
  <si>
    <t>K337</t>
  </si>
  <si>
    <t>postai díjak</t>
  </si>
  <si>
    <t>szállítási költség</t>
  </si>
  <si>
    <t xml:space="preserve">pénzügyi szolgáltatások kiadásai </t>
  </si>
  <si>
    <t>egyéb szolgáltatások</t>
  </si>
  <si>
    <t>Szolgáltatási kiadások (=36+37+38+40+41+43+44)</t>
  </si>
  <si>
    <t>K33</t>
  </si>
  <si>
    <t>Kiküldetések kiadásai</t>
  </si>
  <si>
    <t>K341</t>
  </si>
  <si>
    <t>Reklám- és propagandakiadások</t>
  </si>
  <si>
    <t>K342</t>
  </si>
  <si>
    <t>Kiküldetések, reklám- és propagandakiadások (=47+48)</t>
  </si>
  <si>
    <t>K34</t>
  </si>
  <si>
    <t>Működési célú előzetesen felszámított általános forgalmi adó</t>
  </si>
  <si>
    <t>K351</t>
  </si>
  <si>
    <t>Egyéb dologi kiadások</t>
  </si>
  <si>
    <t>K355</t>
  </si>
  <si>
    <t>biztosítási díj</t>
  </si>
  <si>
    <t>tagdíj</t>
  </si>
  <si>
    <t>műszaki vizsgáztatás költsége</t>
  </si>
  <si>
    <t xml:space="preserve">egyéb bírság </t>
  </si>
  <si>
    <t>Különféle befizetések és egyéb dologi kiadások (=50+51+52+55+59)</t>
  </si>
  <si>
    <t>K35</t>
  </si>
  <si>
    <t>DOLOGI KIADÁSOK (=32+35+46+49+60)</t>
  </si>
  <si>
    <t>K3</t>
  </si>
  <si>
    <t>Intézményi ellátottak pénzbeli juttatásai</t>
  </si>
  <si>
    <t>K47</t>
  </si>
  <si>
    <t>alapfokú oktatásban részesülők ellátásai</t>
  </si>
  <si>
    <t xml:space="preserve">középfokú oktatásban részesülők ellátásai </t>
  </si>
  <si>
    <t xml:space="preserve">felsőfokú oktatásban részesülők ellátásai </t>
  </si>
  <si>
    <t>Egyéb nem intézményi ellátások</t>
  </si>
  <si>
    <t>K48</t>
  </si>
  <si>
    <t>szemétszállítási díj átvállalás</t>
  </si>
  <si>
    <t xml:space="preserve">köztemetés </t>
  </si>
  <si>
    <t>települési támogatás</t>
  </si>
  <si>
    <t>térítési díj átvállalás</t>
  </si>
  <si>
    <t>krízis alap</t>
  </si>
  <si>
    <t>szociális tűzifa</t>
  </si>
  <si>
    <t xml:space="preserve">bérlet </t>
  </si>
  <si>
    <t>ELLÁTOTTAK PÉNZBELI JUTTATÁSAI (=62+63+74+75+83+93+98+101)</t>
  </si>
  <si>
    <t>K4</t>
  </si>
  <si>
    <t>Egyéb működési célú támogatások államháztartáson belülre</t>
  </si>
  <si>
    <t>K506</t>
  </si>
  <si>
    <t>Működési célú visszatérítendő támogatások, kölcsönök nyújtása államháztartáson kívülre</t>
  </si>
  <si>
    <t>K508</t>
  </si>
  <si>
    <t>Egyéb működési célú támogatások államháztartáson kívülre</t>
  </si>
  <si>
    <t>K512</t>
  </si>
  <si>
    <t>Tartalékok</t>
  </si>
  <si>
    <t>K513</t>
  </si>
  <si>
    <t>EGYÉB MŰKÖDÉSI CÉLÚ KIADÁSOK (=122+127+128+129+140+151+162+164+176+177+178+179+190)</t>
  </si>
  <si>
    <t>K5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</si>
  <si>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</si>
  <si>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</si>
  <si>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</si>
  <si>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</si>
  <si>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</si>
  <si>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</si>
  <si>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Beruházási célú előzetesen felszámított általános forgalmi adó</t>
  </si>
  <si>
    <t>K67</t>
  </si>
  <si>
    <t>BERUHÁZÁSOK (=192+193+195+…+199)</t>
  </si>
  <si>
    <t>K6</t>
  </si>
  <si>
    <t>Ingatlanok felújítása</t>
  </si>
  <si>
    <t>K71</t>
  </si>
  <si>
    <t>Felújítási célú előzetesen felszámított általános forgalmi adó</t>
  </si>
  <si>
    <t>K74</t>
  </si>
  <si>
    <t>FELÚJÍTÁSOK (=201+…+204)</t>
  </si>
  <si>
    <t>K7</t>
  </si>
  <si>
    <t>Lakástámogatás</t>
  </si>
  <si>
    <t>K87</t>
  </si>
  <si>
    <t>EGYÉB FELHALMOZÁSI CÉLÚ KIADÁSOK (=206+207+218+229+240+242+254+255+256)</t>
  </si>
  <si>
    <t>K8</t>
  </si>
  <si>
    <t>KÖLTSÉGVETÉSI KIADÁSOK (=20+21+61+121+191+200+205+267)</t>
  </si>
  <si>
    <t>K1-K8</t>
  </si>
  <si>
    <t>a Tuzsér Nagyközségi Önkormányzat  2017. évi költségvetési bevételeiről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</si>
  <si>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</si>
  <si>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</si>
  <si>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</si>
  <si>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</si>
  <si>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</si>
  <si>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Települési önkormányzatok szociális,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</si>
  <si>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</si>
  <si>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</si>
  <si>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</si>
  <si>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</si>
  <si>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</si>
  <si>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költségvetési támogatások és kiegészítő támogatások</t>
  </si>
  <si>
    <t>B115</t>
  </si>
  <si>
    <t>Önkormányzatok működési támogatásai (=01+…+06)</t>
  </si>
  <si>
    <t>B11</t>
  </si>
  <si>
    <t>Egyéb működési célú támogatások bevételei államháztartáson belülről (=33+…+42)</t>
  </si>
  <si>
    <t>B16</t>
  </si>
  <si>
    <t xml:space="preserve">OEP finanszírozás </t>
  </si>
  <si>
    <t>Mezőőri támogatás</t>
  </si>
  <si>
    <t>Közfoglalkoztatottak támogatása</t>
  </si>
  <si>
    <t>Működési célú tám.ért.bevétel önkormányzattól</t>
  </si>
  <si>
    <t>MŰKÖDÉSI CÉLÚ TÁMOGATÁSOK ÁLLAMHÁZTARTÁSON BELÜLRŐL (=07+…+10+21+32)</t>
  </si>
  <si>
    <t>B1</t>
  </si>
  <si>
    <t>Egyéb felhalmozási célú támogatások bevételei államháztartáson belülről (=69+…+78)</t>
  </si>
  <si>
    <t>B25</t>
  </si>
  <si>
    <t xml:space="preserve">Felhalmozási célú támogatás kp-i költségvetési szervtől </t>
  </si>
  <si>
    <t xml:space="preserve">Felhalmozási célú támogatás EU-tól </t>
  </si>
  <si>
    <t>FELHALMOZÁSI CÉLÚ TÁMOGATÁSOK ÁLLAMHÁZTARTÁSON BELÜLRŐL (=44+45+46+57+68)</t>
  </si>
  <si>
    <t>B2</t>
  </si>
  <si>
    <t>Vagyoni tipusú adók (=110+…+116)</t>
  </si>
  <si>
    <t>B34</t>
  </si>
  <si>
    <t xml:space="preserve">építményadó </t>
  </si>
  <si>
    <t xml:space="preserve">magánszemélyek kommunális adója </t>
  </si>
  <si>
    <t>Értékesítési és forgalmi adók (=118+…+139)</t>
  </si>
  <si>
    <t>B351</t>
  </si>
  <si>
    <t xml:space="preserve">állandó jelleggel végzett iparűzési tevékenység után fizetett helyi iparűzési adó </t>
  </si>
  <si>
    <t>Gépjárműadók (=146+…+149)</t>
  </si>
  <si>
    <t>B354</t>
  </si>
  <si>
    <t>belföldi gépjárművek adójának a helyi önkormányzatot megillető része</t>
  </si>
  <si>
    <t>Egyéb áruhasználati és szolgáltatási adók (=151+…+167)</t>
  </si>
  <si>
    <t>B355</t>
  </si>
  <si>
    <t xml:space="preserve">Termékek és szolgáltatások adói (=117+140+144+145+150) </t>
  </si>
  <si>
    <t>B35</t>
  </si>
  <si>
    <t xml:space="preserve">Egyéb közhatalmi bevételek </t>
  </si>
  <si>
    <t>B36</t>
  </si>
  <si>
    <t>igazgatási szolgáltatási díj</t>
  </si>
  <si>
    <t xml:space="preserve">szabálysértési pénz- és helyszíni bírság és a közlekedési szabályszegések után kiszabott közigazgatási bírság helyi önkormányzatot megillető része </t>
  </si>
  <si>
    <t>egyéb települési adók</t>
  </si>
  <si>
    <t>KÖZHATALMI BEVÉTELEK (=93+94+104+109+168+169)</t>
  </si>
  <si>
    <t>B3</t>
  </si>
  <si>
    <t>Készletértékesítés ellenértéke</t>
  </si>
  <si>
    <t>B401</t>
  </si>
  <si>
    <t>Szolgáltatások ellenértéke</t>
  </si>
  <si>
    <t>B402</t>
  </si>
  <si>
    <t>Vendégebéd</t>
  </si>
  <si>
    <t>Szociális ebéd</t>
  </si>
  <si>
    <t>Szállásdíj</t>
  </si>
  <si>
    <t>Bérleti díjak (lakóingatlan)</t>
  </si>
  <si>
    <t>Bérleti díjak (nem lakóingatlan)</t>
  </si>
  <si>
    <t>Közvetített szolgáltatások ellenértéke</t>
  </si>
  <si>
    <t>B403</t>
  </si>
  <si>
    <t xml:space="preserve">Bérlakások továbbszámlázott rezsiköltsége </t>
  </si>
  <si>
    <t>Ellátási díjak</t>
  </si>
  <si>
    <t>B405</t>
  </si>
  <si>
    <t>Kiszámlázott általános forgalmi adó</t>
  </si>
  <si>
    <t>B406</t>
  </si>
  <si>
    <t>Egyéb kapott (járó) kamatok és kamatjellegű bevételek</t>
  </si>
  <si>
    <t>B4082</t>
  </si>
  <si>
    <t>Kamatbevételek és más nyereségjellegű bevételek (=202+205)</t>
  </si>
  <si>
    <t>B408</t>
  </si>
  <si>
    <t>Egyéb működési bevételek</t>
  </si>
  <si>
    <t>B411</t>
  </si>
  <si>
    <t>MŰKÖDÉSI BEVÉTELEK (=186+187+190+192+199+…+201+208+216+217+218)</t>
  </si>
  <si>
    <t>B4</t>
  </si>
  <si>
    <t>Ingatlanok értékesítése</t>
  </si>
  <si>
    <t>B52</t>
  </si>
  <si>
    <t>FELHALMOZÁSI BEVÉTELEK (=222+224+226+227+229)</t>
  </si>
  <si>
    <t>B5</t>
  </si>
  <si>
    <t>Működési célú visszatérítendő támogatások, kölcsönök visszatérülése államháztartáson kívülről (=236+…+243)</t>
  </si>
  <si>
    <t>B64</t>
  </si>
  <si>
    <t>MŰKÖDÉSI CÉLÚ ÁTVETT PÉNZESZKÖZÖK (=231+…+234+244)</t>
  </si>
  <si>
    <t>B6</t>
  </si>
  <si>
    <t>Felhalmozási célú visszatérítendő támogatások, kölcsönök visszatérülése államháztartáson kívülről (=261+…+269)</t>
  </si>
  <si>
    <t>B74</t>
  </si>
  <si>
    <t>FELHALMOZÁSI CÉLÚ ÁTVETT PÉNZESZKÖZÖK  (=257+…+260+270)</t>
  </si>
  <si>
    <t>B7</t>
  </si>
  <si>
    <t>KÖLTSÉGVETÉSI BEVÉTELEK (=43+79+185+221+230+256+282)</t>
  </si>
  <si>
    <t>B1-B7</t>
  </si>
  <si>
    <t>Bérkompenzáció, kiegészítés</t>
  </si>
  <si>
    <t>talajterhelési díj</t>
  </si>
  <si>
    <t>18 .melléklet a 3/2017. (II.27.) önkormányzati rendelethez</t>
  </si>
  <si>
    <t>19 .melléklet a 3/2017. (II.27.)önkormányzati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</si>
</sst>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"/>
    <numFmt numFmtId="165" formatCode="\ ##########"/>
    <numFmt numFmtId="166" formatCode="0__"/>
  </numFmts>
  <fonts count="1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10"/>
      <name val="Arial CE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i/>
      <sz val="12"/>
      <color indexed="8"/>
      <name val="Times New Roman"/>
      <family val="1"/>
      <charset val="238"/>
    </font>
    <font>
      <b/>
      <i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28">
    <xf numFmtId="0" fontId="0" fillId="0" borderId="0" xfId="0"/>
    <xf numFmtId="0" fontId="4" fillId="2" borderId="0" xfId="2" applyFont="1" applyFill="1"/>
    <xf numFmtId="164" fontId="4" fillId="2" borderId="0" xfId="2" applyNumberFormat="1" applyFont="1" applyFill="1" applyAlignment="1">
      <alignment horizontal="center"/>
    </xf>
    <xf numFmtId="0" fontId="5" fillId="2" borderId="0" xfId="2" applyFont="1" applyFill="1"/>
    <xf numFmtId="0" fontId="4" fillId="2" borderId="0" xfId="2" applyFont="1" applyFill="1" applyAlignment="1">
      <alignment horizontal="center"/>
    </xf>
    <xf numFmtId="0" fontId="2" fillId="2" borderId="0" xfId="2" applyFont="1" applyFill="1" applyBorder="1" applyAlignment="1"/>
    <xf numFmtId="0" fontId="6" fillId="2" borderId="0" xfId="0" applyFont="1" applyFill="1" applyBorder="1" applyAlignment="1"/>
    <xf numFmtId="0" fontId="4" fillId="2" borderId="0" xfId="2" applyFont="1" applyFill="1" applyBorder="1" applyAlignment="1">
      <alignment horizontal="right"/>
    </xf>
    <xf numFmtId="164" fontId="5" fillId="2" borderId="14" xfId="2" applyNumberFormat="1" applyFont="1" applyFill="1" applyBorder="1" applyAlignment="1">
      <alignment horizontal="center" vertical="center" wrapText="1"/>
    </xf>
    <xf numFmtId="164" fontId="5" fillId="2" borderId="15" xfId="2" applyNumberFormat="1" applyFont="1" applyFill="1" applyBorder="1" applyAlignment="1">
      <alignment horizontal="center" vertical="center" wrapText="1"/>
    </xf>
    <xf numFmtId="0" fontId="5" fillId="2" borderId="16" xfId="2" applyFont="1" applyFill="1" applyBorder="1" applyAlignment="1">
      <alignment horizontal="center" vertical="center"/>
    </xf>
    <xf numFmtId="0" fontId="5" fillId="2" borderId="17" xfId="2" applyFont="1" applyFill="1" applyBorder="1" applyAlignment="1">
      <alignment horizontal="center" vertical="center" wrapText="1"/>
    </xf>
    <xf numFmtId="3" fontId="7" fillId="2" borderId="18" xfId="2" applyNumberFormat="1" applyFont="1" applyFill="1" applyBorder="1" applyAlignment="1">
      <alignment horizontal="center" vertical="center" wrapText="1"/>
    </xf>
    <xf numFmtId="0" fontId="7" fillId="2" borderId="19" xfId="2" applyFont="1" applyFill="1" applyBorder="1" applyAlignment="1">
      <alignment horizontal="center" vertical="center" wrapText="1"/>
    </xf>
    <xf numFmtId="0" fontId="7" fillId="2" borderId="20" xfId="2" applyFont="1" applyFill="1" applyBorder="1" applyAlignment="1">
      <alignment horizontal="center" vertical="center" wrapText="1"/>
    </xf>
    <xf numFmtId="0" fontId="4" fillId="2" borderId="21" xfId="2" applyFont="1" applyFill="1" applyBorder="1" applyAlignment="1">
      <alignment horizontal="center"/>
    </xf>
    <xf numFmtId="164" fontId="4" fillId="2" borderId="22" xfId="2" quotePrefix="1" applyNumberFormat="1" applyFont="1" applyFill="1" applyBorder="1" applyAlignment="1">
      <alignment horizontal="center" vertical="center"/>
    </xf>
    <xf numFmtId="0" fontId="4" fillId="2" borderId="22" xfId="2" applyFont="1" applyFill="1" applyBorder="1" applyAlignment="1">
      <alignment vertical="center"/>
    </xf>
    <xf numFmtId="0" fontId="4" fillId="2" borderId="23" xfId="2" applyNumberFormat="1" applyFont="1" applyFill="1" applyBorder="1" applyAlignment="1">
      <alignment vertical="center"/>
    </xf>
    <xf numFmtId="3" fontId="4" fillId="2" borderId="24" xfId="2" applyNumberFormat="1" applyFont="1" applyFill="1" applyBorder="1" applyAlignment="1">
      <alignment vertical="center"/>
    </xf>
    <xf numFmtId="3" fontId="4" fillId="2" borderId="25" xfId="2" applyNumberFormat="1" applyFont="1" applyFill="1" applyBorder="1" applyAlignment="1">
      <alignment vertical="center"/>
    </xf>
    <xf numFmtId="3" fontId="4" fillId="2" borderId="26" xfId="2" applyNumberFormat="1" applyFont="1" applyFill="1" applyBorder="1" applyAlignment="1">
      <alignment vertical="center"/>
    </xf>
    <xf numFmtId="0" fontId="4" fillId="2" borderId="27" xfId="2" applyFont="1" applyFill="1" applyBorder="1" applyAlignment="1">
      <alignment horizontal="center"/>
    </xf>
    <xf numFmtId="164" fontId="4" fillId="2" borderId="28" xfId="2" quotePrefix="1" applyNumberFormat="1" applyFont="1" applyFill="1" applyBorder="1" applyAlignment="1">
      <alignment horizontal="center" vertical="center"/>
    </xf>
    <xf numFmtId="0" fontId="4" fillId="2" borderId="28" xfId="2" applyFont="1" applyFill="1" applyBorder="1" applyAlignment="1">
      <alignment vertical="center"/>
    </xf>
    <xf numFmtId="165" fontId="4" fillId="2" borderId="29" xfId="2" applyNumberFormat="1" applyFont="1" applyFill="1" applyBorder="1" applyAlignment="1">
      <alignment vertical="center"/>
    </xf>
    <xf numFmtId="3" fontId="4" fillId="2" borderId="30" xfId="2" applyNumberFormat="1" applyFont="1" applyFill="1" applyBorder="1" applyAlignment="1">
      <alignment vertical="center"/>
    </xf>
    <xf numFmtId="3" fontId="4" fillId="2" borderId="31" xfId="2" applyNumberFormat="1" applyFont="1" applyFill="1" applyBorder="1" applyAlignment="1">
      <alignment vertical="center"/>
    </xf>
    <xf numFmtId="0" fontId="4" fillId="2" borderId="28" xfId="2" applyFont="1" applyFill="1" applyBorder="1" applyAlignment="1">
      <alignment vertical="center" wrapText="1"/>
    </xf>
    <xf numFmtId="3" fontId="4" fillId="2" borderId="31" xfId="2" applyNumberFormat="1" applyFont="1" applyFill="1" applyBorder="1" applyAlignment="1">
      <alignment vertical="center" wrapText="1"/>
    </xf>
    <xf numFmtId="0" fontId="5" fillId="2" borderId="27" xfId="2" applyFont="1" applyFill="1" applyBorder="1" applyAlignment="1">
      <alignment horizontal="center"/>
    </xf>
    <xf numFmtId="164" fontId="5" fillId="2" borderId="28" xfId="2" quotePrefix="1" applyNumberFormat="1" applyFont="1" applyFill="1" applyBorder="1" applyAlignment="1">
      <alignment horizontal="center" vertical="center"/>
    </xf>
    <xf numFmtId="0" fontId="5" fillId="2" borderId="28" xfId="2" applyFont="1" applyFill="1" applyBorder="1" applyAlignment="1">
      <alignment vertical="center" wrapText="1"/>
    </xf>
    <xf numFmtId="165" fontId="5" fillId="2" borderId="29" xfId="2" applyNumberFormat="1" applyFont="1" applyFill="1" applyBorder="1" applyAlignment="1">
      <alignment vertical="center"/>
    </xf>
    <xf numFmtId="3" fontId="5" fillId="2" borderId="30" xfId="2" applyNumberFormat="1" applyFont="1" applyFill="1" applyBorder="1" applyAlignment="1">
      <alignment vertical="center"/>
    </xf>
    <xf numFmtId="3" fontId="5" fillId="2" borderId="25" xfId="2" applyNumberFormat="1" applyFont="1" applyFill="1" applyBorder="1" applyAlignment="1">
      <alignment vertical="center"/>
    </xf>
    <xf numFmtId="3" fontId="5" fillId="2" borderId="31" xfId="2" applyNumberFormat="1" applyFont="1" applyFill="1" applyBorder="1" applyAlignment="1">
      <alignment vertical="center" wrapText="1"/>
    </xf>
    <xf numFmtId="164" fontId="8" fillId="2" borderId="28" xfId="2" quotePrefix="1" applyNumberFormat="1" applyFont="1" applyFill="1" applyBorder="1" applyAlignment="1">
      <alignment horizontal="center" vertical="center"/>
    </xf>
    <xf numFmtId="0" fontId="8" fillId="2" borderId="28" xfId="2" applyFont="1" applyFill="1" applyBorder="1" applyAlignment="1">
      <alignment vertical="center" wrapText="1"/>
    </xf>
    <xf numFmtId="165" fontId="8" fillId="2" borderId="29" xfId="2" applyNumberFormat="1" applyFont="1" applyFill="1" applyBorder="1" applyAlignment="1">
      <alignment vertical="center"/>
    </xf>
    <xf numFmtId="3" fontId="9" fillId="2" borderId="31" xfId="0" applyNumberFormat="1" applyFont="1" applyFill="1" applyBorder="1" applyAlignment="1">
      <alignment vertical="center" wrapText="1"/>
    </xf>
    <xf numFmtId="3" fontId="8" fillId="2" borderId="25" xfId="2" applyNumberFormat="1" applyFont="1" applyFill="1" applyBorder="1" applyAlignment="1">
      <alignment vertical="center"/>
    </xf>
    <xf numFmtId="164" fontId="8" fillId="2" borderId="28" xfId="2" applyNumberFormat="1" applyFont="1" applyFill="1" applyBorder="1" applyAlignment="1">
      <alignment horizontal="center" vertical="center"/>
    </xf>
    <xf numFmtId="3" fontId="8" fillId="2" borderId="30" xfId="2" applyNumberFormat="1" applyFont="1" applyFill="1" applyBorder="1" applyAlignment="1">
      <alignment vertical="center"/>
    </xf>
    <xf numFmtId="164" fontId="5" fillId="2" borderId="32" xfId="2" quotePrefix="1" applyNumberFormat="1" applyFont="1" applyFill="1" applyBorder="1" applyAlignment="1">
      <alignment horizontal="center" vertical="center"/>
    </xf>
    <xf numFmtId="0" fontId="5" fillId="2" borderId="32" xfId="2" applyFont="1" applyFill="1" applyBorder="1" applyAlignment="1">
      <alignment vertical="center" wrapText="1"/>
    </xf>
    <xf numFmtId="165" fontId="5" fillId="2" borderId="33" xfId="2" applyNumberFormat="1" applyFont="1" applyFill="1" applyBorder="1" applyAlignment="1">
      <alignment vertical="center"/>
    </xf>
    <xf numFmtId="0" fontId="2" fillId="2" borderId="28" xfId="2" applyFont="1" applyFill="1" applyBorder="1" applyAlignment="1">
      <alignment vertical="center" wrapText="1"/>
    </xf>
    <xf numFmtId="3" fontId="2" fillId="2" borderId="31" xfId="2" applyNumberFormat="1" applyFont="1" applyFill="1" applyBorder="1" applyAlignment="1">
      <alignment vertical="center" wrapText="1"/>
    </xf>
    <xf numFmtId="0" fontId="7" fillId="2" borderId="28" xfId="2" applyFont="1" applyFill="1" applyBorder="1" applyAlignment="1">
      <alignment vertical="center" wrapText="1"/>
    </xf>
    <xf numFmtId="3" fontId="7" fillId="2" borderId="31" xfId="2" applyNumberFormat="1" applyFont="1" applyFill="1" applyBorder="1" applyAlignment="1">
      <alignment vertical="center" wrapText="1"/>
    </xf>
    <xf numFmtId="0" fontId="2" fillId="2" borderId="28" xfId="2" applyFont="1" applyFill="1" applyBorder="1" applyAlignment="1">
      <alignment vertical="center"/>
    </xf>
    <xf numFmtId="3" fontId="2" fillId="2" borderId="31" xfId="2" applyNumberFormat="1" applyFont="1" applyFill="1" applyBorder="1" applyAlignment="1">
      <alignment vertical="center"/>
    </xf>
    <xf numFmtId="166" fontId="4" fillId="2" borderId="28" xfId="2" applyNumberFormat="1" applyFont="1" applyFill="1" applyBorder="1" applyAlignment="1">
      <alignment vertical="center"/>
    </xf>
    <xf numFmtId="0" fontId="5" fillId="2" borderId="28" xfId="2" applyFont="1" applyFill="1" applyBorder="1" applyAlignment="1">
      <alignment vertical="center"/>
    </xf>
    <xf numFmtId="3" fontId="5" fillId="2" borderId="31" xfId="2" applyNumberFormat="1" applyFont="1" applyFill="1" applyBorder="1" applyAlignment="1">
      <alignment vertical="center"/>
    </xf>
    <xf numFmtId="0" fontId="5" fillId="2" borderId="8" xfId="2" applyFont="1" applyFill="1" applyBorder="1" applyAlignment="1">
      <alignment horizontal="center"/>
    </xf>
    <xf numFmtId="0" fontId="7" fillId="2" borderId="32" xfId="2" applyFont="1" applyFill="1" applyBorder="1" applyAlignment="1">
      <alignment vertical="center" wrapText="1"/>
    </xf>
    <xf numFmtId="3" fontId="5" fillId="2" borderId="34" xfId="2" applyNumberFormat="1" applyFont="1" applyFill="1" applyBorder="1" applyAlignment="1">
      <alignment vertical="center"/>
    </xf>
    <xf numFmtId="3" fontId="5" fillId="2" borderId="12" xfId="2" applyNumberFormat="1" applyFont="1" applyFill="1" applyBorder="1" applyAlignment="1">
      <alignment vertical="center"/>
    </xf>
    <xf numFmtId="3" fontId="7" fillId="2" borderId="35" xfId="2" applyNumberFormat="1" applyFont="1" applyFill="1" applyBorder="1" applyAlignment="1">
      <alignment vertical="center" wrapText="1"/>
    </xf>
    <xf numFmtId="0" fontId="10" fillId="2" borderId="14" xfId="2" applyFont="1" applyFill="1" applyBorder="1" applyAlignment="1">
      <alignment horizontal="center"/>
    </xf>
    <xf numFmtId="164" fontId="10" fillId="2" borderId="16" xfId="2" quotePrefix="1" applyNumberFormat="1" applyFont="1" applyFill="1" applyBorder="1" applyAlignment="1">
      <alignment horizontal="center" vertical="center"/>
    </xf>
    <xf numFmtId="0" fontId="10" fillId="2" borderId="16" xfId="2" applyFont="1" applyFill="1" applyBorder="1" applyAlignment="1">
      <alignment vertical="center"/>
    </xf>
    <xf numFmtId="165" fontId="10" fillId="2" borderId="17" xfId="2" applyNumberFormat="1" applyFont="1" applyFill="1" applyBorder="1" applyAlignment="1">
      <alignment vertical="center"/>
    </xf>
    <xf numFmtId="3" fontId="10" fillId="2" borderId="18" xfId="2" applyNumberFormat="1" applyFont="1" applyFill="1" applyBorder="1" applyAlignment="1">
      <alignment vertical="center"/>
    </xf>
    <xf numFmtId="3" fontId="10" fillId="2" borderId="19" xfId="2" applyNumberFormat="1" applyFont="1" applyFill="1" applyBorder="1" applyAlignment="1">
      <alignment vertical="center"/>
    </xf>
    <xf numFmtId="3" fontId="10" fillId="2" borderId="36" xfId="2" applyNumberFormat="1" applyFont="1" applyFill="1" applyBorder="1" applyAlignment="1">
      <alignment vertical="center"/>
    </xf>
    <xf numFmtId="164" fontId="5" fillId="2" borderId="37" xfId="2" applyNumberFormat="1" applyFont="1" applyFill="1" applyBorder="1" applyAlignment="1">
      <alignment horizontal="center" vertical="center" wrapText="1"/>
    </xf>
    <xf numFmtId="164" fontId="5" fillId="2" borderId="2" xfId="2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3" fontId="7" fillId="2" borderId="5" xfId="2" applyNumberFormat="1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/>
    </xf>
    <xf numFmtId="0" fontId="4" fillId="2" borderId="38" xfId="2" quotePrefix="1" applyFont="1" applyFill="1" applyBorder="1" applyAlignment="1">
      <alignment horizontal="center"/>
    </xf>
    <xf numFmtId="0" fontId="4" fillId="2" borderId="38" xfId="2" applyFont="1" applyFill="1" applyBorder="1" applyAlignment="1">
      <alignment wrapText="1"/>
    </xf>
    <xf numFmtId="0" fontId="4" fillId="2" borderId="39" xfId="2" applyFont="1" applyFill="1" applyBorder="1" applyAlignment="1"/>
    <xf numFmtId="3" fontId="4" fillId="2" borderId="40" xfId="2" applyNumberFormat="1" applyFont="1" applyFill="1" applyBorder="1" applyAlignment="1"/>
    <xf numFmtId="3" fontId="4" fillId="2" borderId="41" xfId="2" applyNumberFormat="1" applyFont="1" applyFill="1" applyBorder="1" applyAlignment="1"/>
    <xf numFmtId="0" fontId="4" fillId="2" borderId="28" xfId="2" quotePrefix="1" applyFont="1" applyFill="1" applyBorder="1" applyAlignment="1">
      <alignment horizontal="center"/>
    </xf>
    <xf numFmtId="0" fontId="4" fillId="2" borderId="28" xfId="2" applyFont="1" applyFill="1" applyBorder="1" applyAlignment="1">
      <alignment wrapText="1"/>
    </xf>
    <xf numFmtId="0" fontId="4" fillId="2" borderId="29" xfId="2" applyFont="1" applyFill="1" applyBorder="1" applyAlignment="1"/>
    <xf numFmtId="3" fontId="4" fillId="2" borderId="30" xfId="2" applyNumberFormat="1" applyFont="1" applyFill="1" applyBorder="1" applyAlignment="1"/>
    <xf numFmtId="3" fontId="4" fillId="2" borderId="43" xfId="2" applyNumberFormat="1" applyFont="1" applyFill="1" applyBorder="1" applyAlignment="1"/>
    <xf numFmtId="3" fontId="5" fillId="2" borderId="31" xfId="2" applyNumberFormat="1" applyFont="1" applyFill="1" applyBorder="1" applyAlignment="1"/>
    <xf numFmtId="3" fontId="4" fillId="2" borderId="31" xfId="2" applyNumberFormat="1" applyFont="1" applyFill="1" applyBorder="1" applyAlignment="1"/>
    <xf numFmtId="0" fontId="5" fillId="2" borderId="28" xfId="2" quotePrefix="1" applyFont="1" applyFill="1" applyBorder="1" applyAlignment="1">
      <alignment horizontal="center"/>
    </xf>
    <xf numFmtId="0" fontId="5" fillId="2" borderId="28" xfId="2" applyFont="1" applyFill="1" applyBorder="1" applyAlignment="1">
      <alignment wrapText="1"/>
    </xf>
    <xf numFmtId="0" fontId="5" fillId="2" borderId="29" xfId="2" applyFont="1" applyFill="1" applyBorder="1" applyAlignment="1"/>
    <xf numFmtId="3" fontId="5" fillId="2" borderId="30" xfId="2" applyNumberFormat="1" applyFont="1" applyFill="1" applyBorder="1" applyAlignment="1"/>
    <xf numFmtId="3" fontId="5" fillId="2" borderId="43" xfId="2" applyNumberFormat="1" applyFont="1" applyFill="1" applyBorder="1" applyAlignment="1"/>
    <xf numFmtId="164" fontId="8" fillId="2" borderId="28" xfId="2" applyNumberFormat="1" applyFont="1" applyFill="1" applyBorder="1" applyAlignment="1">
      <alignment horizontal="center"/>
    </xf>
    <xf numFmtId="0" fontId="8" fillId="2" borderId="28" xfId="2" applyFont="1" applyFill="1" applyBorder="1" applyAlignment="1">
      <alignment wrapText="1"/>
    </xf>
    <xf numFmtId="165" fontId="8" fillId="2" borderId="29" xfId="2" applyNumberFormat="1" applyFont="1" applyFill="1" applyBorder="1" applyAlignment="1"/>
    <xf numFmtId="3" fontId="8" fillId="2" borderId="30" xfId="2" applyNumberFormat="1" applyFont="1" applyFill="1" applyBorder="1" applyAlignment="1"/>
    <xf numFmtId="3" fontId="8" fillId="2" borderId="43" xfId="2" applyNumberFormat="1" applyFont="1" applyFill="1" applyBorder="1" applyAlignment="1"/>
    <xf numFmtId="3" fontId="8" fillId="2" borderId="31" xfId="2" applyNumberFormat="1" applyFont="1" applyFill="1" applyBorder="1" applyAlignment="1"/>
    <xf numFmtId="0" fontId="8" fillId="2" borderId="28" xfId="2" quotePrefix="1" applyFont="1" applyFill="1" applyBorder="1" applyAlignment="1">
      <alignment horizontal="center"/>
    </xf>
    <xf numFmtId="0" fontId="2" fillId="2" borderId="28" xfId="2" applyFont="1" applyFill="1" applyBorder="1" applyAlignment="1">
      <alignment wrapText="1"/>
    </xf>
    <xf numFmtId="0" fontId="7" fillId="2" borderId="28" xfId="2" applyFont="1" applyFill="1" applyBorder="1" applyAlignment="1">
      <alignment wrapText="1"/>
    </xf>
    <xf numFmtId="0" fontId="10" fillId="2" borderId="27" xfId="2" applyFont="1" applyFill="1" applyBorder="1" applyAlignment="1">
      <alignment horizontal="center"/>
    </xf>
    <xf numFmtId="0" fontId="10" fillId="2" borderId="44" xfId="2" quotePrefix="1" applyFont="1" applyFill="1" applyBorder="1" applyAlignment="1">
      <alignment horizontal="center"/>
    </xf>
    <xf numFmtId="0" fontId="11" fillId="2" borderId="44" xfId="2" applyFont="1" applyFill="1" applyBorder="1" applyAlignment="1">
      <alignment wrapText="1"/>
    </xf>
    <xf numFmtId="0" fontId="10" fillId="2" borderId="45" xfId="2" applyFont="1" applyFill="1" applyBorder="1" applyAlignment="1"/>
    <xf numFmtId="3" fontId="10" fillId="2" borderId="46" xfId="2" applyNumberFormat="1" applyFont="1" applyFill="1" applyBorder="1" applyAlignment="1"/>
    <xf numFmtId="3" fontId="10" fillId="2" borderId="47" xfId="2" applyNumberFormat="1" applyFont="1" applyFill="1" applyBorder="1" applyAlignment="1"/>
    <xf numFmtId="3" fontId="10" fillId="2" borderId="48" xfId="2" applyNumberFormat="1" applyFont="1" applyFill="1" applyBorder="1" applyAlignment="1"/>
    <xf numFmtId="3" fontId="9" fillId="2" borderId="30" xfId="0" applyNumberFormat="1" applyFont="1" applyFill="1" applyBorder="1" applyAlignment="1">
      <alignment vertical="center" wrapText="1"/>
    </xf>
    <xf numFmtId="0" fontId="8" fillId="2" borderId="29" xfId="2" applyFont="1" applyFill="1" applyBorder="1" applyAlignment="1"/>
    <xf numFmtId="3" fontId="4" fillId="2" borderId="42" xfId="2" applyNumberFormat="1" applyFont="1" applyFill="1" applyBorder="1" applyAlignment="1"/>
    <xf numFmtId="0" fontId="2" fillId="2" borderId="0" xfId="1" applyFont="1" applyFill="1" applyAlignment="1">
      <alignment horizontal="right"/>
    </xf>
    <xf numFmtId="0" fontId="2" fillId="2" borderId="0" xfId="1" applyFont="1" applyFill="1" applyAlignment="1">
      <alignment horizontal="center"/>
    </xf>
    <xf numFmtId="164" fontId="5" fillId="2" borderId="1" xfId="2" applyNumberFormat="1" applyFont="1" applyFill="1" applyBorder="1" applyAlignment="1">
      <alignment horizontal="center" vertical="center" wrapText="1"/>
    </xf>
    <xf numFmtId="164" fontId="5" fillId="2" borderId="8" xfId="2" applyNumberFormat="1" applyFont="1" applyFill="1" applyBorder="1" applyAlignment="1">
      <alignment horizontal="center" vertical="center" wrapText="1"/>
    </xf>
    <xf numFmtId="164" fontId="5" fillId="2" borderId="2" xfId="2" applyNumberFormat="1" applyFont="1" applyFill="1" applyBorder="1" applyAlignment="1">
      <alignment horizontal="center" vertical="center" wrapText="1"/>
    </xf>
    <xf numFmtId="164" fontId="5" fillId="2" borderId="0" xfId="2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3" fontId="7" fillId="2" borderId="5" xfId="2" applyNumberFormat="1" applyFont="1" applyFill="1" applyBorder="1" applyAlignment="1">
      <alignment horizontal="center" vertical="center" wrapText="1"/>
    </xf>
    <xf numFmtId="3" fontId="7" fillId="2" borderId="11" xfId="2" applyNumberFormat="1" applyFont="1" applyFill="1" applyBorder="1" applyAlignment="1">
      <alignment horizontal="center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7" fillId="2" borderId="12" xfId="2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 wrapText="1"/>
    </xf>
    <xf numFmtId="0" fontId="7" fillId="2" borderId="13" xfId="2" applyFont="1" applyFill="1" applyBorder="1" applyAlignment="1">
      <alignment horizontal="center" vertical="center" wrapText="1"/>
    </xf>
  </cellXfs>
  <cellStyles count="3">
    <cellStyle name="Normál" xfId="0" builtinId="0"/>
    <cellStyle name="Normál 2" xfId="2"/>
    <cellStyle name="Normá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9"/>
  <sheetViews>
    <sheetView workbookViewId="0">
      <selection sqref="A1:G1"/>
    </sheetView>
  </sheetViews>
  <sheetFormatPr defaultRowHeight="15" x14ac:dyDescent="0.25"/>
  <cols>
    <col min="1" max="1" width="9.28515625" bestFit="1" customWidth="1"/>
    <col min="2" max="2" width="12" customWidth="1"/>
    <col min="3" max="3" width="69.7109375" customWidth="1"/>
    <col min="4" max="4" width="7.42578125" customWidth="1"/>
    <col min="5" max="5" width="13.42578125" bestFit="1" customWidth="1"/>
    <col min="6" max="6" width="13.7109375" bestFit="1" customWidth="1"/>
    <col min="7" max="7" width="13" customWidth="1"/>
  </cols>
  <sheetData>
    <row r="1" spans="1:7" ht="15.75" x14ac:dyDescent="0.25">
      <c r="A1" s="112" t="s">
        <v>268</v>
      </c>
      <c r="B1" s="112"/>
      <c r="C1" s="112"/>
      <c r="D1" s="112"/>
      <c r="E1" s="112"/>
      <c r="F1" s="112"/>
      <c r="G1" s="112"/>
    </row>
    <row r="2" spans="1:7" ht="15.75" x14ac:dyDescent="0.25">
      <c r="A2" s="113" t="s">
        <v>0</v>
      </c>
      <c r="B2" s="113"/>
      <c r="C2" s="113"/>
      <c r="D2" s="113"/>
      <c r="E2" s="113"/>
      <c r="F2" s="113"/>
      <c r="G2" s="113"/>
    </row>
    <row r="3" spans="1:7" ht="15.75" x14ac:dyDescent="0.25">
      <c r="A3" s="113" t="s">
        <v>1</v>
      </c>
      <c r="B3" s="113"/>
      <c r="C3" s="113"/>
      <c r="D3" s="113"/>
      <c r="E3" s="113"/>
      <c r="F3" s="113"/>
      <c r="G3" s="113"/>
    </row>
    <row r="4" spans="1:7" ht="15.75" x14ac:dyDescent="0.25">
      <c r="A4" s="1"/>
      <c r="B4" s="2"/>
      <c r="C4" s="1"/>
      <c r="D4" s="1"/>
      <c r="E4" s="1"/>
      <c r="F4" s="3"/>
      <c r="G4" s="1"/>
    </row>
    <row r="5" spans="1:7" ht="16.5" thickBot="1" x14ac:dyDescent="0.3">
      <c r="A5" s="1"/>
      <c r="B5" s="4"/>
      <c r="C5" s="5"/>
      <c r="D5" s="5"/>
      <c r="E5" s="6"/>
      <c r="F5" s="6"/>
      <c r="G5" s="7" t="s">
        <v>2</v>
      </c>
    </row>
    <row r="6" spans="1:7" x14ac:dyDescent="0.25">
      <c r="A6" s="114" t="s">
        <v>3</v>
      </c>
      <c r="B6" s="116" t="s">
        <v>4</v>
      </c>
      <c r="C6" s="118" t="s">
        <v>5</v>
      </c>
      <c r="D6" s="120" t="s">
        <v>6</v>
      </c>
      <c r="E6" s="122" t="s">
        <v>7</v>
      </c>
      <c r="F6" s="124" t="s">
        <v>8</v>
      </c>
      <c r="G6" s="126" t="s">
        <v>9</v>
      </c>
    </row>
    <row r="7" spans="1:7" ht="15.75" thickBot="1" x14ac:dyDescent="0.3">
      <c r="A7" s="115"/>
      <c r="B7" s="117"/>
      <c r="C7" s="119"/>
      <c r="D7" s="121"/>
      <c r="E7" s="123"/>
      <c r="F7" s="125"/>
      <c r="G7" s="127"/>
    </row>
    <row r="8" spans="1:7" ht="16.5" thickBot="1" x14ac:dyDescent="0.3">
      <c r="A8" s="8" t="s">
        <v>10</v>
      </c>
      <c r="B8" s="9" t="s">
        <v>11</v>
      </c>
      <c r="C8" s="10" t="s">
        <v>12</v>
      </c>
      <c r="D8" s="11" t="s">
        <v>13</v>
      </c>
      <c r="E8" s="12" t="s">
        <v>14</v>
      </c>
      <c r="F8" s="13" t="s">
        <v>15</v>
      </c>
      <c r="G8" s="14" t="s">
        <v>16</v>
      </c>
    </row>
    <row r="9" spans="1:7" ht="15.75" x14ac:dyDescent="0.25">
      <c r="A9" s="15">
        <v>1</v>
      </c>
      <c r="B9" s="16" t="s">
        <v>17</v>
      </c>
      <c r="C9" s="17" t="s">
        <v>18</v>
      </c>
      <c r="D9" s="18" t="s">
        <v>19</v>
      </c>
      <c r="E9" s="19">
        <v>77684154</v>
      </c>
      <c r="F9" s="20">
        <f>G9-E9</f>
        <v>123366503</v>
      </c>
      <c r="G9" s="21">
        <v>201050657</v>
      </c>
    </row>
    <row r="10" spans="1:7" ht="15.75" x14ac:dyDescent="0.25">
      <c r="A10" s="22">
        <v>2</v>
      </c>
      <c r="B10" s="23" t="s">
        <v>20</v>
      </c>
      <c r="C10" s="24" t="s">
        <v>21</v>
      </c>
      <c r="D10" s="25" t="s">
        <v>22</v>
      </c>
      <c r="E10" s="26">
        <v>756969</v>
      </c>
      <c r="F10" s="20">
        <f t="shared" ref="F10:F75" si="0">G10-E10</f>
        <v>4976</v>
      </c>
      <c r="G10" s="27">
        <v>761945</v>
      </c>
    </row>
    <row r="11" spans="1:7" ht="15.75" x14ac:dyDescent="0.25">
      <c r="A11" s="22">
        <v>3</v>
      </c>
      <c r="B11" s="23" t="s">
        <v>23</v>
      </c>
      <c r="C11" s="28" t="s">
        <v>24</v>
      </c>
      <c r="D11" s="25" t="s">
        <v>25</v>
      </c>
      <c r="E11" s="26">
        <v>200000</v>
      </c>
      <c r="F11" s="20">
        <f t="shared" si="0"/>
        <v>0</v>
      </c>
      <c r="G11" s="29">
        <v>200000</v>
      </c>
    </row>
    <row r="12" spans="1:7" ht="15.75" x14ac:dyDescent="0.25">
      <c r="A12" s="22">
        <v>4</v>
      </c>
      <c r="B12" s="23" t="s">
        <v>26</v>
      </c>
      <c r="C12" s="28" t="s">
        <v>27</v>
      </c>
      <c r="D12" s="25" t="s">
        <v>28</v>
      </c>
      <c r="E12" s="26">
        <v>74000</v>
      </c>
      <c r="F12" s="20">
        <f t="shared" si="0"/>
        <v>-7652</v>
      </c>
      <c r="G12" s="29">
        <v>66348</v>
      </c>
    </row>
    <row r="13" spans="1:7" ht="15.75" x14ac:dyDescent="0.25">
      <c r="A13" s="22">
        <v>5</v>
      </c>
      <c r="B13" s="23" t="s">
        <v>29</v>
      </c>
      <c r="C13" s="28" t="s">
        <v>30</v>
      </c>
      <c r="D13" s="25" t="s">
        <v>31</v>
      </c>
      <c r="E13" s="26">
        <v>1269804</v>
      </c>
      <c r="F13" s="20">
        <f t="shared" si="0"/>
        <v>0</v>
      </c>
      <c r="G13" s="29">
        <v>1269804</v>
      </c>
    </row>
    <row r="14" spans="1:7" ht="15.75" x14ac:dyDescent="0.25">
      <c r="A14" s="22">
        <v>6</v>
      </c>
      <c r="B14" s="23" t="s">
        <v>32</v>
      </c>
      <c r="C14" s="28" t="s">
        <v>33</v>
      </c>
      <c r="D14" s="25" t="s">
        <v>34</v>
      </c>
      <c r="E14" s="26">
        <v>579000</v>
      </c>
      <c r="F14" s="20">
        <f t="shared" si="0"/>
        <v>4313976</v>
      </c>
      <c r="G14" s="29">
        <v>4892976</v>
      </c>
    </row>
    <row r="15" spans="1:7" ht="15.75" x14ac:dyDescent="0.25">
      <c r="A15" s="30">
        <v>7</v>
      </c>
      <c r="B15" s="31">
        <v>15</v>
      </c>
      <c r="C15" s="32" t="s">
        <v>35</v>
      </c>
      <c r="D15" s="33" t="s">
        <v>36</v>
      </c>
      <c r="E15" s="34">
        <f>SUM(E9:E14)</f>
        <v>80563927</v>
      </c>
      <c r="F15" s="35">
        <f t="shared" ref="F15:G15" si="1">SUM(F9:F14)</f>
        <v>127677803</v>
      </c>
      <c r="G15" s="36">
        <f t="shared" si="1"/>
        <v>208241730</v>
      </c>
    </row>
    <row r="16" spans="1:7" ht="15.75" x14ac:dyDescent="0.25">
      <c r="A16" s="22">
        <v>8</v>
      </c>
      <c r="B16" s="23">
        <v>16</v>
      </c>
      <c r="C16" s="28" t="s">
        <v>37</v>
      </c>
      <c r="D16" s="25" t="s">
        <v>38</v>
      </c>
      <c r="E16" s="26">
        <v>13177640</v>
      </c>
      <c r="F16" s="20">
        <f t="shared" si="0"/>
        <v>1838382</v>
      </c>
      <c r="G16" s="29">
        <v>15016022</v>
      </c>
    </row>
    <row r="17" spans="1:7" ht="31.5" x14ac:dyDescent="0.25">
      <c r="A17" s="22">
        <v>9</v>
      </c>
      <c r="B17" s="23">
        <v>17</v>
      </c>
      <c r="C17" s="28" t="s">
        <v>39</v>
      </c>
      <c r="D17" s="25" t="s">
        <v>40</v>
      </c>
      <c r="E17" s="26">
        <v>0</v>
      </c>
      <c r="F17" s="20">
        <f t="shared" si="0"/>
        <v>4268869</v>
      </c>
      <c r="G17" s="29">
        <v>4268869</v>
      </c>
    </row>
    <row r="18" spans="1:7" ht="15.75" x14ac:dyDescent="0.25">
      <c r="A18" s="22">
        <v>10</v>
      </c>
      <c r="B18" s="23">
        <v>18</v>
      </c>
      <c r="C18" s="24" t="s">
        <v>41</v>
      </c>
      <c r="D18" s="25" t="s">
        <v>42</v>
      </c>
      <c r="E18" s="26">
        <v>1608000</v>
      </c>
      <c r="F18" s="20">
        <f t="shared" si="0"/>
        <v>-1608000</v>
      </c>
      <c r="G18" s="27">
        <v>0</v>
      </c>
    </row>
    <row r="19" spans="1:7" ht="15.75" x14ac:dyDescent="0.25">
      <c r="A19" s="30">
        <v>11</v>
      </c>
      <c r="B19" s="31">
        <v>19</v>
      </c>
      <c r="C19" s="32" t="s">
        <v>43</v>
      </c>
      <c r="D19" s="33" t="s">
        <v>44</v>
      </c>
      <c r="E19" s="34">
        <f>SUM(E16:E18)</f>
        <v>14785640</v>
      </c>
      <c r="F19" s="35">
        <f t="shared" ref="F19:G19" si="2">SUM(F16:F18)</f>
        <v>4499251</v>
      </c>
      <c r="G19" s="36">
        <f t="shared" si="2"/>
        <v>19284891</v>
      </c>
    </row>
    <row r="20" spans="1:7" ht="15.75" x14ac:dyDescent="0.25">
      <c r="A20" s="30">
        <v>12</v>
      </c>
      <c r="B20" s="31">
        <v>20</v>
      </c>
      <c r="C20" s="32" t="s">
        <v>45</v>
      </c>
      <c r="D20" s="33" t="s">
        <v>46</v>
      </c>
      <c r="E20" s="34">
        <f>E15+E19</f>
        <v>95349567</v>
      </c>
      <c r="F20" s="35">
        <f t="shared" ref="F20:G20" si="3">F15+F19</f>
        <v>132177054</v>
      </c>
      <c r="G20" s="36">
        <f t="shared" si="3"/>
        <v>227526621</v>
      </c>
    </row>
    <row r="21" spans="1:7" ht="31.5" x14ac:dyDescent="0.25">
      <c r="A21" s="30">
        <v>13</v>
      </c>
      <c r="B21" s="31">
        <v>21</v>
      </c>
      <c r="C21" s="32" t="s">
        <v>47</v>
      </c>
      <c r="D21" s="33" t="s">
        <v>48</v>
      </c>
      <c r="E21" s="34">
        <f>SUM(E22:E25)</f>
        <v>18844297</v>
      </c>
      <c r="F21" s="35">
        <f t="shared" ref="F21:G21" si="4">SUM(F22:F25)</f>
        <v>21172996</v>
      </c>
      <c r="G21" s="36">
        <f t="shared" si="4"/>
        <v>40017293</v>
      </c>
    </row>
    <row r="22" spans="1:7" ht="15.75" x14ac:dyDescent="0.25">
      <c r="A22" s="22">
        <v>14</v>
      </c>
      <c r="B22" s="37">
        <v>22</v>
      </c>
      <c r="C22" s="38" t="s">
        <v>49</v>
      </c>
      <c r="D22" s="39"/>
      <c r="E22" s="109">
        <v>18775857</v>
      </c>
      <c r="F22" s="41">
        <f t="shared" si="0"/>
        <v>20714264</v>
      </c>
      <c r="G22" s="40">
        <v>39490121</v>
      </c>
    </row>
    <row r="23" spans="1:7" ht="15.75" x14ac:dyDescent="0.25">
      <c r="A23" s="22">
        <v>15</v>
      </c>
      <c r="B23" s="37">
        <v>25</v>
      </c>
      <c r="C23" s="38" t="s">
        <v>50</v>
      </c>
      <c r="D23" s="39"/>
      <c r="E23" s="109">
        <v>33040</v>
      </c>
      <c r="F23" s="41">
        <f t="shared" si="0"/>
        <v>-8424</v>
      </c>
      <c r="G23" s="40">
        <v>24616</v>
      </c>
    </row>
    <row r="24" spans="1:7" ht="15.75" x14ac:dyDescent="0.25">
      <c r="A24" s="22">
        <v>16</v>
      </c>
      <c r="B24" s="37">
        <v>26</v>
      </c>
      <c r="C24" s="38" t="s">
        <v>51</v>
      </c>
      <c r="D24" s="39"/>
      <c r="E24" s="109">
        <v>0</v>
      </c>
      <c r="F24" s="41">
        <f t="shared" si="0"/>
        <v>476181</v>
      </c>
      <c r="G24" s="40">
        <v>476181</v>
      </c>
    </row>
    <row r="25" spans="1:7" ht="15.75" x14ac:dyDescent="0.25">
      <c r="A25" s="22">
        <v>17</v>
      </c>
      <c r="B25" s="37">
        <v>28</v>
      </c>
      <c r="C25" s="38" t="s">
        <v>52</v>
      </c>
      <c r="D25" s="39"/>
      <c r="E25" s="109">
        <v>35400</v>
      </c>
      <c r="F25" s="41">
        <f t="shared" si="0"/>
        <v>-9025</v>
      </c>
      <c r="G25" s="40">
        <v>26375</v>
      </c>
    </row>
    <row r="26" spans="1:7" ht="15.75" x14ac:dyDescent="0.25">
      <c r="A26" s="22">
        <v>18</v>
      </c>
      <c r="B26" s="23">
        <v>29</v>
      </c>
      <c r="C26" s="28" t="s">
        <v>53</v>
      </c>
      <c r="D26" s="25" t="s">
        <v>54</v>
      </c>
      <c r="E26" s="26">
        <f>SUM(E27:E32)</f>
        <v>1451000</v>
      </c>
      <c r="F26" s="20">
        <f t="shared" ref="F26:G26" si="5">SUM(F27:F32)</f>
        <v>-1217091</v>
      </c>
      <c r="G26" s="29">
        <f t="shared" si="5"/>
        <v>233909</v>
      </c>
    </row>
    <row r="27" spans="1:7" ht="15.75" x14ac:dyDescent="0.25">
      <c r="A27" s="22">
        <v>19</v>
      </c>
      <c r="B27" s="42" t="s">
        <v>55</v>
      </c>
      <c r="C27" s="38" t="s">
        <v>56</v>
      </c>
      <c r="D27" s="39"/>
      <c r="E27" s="43">
        <v>20000</v>
      </c>
      <c r="F27" s="41">
        <f t="shared" si="0"/>
        <v>-20000</v>
      </c>
      <c r="G27" s="40"/>
    </row>
    <row r="28" spans="1:7" ht="15.75" x14ac:dyDescent="0.25">
      <c r="A28" s="22">
        <v>20</v>
      </c>
      <c r="B28" s="42" t="s">
        <v>55</v>
      </c>
      <c r="C28" s="38" t="s">
        <v>57</v>
      </c>
      <c r="D28" s="39"/>
      <c r="E28" s="43">
        <v>60000</v>
      </c>
      <c r="F28" s="41">
        <f t="shared" si="0"/>
        <v>-60000</v>
      </c>
      <c r="G28" s="40"/>
    </row>
    <row r="29" spans="1:7" ht="15.75" x14ac:dyDescent="0.25">
      <c r="A29" s="22">
        <v>21</v>
      </c>
      <c r="B29" s="42" t="s">
        <v>55</v>
      </c>
      <c r="C29" s="38" t="s">
        <v>58</v>
      </c>
      <c r="D29" s="39"/>
      <c r="E29" s="43">
        <v>660000</v>
      </c>
      <c r="F29" s="41">
        <f t="shared" si="0"/>
        <v>-660000</v>
      </c>
      <c r="G29" s="40"/>
    </row>
    <row r="30" spans="1:7" ht="15.75" x14ac:dyDescent="0.25">
      <c r="A30" s="22">
        <v>22</v>
      </c>
      <c r="B30" s="42" t="s">
        <v>55</v>
      </c>
      <c r="C30" s="38" t="s">
        <v>59</v>
      </c>
      <c r="D30" s="39"/>
      <c r="E30" s="43">
        <v>281000</v>
      </c>
      <c r="F30" s="41">
        <f t="shared" si="0"/>
        <v>-47091</v>
      </c>
      <c r="G30" s="40">
        <v>233909</v>
      </c>
    </row>
    <row r="31" spans="1:7" ht="15.75" x14ac:dyDescent="0.25">
      <c r="A31" s="22">
        <v>23</v>
      </c>
      <c r="B31" s="42" t="s">
        <v>55</v>
      </c>
      <c r="C31" s="38" t="s">
        <v>60</v>
      </c>
      <c r="D31" s="39"/>
      <c r="E31" s="43">
        <v>10000</v>
      </c>
      <c r="F31" s="41">
        <f t="shared" si="0"/>
        <v>-10000</v>
      </c>
      <c r="G31" s="40"/>
    </row>
    <row r="32" spans="1:7" ht="15.75" x14ac:dyDescent="0.25">
      <c r="A32" s="22">
        <v>24</v>
      </c>
      <c r="B32" s="42" t="s">
        <v>55</v>
      </c>
      <c r="C32" s="38" t="s">
        <v>61</v>
      </c>
      <c r="D32" s="39"/>
      <c r="E32" s="43">
        <v>420000</v>
      </c>
      <c r="F32" s="41">
        <f t="shared" si="0"/>
        <v>-420000</v>
      </c>
      <c r="G32" s="40"/>
    </row>
    <row r="33" spans="1:7" ht="15.75" x14ac:dyDescent="0.25">
      <c r="A33" s="22">
        <v>25</v>
      </c>
      <c r="B33" s="23">
        <v>30</v>
      </c>
      <c r="C33" s="28" t="s">
        <v>62</v>
      </c>
      <c r="D33" s="25" t="s">
        <v>63</v>
      </c>
      <c r="E33" s="26">
        <f>SUM(E34:E40)</f>
        <v>11676000</v>
      </c>
      <c r="F33" s="20">
        <f t="shared" ref="F33:G33" si="6">SUM(F34:F40)</f>
        <v>21292027</v>
      </c>
      <c r="G33" s="29">
        <f t="shared" si="6"/>
        <v>32968027</v>
      </c>
    </row>
    <row r="34" spans="1:7" ht="15.75" x14ac:dyDescent="0.25">
      <c r="A34" s="22">
        <v>27</v>
      </c>
      <c r="B34" s="42" t="s">
        <v>55</v>
      </c>
      <c r="C34" s="38" t="s">
        <v>64</v>
      </c>
      <c r="D34" s="39"/>
      <c r="E34" s="43">
        <v>907000</v>
      </c>
      <c r="F34" s="41">
        <f t="shared" si="0"/>
        <v>1654390</v>
      </c>
      <c r="G34" s="40">
        <v>2561390</v>
      </c>
    </row>
    <row r="35" spans="1:7" ht="15.75" x14ac:dyDescent="0.25">
      <c r="A35" s="22">
        <v>28</v>
      </c>
      <c r="B35" s="42" t="s">
        <v>55</v>
      </c>
      <c r="C35" s="38" t="s">
        <v>65</v>
      </c>
      <c r="D35" s="39"/>
      <c r="E35" s="43">
        <v>4500000</v>
      </c>
      <c r="F35" s="41">
        <f t="shared" si="0"/>
        <v>8197430</v>
      </c>
      <c r="G35" s="40">
        <v>12697430</v>
      </c>
    </row>
    <row r="36" spans="1:7" ht="15.75" x14ac:dyDescent="0.25">
      <c r="A36" s="22">
        <v>29</v>
      </c>
      <c r="B36" s="42" t="s">
        <v>55</v>
      </c>
      <c r="C36" s="38" t="s">
        <v>66</v>
      </c>
      <c r="D36" s="39"/>
      <c r="E36" s="43">
        <v>355000</v>
      </c>
      <c r="F36" s="41">
        <f t="shared" si="0"/>
        <v>638762</v>
      </c>
      <c r="G36" s="40">
        <v>993762</v>
      </c>
    </row>
    <row r="37" spans="1:7" ht="15.75" x14ac:dyDescent="0.25">
      <c r="A37" s="22">
        <v>30</v>
      </c>
      <c r="B37" s="42" t="s">
        <v>55</v>
      </c>
      <c r="C37" s="38" t="s">
        <v>67</v>
      </c>
      <c r="D37" s="39"/>
      <c r="E37" s="43">
        <v>750000</v>
      </c>
      <c r="F37" s="41">
        <f t="shared" si="0"/>
        <v>1366948</v>
      </c>
      <c r="G37" s="40">
        <v>2116948</v>
      </c>
    </row>
    <row r="38" spans="1:7" ht="15.75" x14ac:dyDescent="0.25">
      <c r="A38" s="22"/>
      <c r="B38" s="42" t="s">
        <v>55</v>
      </c>
      <c r="C38" s="38" t="s">
        <v>68</v>
      </c>
      <c r="D38" s="39"/>
      <c r="E38" s="43">
        <v>1650000</v>
      </c>
      <c r="F38" s="41">
        <f t="shared" si="0"/>
        <v>3008563</v>
      </c>
      <c r="G38" s="40">
        <v>4658563</v>
      </c>
    </row>
    <row r="39" spans="1:7" ht="15.75" x14ac:dyDescent="0.25">
      <c r="A39" s="22"/>
      <c r="B39" s="42" t="s">
        <v>55</v>
      </c>
      <c r="C39" s="38" t="s">
        <v>69</v>
      </c>
      <c r="D39" s="39"/>
      <c r="E39" s="43">
        <v>413000</v>
      </c>
      <c r="F39" s="41">
        <f t="shared" si="0"/>
        <v>753738</v>
      </c>
      <c r="G39" s="40">
        <v>1166738</v>
      </c>
    </row>
    <row r="40" spans="1:7" ht="15.75" x14ac:dyDescent="0.25">
      <c r="A40" s="22"/>
      <c r="B40" s="42" t="s">
        <v>55</v>
      </c>
      <c r="C40" s="38" t="s">
        <v>70</v>
      </c>
      <c r="D40" s="39"/>
      <c r="E40" s="43">
        <v>3101000</v>
      </c>
      <c r="F40" s="41">
        <f t="shared" si="0"/>
        <v>5672196</v>
      </c>
      <c r="G40" s="40">
        <v>8773196</v>
      </c>
    </row>
    <row r="41" spans="1:7" ht="15.75" x14ac:dyDescent="0.25">
      <c r="A41" s="30">
        <v>31</v>
      </c>
      <c r="B41" s="31">
        <v>32</v>
      </c>
      <c r="C41" s="32" t="s">
        <v>71</v>
      </c>
      <c r="D41" s="33" t="s">
        <v>72</v>
      </c>
      <c r="E41" s="34">
        <f>E26+E33</f>
        <v>13127000</v>
      </c>
      <c r="F41" s="35">
        <f t="shared" ref="F41:G41" si="7">F26+F33</f>
        <v>20074936</v>
      </c>
      <c r="G41" s="36">
        <f t="shared" si="7"/>
        <v>33201936</v>
      </c>
    </row>
    <row r="42" spans="1:7" ht="15.75" x14ac:dyDescent="0.25">
      <c r="A42" s="22">
        <v>32</v>
      </c>
      <c r="B42" s="23">
        <v>33</v>
      </c>
      <c r="C42" s="28" t="s">
        <v>73</v>
      </c>
      <c r="D42" s="25" t="s">
        <v>74</v>
      </c>
      <c r="E42" s="26">
        <f>SUM(E43:E46)</f>
        <v>2293000</v>
      </c>
      <c r="F42" s="20">
        <f t="shared" ref="F42:G42" si="8">SUM(F43:F46)</f>
        <v>2687764</v>
      </c>
      <c r="G42" s="29">
        <f t="shared" si="8"/>
        <v>4980764</v>
      </c>
    </row>
    <row r="43" spans="1:7" ht="15.75" x14ac:dyDescent="0.25">
      <c r="A43" s="22">
        <v>33</v>
      </c>
      <c r="B43" s="42" t="s">
        <v>55</v>
      </c>
      <c r="C43" s="38" t="s">
        <v>75</v>
      </c>
      <c r="D43" s="39"/>
      <c r="E43" s="43">
        <v>2255000</v>
      </c>
      <c r="F43" s="41">
        <f t="shared" si="0"/>
        <v>2687764</v>
      </c>
      <c r="G43" s="40">
        <v>4942764</v>
      </c>
    </row>
    <row r="44" spans="1:7" ht="15.75" x14ac:dyDescent="0.25">
      <c r="A44" s="22">
        <v>34</v>
      </c>
      <c r="B44" s="42" t="s">
        <v>55</v>
      </c>
      <c r="C44" s="38" t="s">
        <v>76</v>
      </c>
      <c r="D44" s="39"/>
      <c r="E44" s="43">
        <v>10000</v>
      </c>
      <c r="F44" s="41">
        <f t="shared" si="0"/>
        <v>0</v>
      </c>
      <c r="G44" s="40">
        <v>10000</v>
      </c>
    </row>
    <row r="45" spans="1:7" ht="15.75" x14ac:dyDescent="0.25">
      <c r="A45" s="22">
        <v>35</v>
      </c>
      <c r="B45" s="42" t="s">
        <v>55</v>
      </c>
      <c r="C45" s="38" t="s">
        <v>77</v>
      </c>
      <c r="D45" s="39"/>
      <c r="E45" s="43">
        <v>28000</v>
      </c>
      <c r="F45" s="41">
        <f t="shared" si="0"/>
        <v>0</v>
      </c>
      <c r="G45" s="40">
        <v>28000</v>
      </c>
    </row>
    <row r="46" spans="1:7" ht="15.75" x14ac:dyDescent="0.25">
      <c r="A46" s="22">
        <v>36</v>
      </c>
      <c r="B46" s="42" t="s">
        <v>55</v>
      </c>
      <c r="C46" s="38" t="s">
        <v>78</v>
      </c>
      <c r="D46" s="39"/>
      <c r="E46" s="43">
        <v>0</v>
      </c>
      <c r="F46" s="41">
        <f t="shared" si="0"/>
        <v>0</v>
      </c>
      <c r="G46" s="40">
        <v>0</v>
      </c>
    </row>
    <row r="47" spans="1:7" ht="15.75" x14ac:dyDescent="0.25">
      <c r="A47" s="22">
        <v>37</v>
      </c>
      <c r="B47" s="23">
        <v>34</v>
      </c>
      <c r="C47" s="28" t="s">
        <v>79</v>
      </c>
      <c r="D47" s="25" t="s">
        <v>80</v>
      </c>
      <c r="E47" s="26">
        <f>E48</f>
        <v>1251000</v>
      </c>
      <c r="F47" s="20">
        <f t="shared" ref="F47:G47" si="9">F48</f>
        <v>-315000</v>
      </c>
      <c r="G47" s="29">
        <f t="shared" si="9"/>
        <v>936000</v>
      </c>
    </row>
    <row r="48" spans="1:7" ht="15.75" x14ac:dyDescent="0.25">
      <c r="A48" s="22">
        <v>38</v>
      </c>
      <c r="B48" s="42" t="s">
        <v>55</v>
      </c>
      <c r="C48" s="38" t="s">
        <v>81</v>
      </c>
      <c r="D48" s="39"/>
      <c r="E48" s="43">
        <v>1251000</v>
      </c>
      <c r="F48" s="41">
        <f t="shared" si="0"/>
        <v>-315000</v>
      </c>
      <c r="G48" s="40">
        <v>936000</v>
      </c>
    </row>
    <row r="49" spans="1:7" ht="15.75" x14ac:dyDescent="0.25">
      <c r="A49" s="30">
        <v>39</v>
      </c>
      <c r="B49" s="31">
        <v>35</v>
      </c>
      <c r="C49" s="32" t="s">
        <v>82</v>
      </c>
      <c r="D49" s="33" t="s">
        <v>83</v>
      </c>
      <c r="E49" s="34">
        <f>E42+E47</f>
        <v>3544000</v>
      </c>
      <c r="F49" s="35">
        <f t="shared" ref="F49:G49" si="10">F42+F47</f>
        <v>2372764</v>
      </c>
      <c r="G49" s="36">
        <f t="shared" si="10"/>
        <v>5916764</v>
      </c>
    </row>
    <row r="50" spans="1:7" ht="15.75" x14ac:dyDescent="0.25">
      <c r="A50" s="22">
        <v>40</v>
      </c>
      <c r="B50" s="23">
        <v>36</v>
      </c>
      <c r="C50" s="28" t="s">
        <v>84</v>
      </c>
      <c r="D50" s="25" t="s">
        <v>85</v>
      </c>
      <c r="E50" s="26">
        <f>SUM(E51:E54)</f>
        <v>11154000</v>
      </c>
      <c r="F50" s="20">
        <f t="shared" ref="F50:G50" si="11">SUM(F51:F54)</f>
        <v>6679615</v>
      </c>
      <c r="G50" s="29">
        <f t="shared" si="11"/>
        <v>17833615</v>
      </c>
    </row>
    <row r="51" spans="1:7" ht="15.75" x14ac:dyDescent="0.25">
      <c r="A51" s="22">
        <v>41</v>
      </c>
      <c r="B51" s="42" t="s">
        <v>55</v>
      </c>
      <c r="C51" s="38" t="s">
        <v>86</v>
      </c>
      <c r="D51" s="39"/>
      <c r="E51" s="43">
        <v>3290000</v>
      </c>
      <c r="F51" s="41">
        <f t="shared" si="0"/>
        <v>1970916</v>
      </c>
      <c r="G51" s="40">
        <v>5260916</v>
      </c>
    </row>
    <row r="52" spans="1:7" ht="15.75" x14ac:dyDescent="0.25">
      <c r="A52" s="22">
        <v>42</v>
      </c>
      <c r="B52" s="42" t="s">
        <v>55</v>
      </c>
      <c r="C52" s="38" t="s">
        <v>87</v>
      </c>
      <c r="D52" s="39"/>
      <c r="E52" s="43">
        <v>4867000</v>
      </c>
      <c r="F52" s="41">
        <f t="shared" si="0"/>
        <v>2913806</v>
      </c>
      <c r="G52" s="40">
        <v>7780806</v>
      </c>
    </row>
    <row r="53" spans="1:7" ht="15.75" x14ac:dyDescent="0.25">
      <c r="A53" s="22">
        <v>43</v>
      </c>
      <c r="B53" s="42" t="s">
        <v>55</v>
      </c>
      <c r="C53" s="38" t="s">
        <v>88</v>
      </c>
      <c r="D53" s="39"/>
      <c r="E53" s="43">
        <v>2227000</v>
      </c>
      <c r="F53" s="41">
        <f t="shared" si="0"/>
        <v>1334373</v>
      </c>
      <c r="G53" s="40">
        <v>3561373</v>
      </c>
    </row>
    <row r="54" spans="1:7" ht="15.75" x14ac:dyDescent="0.25">
      <c r="A54" s="22">
        <v>44</v>
      </c>
      <c r="B54" s="42" t="s">
        <v>55</v>
      </c>
      <c r="C54" s="38" t="s">
        <v>89</v>
      </c>
      <c r="D54" s="39"/>
      <c r="E54" s="43">
        <v>770000</v>
      </c>
      <c r="F54" s="41">
        <f t="shared" si="0"/>
        <v>460520</v>
      </c>
      <c r="G54" s="40">
        <v>1230520</v>
      </c>
    </row>
    <row r="55" spans="1:7" ht="15.75" x14ac:dyDescent="0.25">
      <c r="A55" s="22">
        <v>45</v>
      </c>
      <c r="B55" s="23">
        <v>38</v>
      </c>
      <c r="C55" s="28" t="s">
        <v>90</v>
      </c>
      <c r="D55" s="25" t="s">
        <v>91</v>
      </c>
      <c r="E55" s="26">
        <v>414000</v>
      </c>
      <c r="F55" s="20">
        <f t="shared" si="0"/>
        <v>-113680</v>
      </c>
      <c r="G55" s="29">
        <v>300320</v>
      </c>
    </row>
    <row r="56" spans="1:7" ht="15.75" x14ac:dyDescent="0.25">
      <c r="A56" s="22">
        <v>46</v>
      </c>
      <c r="B56" s="23">
        <v>40</v>
      </c>
      <c r="C56" s="28" t="s">
        <v>92</v>
      </c>
      <c r="D56" s="25" t="s">
        <v>93</v>
      </c>
      <c r="E56" s="26">
        <v>4054000</v>
      </c>
      <c r="F56" s="20">
        <f t="shared" si="0"/>
        <v>1854038</v>
      </c>
      <c r="G56" s="29">
        <v>5908038</v>
      </c>
    </row>
    <row r="57" spans="1:7" ht="15.75" x14ac:dyDescent="0.25">
      <c r="A57" s="22">
        <v>47</v>
      </c>
      <c r="B57" s="23">
        <v>41</v>
      </c>
      <c r="C57" s="28" t="s">
        <v>94</v>
      </c>
      <c r="D57" s="25" t="s">
        <v>95</v>
      </c>
      <c r="E57" s="26">
        <v>70000</v>
      </c>
      <c r="F57" s="20">
        <f t="shared" si="0"/>
        <v>-70000</v>
      </c>
      <c r="G57" s="29">
        <v>0</v>
      </c>
    </row>
    <row r="58" spans="1:7" ht="15.75" x14ac:dyDescent="0.25">
      <c r="A58" s="22">
        <v>48</v>
      </c>
      <c r="B58" s="23">
        <v>43</v>
      </c>
      <c r="C58" s="24" t="s">
        <v>96</v>
      </c>
      <c r="D58" s="25" t="s">
        <v>97</v>
      </c>
      <c r="E58" s="26">
        <f>SUM(E59:E63)</f>
        <v>214000</v>
      </c>
      <c r="F58" s="20">
        <f t="shared" ref="F58:G58" si="12">SUM(F59:F63)</f>
        <v>2014880</v>
      </c>
      <c r="G58" s="27">
        <f t="shared" si="12"/>
        <v>2228880</v>
      </c>
    </row>
    <row r="59" spans="1:7" ht="15.75" x14ac:dyDescent="0.25">
      <c r="A59" s="22">
        <v>49</v>
      </c>
      <c r="B59" s="42" t="s">
        <v>55</v>
      </c>
      <c r="C59" s="38" t="s">
        <v>98</v>
      </c>
      <c r="D59" s="39"/>
      <c r="E59" s="43">
        <v>94000</v>
      </c>
      <c r="F59" s="41">
        <f t="shared" si="0"/>
        <v>884924</v>
      </c>
      <c r="G59" s="40">
        <v>978924</v>
      </c>
    </row>
    <row r="60" spans="1:7" ht="15.75" x14ac:dyDescent="0.25">
      <c r="A60" s="22">
        <v>50</v>
      </c>
      <c r="B60" s="42" t="s">
        <v>55</v>
      </c>
      <c r="C60" s="38" t="s">
        <v>99</v>
      </c>
      <c r="D60" s="39"/>
      <c r="E60" s="43">
        <v>0</v>
      </c>
      <c r="F60" s="41">
        <f t="shared" si="0"/>
        <v>0</v>
      </c>
      <c r="G60" s="40">
        <v>0</v>
      </c>
    </row>
    <row r="61" spans="1:7" ht="15.75" x14ac:dyDescent="0.25">
      <c r="A61" s="22">
        <v>51</v>
      </c>
      <c r="B61" s="42" t="s">
        <v>55</v>
      </c>
      <c r="C61" s="38" t="s">
        <v>100</v>
      </c>
      <c r="D61" s="39"/>
      <c r="E61" s="43">
        <v>20000</v>
      </c>
      <c r="F61" s="41">
        <f t="shared" si="0"/>
        <v>188400</v>
      </c>
      <c r="G61" s="40">
        <v>208400</v>
      </c>
    </row>
    <row r="62" spans="1:7" ht="15.75" x14ac:dyDescent="0.25">
      <c r="A62" s="22">
        <v>52</v>
      </c>
      <c r="B62" s="42" t="s">
        <v>55</v>
      </c>
      <c r="C62" s="38" t="s">
        <v>101</v>
      </c>
      <c r="D62" s="39"/>
      <c r="E62" s="43">
        <v>100000</v>
      </c>
      <c r="F62" s="41">
        <f t="shared" si="0"/>
        <v>941556</v>
      </c>
      <c r="G62" s="40">
        <v>1041556</v>
      </c>
    </row>
    <row r="63" spans="1:7" ht="15.75" x14ac:dyDescent="0.25">
      <c r="A63" s="22">
        <v>53</v>
      </c>
      <c r="B63" s="42" t="s">
        <v>55</v>
      </c>
      <c r="C63" s="38" t="s">
        <v>102</v>
      </c>
      <c r="D63" s="39"/>
      <c r="E63" s="43">
        <v>0</v>
      </c>
      <c r="F63" s="41">
        <f t="shared" si="0"/>
        <v>0</v>
      </c>
      <c r="G63" s="40">
        <v>0</v>
      </c>
    </row>
    <row r="64" spans="1:7" ht="15.75" x14ac:dyDescent="0.25">
      <c r="A64" s="22">
        <v>54</v>
      </c>
      <c r="B64" s="23">
        <v>44</v>
      </c>
      <c r="C64" s="28" t="s">
        <v>103</v>
      </c>
      <c r="D64" s="25" t="s">
        <v>104</v>
      </c>
      <c r="E64" s="26">
        <f>SUM(E65:E68)</f>
        <v>9290000</v>
      </c>
      <c r="F64" s="20">
        <f t="shared" ref="F64:G64" si="13">SUM(F65:F68)</f>
        <v>4739789</v>
      </c>
      <c r="G64" s="29">
        <f t="shared" si="13"/>
        <v>14029789</v>
      </c>
    </row>
    <row r="65" spans="1:7" ht="15.75" x14ac:dyDescent="0.25">
      <c r="A65" s="22">
        <v>55</v>
      </c>
      <c r="B65" s="42" t="s">
        <v>55</v>
      </c>
      <c r="C65" s="38" t="s">
        <v>105</v>
      </c>
      <c r="D65" s="39"/>
      <c r="E65" s="43">
        <v>15000</v>
      </c>
      <c r="F65" s="41">
        <f t="shared" si="0"/>
        <v>0</v>
      </c>
      <c r="G65" s="40">
        <v>15000</v>
      </c>
    </row>
    <row r="66" spans="1:7" ht="15.75" x14ac:dyDescent="0.25">
      <c r="A66" s="22">
        <v>56</v>
      </c>
      <c r="B66" s="42" t="s">
        <v>55</v>
      </c>
      <c r="C66" s="38" t="s">
        <v>106</v>
      </c>
      <c r="D66" s="39"/>
      <c r="E66" s="43">
        <v>640000</v>
      </c>
      <c r="F66" s="41">
        <f t="shared" si="0"/>
        <v>334100</v>
      </c>
      <c r="G66" s="40">
        <v>974100</v>
      </c>
    </row>
    <row r="67" spans="1:7" ht="15.75" x14ac:dyDescent="0.25">
      <c r="A67" s="22">
        <v>57</v>
      </c>
      <c r="B67" s="42" t="s">
        <v>55</v>
      </c>
      <c r="C67" s="38" t="s">
        <v>107</v>
      </c>
      <c r="D67" s="39"/>
      <c r="E67" s="43">
        <v>565000</v>
      </c>
      <c r="F67" s="41">
        <f t="shared" si="0"/>
        <v>288011</v>
      </c>
      <c r="G67" s="40">
        <v>853011</v>
      </c>
    </row>
    <row r="68" spans="1:7" ht="15.75" x14ac:dyDescent="0.25">
      <c r="A68" s="22">
        <v>58</v>
      </c>
      <c r="B68" s="42" t="s">
        <v>55</v>
      </c>
      <c r="C68" s="38" t="s">
        <v>108</v>
      </c>
      <c r="D68" s="39"/>
      <c r="E68" s="43">
        <v>8070000</v>
      </c>
      <c r="F68" s="41">
        <f t="shared" si="0"/>
        <v>4117678</v>
      </c>
      <c r="G68" s="40">
        <v>12187678</v>
      </c>
    </row>
    <row r="69" spans="1:7" ht="15.75" x14ac:dyDescent="0.25">
      <c r="A69" s="30">
        <v>59</v>
      </c>
      <c r="B69" s="31">
        <v>46</v>
      </c>
      <c r="C69" s="32" t="s">
        <v>109</v>
      </c>
      <c r="D69" s="33" t="s">
        <v>110</v>
      </c>
      <c r="E69" s="34">
        <f>E50+E55+E56+E57+E58+E64</f>
        <v>25196000</v>
      </c>
      <c r="F69" s="35">
        <f t="shared" ref="F69:G69" si="14">F50+F55+F56+F57+F58+F64</f>
        <v>15104642</v>
      </c>
      <c r="G69" s="36">
        <f t="shared" si="14"/>
        <v>40300642</v>
      </c>
    </row>
    <row r="70" spans="1:7" ht="15.75" x14ac:dyDescent="0.25">
      <c r="A70" s="22">
        <v>60</v>
      </c>
      <c r="B70" s="23">
        <v>47</v>
      </c>
      <c r="C70" s="28" t="s">
        <v>111</v>
      </c>
      <c r="D70" s="25" t="s">
        <v>112</v>
      </c>
      <c r="E70" s="26">
        <v>218000</v>
      </c>
      <c r="F70" s="20">
        <f t="shared" si="0"/>
        <v>-218000</v>
      </c>
      <c r="G70" s="29">
        <v>0</v>
      </c>
    </row>
    <row r="71" spans="1:7" ht="15.75" x14ac:dyDescent="0.25">
      <c r="A71" s="22">
        <v>61</v>
      </c>
      <c r="B71" s="23">
        <v>48</v>
      </c>
      <c r="C71" s="28" t="s">
        <v>113</v>
      </c>
      <c r="D71" s="25" t="s">
        <v>114</v>
      </c>
      <c r="E71" s="26">
        <v>718000</v>
      </c>
      <c r="F71" s="20">
        <f t="shared" si="0"/>
        <v>293470</v>
      </c>
      <c r="G71" s="29">
        <v>1011470</v>
      </c>
    </row>
    <row r="72" spans="1:7" ht="15.75" x14ac:dyDescent="0.25">
      <c r="A72" s="30">
        <v>62</v>
      </c>
      <c r="B72" s="31">
        <v>49</v>
      </c>
      <c r="C72" s="32" t="s">
        <v>115</v>
      </c>
      <c r="D72" s="33" t="s">
        <v>116</v>
      </c>
      <c r="E72" s="34">
        <f>SUM(E70:E71)</f>
        <v>936000</v>
      </c>
      <c r="F72" s="35">
        <f t="shared" ref="F72:G72" si="15">SUM(F70:F71)</f>
        <v>75470</v>
      </c>
      <c r="G72" s="36">
        <f t="shared" si="15"/>
        <v>1011470</v>
      </c>
    </row>
    <row r="73" spans="1:7" ht="15.75" x14ac:dyDescent="0.25">
      <c r="A73" s="22">
        <v>63</v>
      </c>
      <c r="B73" s="23">
        <v>50</v>
      </c>
      <c r="C73" s="28" t="s">
        <v>117</v>
      </c>
      <c r="D73" s="25" t="s">
        <v>118</v>
      </c>
      <c r="E73" s="26">
        <v>10323120</v>
      </c>
      <c r="F73" s="20">
        <f t="shared" si="0"/>
        <v>8900796</v>
      </c>
      <c r="G73" s="29">
        <v>19223916</v>
      </c>
    </row>
    <row r="74" spans="1:7" ht="15.75" x14ac:dyDescent="0.25">
      <c r="A74" s="22">
        <v>64</v>
      </c>
      <c r="B74" s="23">
        <v>59</v>
      </c>
      <c r="C74" s="28" t="s">
        <v>119</v>
      </c>
      <c r="D74" s="25" t="s">
        <v>120</v>
      </c>
      <c r="E74" s="26">
        <f>SUM(E75:E78)</f>
        <v>360000</v>
      </c>
      <c r="F74" s="20">
        <f t="shared" ref="F74:G74" si="16">SUM(F75:F78)</f>
        <v>188811</v>
      </c>
      <c r="G74" s="29">
        <f t="shared" si="16"/>
        <v>548811</v>
      </c>
    </row>
    <row r="75" spans="1:7" ht="15.75" x14ac:dyDescent="0.25">
      <c r="A75" s="22">
        <v>65</v>
      </c>
      <c r="B75" s="42" t="s">
        <v>55</v>
      </c>
      <c r="C75" s="38" t="s">
        <v>121</v>
      </c>
      <c r="D75" s="39"/>
      <c r="E75" s="43">
        <v>290000</v>
      </c>
      <c r="F75" s="41">
        <f t="shared" si="0"/>
        <v>178081</v>
      </c>
      <c r="G75" s="40">
        <v>468081</v>
      </c>
    </row>
    <row r="76" spans="1:7" ht="15.75" x14ac:dyDescent="0.25">
      <c r="A76" s="22">
        <v>66</v>
      </c>
      <c r="B76" s="42" t="s">
        <v>55</v>
      </c>
      <c r="C76" s="38" t="s">
        <v>122</v>
      </c>
      <c r="D76" s="39"/>
      <c r="E76" s="43">
        <v>50000</v>
      </c>
      <c r="F76" s="41">
        <f t="shared" ref="F76:F107" si="17">G76-E76</f>
        <v>10730</v>
      </c>
      <c r="G76" s="40">
        <v>60730</v>
      </c>
    </row>
    <row r="77" spans="1:7" ht="15.75" x14ac:dyDescent="0.25">
      <c r="A77" s="22">
        <v>69</v>
      </c>
      <c r="B77" s="42" t="s">
        <v>55</v>
      </c>
      <c r="C77" s="38" t="s">
        <v>123</v>
      </c>
      <c r="D77" s="39"/>
      <c r="E77" s="43">
        <v>20000</v>
      </c>
      <c r="F77" s="41">
        <f t="shared" si="17"/>
        <v>0</v>
      </c>
      <c r="G77" s="40">
        <v>20000</v>
      </c>
    </row>
    <row r="78" spans="1:7" ht="15.75" x14ac:dyDescent="0.25">
      <c r="A78" s="22">
        <v>70</v>
      </c>
      <c r="B78" s="42" t="s">
        <v>55</v>
      </c>
      <c r="C78" s="38" t="s">
        <v>124</v>
      </c>
      <c r="D78" s="39"/>
      <c r="E78" s="43">
        <v>0</v>
      </c>
      <c r="F78" s="41">
        <f t="shared" si="17"/>
        <v>0</v>
      </c>
      <c r="G78" s="40"/>
    </row>
    <row r="79" spans="1:7" ht="15.75" x14ac:dyDescent="0.25">
      <c r="A79" s="30">
        <v>71</v>
      </c>
      <c r="B79" s="31">
        <v>60</v>
      </c>
      <c r="C79" s="32" t="s">
        <v>125</v>
      </c>
      <c r="D79" s="33" t="s">
        <v>126</v>
      </c>
      <c r="E79" s="34">
        <f>E73+E74</f>
        <v>10683120</v>
      </c>
      <c r="F79" s="35">
        <f t="shared" ref="F79:G79" si="18">F73+F74</f>
        <v>9089607</v>
      </c>
      <c r="G79" s="36">
        <f t="shared" si="18"/>
        <v>19772727</v>
      </c>
    </row>
    <row r="80" spans="1:7" ht="15.75" x14ac:dyDescent="0.25">
      <c r="A80" s="30">
        <v>72</v>
      </c>
      <c r="B80" s="44">
        <v>61</v>
      </c>
      <c r="C80" s="45" t="s">
        <v>127</v>
      </c>
      <c r="D80" s="46" t="s">
        <v>128</v>
      </c>
      <c r="E80" s="34">
        <f>E41+E49+E69+E72+E79</f>
        <v>53486120</v>
      </c>
      <c r="F80" s="35">
        <f>F41+F49+F69+F72+F79</f>
        <v>46717419</v>
      </c>
      <c r="G80" s="36">
        <f>G41+G49+G69+G72+G79</f>
        <v>100203539</v>
      </c>
    </row>
    <row r="81" spans="1:7" ht="15.75" x14ac:dyDescent="0.25">
      <c r="A81" s="22">
        <v>73</v>
      </c>
      <c r="B81" s="23">
        <v>98</v>
      </c>
      <c r="C81" s="47" t="s">
        <v>129</v>
      </c>
      <c r="D81" s="25" t="s">
        <v>130</v>
      </c>
      <c r="E81" s="26">
        <f>SUM(E82:E84)</f>
        <v>2400000</v>
      </c>
      <c r="F81" s="20">
        <f t="shared" ref="F81:G81" si="19">SUM(F82:F84)</f>
        <v>-2400000</v>
      </c>
      <c r="G81" s="48">
        <f t="shared" si="19"/>
        <v>0</v>
      </c>
    </row>
    <row r="82" spans="1:7" ht="15.75" x14ac:dyDescent="0.25">
      <c r="A82" s="22">
        <v>74</v>
      </c>
      <c r="B82" s="42" t="s">
        <v>55</v>
      </c>
      <c r="C82" s="38" t="s">
        <v>131</v>
      </c>
      <c r="D82" s="39"/>
      <c r="E82" s="43">
        <v>800000</v>
      </c>
      <c r="F82" s="41">
        <f t="shared" si="17"/>
        <v>-800000</v>
      </c>
      <c r="G82" s="40">
        <v>0</v>
      </c>
    </row>
    <row r="83" spans="1:7" ht="15.75" x14ac:dyDescent="0.25">
      <c r="A83" s="22">
        <v>75</v>
      </c>
      <c r="B83" s="42" t="s">
        <v>55</v>
      </c>
      <c r="C83" s="38" t="s">
        <v>132</v>
      </c>
      <c r="D83" s="39"/>
      <c r="E83" s="43">
        <v>0</v>
      </c>
      <c r="F83" s="41">
        <f t="shared" si="17"/>
        <v>0</v>
      </c>
      <c r="G83" s="40">
        <v>0</v>
      </c>
    </row>
    <row r="84" spans="1:7" ht="15.75" x14ac:dyDescent="0.25">
      <c r="A84" s="22">
        <v>76</v>
      </c>
      <c r="B84" s="42" t="s">
        <v>55</v>
      </c>
      <c r="C84" s="38" t="s">
        <v>133</v>
      </c>
      <c r="D84" s="39"/>
      <c r="E84" s="43">
        <v>1600000</v>
      </c>
      <c r="F84" s="41">
        <f t="shared" si="17"/>
        <v>-1600000</v>
      </c>
      <c r="G84" s="40">
        <v>0</v>
      </c>
    </row>
    <row r="85" spans="1:7" ht="15.75" x14ac:dyDescent="0.25">
      <c r="A85" s="22">
        <v>77</v>
      </c>
      <c r="B85" s="23">
        <v>101</v>
      </c>
      <c r="C85" s="47" t="s">
        <v>134</v>
      </c>
      <c r="D85" s="25" t="s">
        <v>135</v>
      </c>
      <c r="E85" s="26">
        <f>SUM(E86:E92)</f>
        <v>20543871</v>
      </c>
      <c r="F85" s="20">
        <f t="shared" ref="F85:G85" si="20">SUM(F86:F92)</f>
        <v>-17488631</v>
      </c>
      <c r="G85" s="48">
        <f t="shared" si="20"/>
        <v>3055240</v>
      </c>
    </row>
    <row r="86" spans="1:7" ht="15.75" x14ac:dyDescent="0.25">
      <c r="A86" s="22">
        <v>78</v>
      </c>
      <c r="B86" s="42" t="s">
        <v>55</v>
      </c>
      <c r="C86" s="38" t="s">
        <v>136</v>
      </c>
      <c r="D86" s="39"/>
      <c r="E86" s="43">
        <v>2539355</v>
      </c>
      <c r="F86" s="41">
        <f t="shared" si="17"/>
        <v>-2539355</v>
      </c>
      <c r="G86" s="40">
        <v>0</v>
      </c>
    </row>
    <row r="87" spans="1:7" ht="15.75" x14ac:dyDescent="0.25">
      <c r="A87" s="22">
        <v>79</v>
      </c>
      <c r="B87" s="42" t="s">
        <v>55</v>
      </c>
      <c r="C87" s="38" t="s">
        <v>137</v>
      </c>
      <c r="D87" s="39"/>
      <c r="E87" s="43">
        <v>150000</v>
      </c>
      <c r="F87" s="41">
        <f t="shared" si="17"/>
        <v>-150000</v>
      </c>
      <c r="G87" s="40">
        <v>0</v>
      </c>
    </row>
    <row r="88" spans="1:7" ht="15.75" x14ac:dyDescent="0.25">
      <c r="A88" s="22">
        <v>80</v>
      </c>
      <c r="B88" s="42" t="s">
        <v>55</v>
      </c>
      <c r="C88" s="38" t="s">
        <v>138</v>
      </c>
      <c r="D88" s="39"/>
      <c r="E88" s="43">
        <v>9775256</v>
      </c>
      <c r="F88" s="41">
        <f t="shared" si="17"/>
        <v>-6720016</v>
      </c>
      <c r="G88" s="40">
        <v>3055240</v>
      </c>
    </row>
    <row r="89" spans="1:7" ht="15.75" x14ac:dyDescent="0.25">
      <c r="A89" s="22">
        <v>81</v>
      </c>
      <c r="B89" s="42" t="s">
        <v>55</v>
      </c>
      <c r="C89" s="38" t="s">
        <v>139</v>
      </c>
      <c r="D89" s="39"/>
      <c r="E89" s="43">
        <v>2537000</v>
      </c>
      <c r="F89" s="41">
        <f t="shared" si="17"/>
        <v>-2537000</v>
      </c>
      <c r="G89" s="40">
        <v>0</v>
      </c>
    </row>
    <row r="90" spans="1:7" ht="15.75" x14ac:dyDescent="0.25">
      <c r="A90" s="22">
        <v>82</v>
      </c>
      <c r="B90" s="42" t="s">
        <v>55</v>
      </c>
      <c r="C90" s="38" t="s">
        <v>140</v>
      </c>
      <c r="D90" s="39"/>
      <c r="E90" s="43">
        <v>2000000</v>
      </c>
      <c r="F90" s="41">
        <f t="shared" si="17"/>
        <v>-2000000</v>
      </c>
      <c r="G90" s="40">
        <v>0</v>
      </c>
    </row>
    <row r="91" spans="1:7" ht="15.75" x14ac:dyDescent="0.25">
      <c r="A91" s="22">
        <v>83</v>
      </c>
      <c r="B91" s="42" t="s">
        <v>55</v>
      </c>
      <c r="C91" s="38" t="s">
        <v>141</v>
      </c>
      <c r="D91" s="39"/>
      <c r="E91" s="43">
        <v>2842260</v>
      </c>
      <c r="F91" s="41">
        <f t="shared" si="17"/>
        <v>-2842260</v>
      </c>
      <c r="G91" s="40">
        <v>0</v>
      </c>
    </row>
    <row r="92" spans="1:7" ht="15.75" x14ac:dyDescent="0.25">
      <c r="A92" s="22">
        <v>84</v>
      </c>
      <c r="B92" s="42" t="s">
        <v>55</v>
      </c>
      <c r="C92" s="38" t="s">
        <v>142</v>
      </c>
      <c r="D92" s="39"/>
      <c r="E92" s="43">
        <v>700000</v>
      </c>
      <c r="F92" s="41">
        <f t="shared" si="17"/>
        <v>-700000</v>
      </c>
      <c r="G92" s="40">
        <v>0</v>
      </c>
    </row>
    <row r="93" spans="1:7" ht="31.5" x14ac:dyDescent="0.25">
      <c r="A93" s="30">
        <v>85</v>
      </c>
      <c r="B93" s="31">
        <v>121</v>
      </c>
      <c r="C93" s="49" t="s">
        <v>143</v>
      </c>
      <c r="D93" s="33" t="s">
        <v>144</v>
      </c>
      <c r="E93" s="34">
        <f>E81+E85</f>
        <v>22943871</v>
      </c>
      <c r="F93" s="35">
        <f t="shared" ref="F93:G93" si="21">F81+F85</f>
        <v>-19888631</v>
      </c>
      <c r="G93" s="50">
        <f t="shared" si="21"/>
        <v>3055240</v>
      </c>
    </row>
    <row r="94" spans="1:7" ht="15.75" x14ac:dyDescent="0.25">
      <c r="A94" s="22">
        <v>86</v>
      </c>
      <c r="B94" s="23">
        <v>151</v>
      </c>
      <c r="C94" s="47" t="s">
        <v>145</v>
      </c>
      <c r="D94" s="25" t="s">
        <v>146</v>
      </c>
      <c r="E94" s="26">
        <v>0</v>
      </c>
      <c r="F94" s="20">
        <f t="shared" si="17"/>
        <v>1305328</v>
      </c>
      <c r="G94" s="48">
        <v>1305328</v>
      </c>
    </row>
    <row r="95" spans="1:7" ht="31.5" x14ac:dyDescent="0.25">
      <c r="A95" s="22">
        <v>87</v>
      </c>
      <c r="B95" s="23">
        <v>164</v>
      </c>
      <c r="C95" s="47" t="s">
        <v>147</v>
      </c>
      <c r="D95" s="25" t="s">
        <v>148</v>
      </c>
      <c r="E95" s="26">
        <v>0</v>
      </c>
      <c r="F95" s="20">
        <f t="shared" si="17"/>
        <v>200000</v>
      </c>
      <c r="G95" s="48">
        <v>200000</v>
      </c>
    </row>
    <row r="96" spans="1:7" ht="15.75" x14ac:dyDescent="0.25">
      <c r="A96" s="22">
        <v>88</v>
      </c>
      <c r="B96" s="23">
        <v>179</v>
      </c>
      <c r="C96" s="47" t="s">
        <v>149</v>
      </c>
      <c r="D96" s="25" t="s">
        <v>150</v>
      </c>
      <c r="E96" s="26">
        <v>20262104</v>
      </c>
      <c r="F96" s="20">
        <f t="shared" si="17"/>
        <v>-20262104</v>
      </c>
      <c r="G96" s="48">
        <v>0</v>
      </c>
    </row>
    <row r="97" spans="1:7" ht="15.75" x14ac:dyDescent="0.25">
      <c r="A97" s="22">
        <v>89</v>
      </c>
      <c r="B97" s="23">
        <v>190</v>
      </c>
      <c r="C97" s="51" t="s">
        <v>151</v>
      </c>
      <c r="D97" s="25" t="s">
        <v>152</v>
      </c>
      <c r="E97" s="26">
        <v>10614659</v>
      </c>
      <c r="F97" s="20">
        <f t="shared" si="17"/>
        <v>-10614659</v>
      </c>
      <c r="G97" s="52">
        <v>0</v>
      </c>
    </row>
    <row r="98" spans="1:7" ht="31.5" x14ac:dyDescent="0.25">
      <c r="A98" s="30">
        <v>90</v>
      </c>
      <c r="B98" s="31">
        <v>191</v>
      </c>
      <c r="C98" s="49" t="s">
        <v>153</v>
      </c>
      <c r="D98" s="33" t="s">
        <v>154</v>
      </c>
      <c r="E98" s="34">
        <f>E94+E95+E96+E97</f>
        <v>30876763</v>
      </c>
      <c r="F98" s="35">
        <f t="shared" ref="F98:G98" si="22">F94+F95+F96+F97</f>
        <v>-29371435</v>
      </c>
      <c r="G98" s="50">
        <f t="shared" si="22"/>
        <v>1505328</v>
      </c>
    </row>
    <row r="99" spans="1:7" ht="15.75" x14ac:dyDescent="0.25">
      <c r="A99" s="22">
        <v>91</v>
      </c>
      <c r="B99" s="23">
        <v>193</v>
      </c>
      <c r="C99" s="53" t="s">
        <v>155</v>
      </c>
      <c r="D99" s="25" t="s">
        <v>156</v>
      </c>
      <c r="E99" s="26">
        <v>10000000</v>
      </c>
      <c r="F99" s="20">
        <f t="shared" si="17"/>
        <v>-3392763</v>
      </c>
      <c r="G99" s="27">
        <v>6607237</v>
      </c>
    </row>
    <row r="100" spans="1:7" ht="15.75" x14ac:dyDescent="0.25">
      <c r="A100" s="22">
        <v>92</v>
      </c>
      <c r="B100" s="23">
        <v>195</v>
      </c>
      <c r="C100" s="53" t="s">
        <v>157</v>
      </c>
      <c r="D100" s="25" t="s">
        <v>158</v>
      </c>
      <c r="E100" s="26">
        <v>0</v>
      </c>
      <c r="F100" s="20">
        <f t="shared" si="17"/>
        <v>2654925</v>
      </c>
      <c r="G100" s="27">
        <v>2654925</v>
      </c>
    </row>
    <row r="101" spans="1:7" ht="15.75" x14ac:dyDescent="0.25">
      <c r="A101" s="22">
        <v>93</v>
      </c>
      <c r="B101" s="23">
        <v>196</v>
      </c>
      <c r="C101" s="53" t="s">
        <v>159</v>
      </c>
      <c r="D101" s="25" t="s">
        <v>160</v>
      </c>
      <c r="E101" s="26">
        <v>0</v>
      </c>
      <c r="F101" s="20">
        <f t="shared" si="17"/>
        <v>13727287</v>
      </c>
      <c r="G101" s="27">
        <v>13727287</v>
      </c>
    </row>
    <row r="102" spans="1:7" ht="15.75" x14ac:dyDescent="0.25">
      <c r="A102" s="22">
        <v>94</v>
      </c>
      <c r="B102" s="23">
        <v>199</v>
      </c>
      <c r="C102" s="24" t="s">
        <v>161</v>
      </c>
      <c r="D102" s="25" t="s">
        <v>162</v>
      </c>
      <c r="E102" s="26">
        <v>2700000</v>
      </c>
      <c r="F102" s="20">
        <f t="shared" si="17"/>
        <v>2328705</v>
      </c>
      <c r="G102" s="27">
        <v>5028705</v>
      </c>
    </row>
    <row r="103" spans="1:7" ht="15.75" x14ac:dyDescent="0.25">
      <c r="A103" s="22">
        <v>95</v>
      </c>
      <c r="B103" s="31">
        <v>200</v>
      </c>
      <c r="C103" s="54" t="s">
        <v>163</v>
      </c>
      <c r="D103" s="33" t="s">
        <v>164</v>
      </c>
      <c r="E103" s="34">
        <f>SUM(E99:E102)</f>
        <v>12700000</v>
      </c>
      <c r="F103" s="35">
        <f t="shared" ref="F103:G103" si="23">SUM(F99:F102)</f>
        <v>15318154</v>
      </c>
      <c r="G103" s="55">
        <f t="shared" si="23"/>
        <v>28018154</v>
      </c>
    </row>
    <row r="104" spans="1:7" ht="15.75" x14ac:dyDescent="0.25">
      <c r="A104" s="22">
        <v>96</v>
      </c>
      <c r="B104" s="23">
        <v>201</v>
      </c>
      <c r="C104" s="47" t="s">
        <v>165</v>
      </c>
      <c r="D104" s="25" t="s">
        <v>166</v>
      </c>
      <c r="E104" s="26">
        <v>132577316</v>
      </c>
      <c r="F104" s="20">
        <f t="shared" si="17"/>
        <v>-111808810</v>
      </c>
      <c r="G104" s="48">
        <v>20768506</v>
      </c>
    </row>
    <row r="105" spans="1:7" ht="15.75" x14ac:dyDescent="0.25">
      <c r="A105" s="22">
        <v>97</v>
      </c>
      <c r="B105" s="23">
        <v>204</v>
      </c>
      <c r="C105" s="47" t="s">
        <v>167</v>
      </c>
      <c r="D105" s="25" t="s">
        <v>168</v>
      </c>
      <c r="E105" s="26">
        <v>0</v>
      </c>
      <c r="F105" s="20">
        <f t="shared" si="17"/>
        <v>5499497</v>
      </c>
      <c r="G105" s="48">
        <v>5499497</v>
      </c>
    </row>
    <row r="106" spans="1:7" ht="15.75" x14ac:dyDescent="0.25">
      <c r="A106" s="30">
        <v>98</v>
      </c>
      <c r="B106" s="31">
        <v>205</v>
      </c>
      <c r="C106" s="49" t="s">
        <v>169</v>
      </c>
      <c r="D106" s="33" t="s">
        <v>170</v>
      </c>
      <c r="E106" s="34">
        <f>SUM(E104:E105)</f>
        <v>132577316</v>
      </c>
      <c r="F106" s="35">
        <f t="shared" ref="F106:G106" si="24">SUM(F104:F105)</f>
        <v>-106309313</v>
      </c>
      <c r="G106" s="50">
        <f t="shared" si="24"/>
        <v>26268003</v>
      </c>
    </row>
    <row r="107" spans="1:7" ht="15.75" x14ac:dyDescent="0.25">
      <c r="A107" s="22">
        <v>99</v>
      </c>
      <c r="B107" s="23">
        <v>254</v>
      </c>
      <c r="C107" s="47" t="s">
        <v>171</v>
      </c>
      <c r="D107" s="25" t="s">
        <v>172</v>
      </c>
      <c r="E107" s="26">
        <v>500000</v>
      </c>
      <c r="F107" s="20">
        <f t="shared" si="17"/>
        <v>-500000</v>
      </c>
      <c r="G107" s="48">
        <v>0</v>
      </c>
    </row>
    <row r="108" spans="1:7" ht="32.25" thickBot="1" x14ac:dyDescent="0.3">
      <c r="A108" s="56">
        <v>100</v>
      </c>
      <c r="B108" s="44">
        <v>267</v>
      </c>
      <c r="C108" s="57" t="s">
        <v>173</v>
      </c>
      <c r="D108" s="46" t="s">
        <v>174</v>
      </c>
      <c r="E108" s="58">
        <f>SUM(E107)</f>
        <v>500000</v>
      </c>
      <c r="F108" s="59">
        <f t="shared" ref="F108:G108" si="25">SUM(F107)</f>
        <v>-500000</v>
      </c>
      <c r="G108" s="60">
        <f t="shared" si="25"/>
        <v>0</v>
      </c>
    </row>
    <row r="109" spans="1:7" ht="16.5" thickBot="1" x14ac:dyDescent="0.3">
      <c r="A109" s="61">
        <v>101</v>
      </c>
      <c r="B109" s="62">
        <v>268</v>
      </c>
      <c r="C109" s="63" t="s">
        <v>175</v>
      </c>
      <c r="D109" s="64" t="s">
        <v>176</v>
      </c>
      <c r="E109" s="65">
        <f>E20+E21+E80+E93+E98+E103+E106+E108</f>
        <v>367277934</v>
      </c>
      <c r="F109" s="66">
        <f>F20+F21+F80+F93+F98+F103+F106+F108</f>
        <v>59316244</v>
      </c>
      <c r="G109" s="67">
        <f>G20+G21+G80+G93+G98+G103+G106+G108</f>
        <v>426594178</v>
      </c>
    </row>
  </sheetData>
  <mergeCells count="10">
    <mergeCell ref="A1:G1"/>
    <mergeCell ref="A2:G2"/>
    <mergeCell ref="A3:G3"/>
    <mergeCell ref="A6:A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"/>
  <sheetViews>
    <sheetView tabSelected="1" workbookViewId="0">
      <selection sqref="A1:G1"/>
    </sheetView>
  </sheetViews>
  <sheetFormatPr defaultRowHeight="15" x14ac:dyDescent="0.25"/>
  <cols>
    <col min="1" max="1" width="9.28515625" bestFit="1" customWidth="1"/>
    <col min="2" max="2" width="12" customWidth="1"/>
    <col min="3" max="3" width="69.7109375" customWidth="1"/>
    <col min="4" max="4" width="7.42578125" customWidth="1"/>
    <col min="5" max="5" width="14.140625" bestFit="1" customWidth="1"/>
    <col min="6" max="6" width="14.85546875" bestFit="1" customWidth="1"/>
    <col min="7" max="7" width="15.5703125" customWidth="1"/>
  </cols>
  <sheetData>
    <row r="1" spans="1:7" ht="15.75" x14ac:dyDescent="0.25">
      <c r="A1" s="112" t="s">
        <v>269</v>
      </c>
      <c r="B1" s="112"/>
      <c r="C1" s="112"/>
      <c r="D1" s="112"/>
      <c r="E1" s="112"/>
      <c r="F1" s="112"/>
      <c r="G1" s="112"/>
    </row>
    <row r="2" spans="1:7" ht="15.75" x14ac:dyDescent="0.25">
      <c r="A2" s="113" t="s">
        <v>0</v>
      </c>
      <c r="B2" s="113"/>
      <c r="C2" s="113"/>
      <c r="D2" s="113"/>
      <c r="E2" s="113"/>
      <c r="F2" s="113"/>
      <c r="G2" s="113"/>
    </row>
    <row r="3" spans="1:7" ht="15.75" x14ac:dyDescent="0.25">
      <c r="A3" s="113" t="s">
        <v>177</v>
      </c>
      <c r="B3" s="113"/>
      <c r="C3" s="113"/>
      <c r="D3" s="113"/>
      <c r="E3" s="113"/>
      <c r="F3" s="113"/>
      <c r="G3" s="113"/>
    </row>
    <row r="4" spans="1:7" ht="15.75" x14ac:dyDescent="0.25">
      <c r="A4" s="4"/>
      <c r="B4" s="2"/>
      <c r="C4" s="1"/>
      <c r="D4" s="1"/>
      <c r="E4" s="1"/>
      <c r="F4" s="3"/>
      <c r="G4" s="1"/>
    </row>
    <row r="5" spans="1:7" ht="16.5" thickBot="1" x14ac:dyDescent="0.3">
      <c r="A5" s="4"/>
      <c r="B5" s="4"/>
      <c r="C5" s="5"/>
      <c r="D5" s="5"/>
      <c r="E5" s="6"/>
      <c r="F5" s="6"/>
      <c r="G5" s="7" t="s">
        <v>2</v>
      </c>
    </row>
    <row r="6" spans="1:7" x14ac:dyDescent="0.25">
      <c r="A6" s="114" t="s">
        <v>3</v>
      </c>
      <c r="B6" s="116" t="s">
        <v>4</v>
      </c>
      <c r="C6" s="118" t="s">
        <v>5</v>
      </c>
      <c r="D6" s="120" t="s">
        <v>6</v>
      </c>
      <c r="E6" s="122" t="s">
        <v>7</v>
      </c>
      <c r="F6" s="124" t="s">
        <v>8</v>
      </c>
      <c r="G6" s="126" t="s">
        <v>9</v>
      </c>
    </row>
    <row r="7" spans="1:7" ht="15.75" thickBot="1" x14ac:dyDescent="0.3">
      <c r="A7" s="115"/>
      <c r="B7" s="117"/>
      <c r="C7" s="119"/>
      <c r="D7" s="121"/>
      <c r="E7" s="123"/>
      <c r="F7" s="125"/>
      <c r="G7" s="127"/>
    </row>
    <row r="8" spans="1:7" ht="16.5" thickBot="1" x14ac:dyDescent="0.3">
      <c r="A8" s="68" t="s">
        <v>10</v>
      </c>
      <c r="B8" s="69" t="s">
        <v>11</v>
      </c>
      <c r="C8" s="70" t="s">
        <v>12</v>
      </c>
      <c r="D8" s="71" t="s">
        <v>13</v>
      </c>
      <c r="E8" s="72" t="s">
        <v>14</v>
      </c>
      <c r="F8" s="73" t="s">
        <v>15</v>
      </c>
      <c r="G8" s="74" t="s">
        <v>16</v>
      </c>
    </row>
    <row r="9" spans="1:7" ht="15.75" x14ac:dyDescent="0.25">
      <c r="A9" s="75">
        <v>1</v>
      </c>
      <c r="B9" s="76" t="s">
        <v>17</v>
      </c>
      <c r="C9" s="77" t="s">
        <v>178</v>
      </c>
      <c r="D9" s="78" t="s">
        <v>179</v>
      </c>
      <c r="E9" s="79">
        <v>44810732</v>
      </c>
      <c r="F9" s="80">
        <f>G9-E9</f>
        <v>0</v>
      </c>
      <c r="G9" s="111">
        <v>44810732</v>
      </c>
    </row>
    <row r="10" spans="1:7" ht="15.75" x14ac:dyDescent="0.25">
      <c r="A10" s="22">
        <v>2</v>
      </c>
      <c r="B10" s="81" t="s">
        <v>180</v>
      </c>
      <c r="C10" s="82" t="s">
        <v>181</v>
      </c>
      <c r="D10" s="83" t="s">
        <v>182</v>
      </c>
      <c r="E10" s="84">
        <v>106569910</v>
      </c>
      <c r="F10" s="85">
        <f t="shared" ref="F10:F60" si="0">G10-E10</f>
        <v>0</v>
      </c>
      <c r="G10" s="87">
        <v>106569910</v>
      </c>
    </row>
    <row r="11" spans="1:7" ht="31.5" x14ac:dyDescent="0.25">
      <c r="A11" s="22">
        <v>3</v>
      </c>
      <c r="B11" s="81" t="s">
        <v>20</v>
      </c>
      <c r="C11" s="82" t="s">
        <v>183</v>
      </c>
      <c r="D11" s="83" t="s">
        <v>184</v>
      </c>
      <c r="E11" s="84">
        <v>51597918</v>
      </c>
      <c r="F11" s="85">
        <f t="shared" si="0"/>
        <v>0</v>
      </c>
      <c r="G11" s="87">
        <v>51597918</v>
      </c>
    </row>
    <row r="12" spans="1:7" ht="15.75" x14ac:dyDescent="0.25">
      <c r="A12" s="22">
        <v>4</v>
      </c>
      <c r="B12" s="81" t="s">
        <v>185</v>
      </c>
      <c r="C12" s="82" t="s">
        <v>186</v>
      </c>
      <c r="D12" s="83" t="s">
        <v>187</v>
      </c>
      <c r="E12" s="84">
        <v>4088040</v>
      </c>
      <c r="F12" s="85">
        <f t="shared" si="0"/>
        <v>0</v>
      </c>
      <c r="G12" s="87">
        <v>4088040</v>
      </c>
    </row>
    <row r="13" spans="1:7" ht="15.75" x14ac:dyDescent="0.25">
      <c r="A13" s="22">
        <v>5</v>
      </c>
      <c r="B13" s="81" t="s">
        <v>188</v>
      </c>
      <c r="C13" s="82" t="s">
        <v>189</v>
      </c>
      <c r="D13" s="83" t="s">
        <v>190</v>
      </c>
      <c r="E13" s="84"/>
      <c r="F13" s="85">
        <f t="shared" si="0"/>
        <v>0</v>
      </c>
      <c r="G13" s="87">
        <v>0</v>
      </c>
    </row>
    <row r="14" spans="1:7" ht="15.75" x14ac:dyDescent="0.25">
      <c r="A14" s="30">
        <v>6</v>
      </c>
      <c r="B14" s="88" t="s">
        <v>23</v>
      </c>
      <c r="C14" s="89" t="s">
        <v>191</v>
      </c>
      <c r="D14" s="90" t="s">
        <v>192</v>
      </c>
      <c r="E14" s="91">
        <f>SUM(E9:E13)</f>
        <v>207066600</v>
      </c>
      <c r="F14" s="92">
        <f t="shared" ref="F14:G14" si="1">SUM(F9:F13)</f>
        <v>0</v>
      </c>
      <c r="G14" s="86">
        <f t="shared" si="1"/>
        <v>207066600</v>
      </c>
    </row>
    <row r="15" spans="1:7" ht="31.5" x14ac:dyDescent="0.25">
      <c r="A15" s="30">
        <v>7</v>
      </c>
      <c r="B15" s="88">
        <v>32</v>
      </c>
      <c r="C15" s="89" t="s">
        <v>193</v>
      </c>
      <c r="D15" s="90" t="s">
        <v>194</v>
      </c>
      <c r="E15" s="91">
        <f>SUM(E16:E20)</f>
        <v>49616232.810613737</v>
      </c>
      <c r="F15" s="92">
        <f t="shared" ref="F15:G15" si="2">SUM(F16:F20)</f>
        <v>37414494.189386263</v>
      </c>
      <c r="G15" s="86">
        <f t="shared" si="2"/>
        <v>87030727</v>
      </c>
    </row>
    <row r="16" spans="1:7" ht="15.75" x14ac:dyDescent="0.25">
      <c r="A16" s="30"/>
      <c r="B16" s="93" t="s">
        <v>55</v>
      </c>
      <c r="C16" s="94" t="s">
        <v>266</v>
      </c>
      <c r="D16" s="90"/>
      <c r="E16" s="96">
        <v>8100000</v>
      </c>
      <c r="F16" s="97">
        <f t="shared" si="0"/>
        <v>0</v>
      </c>
      <c r="G16" s="98">
        <v>8100000</v>
      </c>
    </row>
    <row r="17" spans="1:7" ht="15.75" x14ac:dyDescent="0.25">
      <c r="A17" s="22">
        <v>8</v>
      </c>
      <c r="B17" s="93" t="s">
        <v>55</v>
      </c>
      <c r="C17" s="94" t="s">
        <v>195</v>
      </c>
      <c r="D17" s="95"/>
      <c r="E17" s="96">
        <v>12254200</v>
      </c>
      <c r="F17" s="97">
        <f t="shared" si="0"/>
        <v>0</v>
      </c>
      <c r="G17" s="98">
        <v>12254200</v>
      </c>
    </row>
    <row r="18" spans="1:7" ht="15.75" x14ac:dyDescent="0.25">
      <c r="A18" s="22">
        <v>9</v>
      </c>
      <c r="B18" s="93" t="s">
        <v>55</v>
      </c>
      <c r="C18" s="94" t="s">
        <v>196</v>
      </c>
      <c r="D18" s="95"/>
      <c r="E18" s="96">
        <v>2000000</v>
      </c>
      <c r="F18" s="97">
        <f t="shared" si="0"/>
        <v>0</v>
      </c>
      <c r="G18" s="98">
        <v>2000000</v>
      </c>
    </row>
    <row r="19" spans="1:7" ht="15.75" x14ac:dyDescent="0.25">
      <c r="A19" s="22">
        <v>10</v>
      </c>
      <c r="B19" s="93" t="s">
        <v>55</v>
      </c>
      <c r="C19" s="94" t="s">
        <v>197</v>
      </c>
      <c r="D19" s="95"/>
      <c r="E19" s="96">
        <v>18038662</v>
      </c>
      <c r="F19" s="97">
        <f t="shared" si="0"/>
        <v>37414494</v>
      </c>
      <c r="G19" s="98">
        <v>55453156</v>
      </c>
    </row>
    <row r="20" spans="1:7" ht="15.75" x14ac:dyDescent="0.25">
      <c r="A20" s="22">
        <v>11</v>
      </c>
      <c r="B20" s="93" t="s">
        <v>55</v>
      </c>
      <c r="C20" s="94" t="s">
        <v>198</v>
      </c>
      <c r="D20" s="95"/>
      <c r="E20" s="96">
        <v>9223370.8106137328</v>
      </c>
      <c r="F20" s="97">
        <f t="shared" si="0"/>
        <v>0.1893862672150135</v>
      </c>
      <c r="G20" s="98">
        <v>9223371</v>
      </c>
    </row>
    <row r="21" spans="1:7" ht="31.5" x14ac:dyDescent="0.25">
      <c r="A21" s="30">
        <v>12</v>
      </c>
      <c r="B21" s="88">
        <v>43</v>
      </c>
      <c r="C21" s="89" t="s">
        <v>199</v>
      </c>
      <c r="D21" s="90" t="s">
        <v>200</v>
      </c>
      <c r="E21" s="91">
        <f>E14+E15</f>
        <v>256682832.81061375</v>
      </c>
      <c r="F21" s="92">
        <f t="shared" ref="F21:G21" si="3">F14+F15</f>
        <v>37414494.189386263</v>
      </c>
      <c r="G21" s="86">
        <f t="shared" si="3"/>
        <v>294097327</v>
      </c>
    </row>
    <row r="22" spans="1:7" ht="31.5" x14ac:dyDescent="0.25">
      <c r="A22" s="30">
        <v>13</v>
      </c>
      <c r="B22" s="88">
        <v>68</v>
      </c>
      <c r="C22" s="89" t="s">
        <v>201</v>
      </c>
      <c r="D22" s="90" t="s">
        <v>202</v>
      </c>
      <c r="E22" s="91">
        <f>SUM(E23:E24)</f>
        <v>346646</v>
      </c>
      <c r="F22" s="92">
        <f t="shared" ref="F22:G22" si="4">SUM(F23:F24)</f>
        <v>0</v>
      </c>
      <c r="G22" s="86">
        <f t="shared" si="4"/>
        <v>346646</v>
      </c>
    </row>
    <row r="23" spans="1:7" ht="15.75" x14ac:dyDescent="0.25">
      <c r="A23" s="22">
        <v>14</v>
      </c>
      <c r="B23" s="93" t="s">
        <v>55</v>
      </c>
      <c r="C23" s="94" t="s">
        <v>203</v>
      </c>
      <c r="D23" s="95"/>
      <c r="E23" s="96">
        <v>346646</v>
      </c>
      <c r="F23" s="97">
        <f t="shared" si="0"/>
        <v>0</v>
      </c>
      <c r="G23" s="98">
        <v>346646</v>
      </c>
    </row>
    <row r="24" spans="1:7" ht="15.75" x14ac:dyDescent="0.25">
      <c r="A24" s="22">
        <v>15</v>
      </c>
      <c r="B24" s="93" t="s">
        <v>55</v>
      </c>
      <c r="C24" s="94" t="s">
        <v>204</v>
      </c>
      <c r="D24" s="95"/>
      <c r="E24" s="96">
        <v>0</v>
      </c>
      <c r="F24" s="97">
        <f t="shared" si="0"/>
        <v>0</v>
      </c>
      <c r="G24" s="98">
        <v>0</v>
      </c>
    </row>
    <row r="25" spans="1:7" ht="31.5" x14ac:dyDescent="0.25">
      <c r="A25" s="30">
        <v>16</v>
      </c>
      <c r="B25" s="88">
        <v>79</v>
      </c>
      <c r="C25" s="89" t="s">
        <v>205</v>
      </c>
      <c r="D25" s="90" t="s">
        <v>206</v>
      </c>
      <c r="E25" s="91">
        <f>E22</f>
        <v>346646</v>
      </c>
      <c r="F25" s="92">
        <f t="shared" ref="F25:G25" si="5">F22</f>
        <v>0</v>
      </c>
      <c r="G25" s="86">
        <f t="shared" si="5"/>
        <v>346646</v>
      </c>
    </row>
    <row r="26" spans="1:7" ht="15.75" x14ac:dyDescent="0.25">
      <c r="A26" s="30">
        <v>17</v>
      </c>
      <c r="B26" s="88">
        <v>109</v>
      </c>
      <c r="C26" s="89" t="s">
        <v>207</v>
      </c>
      <c r="D26" s="90" t="s">
        <v>208</v>
      </c>
      <c r="E26" s="91">
        <f>SUM(E27:E28)</f>
        <v>11000000</v>
      </c>
      <c r="F26" s="92">
        <f t="shared" ref="F26:G26" si="6">SUM(F27:F28)</f>
        <v>24000000</v>
      </c>
      <c r="G26" s="86">
        <f t="shared" si="6"/>
        <v>35000000</v>
      </c>
    </row>
    <row r="27" spans="1:7" ht="15.75" x14ac:dyDescent="0.25">
      <c r="A27" s="22">
        <v>18</v>
      </c>
      <c r="B27" s="99">
        <v>110</v>
      </c>
      <c r="C27" s="94" t="s">
        <v>209</v>
      </c>
      <c r="D27" s="95"/>
      <c r="E27" s="96">
        <v>11000000</v>
      </c>
      <c r="F27" s="97">
        <f t="shared" si="0"/>
        <v>24000000</v>
      </c>
      <c r="G27" s="98">
        <v>35000000</v>
      </c>
    </row>
    <row r="28" spans="1:7" ht="15.75" x14ac:dyDescent="0.25">
      <c r="A28" s="22">
        <v>19</v>
      </c>
      <c r="B28" s="99">
        <v>112</v>
      </c>
      <c r="C28" s="94" t="s">
        <v>210</v>
      </c>
      <c r="D28" s="95"/>
      <c r="E28" s="96">
        <v>0</v>
      </c>
      <c r="F28" s="97">
        <f t="shared" si="0"/>
        <v>0</v>
      </c>
      <c r="G28" s="98">
        <v>0</v>
      </c>
    </row>
    <row r="29" spans="1:7" ht="15.75" x14ac:dyDescent="0.25">
      <c r="A29" s="22">
        <v>20</v>
      </c>
      <c r="B29" s="81">
        <v>117</v>
      </c>
      <c r="C29" s="82" t="s">
        <v>211</v>
      </c>
      <c r="D29" s="83" t="s">
        <v>212</v>
      </c>
      <c r="E29" s="84">
        <f>SUM(E30)</f>
        <v>160000000</v>
      </c>
      <c r="F29" s="85">
        <f t="shared" ref="F29:G29" si="7">SUM(F30)</f>
        <v>13000000</v>
      </c>
      <c r="G29" s="87">
        <f t="shared" si="7"/>
        <v>173000000</v>
      </c>
    </row>
    <row r="30" spans="1:7" ht="31.5" x14ac:dyDescent="0.25">
      <c r="A30" s="22">
        <v>21</v>
      </c>
      <c r="B30" s="99">
        <v>124</v>
      </c>
      <c r="C30" s="94" t="s">
        <v>213</v>
      </c>
      <c r="D30" s="95"/>
      <c r="E30" s="96">
        <v>160000000</v>
      </c>
      <c r="F30" s="97">
        <f t="shared" si="0"/>
        <v>13000000</v>
      </c>
      <c r="G30" s="98">
        <v>173000000</v>
      </c>
    </row>
    <row r="31" spans="1:7" ht="15.75" x14ac:dyDescent="0.25">
      <c r="A31" s="22">
        <v>22</v>
      </c>
      <c r="B31" s="81">
        <v>145</v>
      </c>
      <c r="C31" s="82" t="s">
        <v>214</v>
      </c>
      <c r="D31" s="83" t="s">
        <v>215</v>
      </c>
      <c r="E31" s="84">
        <f>SUM(E32)</f>
        <v>4000000</v>
      </c>
      <c r="F31" s="85">
        <f t="shared" ref="F31:G31" si="8">SUM(F32)</f>
        <v>3600000</v>
      </c>
      <c r="G31" s="87">
        <f t="shared" si="8"/>
        <v>7600000</v>
      </c>
    </row>
    <row r="32" spans="1:7" ht="15.75" x14ac:dyDescent="0.25">
      <c r="A32" s="22">
        <v>23</v>
      </c>
      <c r="B32" s="99">
        <v>147</v>
      </c>
      <c r="C32" s="94" t="s">
        <v>216</v>
      </c>
      <c r="D32" s="95"/>
      <c r="E32" s="96">
        <v>4000000</v>
      </c>
      <c r="F32" s="97">
        <f t="shared" si="0"/>
        <v>3600000</v>
      </c>
      <c r="G32" s="98">
        <v>7600000</v>
      </c>
    </row>
    <row r="33" spans="1:7" ht="15.75" x14ac:dyDescent="0.25">
      <c r="A33" s="22">
        <v>24</v>
      </c>
      <c r="B33" s="81">
        <v>150</v>
      </c>
      <c r="C33" s="82" t="s">
        <v>217</v>
      </c>
      <c r="D33" s="83" t="s">
        <v>218</v>
      </c>
      <c r="E33" s="84">
        <f>SUM(E34)</f>
        <v>80000</v>
      </c>
      <c r="F33" s="85">
        <f t="shared" ref="F33" si="9">SUM(F34)</f>
        <v>-80000</v>
      </c>
      <c r="G33" s="87">
        <v>384000</v>
      </c>
    </row>
    <row r="34" spans="1:7" ht="15.75" x14ac:dyDescent="0.25">
      <c r="A34" s="22"/>
      <c r="B34" s="93" t="s">
        <v>55</v>
      </c>
      <c r="C34" s="94" t="s">
        <v>267</v>
      </c>
      <c r="D34" s="110"/>
      <c r="E34" s="96">
        <v>80000</v>
      </c>
      <c r="F34" s="97">
        <f t="shared" si="0"/>
        <v>-80000</v>
      </c>
      <c r="G34" s="98"/>
    </row>
    <row r="35" spans="1:7" ht="15.75" x14ac:dyDescent="0.25">
      <c r="A35" s="30">
        <v>25</v>
      </c>
      <c r="B35" s="88">
        <v>168</v>
      </c>
      <c r="C35" s="89" t="s">
        <v>219</v>
      </c>
      <c r="D35" s="90" t="s">
        <v>220</v>
      </c>
      <c r="E35" s="91">
        <f>E29+E31+E33</f>
        <v>164080000</v>
      </c>
      <c r="F35" s="92">
        <f t="shared" ref="F35:G35" si="10">F29+F31+F33</f>
        <v>16520000</v>
      </c>
      <c r="G35" s="86">
        <f t="shared" si="10"/>
        <v>180984000</v>
      </c>
    </row>
    <row r="36" spans="1:7" ht="15.75" x14ac:dyDescent="0.25">
      <c r="A36" s="30">
        <v>26</v>
      </c>
      <c r="B36" s="88">
        <v>169</v>
      </c>
      <c r="C36" s="89" t="s">
        <v>221</v>
      </c>
      <c r="D36" s="90" t="s">
        <v>222</v>
      </c>
      <c r="E36" s="91">
        <v>1500000</v>
      </c>
      <c r="F36" s="92">
        <f t="shared" si="0"/>
        <v>7300000</v>
      </c>
      <c r="G36" s="86">
        <v>8800000</v>
      </c>
    </row>
    <row r="37" spans="1:7" ht="15.75" x14ac:dyDescent="0.25">
      <c r="A37" s="22">
        <v>27</v>
      </c>
      <c r="B37" s="99">
        <v>172</v>
      </c>
      <c r="C37" s="94" t="s">
        <v>223</v>
      </c>
      <c r="D37" s="95"/>
      <c r="E37" s="96">
        <v>0</v>
      </c>
      <c r="F37" s="97">
        <f t="shared" si="0"/>
        <v>30000</v>
      </c>
      <c r="G37" s="98">
        <v>30000</v>
      </c>
    </row>
    <row r="38" spans="1:7" ht="47.25" x14ac:dyDescent="0.25">
      <c r="A38" s="22">
        <v>28</v>
      </c>
      <c r="B38" s="99">
        <v>180</v>
      </c>
      <c r="C38" s="94" t="s">
        <v>224</v>
      </c>
      <c r="D38" s="95"/>
      <c r="E38" s="96">
        <v>0</v>
      </c>
      <c r="F38" s="97">
        <f t="shared" si="0"/>
        <v>35000</v>
      </c>
      <c r="G38" s="98">
        <v>35000</v>
      </c>
    </row>
    <row r="39" spans="1:7" ht="15.75" x14ac:dyDescent="0.25">
      <c r="A39" s="22">
        <v>29</v>
      </c>
      <c r="B39" s="99">
        <v>184</v>
      </c>
      <c r="C39" s="94" t="s">
        <v>225</v>
      </c>
      <c r="D39" s="95"/>
      <c r="E39" s="96">
        <v>0</v>
      </c>
      <c r="F39" s="97">
        <f t="shared" si="0"/>
        <v>75000</v>
      </c>
      <c r="G39" s="98">
        <v>75000</v>
      </c>
    </row>
    <row r="40" spans="1:7" ht="15.75" x14ac:dyDescent="0.25">
      <c r="A40" s="30">
        <v>30</v>
      </c>
      <c r="B40" s="88">
        <v>185</v>
      </c>
      <c r="C40" s="89" t="s">
        <v>226</v>
      </c>
      <c r="D40" s="90" t="s">
        <v>227</v>
      </c>
      <c r="E40" s="91">
        <f>E26+E35+E36</f>
        <v>176580000</v>
      </c>
      <c r="F40" s="92">
        <f t="shared" ref="F40:G40" si="11">F26+F35+F36</f>
        <v>47820000</v>
      </c>
      <c r="G40" s="86">
        <f t="shared" si="11"/>
        <v>224784000</v>
      </c>
    </row>
    <row r="41" spans="1:7" ht="15.75" x14ac:dyDescent="0.25">
      <c r="A41" s="22">
        <v>31</v>
      </c>
      <c r="B41" s="81">
        <v>186</v>
      </c>
      <c r="C41" s="100" t="s">
        <v>228</v>
      </c>
      <c r="D41" s="83" t="s">
        <v>229</v>
      </c>
      <c r="E41" s="84">
        <v>1200000</v>
      </c>
      <c r="F41" s="85">
        <f t="shared" si="0"/>
        <v>0</v>
      </c>
      <c r="G41" s="87">
        <v>1200000</v>
      </c>
    </row>
    <row r="42" spans="1:7" ht="15.75" x14ac:dyDescent="0.25">
      <c r="A42" s="22">
        <v>32</v>
      </c>
      <c r="B42" s="81">
        <v>187</v>
      </c>
      <c r="C42" s="100" t="s">
        <v>230</v>
      </c>
      <c r="D42" s="83" t="s">
        <v>231</v>
      </c>
      <c r="E42" s="84">
        <f>SUM(E43:E47)</f>
        <v>24100000</v>
      </c>
      <c r="F42" s="85">
        <f t="shared" ref="F42:G42" si="12">SUM(F43:F47)</f>
        <v>-22400000</v>
      </c>
      <c r="G42" s="87">
        <f t="shared" si="12"/>
        <v>1700000</v>
      </c>
    </row>
    <row r="43" spans="1:7" ht="15.75" x14ac:dyDescent="0.25">
      <c r="A43" s="22">
        <v>33</v>
      </c>
      <c r="B43" s="93" t="s">
        <v>55</v>
      </c>
      <c r="C43" s="94" t="s">
        <v>232</v>
      </c>
      <c r="D43" s="95"/>
      <c r="E43" s="96">
        <v>3000000</v>
      </c>
      <c r="F43" s="97">
        <f t="shared" si="0"/>
        <v>-3000000</v>
      </c>
      <c r="G43" s="98">
        <v>0</v>
      </c>
    </row>
    <row r="44" spans="1:7" ht="15.75" x14ac:dyDescent="0.25">
      <c r="A44" s="22">
        <v>34</v>
      </c>
      <c r="B44" s="93" t="s">
        <v>55</v>
      </c>
      <c r="C44" s="94" t="s">
        <v>233</v>
      </c>
      <c r="D44" s="95"/>
      <c r="E44" s="96">
        <v>10500000</v>
      </c>
      <c r="F44" s="97">
        <f t="shared" si="0"/>
        <v>-10500000</v>
      </c>
      <c r="G44" s="98">
        <v>0</v>
      </c>
    </row>
    <row r="45" spans="1:7" ht="15.75" x14ac:dyDescent="0.25">
      <c r="A45" s="22">
        <v>35</v>
      </c>
      <c r="B45" s="93" t="s">
        <v>55</v>
      </c>
      <c r="C45" s="94" t="s">
        <v>234</v>
      </c>
      <c r="D45" s="95"/>
      <c r="E45" s="96">
        <v>2000000</v>
      </c>
      <c r="F45" s="97">
        <f t="shared" si="0"/>
        <v>-2000000</v>
      </c>
      <c r="G45" s="98">
        <v>0</v>
      </c>
    </row>
    <row r="46" spans="1:7" ht="15.75" x14ac:dyDescent="0.25">
      <c r="A46" s="22">
        <v>36</v>
      </c>
      <c r="B46" s="93" t="s">
        <v>55</v>
      </c>
      <c r="C46" s="94" t="s">
        <v>235</v>
      </c>
      <c r="D46" s="95"/>
      <c r="E46" s="96">
        <v>600000</v>
      </c>
      <c r="F46" s="97">
        <f t="shared" si="0"/>
        <v>-600000</v>
      </c>
      <c r="G46" s="98">
        <v>0</v>
      </c>
    </row>
    <row r="47" spans="1:7" ht="15.75" x14ac:dyDescent="0.25">
      <c r="A47" s="22">
        <v>37</v>
      </c>
      <c r="B47" s="93" t="s">
        <v>55</v>
      </c>
      <c r="C47" s="94" t="s">
        <v>236</v>
      </c>
      <c r="D47" s="95"/>
      <c r="E47" s="96">
        <v>8000000</v>
      </c>
      <c r="F47" s="97">
        <f t="shared" si="0"/>
        <v>-6300000</v>
      </c>
      <c r="G47" s="98">
        <v>1700000</v>
      </c>
    </row>
    <row r="48" spans="1:7" ht="15.75" x14ac:dyDescent="0.25">
      <c r="A48" s="22">
        <v>38</v>
      </c>
      <c r="B48" s="81">
        <v>190</v>
      </c>
      <c r="C48" s="100" t="s">
        <v>237</v>
      </c>
      <c r="D48" s="83" t="s">
        <v>238</v>
      </c>
      <c r="E48" s="84">
        <f>SUM(E49)</f>
        <v>200000</v>
      </c>
      <c r="F48" s="85">
        <f t="shared" ref="F48:G48" si="13">SUM(F49)</f>
        <v>235000</v>
      </c>
      <c r="G48" s="87">
        <f t="shared" si="13"/>
        <v>435000</v>
      </c>
    </row>
    <row r="49" spans="1:7" ht="15.75" x14ac:dyDescent="0.25">
      <c r="A49" s="22">
        <v>39</v>
      </c>
      <c r="B49" s="93" t="s">
        <v>55</v>
      </c>
      <c r="C49" s="94" t="s">
        <v>239</v>
      </c>
      <c r="D49" s="95"/>
      <c r="E49" s="96">
        <v>200000</v>
      </c>
      <c r="F49" s="97">
        <f t="shared" si="0"/>
        <v>235000</v>
      </c>
      <c r="G49" s="98">
        <v>435000</v>
      </c>
    </row>
    <row r="50" spans="1:7" ht="15.75" x14ac:dyDescent="0.25">
      <c r="A50" s="22">
        <v>40</v>
      </c>
      <c r="B50" s="81">
        <v>199</v>
      </c>
      <c r="C50" s="100" t="s">
        <v>240</v>
      </c>
      <c r="D50" s="83" t="s">
        <v>241</v>
      </c>
      <c r="E50" s="84">
        <v>2500000</v>
      </c>
      <c r="F50" s="85">
        <f t="shared" si="0"/>
        <v>0</v>
      </c>
      <c r="G50" s="87">
        <v>2500000</v>
      </c>
    </row>
    <row r="51" spans="1:7" ht="15.75" x14ac:dyDescent="0.25">
      <c r="A51" s="22">
        <v>41</v>
      </c>
      <c r="B51" s="81">
        <v>200</v>
      </c>
      <c r="C51" s="100" t="s">
        <v>242</v>
      </c>
      <c r="D51" s="83" t="s">
        <v>243</v>
      </c>
      <c r="E51" s="84">
        <v>4735000</v>
      </c>
      <c r="F51" s="85">
        <f t="shared" si="0"/>
        <v>-4315000</v>
      </c>
      <c r="G51" s="87">
        <v>420000</v>
      </c>
    </row>
    <row r="52" spans="1:7" ht="15.75" x14ac:dyDescent="0.25">
      <c r="A52" s="22">
        <v>42</v>
      </c>
      <c r="B52" s="81">
        <v>205</v>
      </c>
      <c r="C52" s="100" t="s">
        <v>244</v>
      </c>
      <c r="D52" s="83" t="s">
        <v>245</v>
      </c>
      <c r="E52" s="84">
        <v>10000</v>
      </c>
      <c r="F52" s="85">
        <f t="shared" si="0"/>
        <v>0</v>
      </c>
      <c r="G52" s="87">
        <v>10000</v>
      </c>
    </row>
    <row r="53" spans="1:7" ht="15.75" x14ac:dyDescent="0.25">
      <c r="A53" s="22">
        <v>43</v>
      </c>
      <c r="B53" s="81">
        <v>208</v>
      </c>
      <c r="C53" s="100" t="s">
        <v>246</v>
      </c>
      <c r="D53" s="83" t="s">
        <v>247</v>
      </c>
      <c r="E53" s="84">
        <f>E52</f>
        <v>10000</v>
      </c>
      <c r="F53" s="85">
        <f t="shared" ref="F53:G53" si="14">F52</f>
        <v>0</v>
      </c>
      <c r="G53" s="87">
        <f t="shared" si="14"/>
        <v>10000</v>
      </c>
    </row>
    <row r="54" spans="1:7" ht="15.75" x14ac:dyDescent="0.25">
      <c r="A54" s="22">
        <v>44</v>
      </c>
      <c r="B54" s="81">
        <v>218</v>
      </c>
      <c r="C54" s="100" t="s">
        <v>248</v>
      </c>
      <c r="D54" s="83" t="s">
        <v>249</v>
      </c>
      <c r="E54" s="84">
        <v>0</v>
      </c>
      <c r="F54" s="85">
        <f t="shared" si="0"/>
        <v>100</v>
      </c>
      <c r="G54" s="87">
        <v>100</v>
      </c>
    </row>
    <row r="55" spans="1:7" ht="31.5" x14ac:dyDescent="0.25">
      <c r="A55" s="30">
        <v>45</v>
      </c>
      <c r="B55" s="88">
        <v>221</v>
      </c>
      <c r="C55" s="101" t="s">
        <v>250</v>
      </c>
      <c r="D55" s="90" t="s">
        <v>251</v>
      </c>
      <c r="E55" s="91">
        <f>E41+E42+E48+E50+E51+E53+E54</f>
        <v>32745000</v>
      </c>
      <c r="F55" s="92">
        <f t="shared" ref="F55:G55" si="15">F41+F42+F48+F50+F51+F53+F54</f>
        <v>-26479900</v>
      </c>
      <c r="G55" s="86">
        <f t="shared" si="15"/>
        <v>6265100</v>
      </c>
    </row>
    <row r="56" spans="1:7" ht="15.75" x14ac:dyDescent="0.25">
      <c r="A56" s="22">
        <v>46</v>
      </c>
      <c r="B56" s="81">
        <v>224</v>
      </c>
      <c r="C56" s="100" t="s">
        <v>252</v>
      </c>
      <c r="D56" s="83" t="s">
        <v>253</v>
      </c>
      <c r="E56" s="84">
        <v>200000</v>
      </c>
      <c r="F56" s="85">
        <f t="shared" si="0"/>
        <v>0</v>
      </c>
      <c r="G56" s="87">
        <v>200000</v>
      </c>
    </row>
    <row r="57" spans="1:7" ht="15.75" x14ac:dyDescent="0.25">
      <c r="A57" s="30">
        <v>47</v>
      </c>
      <c r="B57" s="88">
        <v>230</v>
      </c>
      <c r="C57" s="89" t="s">
        <v>254</v>
      </c>
      <c r="D57" s="90" t="s">
        <v>255</v>
      </c>
      <c r="E57" s="91">
        <f>SUM(E56)</f>
        <v>200000</v>
      </c>
      <c r="F57" s="92">
        <f t="shared" ref="F57:G57" si="16">SUM(F56)</f>
        <v>0</v>
      </c>
      <c r="G57" s="86">
        <f t="shared" si="16"/>
        <v>200000</v>
      </c>
    </row>
    <row r="58" spans="1:7" ht="31.5" x14ac:dyDescent="0.25">
      <c r="A58" s="22">
        <v>48</v>
      </c>
      <c r="B58" s="81">
        <v>234</v>
      </c>
      <c r="C58" s="100" t="s">
        <v>256</v>
      </c>
      <c r="D58" s="83" t="s">
        <v>257</v>
      </c>
      <c r="E58" s="84"/>
      <c r="F58" s="85">
        <f t="shared" si="0"/>
        <v>719000</v>
      </c>
      <c r="G58" s="87">
        <v>719000</v>
      </c>
    </row>
    <row r="59" spans="1:7" ht="15.75" x14ac:dyDescent="0.25">
      <c r="A59" s="30">
        <v>49</v>
      </c>
      <c r="B59" s="88">
        <v>256</v>
      </c>
      <c r="C59" s="89" t="s">
        <v>258</v>
      </c>
      <c r="D59" s="90" t="s">
        <v>259</v>
      </c>
      <c r="E59" s="91">
        <f>SUM(E58)</f>
        <v>0</v>
      </c>
      <c r="F59" s="92">
        <f t="shared" ref="F59:G59" si="17">SUM(F58)</f>
        <v>719000</v>
      </c>
      <c r="G59" s="86">
        <f t="shared" si="17"/>
        <v>719000</v>
      </c>
    </row>
    <row r="60" spans="1:7" ht="31.5" x14ac:dyDescent="0.25">
      <c r="A60" s="22">
        <v>50</v>
      </c>
      <c r="B60" s="81">
        <v>260</v>
      </c>
      <c r="C60" s="100" t="s">
        <v>260</v>
      </c>
      <c r="D60" s="83" t="s">
        <v>261</v>
      </c>
      <c r="E60" s="84">
        <v>400000</v>
      </c>
      <c r="F60" s="85">
        <f t="shared" si="0"/>
        <v>0</v>
      </c>
      <c r="G60" s="87">
        <v>400000</v>
      </c>
    </row>
    <row r="61" spans="1:7" ht="31.5" x14ac:dyDescent="0.25">
      <c r="A61" s="30">
        <v>51</v>
      </c>
      <c r="B61" s="88">
        <v>282</v>
      </c>
      <c r="C61" s="89" t="s">
        <v>262</v>
      </c>
      <c r="D61" s="90" t="s">
        <v>263</v>
      </c>
      <c r="E61" s="91">
        <f>SUM(E60)</f>
        <v>400000</v>
      </c>
      <c r="F61" s="92">
        <f t="shared" ref="F61:G61" si="18">SUM(F60)</f>
        <v>0</v>
      </c>
      <c r="G61" s="86">
        <f t="shared" si="18"/>
        <v>400000</v>
      </c>
    </row>
    <row r="62" spans="1:7" ht="16.5" thickBot="1" x14ac:dyDescent="0.3">
      <c r="A62" s="102">
        <v>52</v>
      </c>
      <c r="B62" s="103">
        <v>283</v>
      </c>
      <c r="C62" s="104" t="s">
        <v>264</v>
      </c>
      <c r="D62" s="105" t="s">
        <v>265</v>
      </c>
      <c r="E62" s="106">
        <f>E21+E25+E40+E55+E57+E59+E61</f>
        <v>466954478.81061375</v>
      </c>
      <c r="F62" s="107">
        <f t="shared" ref="F62:G62" si="19">F21+F25+F40+F55+F57+F59+F61</f>
        <v>59473594.189386263</v>
      </c>
      <c r="G62" s="108">
        <f t="shared" si="19"/>
        <v>526812073</v>
      </c>
    </row>
  </sheetData>
  <mergeCells count="10">
    <mergeCell ref="A1:G1"/>
    <mergeCell ref="A2:G2"/>
    <mergeCell ref="A3:G3"/>
    <mergeCell ref="A6:A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Önkormányzat-költségvetési kiad</vt:lpstr>
      <vt:lpstr>Önkormányzat-költségvetési bevé</vt:lpstr>
      <vt:lpstr>Munka3</vt:lpstr>
    </vt:vector>
  </TitlesOfParts>
  <Company>WXPEE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MS-USER</dc:creator>
  <cp:lastModifiedBy>Tünde</cp:lastModifiedBy>
  <cp:lastPrinted>2017-12-12T09:00:30Z</cp:lastPrinted>
  <dcterms:created xsi:type="dcterms:W3CDTF">2017-11-06T03:59:01Z</dcterms:created>
  <dcterms:modified xsi:type="dcterms:W3CDTF">2019-01-10T12:26:23Z</dcterms:modified>
</cp:coreProperties>
</file>