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9435" windowHeight="5160" tabRatio="599" activeTab="4"/>
  </bookViews>
  <sheets>
    <sheet name="2-3.mell" sheetId="1" r:id="rId1"/>
    <sheet name="4.mell" sheetId="2" r:id="rId2"/>
    <sheet name="4.1" sheetId="6" r:id="rId3"/>
    <sheet name="4.2" sheetId="25" r:id="rId4"/>
    <sheet name="4.3-7" sheetId="30" r:id="rId5"/>
    <sheet name="5.mell" sheetId="3" r:id="rId6"/>
    <sheet name="5.1" sheetId="7" r:id="rId7"/>
    <sheet name="5.2" sheetId="26" r:id="rId8"/>
    <sheet name="5.3-7." sheetId="31" r:id="rId9"/>
    <sheet name="6.mell." sheetId="23" r:id="rId10"/>
    <sheet name="7-8.mell." sheetId="9" r:id="rId11"/>
    <sheet name="9.1-9.2" sheetId="10" r:id="rId12"/>
    <sheet name="9.3. mell." sheetId="11" r:id="rId13"/>
    <sheet name="10 mell" sheetId="29" r:id="rId14"/>
    <sheet name="11-11.2" sheetId="13" r:id="rId15"/>
    <sheet name="12 mell" sheetId="17" r:id="rId16"/>
    <sheet name="13 mell." sheetId="32" r:id="rId17"/>
    <sheet name="14 mell." sheetId="19" r:id="rId18"/>
  </sheets>
  <externalReferences>
    <externalReference r:id="rId19"/>
  </externalReferences>
  <definedNames>
    <definedName name="_xlnm.Print_Titles" localSheetId="2">'4.1'!$6:$10</definedName>
    <definedName name="_xlnm.Print_Titles" localSheetId="4">'4.3-7'!$1:$11</definedName>
    <definedName name="_xlnm.Print_Titles" localSheetId="6">'5.1'!$6:$11</definedName>
    <definedName name="_xlnm.Print_Titles" localSheetId="8">'5.3-7.'!$1:$9</definedName>
    <definedName name="_xlnm.Print_Area" localSheetId="14">'11-11.2'!$A$1:$H$67</definedName>
    <definedName name="_xlnm.Print_Area" localSheetId="15">'12 mell'!$A$1:$N$33</definedName>
    <definedName name="_xlnm.Print_Area" localSheetId="17">'14 mell.'!$A$1:$D$17</definedName>
    <definedName name="_xlnm.Print_Area" localSheetId="0">'2-3.mell'!$A$1:$C$55</definedName>
    <definedName name="_xlnm.Print_Area" localSheetId="2">'4.1'!$A$1:$O$105</definedName>
    <definedName name="_xlnm.Print_Area" localSheetId="3">'4.2'!$A$1:$O$27</definedName>
    <definedName name="_xlnm.Print_Area" localSheetId="4">'4.3-7'!$A$1:$P$98</definedName>
    <definedName name="_xlnm.Print_Area" localSheetId="1">'4.mell'!$A$1:$N$39</definedName>
    <definedName name="_xlnm.Print_Area" localSheetId="6">'5.1'!$A$1:$L$98</definedName>
    <definedName name="_xlnm.Print_Area" localSheetId="7">'5.2'!$A$1:$L$28</definedName>
    <definedName name="_xlnm.Print_Area" localSheetId="8">'5.3-7.'!$A$1:$L$97</definedName>
    <definedName name="_xlnm.Print_Area" localSheetId="5">'5.mell'!$A$1:$K$39</definedName>
    <definedName name="_xlnm.Print_Area" localSheetId="9">'6.mell.'!$A$1:$C$56</definedName>
    <definedName name="_xlnm.Print_Area" localSheetId="10">'7-8.mell.'!$A$1:$C$63</definedName>
    <definedName name="_xlnm.Print_Area" localSheetId="11">'9.1-9.2'!$A$1:$E$59</definedName>
  </definedNames>
  <calcPr calcId="125725"/>
</workbook>
</file>

<file path=xl/calcChain.xml><?xml version="1.0" encoding="utf-8"?>
<calcChain xmlns="http://schemas.openxmlformats.org/spreadsheetml/2006/main">
  <c r="G103" i="6"/>
  <c r="E97" i="7"/>
  <c r="E96" s="1"/>
  <c r="F97"/>
  <c r="F96" s="1"/>
  <c r="G97"/>
  <c r="G96" s="1"/>
  <c r="H97"/>
  <c r="H96" s="1"/>
  <c r="I97"/>
  <c r="I96" s="1"/>
  <c r="J97"/>
  <c r="J96" s="1"/>
  <c r="K97"/>
  <c r="K96" s="1"/>
  <c r="L97"/>
  <c r="L96" s="1"/>
  <c r="D96"/>
  <c r="D97"/>
  <c r="F104" i="6"/>
  <c r="G104"/>
  <c r="H104"/>
  <c r="I104"/>
  <c r="K104"/>
  <c r="L104"/>
  <c r="M104"/>
  <c r="N104"/>
  <c r="O104"/>
  <c r="D104"/>
  <c r="E105"/>
  <c r="F105"/>
  <c r="G105"/>
  <c r="H105"/>
  <c r="I105"/>
  <c r="J105"/>
  <c r="K105"/>
  <c r="L105"/>
  <c r="M105"/>
  <c r="N105"/>
  <c r="O105"/>
  <c r="D105"/>
  <c r="E103"/>
  <c r="F103"/>
  <c r="H103"/>
  <c r="I103"/>
  <c r="J103"/>
  <c r="K103"/>
  <c r="L103"/>
  <c r="M103"/>
  <c r="N103"/>
  <c r="O103"/>
  <c r="D103"/>
  <c r="B30" i="17"/>
  <c r="D23" i="10" l="1"/>
  <c r="E23"/>
  <c r="C23"/>
  <c r="E57"/>
  <c r="D15"/>
  <c r="C15"/>
  <c r="E16"/>
  <c r="C12" i="29"/>
  <c r="N97" i="31"/>
  <c r="O97" s="1"/>
  <c r="L95"/>
  <c r="K95"/>
  <c r="J95"/>
  <c r="I95"/>
  <c r="H95"/>
  <c r="G95"/>
  <c r="F95"/>
  <c r="E95"/>
  <c r="D95"/>
  <c r="N95" s="1"/>
  <c r="M94"/>
  <c r="O93"/>
  <c r="N93"/>
  <c r="N92"/>
  <c r="C92"/>
  <c r="O92" s="1"/>
  <c r="N91"/>
  <c r="O91" s="1"/>
  <c r="N90"/>
  <c r="O90" s="1"/>
  <c r="C90"/>
  <c r="O89"/>
  <c r="N89"/>
  <c r="N88"/>
  <c r="C88"/>
  <c r="O88" s="1"/>
  <c r="N87"/>
  <c r="O87" s="1"/>
  <c r="N86"/>
  <c r="O86" s="1"/>
  <c r="C86"/>
  <c r="O85"/>
  <c r="N85"/>
  <c r="N84"/>
  <c r="C84"/>
  <c r="O84" s="1"/>
  <c r="N83"/>
  <c r="O83" s="1"/>
  <c r="N82"/>
  <c r="O82" s="1"/>
  <c r="C82"/>
  <c r="O81"/>
  <c r="N81"/>
  <c r="N80"/>
  <c r="C80"/>
  <c r="O80" s="1"/>
  <c r="N79"/>
  <c r="O79" s="1"/>
  <c r="N78"/>
  <c r="O78" s="1"/>
  <c r="C78"/>
  <c r="O77"/>
  <c r="N77"/>
  <c r="N76"/>
  <c r="C76"/>
  <c r="O76" s="1"/>
  <c r="N75"/>
  <c r="O75" s="1"/>
  <c r="N74"/>
  <c r="O74" s="1"/>
  <c r="C74"/>
  <c r="O73"/>
  <c r="N73"/>
  <c r="N72"/>
  <c r="C72"/>
  <c r="O72" s="1"/>
  <c r="N71"/>
  <c r="O71" s="1"/>
  <c r="N70"/>
  <c r="O70" s="1"/>
  <c r="C70"/>
  <c r="O69"/>
  <c r="N69"/>
  <c r="N68"/>
  <c r="C68"/>
  <c r="O68" s="1"/>
  <c r="N67"/>
  <c r="O67" s="1"/>
  <c r="N66"/>
  <c r="O66" s="1"/>
  <c r="C66"/>
  <c r="O65"/>
  <c r="N65"/>
  <c r="N64"/>
  <c r="C64"/>
  <c r="O64" s="1"/>
  <c r="N63"/>
  <c r="O63" s="1"/>
  <c r="N62"/>
  <c r="O62" s="1"/>
  <c r="C62"/>
  <c r="O61"/>
  <c r="N61"/>
  <c r="N60"/>
  <c r="C60"/>
  <c r="O60" s="1"/>
  <c r="N59"/>
  <c r="O59" s="1"/>
  <c r="N58"/>
  <c r="O58" s="1"/>
  <c r="C58"/>
  <c r="O57"/>
  <c r="N57"/>
  <c r="N56"/>
  <c r="C56"/>
  <c r="O56" s="1"/>
  <c r="N55"/>
  <c r="O55" s="1"/>
  <c r="N54"/>
  <c r="O54" s="1"/>
  <c r="C54"/>
  <c r="O53"/>
  <c r="N53"/>
  <c r="N52"/>
  <c r="C52"/>
  <c r="O52" s="1"/>
  <c r="N51"/>
  <c r="O51" s="1"/>
  <c r="N50"/>
  <c r="O50" s="1"/>
  <c r="C50"/>
  <c r="O49"/>
  <c r="N49"/>
  <c r="N48"/>
  <c r="C48"/>
  <c r="O48" s="1"/>
  <c r="N47"/>
  <c r="O47" s="1"/>
  <c r="M46"/>
  <c r="L46"/>
  <c r="K46"/>
  <c r="J46"/>
  <c r="I46"/>
  <c r="H46"/>
  <c r="G46"/>
  <c r="F46"/>
  <c r="E46"/>
  <c r="D46"/>
  <c r="N46" s="1"/>
  <c r="O46" s="1"/>
  <c r="C46"/>
  <c r="N45"/>
  <c r="O45" s="1"/>
  <c r="N44"/>
  <c r="O44" s="1"/>
  <c r="C44"/>
  <c r="N43"/>
  <c r="O43" s="1"/>
  <c r="N42"/>
  <c r="O42" s="1"/>
  <c r="C42"/>
  <c r="O41"/>
  <c r="N41"/>
  <c r="M40"/>
  <c r="L40"/>
  <c r="K40"/>
  <c r="J40"/>
  <c r="I40"/>
  <c r="H40"/>
  <c r="G40"/>
  <c r="F40"/>
  <c r="E40"/>
  <c r="D40"/>
  <c r="N40" s="1"/>
  <c r="O40" s="1"/>
  <c r="C40"/>
  <c r="N39"/>
  <c r="O39" s="1"/>
  <c r="N38"/>
  <c r="O38" s="1"/>
  <c r="C38"/>
  <c r="O37"/>
  <c r="N37"/>
  <c r="N36"/>
  <c r="C36"/>
  <c r="O36" s="1"/>
  <c r="N35"/>
  <c r="O35" s="1"/>
  <c r="N34"/>
  <c r="O34" s="1"/>
  <c r="C34"/>
  <c r="O33"/>
  <c r="N33"/>
  <c r="N32"/>
  <c r="C32"/>
  <c r="O32" s="1"/>
  <c r="N31"/>
  <c r="O31" s="1"/>
  <c r="N30"/>
  <c r="O30" s="1"/>
  <c r="C30"/>
  <c r="O29"/>
  <c r="N29"/>
  <c r="M28"/>
  <c r="L28"/>
  <c r="K28"/>
  <c r="J28"/>
  <c r="I28"/>
  <c r="H28"/>
  <c r="G28"/>
  <c r="F28"/>
  <c r="E28"/>
  <c r="D28"/>
  <c r="N28" s="1"/>
  <c r="O28" s="1"/>
  <c r="C28"/>
  <c r="N27"/>
  <c r="O27" s="1"/>
  <c r="N26"/>
  <c r="C26"/>
  <c r="O25"/>
  <c r="N25"/>
  <c r="N24"/>
  <c r="C24"/>
  <c r="O24" s="1"/>
  <c r="N23"/>
  <c r="O23" s="1"/>
  <c r="N22"/>
  <c r="O22" s="1"/>
  <c r="C22"/>
  <c r="O21"/>
  <c r="N21"/>
  <c r="L20"/>
  <c r="L94" s="1"/>
  <c r="K20"/>
  <c r="K96" s="1"/>
  <c r="J20"/>
  <c r="J94" s="1"/>
  <c r="I20"/>
  <c r="I96" s="1"/>
  <c r="H20"/>
  <c r="H94" s="1"/>
  <c r="G20"/>
  <c r="G96" s="1"/>
  <c r="F20"/>
  <c r="F94" s="1"/>
  <c r="E20"/>
  <c r="E96" s="1"/>
  <c r="D20"/>
  <c r="D94" s="1"/>
  <c r="O19"/>
  <c r="N19"/>
  <c r="N18"/>
  <c r="C18"/>
  <c r="O18" s="1"/>
  <c r="N17"/>
  <c r="O17" s="1"/>
  <c r="N16"/>
  <c r="O16" s="1"/>
  <c r="C16"/>
  <c r="O15"/>
  <c r="N15"/>
  <c r="N14"/>
  <c r="C14"/>
  <c r="N13"/>
  <c r="O13" s="1"/>
  <c r="N12"/>
  <c r="C12"/>
  <c r="C95" s="1"/>
  <c r="B21" i="2"/>
  <c r="R98" i="30"/>
  <c r="Q98"/>
  <c r="P96"/>
  <c r="O96"/>
  <c r="N96"/>
  <c r="M96"/>
  <c r="L96"/>
  <c r="K96"/>
  <c r="J96"/>
  <c r="I96"/>
  <c r="H96"/>
  <c r="G96"/>
  <c r="F96"/>
  <c r="E96"/>
  <c r="R94"/>
  <c r="Q94"/>
  <c r="D93"/>
  <c r="Q93" s="1"/>
  <c r="D92"/>
  <c r="Q92" s="1"/>
  <c r="D91"/>
  <c r="Q91" s="1"/>
  <c r="R90"/>
  <c r="Q90"/>
  <c r="D89"/>
  <c r="Q89" s="1"/>
  <c r="R88"/>
  <c r="Q88"/>
  <c r="D87"/>
  <c r="Q87" s="1"/>
  <c r="R86"/>
  <c r="Q86"/>
  <c r="D85"/>
  <c r="Q85" s="1"/>
  <c r="R84"/>
  <c r="Q84"/>
  <c r="D83"/>
  <c r="Q83" s="1"/>
  <c r="R82"/>
  <c r="Q82"/>
  <c r="D81"/>
  <c r="Q81" s="1"/>
  <c r="R80"/>
  <c r="Q80"/>
  <c r="D79"/>
  <c r="Q79" s="1"/>
  <c r="R78"/>
  <c r="Q78"/>
  <c r="D77"/>
  <c r="Q77" s="1"/>
  <c r="R76"/>
  <c r="Q76"/>
  <c r="D75"/>
  <c r="Q75" s="1"/>
  <c r="R74"/>
  <c r="Q74"/>
  <c r="D73"/>
  <c r="Q73" s="1"/>
  <c r="R72"/>
  <c r="Q72"/>
  <c r="D71"/>
  <c r="Q71" s="1"/>
  <c r="R70"/>
  <c r="Q70"/>
  <c r="D69"/>
  <c r="Q69" s="1"/>
  <c r="R68"/>
  <c r="Q68"/>
  <c r="D67"/>
  <c r="Q67" s="1"/>
  <c r="R66"/>
  <c r="Q66"/>
  <c r="D65"/>
  <c r="Q65" s="1"/>
  <c r="R64"/>
  <c r="Q64"/>
  <c r="D63"/>
  <c r="Q63" s="1"/>
  <c r="R62"/>
  <c r="Q62"/>
  <c r="D61"/>
  <c r="Q61" s="1"/>
  <c r="R60"/>
  <c r="Q60"/>
  <c r="D59"/>
  <c r="Q59" s="1"/>
  <c r="R58"/>
  <c r="Q58"/>
  <c r="D57"/>
  <c r="Q57" s="1"/>
  <c r="R56"/>
  <c r="Q56"/>
  <c r="D55"/>
  <c r="Q55" s="1"/>
  <c r="R54"/>
  <c r="Q54"/>
  <c r="D53"/>
  <c r="Q53" s="1"/>
  <c r="R52"/>
  <c r="Q52"/>
  <c r="D51"/>
  <c r="Q51" s="1"/>
  <c r="R50"/>
  <c r="Q50"/>
  <c r="D49"/>
  <c r="Q49" s="1"/>
  <c r="R48"/>
  <c r="Q48"/>
  <c r="P47"/>
  <c r="P41" s="1"/>
  <c r="O47"/>
  <c r="M47"/>
  <c r="L47"/>
  <c r="K47"/>
  <c r="J47"/>
  <c r="I47"/>
  <c r="H47"/>
  <c r="G47"/>
  <c r="F47"/>
  <c r="D47"/>
  <c r="Q46"/>
  <c r="R46" s="1"/>
  <c r="D45"/>
  <c r="Q45" s="1"/>
  <c r="Q44"/>
  <c r="R44" s="1"/>
  <c r="D43"/>
  <c r="Q43" s="1"/>
  <c r="Q42"/>
  <c r="R42" s="1"/>
  <c r="O41"/>
  <c r="N41"/>
  <c r="M41"/>
  <c r="L41"/>
  <c r="K41"/>
  <c r="J41"/>
  <c r="I41"/>
  <c r="H41"/>
  <c r="G41"/>
  <c r="F41"/>
  <c r="Q40"/>
  <c r="R40" s="1"/>
  <c r="D39"/>
  <c r="Q39" s="1"/>
  <c r="Q38"/>
  <c r="R38" s="1"/>
  <c r="D37"/>
  <c r="Q37" s="1"/>
  <c r="Q36"/>
  <c r="R36" s="1"/>
  <c r="D35"/>
  <c r="Q35" s="1"/>
  <c r="Q34"/>
  <c r="R34" s="1"/>
  <c r="D33"/>
  <c r="Q33" s="1"/>
  <c r="Q32"/>
  <c r="R32" s="1"/>
  <c r="D31"/>
  <c r="Q31" s="1"/>
  <c r="Q30"/>
  <c r="R30" s="1"/>
  <c r="P29"/>
  <c r="O29"/>
  <c r="N29"/>
  <c r="M29"/>
  <c r="L29"/>
  <c r="K29"/>
  <c r="J29"/>
  <c r="I29"/>
  <c r="H29"/>
  <c r="G29"/>
  <c r="F29"/>
  <c r="E29"/>
  <c r="Q28"/>
  <c r="R28" s="1"/>
  <c r="Q27"/>
  <c r="Q26"/>
  <c r="R26" s="1"/>
  <c r="D25"/>
  <c r="Q25" s="1"/>
  <c r="Q24"/>
  <c r="R24" s="1"/>
  <c r="D23"/>
  <c r="Q23" s="1"/>
  <c r="Q22"/>
  <c r="R22" s="1"/>
  <c r="P21"/>
  <c r="P97" s="1"/>
  <c r="O21"/>
  <c r="O97" s="1"/>
  <c r="N21"/>
  <c r="N97" s="1"/>
  <c r="M21"/>
  <c r="M97" s="1"/>
  <c r="L21"/>
  <c r="L97" s="1"/>
  <c r="K21"/>
  <c r="K97" s="1"/>
  <c r="J21"/>
  <c r="J97" s="1"/>
  <c r="I21"/>
  <c r="I97" s="1"/>
  <c r="H21"/>
  <c r="H97" s="1"/>
  <c r="G21"/>
  <c r="G97" s="1"/>
  <c r="F21"/>
  <c r="F97" s="1"/>
  <c r="E21"/>
  <c r="E97" s="1"/>
  <c r="D21"/>
  <c r="Q20"/>
  <c r="R20" s="1"/>
  <c r="D19"/>
  <c r="Q19" s="1"/>
  <c r="Q18"/>
  <c r="R18" s="1"/>
  <c r="D17"/>
  <c r="Q17" s="1"/>
  <c r="Q16"/>
  <c r="R16" s="1"/>
  <c r="Q15"/>
  <c r="C15"/>
  <c r="Q14"/>
  <c r="R14" s="1"/>
  <c r="Q13"/>
  <c r="C13"/>
  <c r="B23" i="13"/>
  <c r="C23"/>
  <c r="D27" i="10"/>
  <c r="D30" s="1"/>
  <c r="C27"/>
  <c r="C30" s="1"/>
  <c r="E29"/>
  <c r="E28"/>
  <c r="C60" i="9"/>
  <c r="C62" s="1"/>
  <c r="C38"/>
  <c r="C45" i="30" l="1"/>
  <c r="E41"/>
  <c r="D97"/>
  <c r="Q97" s="1"/>
  <c r="D29"/>
  <c r="C33"/>
  <c r="C35"/>
  <c r="C37"/>
  <c r="C39"/>
  <c r="C43"/>
  <c r="R43" s="1"/>
  <c r="R45"/>
  <c r="C17"/>
  <c r="R17" s="1"/>
  <c r="C19"/>
  <c r="R19" s="1"/>
  <c r="C31"/>
  <c r="R33"/>
  <c r="R35"/>
  <c r="R37"/>
  <c r="R39"/>
  <c r="C23"/>
  <c r="C25"/>
  <c r="R25" s="1"/>
  <c r="Q29"/>
  <c r="R15"/>
  <c r="R13"/>
  <c r="D96"/>
  <c r="C27"/>
  <c r="R27" s="1"/>
  <c r="O26" i="31"/>
  <c r="O14"/>
  <c r="O12"/>
  <c r="E27" i="10"/>
  <c r="E30" s="1"/>
  <c r="E98" i="31"/>
  <c r="G98"/>
  <c r="I98"/>
  <c r="K98"/>
  <c r="O95"/>
  <c r="C20"/>
  <c r="C96" s="1"/>
  <c r="C98" s="1"/>
  <c r="N20"/>
  <c r="C94"/>
  <c r="E94"/>
  <c r="G94"/>
  <c r="I94"/>
  <c r="K94"/>
  <c r="D96"/>
  <c r="F96"/>
  <c r="F98" s="1"/>
  <c r="H96"/>
  <c r="H98" s="1"/>
  <c r="J96"/>
  <c r="J98" s="1"/>
  <c r="L96"/>
  <c r="L98" s="1"/>
  <c r="D98"/>
  <c r="Q96" i="30"/>
  <c r="Q47"/>
  <c r="D41"/>
  <c r="C47"/>
  <c r="F99"/>
  <c r="H99"/>
  <c r="J99"/>
  <c r="L99"/>
  <c r="N99"/>
  <c r="P99"/>
  <c r="E99"/>
  <c r="G99"/>
  <c r="I99"/>
  <c r="K99"/>
  <c r="M99"/>
  <c r="O99"/>
  <c r="F95"/>
  <c r="H95"/>
  <c r="J95"/>
  <c r="L95"/>
  <c r="N95"/>
  <c r="P95"/>
  <c r="Q21"/>
  <c r="C49"/>
  <c r="R49" s="1"/>
  <c r="C51"/>
  <c r="C53"/>
  <c r="R53" s="1"/>
  <c r="C55"/>
  <c r="R55" s="1"/>
  <c r="C57"/>
  <c r="R57" s="1"/>
  <c r="C59"/>
  <c r="R59" s="1"/>
  <c r="C61"/>
  <c r="R61" s="1"/>
  <c r="C63"/>
  <c r="R63" s="1"/>
  <c r="C65"/>
  <c r="R65" s="1"/>
  <c r="C67"/>
  <c r="R67" s="1"/>
  <c r="C69"/>
  <c r="R69" s="1"/>
  <c r="C71"/>
  <c r="C73"/>
  <c r="R73" s="1"/>
  <c r="C75"/>
  <c r="R75" s="1"/>
  <c r="C77"/>
  <c r="R77" s="1"/>
  <c r="C79"/>
  <c r="R79" s="1"/>
  <c r="C81"/>
  <c r="R81" s="1"/>
  <c r="C83"/>
  <c r="R83" s="1"/>
  <c r="C85"/>
  <c r="R85" s="1"/>
  <c r="C87"/>
  <c r="R87" s="1"/>
  <c r="C89"/>
  <c r="R89" s="1"/>
  <c r="C91"/>
  <c r="R91" s="1"/>
  <c r="C92"/>
  <c r="R92" s="1"/>
  <c r="C93"/>
  <c r="R93" s="1"/>
  <c r="E95"/>
  <c r="G95"/>
  <c r="I95"/>
  <c r="K95"/>
  <c r="M95"/>
  <c r="O95"/>
  <c r="D55" i="10"/>
  <c r="C55"/>
  <c r="E56"/>
  <c r="D52"/>
  <c r="C52"/>
  <c r="E53"/>
  <c r="E49"/>
  <c r="E47"/>
  <c r="E48"/>
  <c r="D18"/>
  <c r="C18"/>
  <c r="E19"/>
  <c r="C18" i="11"/>
  <c r="D96" i="6"/>
  <c r="D109"/>
  <c r="D95" i="7"/>
  <c r="D102"/>
  <c r="C71"/>
  <c r="D22" i="25"/>
  <c r="F96" i="6"/>
  <c r="G96"/>
  <c r="I96"/>
  <c r="K96"/>
  <c r="L96"/>
  <c r="M96"/>
  <c r="N96"/>
  <c r="O96"/>
  <c r="E109"/>
  <c r="E96" s="1"/>
  <c r="E104" s="1"/>
  <c r="F109"/>
  <c r="G109"/>
  <c r="H109"/>
  <c r="H96" s="1"/>
  <c r="I109"/>
  <c r="J109"/>
  <c r="J96" s="1"/>
  <c r="J104" s="1"/>
  <c r="K109"/>
  <c r="L109"/>
  <c r="M109"/>
  <c r="N109"/>
  <c r="O109"/>
  <c r="E95" i="7"/>
  <c r="G95"/>
  <c r="L95"/>
  <c r="E102"/>
  <c r="F102"/>
  <c r="F95" s="1"/>
  <c r="G102"/>
  <c r="H102"/>
  <c r="H95" s="1"/>
  <c r="I102"/>
  <c r="I95" s="1"/>
  <c r="J102"/>
  <c r="J95" s="1"/>
  <c r="K102"/>
  <c r="K95" s="1"/>
  <c r="L102"/>
  <c r="C77"/>
  <c r="C35"/>
  <c r="C34" i="6"/>
  <c r="Q41" i="30" l="1"/>
  <c r="C41"/>
  <c r="R41" s="1"/>
  <c r="D99"/>
  <c r="C29"/>
  <c r="R29" s="1"/>
  <c r="C21"/>
  <c r="R31"/>
  <c r="R23"/>
  <c r="C97"/>
  <c r="R97" s="1"/>
  <c r="C96"/>
  <c r="C99" s="1"/>
  <c r="R21"/>
  <c r="N94" i="31"/>
  <c r="O94" s="1"/>
  <c r="N96"/>
  <c r="O96" s="1"/>
  <c r="O20"/>
  <c r="D95" i="30"/>
  <c r="Q95" s="1"/>
  <c r="R71"/>
  <c r="R47"/>
  <c r="R51"/>
  <c r="F23" i="26"/>
  <c r="C25" i="25"/>
  <c r="C16"/>
  <c r="E23" i="26"/>
  <c r="D18" i="3" s="1"/>
  <c r="G23" i="26"/>
  <c r="F18" i="3" s="1"/>
  <c r="H23" i="26"/>
  <c r="I23"/>
  <c r="H18" i="3" s="1"/>
  <c r="J23" i="26"/>
  <c r="K23"/>
  <c r="L23"/>
  <c r="C17"/>
  <c r="J18" i="3"/>
  <c r="C65" i="7"/>
  <c r="C63"/>
  <c r="C61"/>
  <c r="E22" i="25"/>
  <c r="F22"/>
  <c r="G22"/>
  <c r="H22"/>
  <c r="I22"/>
  <c r="J22"/>
  <c r="K22"/>
  <c r="L22"/>
  <c r="M22"/>
  <c r="N22"/>
  <c r="O22"/>
  <c r="C76" i="6"/>
  <c r="C64"/>
  <c r="C40" i="23"/>
  <c r="C11"/>
  <c r="C70" i="6"/>
  <c r="C60"/>
  <c r="C58"/>
  <c r="D25" i="17"/>
  <c r="E25"/>
  <c r="F25"/>
  <c r="G25"/>
  <c r="H25"/>
  <c r="I25"/>
  <c r="J25"/>
  <c r="K25"/>
  <c r="L25"/>
  <c r="M25"/>
  <c r="N25"/>
  <c r="C25"/>
  <c r="B25" s="1"/>
  <c r="D24"/>
  <c r="E24"/>
  <c r="F24"/>
  <c r="G24"/>
  <c r="H24"/>
  <c r="I24"/>
  <c r="J24"/>
  <c r="K24"/>
  <c r="L24"/>
  <c r="M24"/>
  <c r="N24"/>
  <c r="C24"/>
  <c r="B24" s="1"/>
  <c r="D23"/>
  <c r="E23"/>
  <c r="F23"/>
  <c r="G23"/>
  <c r="H23"/>
  <c r="I23"/>
  <c r="J23"/>
  <c r="K23"/>
  <c r="L23"/>
  <c r="M23"/>
  <c r="N23"/>
  <c r="C23"/>
  <c r="B23" s="1"/>
  <c r="B26"/>
  <c r="D22"/>
  <c r="E22"/>
  <c r="F22"/>
  <c r="G22"/>
  <c r="H22"/>
  <c r="I22"/>
  <c r="J22"/>
  <c r="K22"/>
  <c r="L22"/>
  <c r="M22"/>
  <c r="N22"/>
  <c r="C22"/>
  <c r="B22" s="1"/>
  <c r="D21"/>
  <c r="E21"/>
  <c r="F21"/>
  <c r="G21"/>
  <c r="H21"/>
  <c r="I21"/>
  <c r="J21"/>
  <c r="K21"/>
  <c r="L21"/>
  <c r="M21"/>
  <c r="N21"/>
  <c r="C21"/>
  <c r="B21" s="1"/>
  <c r="D16"/>
  <c r="D18" s="1"/>
  <c r="E16"/>
  <c r="E18" s="1"/>
  <c r="F16"/>
  <c r="F18" s="1"/>
  <c r="G16"/>
  <c r="G18" s="1"/>
  <c r="H16"/>
  <c r="H18" s="1"/>
  <c r="I16"/>
  <c r="I18" s="1"/>
  <c r="J16"/>
  <c r="J18" s="1"/>
  <c r="K16"/>
  <c r="K18" s="1"/>
  <c r="L16"/>
  <c r="L18" s="1"/>
  <c r="M16"/>
  <c r="M18" s="1"/>
  <c r="N16"/>
  <c r="N18" s="1"/>
  <c r="C16"/>
  <c r="C18" s="1"/>
  <c r="D12"/>
  <c r="E12"/>
  <c r="F12"/>
  <c r="G12"/>
  <c r="H12"/>
  <c r="I12"/>
  <c r="J12"/>
  <c r="K12"/>
  <c r="L12"/>
  <c r="M12"/>
  <c r="N12"/>
  <c r="C12"/>
  <c r="D11"/>
  <c r="E11"/>
  <c r="F11"/>
  <c r="G11"/>
  <c r="H11"/>
  <c r="I11"/>
  <c r="J11"/>
  <c r="K11"/>
  <c r="L11"/>
  <c r="M11"/>
  <c r="N11"/>
  <c r="C11"/>
  <c r="B11" s="1"/>
  <c r="D9"/>
  <c r="D15" s="1"/>
  <c r="D19" s="1"/>
  <c r="E9"/>
  <c r="E15" s="1"/>
  <c r="E19" s="1"/>
  <c r="F9"/>
  <c r="F15" s="1"/>
  <c r="F19" s="1"/>
  <c r="G9"/>
  <c r="H9"/>
  <c r="H15" s="1"/>
  <c r="H19" s="1"/>
  <c r="I9"/>
  <c r="I15" s="1"/>
  <c r="J9"/>
  <c r="J15" s="1"/>
  <c r="J19" s="1"/>
  <c r="K9"/>
  <c r="L9"/>
  <c r="L15" s="1"/>
  <c r="L19" s="1"/>
  <c r="M9"/>
  <c r="M15" s="1"/>
  <c r="N9"/>
  <c r="N15" s="1"/>
  <c r="N19" s="1"/>
  <c r="C9"/>
  <c r="C17" i="19"/>
  <c r="B10" i="17"/>
  <c r="B13"/>
  <c r="B14"/>
  <c r="B16"/>
  <c r="B17"/>
  <c r="O19"/>
  <c r="D27"/>
  <c r="F27"/>
  <c r="F33" s="1"/>
  <c r="H27"/>
  <c r="J27"/>
  <c r="J33" s="1"/>
  <c r="L27"/>
  <c r="N27"/>
  <c r="B28"/>
  <c r="B29"/>
  <c r="B31"/>
  <c r="D32"/>
  <c r="E32"/>
  <c r="F32"/>
  <c r="G32"/>
  <c r="H32"/>
  <c r="I32"/>
  <c r="J32"/>
  <c r="K32"/>
  <c r="L32"/>
  <c r="M32"/>
  <c r="N32"/>
  <c r="O33"/>
  <c r="O35"/>
  <c r="G12" i="13"/>
  <c r="G13"/>
  <c r="G14"/>
  <c r="G15"/>
  <c r="G16"/>
  <c r="G17"/>
  <c r="G18"/>
  <c r="G19"/>
  <c r="G20"/>
  <c r="G21"/>
  <c r="G22"/>
  <c r="D23"/>
  <c r="E23"/>
  <c r="F23"/>
  <c r="G33"/>
  <c r="G34"/>
  <c r="G35"/>
  <c r="G36"/>
  <c r="G37"/>
  <c r="G38"/>
  <c r="G39"/>
  <c r="G40"/>
  <c r="B41"/>
  <c r="C41"/>
  <c r="D41"/>
  <c r="E41"/>
  <c r="H50"/>
  <c r="H51"/>
  <c r="H52"/>
  <c r="H53"/>
  <c r="B54"/>
  <c r="C54"/>
  <c r="C67" s="1"/>
  <c r="D54"/>
  <c r="E54"/>
  <c r="F54"/>
  <c r="G54"/>
  <c r="H55"/>
  <c r="H56"/>
  <c r="H57"/>
  <c r="B58"/>
  <c r="C58"/>
  <c r="D58"/>
  <c r="E58"/>
  <c r="F58"/>
  <c r="G58"/>
  <c r="H59"/>
  <c r="H60"/>
  <c r="H61"/>
  <c r="H62"/>
  <c r="B63"/>
  <c r="C63"/>
  <c r="D63"/>
  <c r="E63"/>
  <c r="F63"/>
  <c r="G63"/>
  <c r="H64"/>
  <c r="H65"/>
  <c r="H66"/>
  <c r="G67"/>
  <c r="C14" i="11"/>
  <c r="C11" i="10"/>
  <c r="D11"/>
  <c r="E12"/>
  <c r="E13"/>
  <c r="E14"/>
  <c r="E17"/>
  <c r="E15" s="1"/>
  <c r="E20"/>
  <c r="E18" s="1"/>
  <c r="C21"/>
  <c r="D21"/>
  <c r="E22"/>
  <c r="C24"/>
  <c r="D24"/>
  <c r="E25"/>
  <c r="C44"/>
  <c r="C59" s="1"/>
  <c r="D44"/>
  <c r="D59" s="1"/>
  <c r="E45"/>
  <c r="E46"/>
  <c r="E50"/>
  <c r="E51"/>
  <c r="E54"/>
  <c r="E52" s="1"/>
  <c r="E58"/>
  <c r="E55" s="1"/>
  <c r="C13" i="9"/>
  <c r="C17"/>
  <c r="C19"/>
  <c r="C22"/>
  <c r="C28"/>
  <c r="C31"/>
  <c r="C50"/>
  <c r="C31" i="23"/>
  <c r="C44"/>
  <c r="C53"/>
  <c r="C13" i="26"/>
  <c r="C15"/>
  <c r="D19"/>
  <c r="C19" s="1"/>
  <c r="C21"/>
  <c r="C25"/>
  <c r="D26"/>
  <c r="E26"/>
  <c r="F26"/>
  <c r="G26"/>
  <c r="H26"/>
  <c r="I26"/>
  <c r="J26"/>
  <c r="K26"/>
  <c r="L26"/>
  <c r="C13" i="7"/>
  <c r="C15"/>
  <c r="C17"/>
  <c r="C19"/>
  <c r="C21"/>
  <c r="C23"/>
  <c r="C25"/>
  <c r="C27"/>
  <c r="C29"/>
  <c r="C31"/>
  <c r="C33"/>
  <c r="C37"/>
  <c r="C39"/>
  <c r="C41"/>
  <c r="C43"/>
  <c r="C45"/>
  <c r="C47"/>
  <c r="C49"/>
  <c r="C51"/>
  <c r="C53"/>
  <c r="C55"/>
  <c r="C57"/>
  <c r="C59"/>
  <c r="C67"/>
  <c r="C69"/>
  <c r="C73"/>
  <c r="C75"/>
  <c r="C79"/>
  <c r="C81"/>
  <c r="C83"/>
  <c r="C85"/>
  <c r="C87"/>
  <c r="C89"/>
  <c r="C91"/>
  <c r="C93"/>
  <c r="D16" i="3"/>
  <c r="D38" s="1"/>
  <c r="H16"/>
  <c r="J16"/>
  <c r="D98" i="7"/>
  <c r="E98"/>
  <c r="F98"/>
  <c r="G98"/>
  <c r="H98"/>
  <c r="I98"/>
  <c r="J98"/>
  <c r="K98"/>
  <c r="L98"/>
  <c r="F16" i="3"/>
  <c r="E18"/>
  <c r="G18"/>
  <c r="I18"/>
  <c r="K18"/>
  <c r="B20"/>
  <c r="B26"/>
  <c r="B34"/>
  <c r="C12" i="25"/>
  <c r="C14"/>
  <c r="C18"/>
  <c r="D20"/>
  <c r="C20" s="1"/>
  <c r="D23"/>
  <c r="C23" s="1"/>
  <c r="C24"/>
  <c r="D12" i="6"/>
  <c r="C12" s="1"/>
  <c r="C14"/>
  <c r="C16"/>
  <c r="C18"/>
  <c r="C20"/>
  <c r="C22"/>
  <c r="C24"/>
  <c r="C26"/>
  <c r="C28"/>
  <c r="C30"/>
  <c r="C32"/>
  <c r="C36"/>
  <c r="C38"/>
  <c r="C40"/>
  <c r="C42"/>
  <c r="C44"/>
  <c r="C46"/>
  <c r="C48"/>
  <c r="C50"/>
  <c r="C52"/>
  <c r="C54"/>
  <c r="C56"/>
  <c r="C62"/>
  <c r="C66"/>
  <c r="C68"/>
  <c r="C72"/>
  <c r="C74"/>
  <c r="C78"/>
  <c r="C80"/>
  <c r="C82"/>
  <c r="C84"/>
  <c r="C86"/>
  <c r="C88"/>
  <c r="C90"/>
  <c r="C92"/>
  <c r="C94"/>
  <c r="C98"/>
  <c r="C100"/>
  <c r="B17" i="2"/>
  <c r="D19"/>
  <c r="E19"/>
  <c r="F19"/>
  <c r="G19"/>
  <c r="H19"/>
  <c r="I19"/>
  <c r="J19"/>
  <c r="K19"/>
  <c r="L19"/>
  <c r="M19"/>
  <c r="N19"/>
  <c r="C12" i="1"/>
  <c r="C19"/>
  <c r="C22"/>
  <c r="C27"/>
  <c r="C53" s="1"/>
  <c r="C42"/>
  <c r="C49" s="1"/>
  <c r="C54" s="1"/>
  <c r="B30" i="3"/>
  <c r="B28"/>
  <c r="B24"/>
  <c r="B32"/>
  <c r="B22"/>
  <c r="B32" i="17"/>
  <c r="M27"/>
  <c r="M33" s="1"/>
  <c r="K27"/>
  <c r="K33" s="1"/>
  <c r="I27"/>
  <c r="I33" s="1"/>
  <c r="G27"/>
  <c r="G33" s="1"/>
  <c r="E27"/>
  <c r="E33" s="1"/>
  <c r="B12"/>
  <c r="R96" i="30" l="1"/>
  <c r="C95"/>
  <c r="R95" s="1"/>
  <c r="N33" i="17"/>
  <c r="D33"/>
  <c r="L33"/>
  <c r="H33"/>
  <c r="B18"/>
  <c r="B9"/>
  <c r="C27"/>
  <c r="C33" s="1"/>
  <c r="B27"/>
  <c r="B33" s="1"/>
  <c r="G23" i="13"/>
  <c r="E67"/>
  <c r="H54"/>
  <c r="H63"/>
  <c r="F67"/>
  <c r="D67"/>
  <c r="G41"/>
  <c r="B67"/>
  <c r="H58"/>
  <c r="D26" i="10"/>
  <c r="C26"/>
  <c r="C33" i="9"/>
  <c r="C39" s="1"/>
  <c r="C31" i="10"/>
  <c r="E21"/>
  <c r="C55" i="1"/>
  <c r="E44" i="10"/>
  <c r="E59" s="1"/>
  <c r="E24"/>
  <c r="E11"/>
  <c r="C96" i="7"/>
  <c r="D23" i="26"/>
  <c r="C26"/>
  <c r="C104" i="6"/>
  <c r="C105"/>
  <c r="C46" i="23"/>
  <c r="C55" s="1"/>
  <c r="F38" i="3"/>
  <c r="L102" i="6"/>
  <c r="K15" i="2"/>
  <c r="H102" i="6"/>
  <c r="G15" i="2"/>
  <c r="C96" i="6"/>
  <c r="C102" s="1"/>
  <c r="D102"/>
  <c r="C15" i="2"/>
  <c r="I16" i="3"/>
  <c r="N15" i="2"/>
  <c r="N39" s="1"/>
  <c r="O102" i="6"/>
  <c r="L15" i="2"/>
  <c r="L39" s="1"/>
  <c r="M102" i="6"/>
  <c r="J15" i="2"/>
  <c r="K102" i="6"/>
  <c r="H15" i="2"/>
  <c r="H39" s="1"/>
  <c r="I102" i="6"/>
  <c r="F15" i="2"/>
  <c r="G102" i="6"/>
  <c r="D15" i="2"/>
  <c r="D39" s="1"/>
  <c r="E102" i="6"/>
  <c r="H38" i="3"/>
  <c r="N102" i="6"/>
  <c r="M15" i="2"/>
  <c r="M39" s="1"/>
  <c r="J102" i="6"/>
  <c r="I15" i="2"/>
  <c r="I39" s="1"/>
  <c r="F102" i="6"/>
  <c r="E15" i="2"/>
  <c r="B37"/>
  <c r="K16" i="3"/>
  <c r="K38" s="1"/>
  <c r="G16"/>
  <c r="E16"/>
  <c r="C97" i="7"/>
  <c r="C16" i="3"/>
  <c r="C95" i="7"/>
  <c r="J38" i="3"/>
  <c r="B35" i="2"/>
  <c r="B33"/>
  <c r="B29"/>
  <c r="B25"/>
  <c r="C98" i="7"/>
  <c r="M19" i="17"/>
  <c r="I19"/>
  <c r="C15"/>
  <c r="K15"/>
  <c r="K19" s="1"/>
  <c r="G15"/>
  <c r="G19" s="1"/>
  <c r="B31" i="2"/>
  <c r="B27"/>
  <c r="B23"/>
  <c r="C24" i="26"/>
  <c r="D31" i="10" l="1"/>
  <c r="K39" i="2"/>
  <c r="F39"/>
  <c r="J39"/>
  <c r="H67" i="13"/>
  <c r="E26" i="10"/>
  <c r="C23" i="26"/>
  <c r="C18" i="3"/>
  <c r="B18" s="1"/>
  <c r="C22" i="25"/>
  <c r="B19" i="2" s="1"/>
  <c r="C19"/>
  <c r="C39" s="1"/>
  <c r="B16" i="3"/>
  <c r="B15" i="2"/>
  <c r="B15" i="17"/>
  <c r="B19" s="1"/>
  <c r="C19"/>
  <c r="B36" i="3"/>
  <c r="E38"/>
  <c r="G38"/>
  <c r="E39" i="2"/>
  <c r="G39"/>
  <c r="I38" i="3"/>
  <c r="C103" i="6"/>
  <c r="C38" i="3" l="1"/>
  <c r="B38" s="1"/>
  <c r="E31" i="10"/>
  <c r="B39" i="2"/>
  <c r="C57" i="9"/>
  <c r="C63" s="1"/>
</calcChain>
</file>

<file path=xl/sharedStrings.xml><?xml version="1.0" encoding="utf-8"?>
<sst xmlns="http://schemas.openxmlformats.org/spreadsheetml/2006/main" count="1360" uniqueCount="580">
  <si>
    <t xml:space="preserve">                                    Dorog Város Önkormányzat</t>
  </si>
  <si>
    <t xml:space="preserve">                                             pénzügyi mérleg</t>
  </si>
  <si>
    <t>BEVÉTELEK</t>
  </si>
  <si>
    <t xml:space="preserve">Adatok: ezer forintban </t>
  </si>
  <si>
    <t>Sor-</t>
  </si>
  <si>
    <t>Megnevezés</t>
  </si>
  <si>
    <t>Összesen</t>
  </si>
  <si>
    <t>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</si>
  <si>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</si>
  <si>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</si>
  <si>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</si>
  <si>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</si>
  <si>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</si>
  <si>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</si>
  <si>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</si>
  <si>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</si>
  <si>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</si>
  <si>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</si>
  <si>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</si>
  <si>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</si>
  <si>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KIADÁSOK</t>
  </si>
  <si>
    <t xml:space="preserve">    Adatok: ezer forintban </t>
  </si>
  <si>
    <t>KIADÁSOK FŐÖSSZEGE</t>
  </si>
  <si>
    <t>BEVÉTEL</t>
  </si>
  <si>
    <t>KIADÁS</t>
  </si>
  <si>
    <t>Egyenleg</t>
  </si>
  <si>
    <t>Dorog Város Önkormányzat</t>
  </si>
  <si>
    <t>Bevételi összesítő</t>
  </si>
  <si>
    <t>Adatok: ezer forintban</t>
  </si>
  <si>
    <t xml:space="preserve">Költségvetési cím </t>
  </si>
  <si>
    <t>Költségv.</t>
  </si>
  <si>
    <t>és megnevezés</t>
  </si>
  <si>
    <t>bevételi</t>
  </si>
  <si>
    <t>főösszeg</t>
  </si>
  <si>
    <t xml:space="preserve">     Eredeti előirányzat</t>
  </si>
  <si>
    <t xml:space="preserve">          Eredeti előirányzat</t>
  </si>
  <si>
    <t>Polgármesteri Hivatal</t>
  </si>
  <si>
    <t xml:space="preserve">       Eredeti előirányzat</t>
  </si>
  <si>
    <t>Kiadási összesítő</t>
  </si>
  <si>
    <t>Költségvetési cím és</t>
  </si>
  <si>
    <t>Működési kiadás</t>
  </si>
  <si>
    <t>Felhalmozási kiadás</t>
  </si>
  <si>
    <t>alcím megnevezés</t>
  </si>
  <si>
    <t>Felújítás</t>
  </si>
  <si>
    <t>Beruházás</t>
  </si>
  <si>
    <t xml:space="preserve">         Eredeti előirányzat</t>
  </si>
  <si>
    <t>Kincstári Szervezet</t>
  </si>
  <si>
    <t xml:space="preserve">        Eredeti előirányzat</t>
  </si>
  <si>
    <t>1. cím költségvetési főösszege</t>
  </si>
  <si>
    <t>kiadási</t>
  </si>
  <si>
    <t>Eredeti előirányzat</t>
  </si>
  <si>
    <t>Intézményfinanszírozás</t>
  </si>
  <si>
    <t>2. cím költségvetési főösszege</t>
  </si>
  <si>
    <t>Mutató</t>
  </si>
  <si>
    <t>Jogcím</t>
  </si>
  <si>
    <t>Összeg Ft</t>
  </si>
  <si>
    <t xml:space="preserve">                 Dorog Város Önkormányzat</t>
  </si>
  <si>
    <t xml:space="preserve">        Működésre átadott pénzeszközök és</t>
  </si>
  <si>
    <t xml:space="preserve">                        egyéb támogatások</t>
  </si>
  <si>
    <t xml:space="preserve">                                                            Adatok: ezer forintban</t>
  </si>
  <si>
    <t>Cím és</t>
  </si>
  <si>
    <t>alcím</t>
  </si>
  <si>
    <t>Működésre átadott pénzeszk. és támogatás össz.</t>
  </si>
  <si>
    <t xml:space="preserve">                          Dorog Város Önkormányzat </t>
  </si>
  <si>
    <t xml:space="preserve">                                                               Adatok: ezer forintban</t>
  </si>
  <si>
    <t>I.</t>
  </si>
  <si>
    <t>II.</t>
  </si>
  <si>
    <t>III.</t>
  </si>
  <si>
    <t xml:space="preserve">                          Dorog Város Önkormányzat</t>
  </si>
  <si>
    <t xml:space="preserve">                               Felhalmozási kiadások</t>
  </si>
  <si>
    <t xml:space="preserve">                                       BERUHÁZÁS</t>
  </si>
  <si>
    <t>Alap</t>
  </si>
  <si>
    <t>ÁFA</t>
  </si>
  <si>
    <t xml:space="preserve">                                       FELÚJÍTÁS</t>
  </si>
  <si>
    <t xml:space="preserve">     Felhalmozásra átadott pénzeszközök és</t>
  </si>
  <si>
    <t xml:space="preserve">                                                      Adatok: ezer forintban</t>
  </si>
  <si>
    <t>Felhalmozási célú pénzeszköz átadás össz.</t>
  </si>
  <si>
    <t>Rendszeres sze-</t>
  </si>
  <si>
    <t>Részfoglalko-</t>
  </si>
  <si>
    <t>Nyugdíjasok</t>
  </si>
  <si>
    <t>Mellékfoglalko-</t>
  </si>
  <si>
    <t>mélyi juttatásban</t>
  </si>
  <si>
    <t>zásúak</t>
  </si>
  <si>
    <t>részesülők</t>
  </si>
  <si>
    <t>2. Polgármesteri Hivatal</t>
  </si>
  <si>
    <t>Választott vezető</t>
  </si>
  <si>
    <t>Jegyző, aljegyző</t>
  </si>
  <si>
    <t>Osztályvezető</t>
  </si>
  <si>
    <t>Szervezési Osztály</t>
  </si>
  <si>
    <t>Pénzügyi Osztály</t>
  </si>
  <si>
    <t>Műszaki Osztály</t>
  </si>
  <si>
    <t>Személyi juttatások</t>
  </si>
  <si>
    <t>Munkaadókat terhelő járulékok</t>
  </si>
  <si>
    <t>Családsegítés</t>
  </si>
  <si>
    <t>Előirányzat felhasználási terv</t>
  </si>
  <si>
    <t>Erdeti előirányzat</t>
  </si>
  <si>
    <t>01. hó</t>
  </si>
  <si>
    <t>02. hó</t>
  </si>
  <si>
    <t>03. hó</t>
  </si>
  <si>
    <t>04. hó</t>
  </si>
  <si>
    <t>05. hó</t>
  </si>
  <si>
    <t>06. hó</t>
  </si>
  <si>
    <t>07. hó</t>
  </si>
  <si>
    <t>08. hó</t>
  </si>
  <si>
    <t>09. hó</t>
  </si>
  <si>
    <t>10. hó</t>
  </si>
  <si>
    <t>11. hó</t>
  </si>
  <si>
    <t>12. hó</t>
  </si>
  <si>
    <t xml:space="preserve">Önkormányzati bevételek </t>
  </si>
  <si>
    <t>Önkormányzati kiadások</t>
  </si>
  <si>
    <t>IV.</t>
  </si>
  <si>
    <t>V.</t>
  </si>
  <si>
    <t>VI.</t>
  </si>
  <si>
    <t>VII.</t>
  </si>
  <si>
    <t>Pénzforgalom nélküli bevételek</t>
  </si>
  <si>
    <t>alapján a közvetett támogatásokról</t>
  </si>
  <si>
    <t>Dologi kiadások</t>
  </si>
  <si>
    <t>Felújítások</t>
  </si>
  <si>
    <t>Beruházások</t>
  </si>
  <si>
    <t xml:space="preserve">                Önkormányzat által folyósított ellátások</t>
  </si>
  <si>
    <t>1993. évi III. tv. (Szoc.tv.) 117.§</t>
  </si>
  <si>
    <t>Összesen:</t>
  </si>
  <si>
    <t>Intézmények</t>
  </si>
  <si>
    <t xml:space="preserve">   Adatok: ezer forintban</t>
  </si>
  <si>
    <t>Lízingelt lakások adómegtérítése</t>
  </si>
  <si>
    <t>Adatok:ezer forintban</t>
  </si>
  <si>
    <t>12. Személyi juttatás</t>
  </si>
  <si>
    <t>13. Munkaadói járulék</t>
  </si>
  <si>
    <t>14. Dologi kiadás</t>
  </si>
  <si>
    <t>19. Beruházás</t>
  </si>
  <si>
    <t>20. Felújítás</t>
  </si>
  <si>
    <t>21. Felhalmozási pénzeszköz átadás</t>
  </si>
  <si>
    <t>23. Felhalmozási kiadások összesen (18-21)</t>
  </si>
  <si>
    <t>Köztemetés</t>
  </si>
  <si>
    <t>Város, községgazdálkodási szolgáltatás</t>
  </si>
  <si>
    <t>Időskorúak nappali ellátása</t>
  </si>
  <si>
    <t>Dorogi Többcélú Kistérségi Társulás támogatása</t>
  </si>
  <si>
    <t>Gyermekvédelmi tv. 148. §. (5) bekezdése</t>
  </si>
  <si>
    <t>Idősek Otthona térítési díj kedvezménye</t>
  </si>
  <si>
    <t>EU-s forr.</t>
  </si>
  <si>
    <t xml:space="preserve">  - Idősek Otthona "A"</t>
  </si>
  <si>
    <t xml:space="preserve">  - Idősek Otthona "B"</t>
  </si>
  <si>
    <t>Közhasznú</t>
  </si>
  <si>
    <t>foglalkoztatottak</t>
  </si>
  <si>
    <t>Civil szervezetek támogatása</t>
  </si>
  <si>
    <t>Bérlakás felújítás</t>
  </si>
  <si>
    <t>22. Fejlesztési célú hiteltörlesztés</t>
  </si>
  <si>
    <t>Segédképletek</t>
  </si>
  <si>
    <t>Helyi önkormányzat</t>
  </si>
  <si>
    <t>Helyi Önkormányzat</t>
  </si>
  <si>
    <t>2. cím költségvetési főösszeg</t>
  </si>
  <si>
    <t>1. Önkormányzat</t>
  </si>
  <si>
    <t>Önkormányzat összesen</t>
  </si>
  <si>
    <t>Önkormányzati Hivatal finanszírozás</t>
  </si>
  <si>
    <t xml:space="preserve">     Intézményfinanszírozás</t>
  </si>
  <si>
    <t>1-21.</t>
  </si>
  <si>
    <t>1-36.</t>
  </si>
  <si>
    <t>Közfoglalkoz- tatottak</t>
  </si>
  <si>
    <t>Iparűzési adó</t>
  </si>
  <si>
    <t>Települési szilárd hulladékkezelési közszolgáltatási díj</t>
  </si>
  <si>
    <t>Kedvezményes óvodai, iskolai étkeztetés</t>
  </si>
  <si>
    <t>Bölcsődei kedvezményes étkeztetés</t>
  </si>
  <si>
    <t>1-7. cím összesen</t>
  </si>
  <si>
    <t xml:space="preserve">    -Védőnői Szolgálat</t>
  </si>
  <si>
    <t>VIII.</t>
  </si>
  <si>
    <t>A helyi önkormányzatok működésének általános támogatása</t>
  </si>
  <si>
    <t>I.1.a) Önkormányzati hivatal működésének támogatása</t>
  </si>
  <si>
    <t>I.1.b) Település-üzemelt. kapcs.feladatellátás támogat.össz.</t>
  </si>
  <si>
    <t xml:space="preserve">        - Zöldterület-gazd.kapcs. Feladatok ellát.tám.</t>
  </si>
  <si>
    <t xml:space="preserve">        - Közvilágítás fenntartásának támogatása</t>
  </si>
  <si>
    <t xml:space="preserve">        - Köztemető fenntart.kapcsolatos feladatok támog.</t>
  </si>
  <si>
    <t xml:space="preserve">        - Közutak fenntartásának támogatása</t>
  </si>
  <si>
    <t>I.1.c.) Beszámítás összege</t>
  </si>
  <si>
    <t>A települési önk.egyes köznevelési és gyermekétkeztetési feladatainak támogatása</t>
  </si>
  <si>
    <t>II.1. Óvodapedagógusok elismert létszáma 8 hó</t>
  </si>
  <si>
    <t>II.1.(2) Óvodapedagógusok munk.segítők száma 8 hó</t>
  </si>
  <si>
    <t>II.1.(2) Óvodapedagógusok munk.segítők száma 4 hó</t>
  </si>
  <si>
    <t>II.2. (1) Óvodaműködés támogatása 8 hó</t>
  </si>
  <si>
    <t>II.2. (12 Óvodaműködés támogatása 4 hó</t>
  </si>
  <si>
    <t>II. jogcímen önkormányzati támogatás összesen</t>
  </si>
  <si>
    <t>A települési önkormányzatok szociális és gyermekjóléti feladatainak támogatása</t>
  </si>
  <si>
    <t>40 fő</t>
  </si>
  <si>
    <t>III. jogcímen ökormányzati támogatás összesen</t>
  </si>
  <si>
    <t>III.4. a)Kötelezően foglalk.szakmai dolg.bértám.idősekorúak ellátása</t>
  </si>
  <si>
    <t>IV.1.d.) Tel.önk.támogatása a nyilvános könyvtári ellátás és közműv.feladat.</t>
  </si>
  <si>
    <t>IV. jogcímen ökormányzati támogatás összesen</t>
  </si>
  <si>
    <t>Települési önkormányzatok kulturális feladatainak támogatása</t>
  </si>
  <si>
    <t>ellenőrzés</t>
  </si>
  <si>
    <t xml:space="preserve">        - Uszoda</t>
  </si>
  <si>
    <t xml:space="preserve">        - Sportcsarnok</t>
  </si>
  <si>
    <t xml:space="preserve">        - Sportiroda</t>
  </si>
  <si>
    <t xml:space="preserve">        - Stadion</t>
  </si>
  <si>
    <t>Út, autópálya építése</t>
  </si>
  <si>
    <t>Dorog Város Egyesített Sportintézménye</t>
  </si>
  <si>
    <t xml:space="preserve"> - Uszoda</t>
  </si>
  <si>
    <t xml:space="preserve"> - Sportcsarnok</t>
  </si>
  <si>
    <t xml:space="preserve"> - Stadion</t>
  </si>
  <si>
    <t xml:space="preserve">  - Kincstári Szervezet</t>
  </si>
  <si>
    <t>Emberi Erőforrás Osztály</t>
  </si>
  <si>
    <t>Munkaszerződés</t>
  </si>
  <si>
    <t>Önkormányzati lakások egyösszegű kifizetése esetén a vevő 20%-os kedvezménye a tőketartozásból</t>
  </si>
  <si>
    <t>Kimutatás az államháztartási törvény 24. §. (4) bekezdés  c. pontja</t>
  </si>
  <si>
    <t xml:space="preserve">        Eredeti előirányzat bérlakás</t>
  </si>
  <si>
    <t>Ell.</t>
  </si>
  <si>
    <t>Kincstár öszz.</t>
  </si>
  <si>
    <t>Közhatalmi bevételek</t>
  </si>
  <si>
    <t>Térségi Társulásnak igényelt normatíva átadása</t>
  </si>
  <si>
    <t>Egyéb szociális pénzbeli ellátások</t>
  </si>
  <si>
    <t>Homlokzatfelújítási pályázat</t>
  </si>
  <si>
    <t>1-15.</t>
  </si>
  <si>
    <t>Sportlétesítmények működtetése és fejlesztése</t>
  </si>
  <si>
    <t xml:space="preserve">   Idősek Otthona "A" épület</t>
  </si>
  <si>
    <t xml:space="preserve">   Idősek Otthona "B" épület</t>
  </si>
  <si>
    <t xml:space="preserve">           Polgármesteri Hivatal</t>
  </si>
  <si>
    <t xml:space="preserve">           Intézmények Háza</t>
  </si>
  <si>
    <t xml:space="preserve">           Petőfi Óvoda</t>
  </si>
  <si>
    <t xml:space="preserve">          Zrínyi Óvoda</t>
  </si>
  <si>
    <t xml:space="preserve">           Hétszínvirág Óvoda</t>
  </si>
  <si>
    <t xml:space="preserve">           Petőfi Iskola</t>
  </si>
  <si>
    <t xml:space="preserve">           Zrínyi Iskola</t>
  </si>
  <si>
    <t xml:space="preserve">           Eötvös Iskola</t>
  </si>
  <si>
    <t xml:space="preserve">           Pedagógiai Szakszolgálat</t>
  </si>
  <si>
    <t xml:space="preserve">           Dr. Magyar K. Városi Bölcsőde</t>
  </si>
  <si>
    <t xml:space="preserve">           Dr. Mosony A. Id. Gkp. "A" ép.</t>
  </si>
  <si>
    <t xml:space="preserve">           Dr. Mosony A. Id. Gkp. "B" ép.</t>
  </si>
  <si>
    <t xml:space="preserve">           Erkel F. Zeneiskola</t>
  </si>
  <si>
    <t xml:space="preserve">           Zsigmondy V. Gimnázium</t>
  </si>
  <si>
    <t xml:space="preserve">           Sportcsarnok</t>
  </si>
  <si>
    <t xml:space="preserve">           Uszoda</t>
  </si>
  <si>
    <t xml:space="preserve">           Stadion</t>
  </si>
  <si>
    <t xml:space="preserve">           Egyéb üzemeltetés </t>
  </si>
  <si>
    <t>hazai for</t>
  </si>
  <si>
    <t xml:space="preserve">        Eredeti előirányzat </t>
  </si>
  <si>
    <t>Dorogi Többcéli Kistérségi Társulás számára igényelt normatív tábomatás</t>
  </si>
  <si>
    <t>III.3. Társulás által történő feladatellátás összesen</t>
  </si>
  <si>
    <t>Helyi önkormányzat támogatása összesen</t>
  </si>
  <si>
    <t>KÖT</t>
  </si>
  <si>
    <t>ÖNK</t>
  </si>
  <si>
    <t>ÁLLIG</t>
  </si>
  <si>
    <t xml:space="preserve">ÖNK </t>
  </si>
  <si>
    <t>Kötelező összesen</t>
  </si>
  <si>
    <t>Önkéntes összesen</t>
  </si>
  <si>
    <t>Államigazgatási összesen</t>
  </si>
  <si>
    <t xml:space="preserve">       - Egyéb önkormányzati feladatok támogatása</t>
  </si>
  <si>
    <t>23 fő</t>
  </si>
  <si>
    <t>II.1.(1) Óvodapedagógusok elismert létszáma 4 hó</t>
  </si>
  <si>
    <t>II.1(3) Óvodapedagógusok elismert létszáma alapján pótlólagos tám.</t>
  </si>
  <si>
    <t>II.5 Kiegészítő támog.óvodaped.minősítéséből adódó többletkiad.</t>
  </si>
  <si>
    <t>Működési célú támogatások államháztartáson belülről</t>
  </si>
  <si>
    <t xml:space="preserve">II. </t>
  </si>
  <si>
    <t>Felhalmozási célú támogatások államháztartáson belülről</t>
  </si>
  <si>
    <t>ebből - gépjárműadó</t>
  </si>
  <si>
    <t xml:space="preserve">         - építményadó</t>
  </si>
  <si>
    <t xml:space="preserve">         - iparűzési adó</t>
  </si>
  <si>
    <t xml:space="preserve">         - egyéb közhatalmi bevételek</t>
  </si>
  <si>
    <t>Működési bevételek</t>
  </si>
  <si>
    <t xml:space="preserve">V. </t>
  </si>
  <si>
    <t>Felhalmozási bevételek</t>
  </si>
  <si>
    <t>VI</t>
  </si>
  <si>
    <t>Működési célú átvett pénzeszközök</t>
  </si>
  <si>
    <t>Felhalmozási célú átvett pénzeszközök</t>
  </si>
  <si>
    <t>VIII</t>
  </si>
  <si>
    <t>Finanszírozási  bevételek</t>
  </si>
  <si>
    <t>Ellátottak pénzbeli juttatásai</t>
  </si>
  <si>
    <t>Egyéb működési célú kiadások</t>
  </si>
  <si>
    <t xml:space="preserve">           - tartalékok</t>
  </si>
  <si>
    <t xml:space="preserve">VII. </t>
  </si>
  <si>
    <t>Felhalmozási célú pénzeszköz átadás</t>
  </si>
  <si>
    <t>IX.</t>
  </si>
  <si>
    <t>Finanszírozási kiadások</t>
  </si>
  <si>
    <t xml:space="preserve">                           MÉRLEG</t>
  </si>
  <si>
    <t>ebből - hazai forrás</t>
  </si>
  <si>
    <t xml:space="preserve">IX. </t>
  </si>
  <si>
    <t>Pénzforgalom nélküli bevétel</t>
  </si>
  <si>
    <t>BEVÉTELEK FŐÖSSZEGE</t>
  </si>
  <si>
    <t xml:space="preserve">         - Európai Uniós forrás</t>
  </si>
  <si>
    <t>3. Hétszínvirág Óvoda</t>
  </si>
  <si>
    <t>4. Petőfi Sándor Óvoda</t>
  </si>
  <si>
    <t>5. Zrínyi Ilona Óvoda</t>
  </si>
  <si>
    <t>7. Dr. Mosonyi A. Gondoz. Közp.</t>
  </si>
  <si>
    <t>8. Dr. Magyar K. Városi Bölcsőde</t>
  </si>
  <si>
    <t>9. Dorog Város Egyesített Sportin.</t>
  </si>
  <si>
    <t>10. Dorogi József Attila Művelődési Ház</t>
  </si>
  <si>
    <t>11. Kincstári Szervezet</t>
  </si>
  <si>
    <t>Műk.c.támog.áht-n belülről</t>
  </si>
  <si>
    <t>Felhalmozási célú támog.áht-n belülről</t>
  </si>
  <si>
    <t>Műk.c.átvett pénzeszköz</t>
  </si>
  <si>
    <t>Felhalm.c.átvett pénzeszköz</t>
  </si>
  <si>
    <t>Finanszírozási bevételek</t>
  </si>
  <si>
    <t>Önkormányzati támogatás</t>
  </si>
  <si>
    <t>Ellátottak pénzbeli jutttatásai</t>
  </si>
  <si>
    <t>6. Gáty Zoltán Városi Könyvtár és Helytörténeti Múzeium</t>
  </si>
  <si>
    <t>7. Dr. Mosonyi A. Gond. Közp.</t>
  </si>
  <si>
    <t>8. Dr. Magyar K. Városi Bölcs.</t>
  </si>
  <si>
    <t>9. Dorog Város Egyes.Sportint.</t>
  </si>
  <si>
    <t xml:space="preserve">6. Gáthy Z. Városi Könyvtár és Helytörténei Múzeum </t>
  </si>
  <si>
    <t>Műk.c.tám.áht-n belülről</t>
  </si>
  <si>
    <t>1-1. Önk.és önk.hivatalok jogalkotó és igazgatási feladatok</t>
  </si>
  <si>
    <t>1-2. Köztemető-fenntartás és működtetés</t>
  </si>
  <si>
    <t>1-3. Önkotm.vagyonnal való gazd.kapcs.feladatok</t>
  </si>
  <si>
    <t>1-4. Önkorm.elszámolasai a központi költségvetéssel</t>
  </si>
  <si>
    <t>1-5. Támogatási célú fianszírozási műveletek</t>
  </si>
  <si>
    <t>1-6. Téli közfoglalkoztatás</t>
  </si>
  <si>
    <t>1-7. Hosszabb időtartamú közfoglalkoztatás</t>
  </si>
  <si>
    <t>1-8. Állat egészségügy</t>
  </si>
  <si>
    <t>1-9. Út, autópálya építése</t>
  </si>
  <si>
    <t>1-10. Közutak, hidak,alagutak üzemeltet.fenntart.</t>
  </si>
  <si>
    <t>1-11. Nem veszélyes hulladék begyűjtsée</t>
  </si>
  <si>
    <t>Felhalm.c.pe.átadás</t>
  </si>
  <si>
    <t>Felhalm.c.pe. Átadás</t>
  </si>
  <si>
    <t>2-1. Önk.és önk.hiv.jogalkotó és igazgat.feladatok</t>
  </si>
  <si>
    <t>2-2. Orsz.gy.,önk.és európai parlamenti képviselőváll.</t>
  </si>
  <si>
    <t>3-1   Hétszínvirág Óvoda</t>
  </si>
  <si>
    <t>3-2   Petőfi Sándor Óvoda</t>
  </si>
  <si>
    <t>3-3   Zrínyi Ilona Óvoda</t>
  </si>
  <si>
    <t>3-4. Gáthy Z. Városi Könyvtár és Helytört.Múzeum</t>
  </si>
  <si>
    <t>3-5. Idősek gondozási Központja</t>
  </si>
  <si>
    <t>3-6 Magyar Károly Városi Bölcsőde</t>
  </si>
  <si>
    <t>3-7. Dorog Város Egyesített Sportintézm.</t>
  </si>
  <si>
    <t>3-8. Dorogi József Attila Művelődési Ház</t>
  </si>
  <si>
    <t>3-1.   Hétszínvirág Óvoda</t>
  </si>
  <si>
    <t>3-2.   Petőfi Sándor Óvoda</t>
  </si>
  <si>
    <t>3-3.   Zrínyi Ilona Óvoda</t>
  </si>
  <si>
    <t>3-6. Magyar Károly Városi Bölcsőde</t>
  </si>
  <si>
    <t>3-8. Dorogi József A. Művelődési Ház</t>
  </si>
  <si>
    <t>3-9. Kincstári Szervezet összesen</t>
  </si>
  <si>
    <t xml:space="preserve"> 1-27</t>
  </si>
  <si>
    <t>Önk. feladat jellege</t>
  </si>
  <si>
    <t>Költségvetési bevételi főösszeg</t>
  </si>
  <si>
    <t>Finanszí-rozási bevételek</t>
  </si>
  <si>
    <t>Pénzfor-galom nélküli bevételek</t>
  </si>
  <si>
    <t xml:space="preserve">       - Kincstári Szervezet</t>
  </si>
  <si>
    <t xml:space="preserve">       -  Védőnői Szolgálat</t>
  </si>
  <si>
    <t xml:space="preserve">       -  Intézmény működtetés</t>
  </si>
  <si>
    <t xml:space="preserve">           Gáthy Z. Városi Könyvtár és Helyt. Múzeum</t>
  </si>
  <si>
    <t xml:space="preserve">           Dorogi József Attila Művelődési Ház</t>
  </si>
  <si>
    <t xml:space="preserve">            Uszoda</t>
  </si>
  <si>
    <t xml:space="preserve">           Sportiroda</t>
  </si>
  <si>
    <t xml:space="preserve">           Teniszpályák</t>
  </si>
  <si>
    <t xml:space="preserve">           Dózsa Gy. Iskola tornacsarnok</t>
  </si>
  <si>
    <t>Költségv. kiad. főösszeg</t>
  </si>
  <si>
    <t>3-4. Gáthy Z. Városi Könyvtár és Helytörténeti Múzeum</t>
  </si>
  <si>
    <r>
      <t xml:space="preserve">       -  </t>
    </r>
    <r>
      <rPr>
        <b/>
        <sz val="10"/>
        <rFont val="Arial CE"/>
        <charset val="238"/>
      </rPr>
      <t>Kincstári Szervezet</t>
    </r>
  </si>
  <si>
    <t xml:space="preserve">      -  Védőnői Szolgálat</t>
  </si>
  <si>
    <r>
      <t xml:space="preserve">     </t>
    </r>
    <r>
      <rPr>
        <b/>
        <u/>
        <sz val="10"/>
        <rFont val="Arial CE"/>
        <charset val="238"/>
      </rPr>
      <t xml:space="preserve"> -   Intézmény működtetés </t>
    </r>
  </si>
  <si>
    <t xml:space="preserve">             Gáthy Z. Városi Könyvtár és Helyt. Múzeum</t>
  </si>
  <si>
    <t xml:space="preserve">           Dorogi József A. Művelődési Ház</t>
  </si>
  <si>
    <t xml:space="preserve">           Dózsa Gy. Isk. tornacsarnok</t>
  </si>
  <si>
    <t>3-1. Hétszínvirág Óvoda</t>
  </si>
  <si>
    <t>3-2. Petőfi Sándor Óvoda</t>
  </si>
  <si>
    <t>3-3. Zrínyi Ilona Óvoda</t>
  </si>
  <si>
    <t>3-5. Dr. Mosonyi Albert Gondozási központ</t>
  </si>
  <si>
    <t>3-6. Dr. Magyar Károly Városi Bölcsőde</t>
  </si>
  <si>
    <t>3-7. Dorog Város Egyesített Sportintézménye</t>
  </si>
  <si>
    <t>3-9. Kincstári Szervezet</t>
  </si>
  <si>
    <t xml:space="preserve">   - Intézmény működtetés</t>
  </si>
  <si>
    <t>Szent József tempom felújítás támogatása</t>
  </si>
  <si>
    <t>1-34</t>
  </si>
  <si>
    <t>1-37.</t>
  </si>
  <si>
    <t>1-35.</t>
  </si>
  <si>
    <t>Házi segítségnyújtás</t>
  </si>
  <si>
    <t>Szociális étkeztetés</t>
  </si>
  <si>
    <t>Dorogi Többcélú Kistérségi Társulás tagsági támogatás</t>
  </si>
  <si>
    <t>Dorogi Többcélú Kistérségi Társnak igényelt normatíva átad</t>
  </si>
  <si>
    <t>Települési támogatás</t>
  </si>
  <si>
    <t>Idősek karácsonya természetbeni támogatás</t>
  </si>
  <si>
    <t>Óvodáztatási támogatás</t>
  </si>
  <si>
    <t>Önkormányzati vagyonnal való gazdálk.kapcs.fel.</t>
  </si>
  <si>
    <t>Közművelődés-közösségi és társadalmi részvétel fejl.</t>
  </si>
  <si>
    <t>Óvodai nevelés, ellátás működtetési feladatok</t>
  </si>
  <si>
    <t>Önkorm.és önk.hiv. jogalkotó és ált.igazg.feladatok</t>
  </si>
  <si>
    <t xml:space="preserve">Általános tartalék </t>
  </si>
  <si>
    <t>6. Gáthy Z. Városi Könyvtár és Helytört. Múzeum</t>
  </si>
  <si>
    <t>7. Dr. Mosonyi Albert Gondozási Központ</t>
  </si>
  <si>
    <t>8. Dr. Magyar Károly Városi Bölcsőde</t>
  </si>
  <si>
    <t>9. Dorog Város Egyesített Sportintézménye</t>
  </si>
  <si>
    <t>Felsőoktatási tanulók települési támogatása</t>
  </si>
  <si>
    <t>Polg. Hivatal felújítás tervezési ktg.</t>
  </si>
  <si>
    <t>Egyéb civil szervezetek támogatása</t>
  </si>
  <si>
    <t xml:space="preserve">                        Dorog Város Önkormányzat</t>
  </si>
  <si>
    <t xml:space="preserve">                                          Tartalék</t>
  </si>
  <si>
    <t xml:space="preserve">                                                                    Adatok: ezer forintban</t>
  </si>
  <si>
    <t>Általános tartalék</t>
  </si>
  <si>
    <t>Tartalék összesen</t>
  </si>
  <si>
    <t>1-3</t>
  </si>
  <si>
    <t>1-14</t>
  </si>
  <si>
    <t>1-20</t>
  </si>
  <si>
    <t>2-1</t>
  </si>
  <si>
    <t>1-9</t>
  </si>
  <si>
    <t>1-23</t>
  </si>
  <si>
    <t>1-15</t>
  </si>
  <si>
    <t>1-33</t>
  </si>
  <si>
    <t>l. Működési célú támogatások államháztarton belülről</t>
  </si>
  <si>
    <t>2. Közhatalmi bevételek</t>
  </si>
  <si>
    <t>3. Működési bevételek</t>
  </si>
  <si>
    <t>4. Működési célú átvett pénzeszközök</t>
  </si>
  <si>
    <t>7. Pénzforgalom nélküli bevételek</t>
  </si>
  <si>
    <t>8. Működési bevételek összesen</t>
  </si>
  <si>
    <t xml:space="preserve">10 Felhalmozási c. átvett pénzeszköz </t>
  </si>
  <si>
    <t>9. Felhalmozási bevételek</t>
  </si>
  <si>
    <t>11 Felhalmozási bevételek összsen</t>
  </si>
  <si>
    <t>15. Ellátottak pénzbeli juttatásai</t>
  </si>
  <si>
    <t>16. Egyéb működési célú kiadások</t>
  </si>
  <si>
    <t xml:space="preserve">17. Likviditási c. hitel törlesztés </t>
  </si>
  <si>
    <t>18. Működési kiadások összesen (12-17)</t>
  </si>
  <si>
    <t>6. Likviditási c. hitel felvét</t>
  </si>
  <si>
    <t xml:space="preserve">BEVÉTELEK ÖSSZESEN </t>
  </si>
  <si>
    <t>24. KIADÁSOK ÖSSZESEN</t>
  </si>
  <si>
    <t>2016 évi költségvetése</t>
  </si>
  <si>
    <t xml:space="preserve">                                       2016. évi költségvetése</t>
  </si>
  <si>
    <t>2016. évi költségvetése</t>
  </si>
  <si>
    <t xml:space="preserve"> 2016. évi normatív állami hozzájárulás</t>
  </si>
  <si>
    <t>2016. évre jóváhagyott támogatás</t>
  </si>
  <si>
    <t>2016. évi terv</t>
  </si>
  <si>
    <t xml:space="preserve">                     2016. évi költségvetése</t>
  </si>
  <si>
    <t xml:space="preserve">                              2016. évi költésgvetése</t>
  </si>
  <si>
    <t xml:space="preserve">                              2016.  évi költségvetése</t>
  </si>
  <si>
    <t>2016. évi előirányzat</t>
  </si>
  <si>
    <t xml:space="preserve">                              2016. évi költségvetése</t>
  </si>
  <si>
    <t>2016. évi létszám összesítő</t>
  </si>
  <si>
    <t>2016. évi létszám alakulása</t>
  </si>
  <si>
    <t>2016.</t>
  </si>
  <si>
    <t xml:space="preserve">I. Települési önk.  működésének ált.támogatása beszámítás után </t>
  </si>
  <si>
    <t>32,5 fő</t>
  </si>
  <si>
    <t>32,7 fő</t>
  </si>
  <si>
    <t>376 fő</t>
  </si>
  <si>
    <t>380 fő</t>
  </si>
  <si>
    <t>II.4. Köznevelési intézmények működtetéséhez kapcs.támogatás</t>
  </si>
  <si>
    <t>5 fő</t>
  </si>
  <si>
    <t>III.3 a Család- és gyermekjóléti szolgálat</t>
  </si>
  <si>
    <t>III.3.c Szociális étkeztetés</t>
  </si>
  <si>
    <t>III.3 d. Házi segítségnyújtás</t>
  </si>
  <si>
    <t>III.3 f. Időskorúak nappali intézményi ellátása</t>
  </si>
  <si>
    <t>III.3.jBölcsődei ellátás</t>
  </si>
  <si>
    <t>20 fő</t>
  </si>
  <si>
    <t>III.5.a Gyermekétkeztetés támogatása</t>
  </si>
  <si>
    <t>III.5 b Gyermekétkeztetés üzemeltetési támogatása</t>
  </si>
  <si>
    <t>III.5.c. Intézményen kívüli szünidei étkeztetés támogatása</t>
  </si>
  <si>
    <t>2016. évi normatív támogatás összesen</t>
  </si>
  <si>
    <t>Bérkompenzáció</t>
  </si>
  <si>
    <t>Szociális ágazati pótlék</t>
  </si>
  <si>
    <t>Kiegészítő szociális ágazati pótlék</t>
  </si>
  <si>
    <t>Közfoglalkoztatás támogatása</t>
  </si>
  <si>
    <t>2-3. Országos és helyi népszavazással kapcsolatos tevékenységek</t>
  </si>
  <si>
    <t>2-4. Támogatási célú finanszírozási műveletek</t>
  </si>
  <si>
    <t>2-5. Gyermekvédelmi pénzbeli és term.beni ellát.</t>
  </si>
  <si>
    <t>2-3. Országos és helyi népszavazással kapcs.tev.</t>
  </si>
  <si>
    <t>A 9/2014. (IV.25.) Kt. rendelet 15.§ szerinti 70. életévüket betöltött dorogi lakosok közszolgáltatási díj kedvezménye                                                            716 fő</t>
  </si>
  <si>
    <t xml:space="preserve"> </t>
  </si>
  <si>
    <t>A 33/2009. (XII.18.) sz. Kt. rendelet 2.§. szerinti kedvezmény (adóalap kisebb mint 2,5 M Ft)          302 adózó</t>
  </si>
  <si>
    <t>III.4.b.) Intézményüzemeltetés támogatása időskorúak ellátása</t>
  </si>
  <si>
    <t>1-12. Nem veszélyes hulladék kezelése és ártalmatlanítása</t>
  </si>
  <si>
    <t>1-13. Szennyvíz gyűjtése, tisztítása, elhelyezése</t>
  </si>
  <si>
    <t>1-14. Közvilágítás</t>
  </si>
  <si>
    <t>1-15. Zöldterület-kezelés</t>
  </si>
  <si>
    <t>1-16. Város és községgazd.egyéb szolgáltatások</t>
  </si>
  <si>
    <t>1-17. Járóbetegek gyógyító szakellátsa</t>
  </si>
  <si>
    <t>1-18. Sportlétesítmények működtetése és fejlesztése</t>
  </si>
  <si>
    <t>1-19. Iskolai, diáksport-tevéeknység és támogatása</t>
  </si>
  <si>
    <t>1-20. Szabadidősport tevékenység támogatása</t>
  </si>
  <si>
    <t>1-21. Közművwelődés-közösségi részvétel fejl.</t>
  </si>
  <si>
    <t>1-22. Civil szervezetek működési támogatása</t>
  </si>
  <si>
    <t>1-23. Óvodai nevelés, ellátás működtetési feladatok</t>
  </si>
  <si>
    <t>1-24. Köznev.int.1-4 évf.tanulók nev.okt.összefügg. működtetési feladatok</t>
  </si>
  <si>
    <t>1-25. Alapfokú művészetokt.összefüggő működtetési feladatok</t>
  </si>
  <si>
    <t>1-26. Gimnázium és szakképz iskola működtetési feladatok</t>
  </si>
  <si>
    <t>1-27. Gyermekétkeztetés köznevelési intézményben</t>
  </si>
  <si>
    <t>1-28. Pedagógiai szakszolg.tev.működtetési feladatok</t>
  </si>
  <si>
    <t>1-29. Időskorúak tartós bentlakásos ellátása</t>
  </si>
  <si>
    <t>1-30. Demens betegek tartós bentlakásos ellátása</t>
  </si>
  <si>
    <t>1-31. Időskorral összefüggő pénzbeli ellátások</t>
  </si>
  <si>
    <t>1-32. Elhunyt személyek hátramaradott.pénzbeli elllátás</t>
  </si>
  <si>
    <t>1-34. Gyermekek bölcsődei ellátása</t>
  </si>
  <si>
    <t>1-35. Gyermekvéd. pénzbeli és természetbeni ellátások</t>
  </si>
  <si>
    <t>1-36 Lakóingatlan szociális célú bérbeadása, üzemeltetése</t>
  </si>
  <si>
    <t>1-37. Egyéb szociális pénzbeli ellátások, támogatások</t>
  </si>
  <si>
    <t>1-38. Idősek nappali ellátása</t>
  </si>
  <si>
    <t>1-39 Szociális étkeztetés</t>
  </si>
  <si>
    <t>1-40. Házi Segítségnyújtás</t>
  </si>
  <si>
    <t>1-41.  Család és gyermekjóléti szolgálat</t>
  </si>
  <si>
    <t>1-33 Intézményen kívüli szünidei gyermekétkeztetés</t>
  </si>
  <si>
    <t xml:space="preserve">1-24. Köznevelési int.1-4.évf.nev.okt.működtetési feladatok </t>
  </si>
  <si>
    <t>1-25. Alapfokú művészetokt. összefüggő működtetési feladatok</t>
  </si>
  <si>
    <t xml:space="preserve">1-26. Gimnázium és szakképző iskola működtetési feladatok </t>
  </si>
  <si>
    <t>1-32. Elhunyt személyek hátramaradott.pénzbeli ellátás</t>
  </si>
  <si>
    <t>1-33. Intézményen kívüli szünidei gyermekétkeztetés</t>
  </si>
  <si>
    <t>1-36. Lakóingatlan szociális célú bérbeadása, üzemeltetése</t>
  </si>
  <si>
    <t>1-39. Szociális étkeztetés</t>
  </si>
  <si>
    <t xml:space="preserve">1-42. Önkormányzatok funkcióra nem sorolható bevételei </t>
  </si>
  <si>
    <t>Ebből: - egyéb működési célú támogatás</t>
  </si>
  <si>
    <t>Polgárőrség támogatása</t>
  </si>
  <si>
    <t>Dorog Város Kulturális Közalapítvány támog.</t>
  </si>
  <si>
    <t>Dorog és Térsége Turizmus Egyesület támog</t>
  </si>
  <si>
    <t>Védőnői Szolgálat</t>
  </si>
  <si>
    <t>Szünidei ingyenes gyermekétkeztetés</t>
  </si>
  <si>
    <t>2-5</t>
  </si>
  <si>
    <t xml:space="preserve">Polgármesteri Hivatal összesen </t>
  </si>
  <si>
    <t>Önkormányzat elszámolása kp-i költségvetéssel</t>
  </si>
  <si>
    <t>1-4.</t>
  </si>
  <si>
    <t>Támogatás megelőlegezés visszafizetése</t>
  </si>
  <si>
    <t>Gyermekvédelmi pénzbeli és természetbeni ellátások</t>
  </si>
  <si>
    <t>Önkormányzat álltal folyósított ellátások összesen</t>
  </si>
  <si>
    <t>Önkormányzati vagyonnal való gazdálkodás</t>
  </si>
  <si>
    <t>Bérlakás felújítási alap</t>
  </si>
  <si>
    <t>Református Egyházközösség Gyülekezési Ház támog.</t>
  </si>
  <si>
    <t>1-3.</t>
  </si>
  <si>
    <t>Játszóterek fejlesztése</t>
  </si>
  <si>
    <t>Közvillágítás</t>
  </si>
  <si>
    <t>Díszkivilágítás bővítése</t>
  </si>
  <si>
    <t xml:space="preserve">1-18. </t>
  </si>
  <si>
    <t>Művelődési ház  villamoshálózati fejlesztés</t>
  </si>
  <si>
    <t>Informatikai és egyéb tárgyi eszköz beszerzés</t>
  </si>
  <si>
    <t>Köztársaság út felújítás I. ütem</t>
  </si>
  <si>
    <t>Egyesületi támogatások</t>
  </si>
  <si>
    <t>Védőnői szolgálat iskolaorvosi szolg.műk.átadott pénzeszk1105</t>
  </si>
  <si>
    <t>Kincstári Szervezet összesen</t>
  </si>
  <si>
    <t>3</t>
  </si>
  <si>
    <t>Rászorults.függő norm.kedv.ingyenes gyermekétkeztetés</t>
  </si>
  <si>
    <t>Kincsátri Szervezet és intézmények</t>
  </si>
  <si>
    <t>Polgármesteri Hivatal összesen</t>
  </si>
  <si>
    <t>Kiskértékű tárgyi eszköz beszerzés (informatikai, egyéb)</t>
  </si>
  <si>
    <t>Gépkocsi beszerzés</t>
  </si>
  <si>
    <t>Beruházás 1-3 cím összesen</t>
  </si>
  <si>
    <t xml:space="preserve">                             2016. évi költségvetése</t>
  </si>
  <si>
    <t>Függő,át-futó kiad.</t>
  </si>
  <si>
    <t>12.</t>
  </si>
  <si>
    <t>Bányamúzeum tervdíj</t>
  </si>
  <si>
    <t>Bányász Emlékház kerítés építés</t>
  </si>
  <si>
    <t>Buzánszky Stadion vásárlási részlet</t>
  </si>
  <si>
    <t>Birkózó csarnok kialakítása</t>
  </si>
  <si>
    <t>Zrínyi I. Iskola szolg.lakás tanteremmé alakítása</t>
  </si>
  <si>
    <t>Eötvös J. Iskola tornaterem felújítás</t>
  </si>
  <si>
    <t>Petőfi S. Iskola magastető</t>
  </si>
  <si>
    <t>Ped.Szakszolg.vizesblokk felújítás</t>
  </si>
  <si>
    <t>Zrínyi I.Óvoda fém ablak csere</t>
  </si>
  <si>
    <t>Hétszínvirág Óvoda tetőfelújítás</t>
  </si>
  <si>
    <t>Rászoruló gyermekek intézményen kívüli szünidei étkeztetése</t>
  </si>
  <si>
    <t>16/2010. (VI.25.) sz. Kt. rendelet 10. § (6) bekezdése                                                                         9 fő</t>
  </si>
  <si>
    <t>Magyarország 2016. évi központi költségvetéséről szóló  2015. évi C. törvény 2. mell.III.5.c) pontja</t>
  </si>
  <si>
    <t>Járdafelújítások</t>
  </si>
  <si>
    <t>Közvilágítás fejlesztése</t>
  </si>
  <si>
    <t>Petőfi S. Óvoda parketta felújítás</t>
  </si>
  <si>
    <t>Felhalmozási céltartalék</t>
  </si>
  <si>
    <t>3-7.</t>
  </si>
  <si>
    <t>3-9.</t>
  </si>
  <si>
    <t>1</t>
  </si>
  <si>
    <t>Felhalmozási  céltartalék</t>
  </si>
  <si>
    <t>2</t>
  </si>
  <si>
    <t>Zsigmondy V.Gimnázium tűzfal felújítás ablakcserével</t>
  </si>
  <si>
    <t>e Ft</t>
  </si>
  <si>
    <t>5.600</t>
  </si>
  <si>
    <t>5.583</t>
  </si>
  <si>
    <t>Buzánszky Jenő Stadion beruházás</t>
  </si>
  <si>
    <t>Dorog Város Önkormányzata</t>
  </si>
  <si>
    <t>A többéves kihatással járó döntések évenkénti bemutatása</t>
  </si>
  <si>
    <t>3. cím költségvetési főösszege</t>
  </si>
  <si>
    <t>I.6. 2015. évről áthúzódó bérkompenzáció támogatása</t>
  </si>
  <si>
    <t>3. melléklet az 1/2016. (II.05.) önkormányzati rendelethez</t>
  </si>
  <si>
    <t>2. melléklet az 1/2016. (II.05.)  önkormányzati rendelethez</t>
  </si>
  <si>
    <t>4. melléklet az 1/2016. (II.05.) önkormányzati rendelethez</t>
  </si>
  <si>
    <t xml:space="preserve"> 4/1. melléklet a 1-43. Helyi önkormányzatok bevételei 1/2016 (II.05.) önkormányzati rendelethez</t>
  </si>
  <si>
    <t>4/2. melléklet a 2-5. Polgármesteri Hivatal bevételei 1/2016. (II.05.) önkormányzati rendelethez</t>
  </si>
  <si>
    <t>5. melléklet az 1/2016. (II.05.) önkormányzati rendelethez</t>
  </si>
  <si>
    <t>5/1. melléklet 1-43. Helyi önkormányzatok kiadásai az 1/2016 (II.05.)  önkormányzati rendelethez</t>
  </si>
  <si>
    <t>5/2. melléklet 1-5. Polgármesteri Hivatal kiadásai az 1/2016 (II.05.)  önkormányzati rendelethez</t>
  </si>
  <si>
    <t>6. melléklet az 1/2016. (II.05.) önkormányzati rendelethez</t>
  </si>
  <si>
    <t>7. melléklet az 1/2016. (II.05.) önkormányzati rendelethez</t>
  </si>
  <si>
    <t>8. melléklet az 1/2016. (II.05.) számú önkormányzati rendelethez</t>
  </si>
  <si>
    <t>9/1. melléklet az 1/2016. (II.05.) önkormányzati rendelethez</t>
  </si>
  <si>
    <t>9/2.  melléklet az 1/2015. (II.05.) számú önkormányzati rendelethez</t>
  </si>
  <si>
    <t>9/3. melléklet az 1/2016. (II.05.) önkormmányzati rendelethez</t>
  </si>
  <si>
    <t>10. melléklet az 1/2016. (II.05.) önkormányzati rendelethez</t>
  </si>
  <si>
    <t>11. melléklet az 1/2016. (II.05.) számú önkormányzati  rendelethez</t>
  </si>
  <si>
    <t>11/1. melléklet az 1/2016. (II.05.) önkormányzati rendelethez</t>
  </si>
  <si>
    <t>11/2. melléklet az 1/2016. (II.05.) számú önkormányzati rendelethez</t>
  </si>
  <si>
    <t xml:space="preserve">12. melléklet az 1/2016. (II.05.) önkormányzati rendelethez </t>
  </si>
  <si>
    <t>13. melléklet az 1/2016. (II.05.) önkormányzati rendelethez</t>
  </si>
  <si>
    <t xml:space="preserve">14. melléklet az 1/2016. (II.05.) önkormányzati rendelethez </t>
  </si>
  <si>
    <t xml:space="preserve"> 4/3. melléklet a 3-9 Kincstári Szervezet bevételei 1/2016. (II.05.) önkormányzati rendelethez</t>
  </si>
  <si>
    <t>5/3. melléklet 3-9 Kincstári Szervezet kiadásai az 1/2016. (II.05.)  önkormányzati rendelethez</t>
  </si>
</sst>
</file>

<file path=xl/styles.xml><?xml version="1.0" encoding="utf-8"?>
<styleSheet xmlns="http://schemas.openxmlformats.org/spreadsheetml/2006/main">
  <fonts count="42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MS Sans Serif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u/>
      <sz val="12"/>
      <name val="Arial CE"/>
      <family val="2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b/>
      <u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name val="MS Sans Serif"/>
      <family val="2"/>
      <charset val="238"/>
    </font>
    <font>
      <b/>
      <u/>
      <sz val="10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i/>
      <sz val="10"/>
      <name val="Arial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MS Sans Serif"/>
      <family val="2"/>
      <charset val="238"/>
    </font>
    <font>
      <b/>
      <u/>
      <sz val="10"/>
      <name val="MS Sans Serif"/>
      <family val="2"/>
      <charset val="238"/>
    </font>
    <font>
      <u/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</cellStyleXfs>
  <cellXfs count="59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1" xfId="0" applyFont="1" applyBorder="1"/>
    <xf numFmtId="0" fontId="8" fillId="0" borderId="4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2" xfId="0" applyFont="1" applyBorder="1"/>
    <xf numFmtId="0" fontId="8" fillId="0" borderId="2" xfId="0" applyFont="1" applyBorder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5" xfId="0" applyFont="1" applyBorder="1"/>
    <xf numFmtId="0" fontId="8" fillId="0" borderId="8" xfId="0" applyFont="1" applyBorder="1"/>
    <xf numFmtId="0" fontId="9" fillId="0" borderId="4" xfId="0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7" fillId="0" borderId="0" xfId="0" applyFont="1" applyBorder="1"/>
    <xf numFmtId="0" fontId="9" fillId="0" borderId="9" xfId="0" applyFont="1" applyBorder="1"/>
    <xf numFmtId="0" fontId="8" fillId="0" borderId="10" xfId="0" applyFont="1" applyBorder="1"/>
    <xf numFmtId="0" fontId="8" fillId="0" borderId="0" xfId="0" applyFont="1" applyAlignment="1">
      <alignment horizontal="center"/>
    </xf>
    <xf numFmtId="0" fontId="8" fillId="0" borderId="9" xfId="0" applyFont="1" applyBorder="1"/>
    <xf numFmtId="0" fontId="8" fillId="0" borderId="11" xfId="0" applyFont="1" applyBorder="1"/>
    <xf numFmtId="0" fontId="9" fillId="0" borderId="10" xfId="0" applyFont="1" applyBorder="1"/>
    <xf numFmtId="0" fontId="11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1" fillId="0" borderId="0" xfId="0" applyFont="1"/>
    <xf numFmtId="0" fontId="8" fillId="0" borderId="0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10" fillId="0" borderId="1" xfId="0" applyFont="1" applyBorder="1"/>
    <xf numFmtId="0" fontId="8" fillId="0" borderId="3" xfId="0" applyFont="1" applyBorder="1"/>
    <xf numFmtId="0" fontId="12" fillId="0" borderId="4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2" xfId="0" applyFont="1" applyBorder="1"/>
    <xf numFmtId="0" fontId="14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6" xfId="0" applyFont="1" applyBorder="1"/>
    <xf numFmtId="0" fontId="14" fillId="0" borderId="7" xfId="0" applyFont="1" applyBorder="1" applyAlignment="1">
      <alignment horizontal="center"/>
    </xf>
    <xf numFmtId="0" fontId="14" fillId="0" borderId="12" xfId="0" applyFont="1" applyBorder="1"/>
    <xf numFmtId="0" fontId="14" fillId="0" borderId="3" xfId="0" applyFont="1" applyBorder="1" applyAlignment="1">
      <alignment horizontal="center"/>
    </xf>
    <xf numFmtId="0" fontId="14" fillId="0" borderId="1" xfId="0" applyFont="1" applyBorder="1"/>
    <xf numFmtId="0" fontId="14" fillId="0" borderId="3" xfId="0" applyFont="1" applyBorder="1"/>
    <xf numFmtId="0" fontId="10" fillId="0" borderId="0" xfId="0" applyFont="1" applyBorder="1"/>
    <xf numFmtId="0" fontId="14" fillId="0" borderId="4" xfId="0" applyFont="1" applyBorder="1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6" fillId="0" borderId="0" xfId="0" applyFont="1" applyBorder="1"/>
    <xf numFmtId="0" fontId="15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0" fillId="0" borderId="0" xfId="0" applyBorder="1"/>
    <xf numFmtId="0" fontId="12" fillId="0" borderId="0" xfId="0" applyFont="1" applyAlignment="1">
      <alignment horizontal="left"/>
    </xf>
    <xf numFmtId="0" fontId="14" fillId="0" borderId="0" xfId="0" applyFont="1"/>
    <xf numFmtId="0" fontId="10" fillId="0" borderId="9" xfId="0" applyFont="1" applyBorder="1"/>
    <xf numFmtId="0" fontId="14" fillId="0" borderId="13" xfId="0" applyFont="1" applyBorder="1" applyAlignment="1">
      <alignment horizontal="center"/>
    </xf>
    <xf numFmtId="0" fontId="14" fillId="0" borderId="3" xfId="0" applyFont="1" applyBorder="1" applyAlignment="1">
      <alignment vertical="center"/>
    </xf>
    <xf numFmtId="0" fontId="8" fillId="0" borderId="11" xfId="0" applyFont="1" applyBorder="1" applyAlignment="1">
      <alignment horizontal="center"/>
    </xf>
    <xf numFmtId="0" fontId="9" fillId="0" borderId="6" xfId="0" applyFont="1" applyBorder="1"/>
    <xf numFmtId="49" fontId="14" fillId="0" borderId="9" xfId="0" applyNumberFormat="1" applyFon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2" fillId="0" borderId="15" xfId="0" applyFont="1" applyBorder="1"/>
    <xf numFmtId="0" fontId="8" fillId="0" borderId="15" xfId="0" applyFont="1" applyBorder="1"/>
    <xf numFmtId="0" fontId="8" fillId="0" borderId="16" xfId="0" applyFont="1" applyBorder="1"/>
    <xf numFmtId="0" fontId="14" fillId="0" borderId="17" xfId="0" applyFont="1" applyBorder="1"/>
    <xf numFmtId="0" fontId="12" fillId="0" borderId="2" xfId="0" applyFont="1" applyBorder="1" applyAlignment="1">
      <alignment horizontal="right"/>
    </xf>
    <xf numFmtId="49" fontId="14" fillId="0" borderId="10" xfId="0" applyNumberFormat="1" applyFont="1" applyBorder="1" applyAlignment="1">
      <alignment horizontal="center"/>
    </xf>
    <xf numFmtId="49" fontId="14" fillId="0" borderId="6" xfId="0" applyNumberFormat="1" applyFont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0" fontId="18" fillId="0" borderId="1" xfId="0" applyFont="1" applyBorder="1"/>
    <xf numFmtId="3" fontId="8" fillId="0" borderId="4" xfId="0" applyNumberFormat="1" applyFont="1" applyBorder="1"/>
    <xf numFmtId="3" fontId="9" fillId="0" borderId="3" xfId="0" applyNumberFormat="1" applyFont="1" applyBorder="1"/>
    <xf numFmtId="3" fontId="9" fillId="0" borderId="12" xfId="0" applyNumberFormat="1" applyFont="1" applyBorder="1"/>
    <xf numFmtId="3" fontId="14" fillId="0" borderId="3" xfId="0" applyNumberFormat="1" applyFont="1" applyBorder="1"/>
    <xf numFmtId="0" fontId="18" fillId="0" borderId="1" xfId="0" applyFont="1" applyBorder="1" applyAlignment="1">
      <alignment vertical="center"/>
    </xf>
    <xf numFmtId="0" fontId="18" fillId="0" borderId="11" xfId="0" applyFont="1" applyBorder="1"/>
    <xf numFmtId="0" fontId="12" fillId="0" borderId="11" xfId="0" applyFont="1" applyBorder="1"/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9" fillId="0" borderId="0" xfId="0" applyFont="1"/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3" fillId="0" borderId="0" xfId="0" applyFont="1" applyBorder="1"/>
    <xf numFmtId="0" fontId="13" fillId="0" borderId="0" xfId="0" applyFont="1" applyBorder="1" applyAlignment="1">
      <alignment horizontal="left"/>
    </xf>
    <xf numFmtId="49" fontId="16" fillId="0" borderId="1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3" fontId="18" fillId="0" borderId="1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3" fontId="10" fillId="0" borderId="1" xfId="0" applyNumberFormat="1" applyFont="1" applyBorder="1"/>
    <xf numFmtId="3" fontId="10" fillId="0" borderId="18" xfId="0" applyNumberFormat="1" applyFont="1" applyBorder="1"/>
    <xf numFmtId="3" fontId="12" fillId="0" borderId="19" xfId="0" applyNumberFormat="1" applyFont="1" applyBorder="1"/>
    <xf numFmtId="3" fontId="8" fillId="0" borderId="13" xfId="0" applyNumberFormat="1" applyFont="1" applyBorder="1"/>
    <xf numFmtId="3" fontId="8" fillId="0" borderId="19" xfId="0" applyNumberFormat="1" applyFont="1" applyBorder="1"/>
    <xf numFmtId="3" fontId="12" fillId="0" borderId="2" xfId="0" applyNumberFormat="1" applyFont="1" applyBorder="1"/>
    <xf numFmtId="3" fontId="8" fillId="0" borderId="2" xfId="0" applyNumberFormat="1" applyFont="1" applyBorder="1"/>
    <xf numFmtId="3" fontId="14" fillId="0" borderId="2" xfId="0" applyNumberFormat="1" applyFont="1" applyBorder="1"/>
    <xf numFmtId="3" fontId="8" fillId="0" borderId="1" xfId="0" applyNumberFormat="1" applyFont="1" applyBorder="1"/>
    <xf numFmtId="3" fontId="8" fillId="0" borderId="0" xfId="0" applyNumberFormat="1" applyFont="1"/>
    <xf numFmtId="3" fontId="8" fillId="0" borderId="18" xfId="0" applyNumberFormat="1" applyFont="1" applyBorder="1"/>
    <xf numFmtId="3" fontId="8" fillId="0" borderId="9" xfId="0" applyNumberFormat="1" applyFont="1" applyBorder="1"/>
    <xf numFmtId="3" fontId="8" fillId="0" borderId="5" xfId="0" applyNumberFormat="1" applyFont="1" applyBorder="1"/>
    <xf numFmtId="3" fontId="8" fillId="0" borderId="10" xfId="0" applyNumberFormat="1" applyFont="1" applyBorder="1"/>
    <xf numFmtId="3" fontId="8" fillId="0" borderId="8" xfId="0" applyNumberFormat="1" applyFont="1" applyBorder="1"/>
    <xf numFmtId="3" fontId="8" fillId="0" borderId="0" xfId="0" applyNumberFormat="1" applyFont="1" applyAlignment="1">
      <alignment horizontal="right"/>
    </xf>
    <xf numFmtId="3" fontId="8" fillId="0" borderId="0" xfId="0" applyNumberFormat="1" applyFont="1" applyBorder="1"/>
    <xf numFmtId="3" fontId="8" fillId="0" borderId="5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9" fillId="0" borderId="4" xfId="0" applyNumberFormat="1" applyFont="1" applyBorder="1"/>
    <xf numFmtId="3" fontId="9" fillId="0" borderId="0" xfId="0" applyNumberFormat="1" applyFont="1" applyBorder="1"/>
    <xf numFmtId="3" fontId="9" fillId="0" borderId="11" xfId="0" applyNumberFormat="1" applyFont="1" applyBorder="1"/>
    <xf numFmtId="3" fontId="9" fillId="0" borderId="19" xfId="0" applyNumberFormat="1" applyFont="1" applyBorder="1"/>
    <xf numFmtId="3" fontId="9" fillId="0" borderId="13" xfId="0" applyNumberFormat="1" applyFont="1" applyBorder="1"/>
    <xf numFmtId="3" fontId="9" fillId="0" borderId="2" xfId="0" applyNumberFormat="1" applyFont="1" applyBorder="1"/>
    <xf numFmtId="3" fontId="9" fillId="0" borderId="1" xfId="0" applyNumberFormat="1" applyFont="1" applyBorder="1"/>
    <xf numFmtId="3" fontId="8" fillId="0" borderId="11" xfId="0" applyNumberFormat="1" applyFont="1" applyBorder="1"/>
    <xf numFmtId="0" fontId="7" fillId="0" borderId="0" xfId="2" applyFont="1"/>
    <xf numFmtId="0" fontId="8" fillId="0" borderId="0" xfId="2" applyFont="1"/>
    <xf numFmtId="0" fontId="21" fillId="0" borderId="0" xfId="1"/>
    <xf numFmtId="0" fontId="9" fillId="0" borderId="3" xfId="2" applyFont="1" applyBorder="1" applyAlignment="1">
      <alignment horizontal="center"/>
    </xf>
    <xf numFmtId="0" fontId="8" fillId="0" borderId="1" xfId="2" applyFont="1" applyBorder="1"/>
    <xf numFmtId="3" fontId="14" fillId="0" borderId="4" xfId="2" applyNumberFormat="1" applyFont="1" applyBorder="1"/>
    <xf numFmtId="3" fontId="21" fillId="0" borderId="0" xfId="1" applyNumberFormat="1"/>
    <xf numFmtId="0" fontId="8" fillId="0" borderId="4" xfId="2" applyFont="1" applyBorder="1"/>
    <xf numFmtId="0" fontId="8" fillId="0" borderId="11" xfId="2" applyFont="1" applyBorder="1"/>
    <xf numFmtId="3" fontId="8" fillId="0" borderId="4" xfId="2" applyNumberFormat="1" applyFont="1" applyBorder="1"/>
    <xf numFmtId="3" fontId="12" fillId="0" borderId="4" xfId="2" applyNumberFormat="1" applyFont="1" applyBorder="1"/>
    <xf numFmtId="0" fontId="8" fillId="0" borderId="0" xfId="2" applyFont="1" applyBorder="1"/>
    <xf numFmtId="3" fontId="12" fillId="0" borderId="2" xfId="2" applyNumberFormat="1" applyFont="1" applyBorder="1"/>
    <xf numFmtId="3" fontId="14" fillId="0" borderId="3" xfId="2" applyNumberFormat="1" applyFont="1" applyBorder="1"/>
    <xf numFmtId="3" fontId="9" fillId="0" borderId="5" xfId="0" applyNumberFormat="1" applyFont="1" applyBorder="1"/>
    <xf numFmtId="3" fontId="9" fillId="0" borderId="9" xfId="0" applyNumberFormat="1" applyFont="1" applyBorder="1"/>
    <xf numFmtId="3" fontId="9" fillId="0" borderId="18" xfId="0" applyNumberFormat="1" applyFont="1" applyBorder="1"/>
    <xf numFmtId="3" fontId="12" fillId="0" borderId="4" xfId="0" applyNumberFormat="1" applyFont="1" applyBorder="1"/>
    <xf numFmtId="3" fontId="9" fillId="0" borderId="10" xfId="0" applyNumberFormat="1" applyFont="1" applyBorder="1"/>
    <xf numFmtId="3" fontId="16" fillId="0" borderId="3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 wrapText="1"/>
    </xf>
    <xf numFmtId="3" fontId="8" fillId="0" borderId="3" xfId="0" applyNumberFormat="1" applyFont="1" applyBorder="1" applyAlignment="1">
      <alignment horizontal="right" vertical="center" wrapText="1"/>
    </xf>
    <xf numFmtId="3" fontId="9" fillId="0" borderId="3" xfId="0" applyNumberFormat="1" applyFont="1" applyBorder="1" applyAlignment="1">
      <alignment horizontal="right"/>
    </xf>
    <xf numFmtId="0" fontId="10" fillId="0" borderId="9" xfId="0" applyFont="1" applyBorder="1" applyAlignment="1">
      <alignment vertical="center"/>
    </xf>
    <xf numFmtId="0" fontId="8" fillId="0" borderId="0" xfId="0" applyFont="1" applyAlignment="1">
      <alignment horizontal="right"/>
    </xf>
    <xf numFmtId="3" fontId="14" fillId="0" borderId="3" xfId="0" applyNumberFormat="1" applyFont="1" applyBorder="1" applyAlignment="1">
      <alignment vertical="center"/>
    </xf>
    <xf numFmtId="3" fontId="8" fillId="0" borderId="3" xfId="0" applyNumberFormat="1" applyFont="1" applyBorder="1"/>
    <xf numFmtId="0" fontId="14" fillId="0" borderId="12" xfId="0" applyFont="1" applyBorder="1" applyAlignment="1">
      <alignment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3" fontId="8" fillId="0" borderId="20" xfId="0" applyNumberFormat="1" applyFont="1" applyBorder="1"/>
    <xf numFmtId="3" fontId="8" fillId="0" borderId="15" xfId="0" applyNumberFormat="1" applyFont="1" applyBorder="1"/>
    <xf numFmtId="3" fontId="8" fillId="0" borderId="16" xfId="0" applyNumberFormat="1" applyFont="1" applyBorder="1"/>
    <xf numFmtId="3" fontId="8" fillId="0" borderId="21" xfId="0" applyNumberFormat="1" applyFont="1" applyBorder="1"/>
    <xf numFmtId="3" fontId="14" fillId="0" borderId="17" xfId="0" applyNumberFormat="1" applyFont="1" applyBorder="1"/>
    <xf numFmtId="0" fontId="12" fillId="0" borderId="3" xfId="0" applyFont="1" applyBorder="1"/>
    <xf numFmtId="3" fontId="0" fillId="0" borderId="0" xfId="0" applyNumberFormat="1"/>
    <xf numFmtId="49" fontId="16" fillId="0" borderId="3" xfId="0" applyNumberFormat="1" applyFont="1" applyBorder="1" applyAlignment="1">
      <alignment horizontal="center" vertical="center"/>
    </xf>
    <xf numFmtId="3" fontId="18" fillId="0" borderId="1" xfId="0" applyNumberFormat="1" applyFont="1" applyBorder="1"/>
    <xf numFmtId="3" fontId="12" fillId="0" borderId="2" xfId="0" applyNumberFormat="1" applyFont="1" applyBorder="1" applyAlignment="1">
      <alignment horizontal="right"/>
    </xf>
    <xf numFmtId="3" fontId="23" fillId="0" borderId="5" xfId="0" applyNumberFormat="1" applyFont="1" applyBorder="1"/>
    <xf numFmtId="0" fontId="0" fillId="0" borderId="2" xfId="0" applyBorder="1"/>
    <xf numFmtId="0" fontId="8" fillId="0" borderId="0" xfId="0" applyFont="1" applyBorder="1" applyAlignment="1">
      <alignment vertical="center"/>
    </xf>
    <xf numFmtId="3" fontId="4" fillId="0" borderId="0" xfId="0" applyNumberFormat="1" applyFont="1"/>
    <xf numFmtId="0" fontId="2" fillId="0" borderId="0" xfId="0" applyFont="1"/>
    <xf numFmtId="3" fontId="9" fillId="0" borderId="0" xfId="0" applyNumberFormat="1" applyFont="1"/>
    <xf numFmtId="0" fontId="24" fillId="0" borderId="0" xfId="0" applyFont="1"/>
    <xf numFmtId="0" fontId="18" fillId="0" borderId="5" xfId="0" applyFont="1" applyBorder="1"/>
    <xf numFmtId="0" fontId="12" fillId="0" borderId="4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3" fontId="18" fillId="0" borderId="4" xfId="0" applyNumberFormat="1" applyFont="1" applyBorder="1" applyAlignment="1">
      <alignment horizontal="right"/>
    </xf>
    <xf numFmtId="3" fontId="18" fillId="0" borderId="5" xfId="0" applyNumberFormat="1" applyFont="1" applyBorder="1" applyAlignment="1">
      <alignment horizontal="right"/>
    </xf>
    <xf numFmtId="0" fontId="14" fillId="0" borderId="11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49" fontId="16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vertic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3" fontId="12" fillId="0" borderId="8" xfId="0" applyNumberFormat="1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right" vertical="center"/>
    </xf>
    <xf numFmtId="0" fontId="0" fillId="0" borderId="18" xfId="0" applyBorder="1" applyAlignment="1"/>
    <xf numFmtId="3" fontId="8" fillId="0" borderId="19" xfId="0" applyNumberFormat="1" applyFont="1" applyBorder="1" applyAlignment="1">
      <alignment vertical="center"/>
    </xf>
    <xf numFmtId="3" fontId="12" fillId="0" borderId="19" xfId="2" applyNumberFormat="1" applyFont="1" applyBorder="1"/>
    <xf numFmtId="0" fontId="19" fillId="0" borderId="0" xfId="1" applyFont="1"/>
    <xf numFmtId="0" fontId="26" fillId="0" borderId="12" xfId="2" applyFont="1" applyBorder="1" applyAlignment="1">
      <alignment horizontal="center" wrapText="1"/>
    </xf>
    <xf numFmtId="0" fontId="0" fillId="0" borderId="0" xfId="0" applyAlignment="1"/>
    <xf numFmtId="3" fontId="12" fillId="0" borderId="1" xfId="2" applyNumberFormat="1" applyFont="1" applyBorder="1"/>
    <xf numFmtId="0" fontId="8" fillId="0" borderId="2" xfId="2" applyFont="1" applyBorder="1"/>
    <xf numFmtId="0" fontId="8" fillId="0" borderId="0" xfId="2" applyFont="1" applyBorder="1" applyAlignment="1">
      <alignment horizontal="right"/>
    </xf>
    <xf numFmtId="0" fontId="8" fillId="0" borderId="4" xfId="2" applyFont="1" applyBorder="1" applyAlignment="1">
      <alignment horizontal="right"/>
    </xf>
    <xf numFmtId="0" fontId="8" fillId="0" borderId="1" xfId="2" applyFont="1" applyBorder="1" applyAlignment="1">
      <alignment horizontal="right"/>
    </xf>
    <xf numFmtId="0" fontId="8" fillId="0" borderId="2" xfId="2" applyFont="1" applyBorder="1" applyAlignment="1">
      <alignment horizontal="right"/>
    </xf>
    <xf numFmtId="0" fontId="18" fillId="0" borderId="1" xfId="2" applyFont="1" applyBorder="1"/>
    <xf numFmtId="3" fontId="8" fillId="0" borderId="19" xfId="2" applyNumberFormat="1" applyFont="1" applyBorder="1"/>
    <xf numFmtId="0" fontId="18" fillId="0" borderId="4" xfId="2" applyFont="1" applyBorder="1"/>
    <xf numFmtId="3" fontId="14" fillId="0" borderId="2" xfId="2" applyNumberFormat="1" applyFont="1" applyBorder="1"/>
    <xf numFmtId="0" fontId="14" fillId="0" borderId="11" xfId="2" applyFont="1" applyBorder="1"/>
    <xf numFmtId="3" fontId="14" fillId="0" borderId="19" xfId="2" applyNumberFormat="1" applyFont="1" applyBorder="1"/>
    <xf numFmtId="3" fontId="8" fillId="0" borderId="2" xfId="0" applyNumberFormat="1" applyFont="1" applyFill="1" applyBorder="1"/>
    <xf numFmtId="3" fontId="8" fillId="0" borderId="4" xfId="0" applyNumberFormat="1" applyFont="1" applyFill="1" applyBorder="1"/>
    <xf numFmtId="0" fontId="9" fillId="0" borderId="1" xfId="0" applyFont="1" applyFill="1" applyBorder="1"/>
    <xf numFmtId="16" fontId="4" fillId="0" borderId="0" xfId="0" applyNumberFormat="1" applyFont="1"/>
    <xf numFmtId="3" fontId="12" fillId="0" borderId="2" xfId="0" applyNumberFormat="1" applyFont="1" applyBorder="1" applyAlignment="1">
      <alignment horizontal="right" vertical="center" wrapText="1"/>
    </xf>
    <xf numFmtId="3" fontId="8" fillId="0" borderId="18" xfId="0" applyNumberFormat="1" applyFont="1" applyBorder="1" applyAlignment="1">
      <alignment horizontal="right" vertical="center"/>
    </xf>
    <xf numFmtId="3" fontId="12" fillId="0" borderId="19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27" fillId="0" borderId="0" xfId="0" applyFont="1"/>
    <xf numFmtId="0" fontId="14" fillId="0" borderId="2" xfId="0" applyFont="1" applyBorder="1" applyAlignment="1">
      <alignment horizontal="right"/>
    </xf>
    <xf numFmtId="0" fontId="28" fillId="0" borderId="1" xfId="0" applyFont="1" applyBorder="1"/>
    <xf numFmtId="0" fontId="29" fillId="0" borderId="1" xfId="0" applyFont="1" applyBorder="1"/>
    <xf numFmtId="3" fontId="18" fillId="0" borderId="3" xfId="0" applyNumberFormat="1" applyFont="1" applyBorder="1"/>
    <xf numFmtId="3" fontId="8" fillId="0" borderId="1" xfId="0" applyNumberFormat="1" applyFont="1" applyFill="1" applyBorder="1"/>
    <xf numFmtId="0" fontId="12" fillId="0" borderId="0" xfId="0" applyFont="1" applyBorder="1" applyAlignment="1">
      <alignment vertical="center"/>
    </xf>
    <xf numFmtId="0" fontId="19" fillId="0" borderId="4" xfId="0" applyFont="1" applyBorder="1" applyAlignment="1">
      <alignment horizontal="left"/>
    </xf>
    <xf numFmtId="3" fontId="18" fillId="0" borderId="0" xfId="0" applyNumberFormat="1" applyFont="1" applyBorder="1" applyAlignment="1">
      <alignment horizontal="right"/>
    </xf>
    <xf numFmtId="49" fontId="12" fillId="0" borderId="4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11" xfId="0" applyNumberFormat="1" applyFont="1" applyBorder="1" applyAlignment="1">
      <alignment vertical="center"/>
    </xf>
    <xf numFmtId="3" fontId="12" fillId="0" borderId="8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vertical="center"/>
    </xf>
    <xf numFmtId="0" fontId="14" fillId="0" borderId="1" xfId="2" applyFont="1" applyFill="1" applyBorder="1" applyAlignment="1">
      <alignment horizontal="center"/>
    </xf>
    <xf numFmtId="0" fontId="14" fillId="0" borderId="4" xfId="2" applyFont="1" applyFill="1" applyBorder="1" applyAlignment="1">
      <alignment horizontal="center"/>
    </xf>
    <xf numFmtId="0" fontId="18" fillId="0" borderId="1" xfId="3" applyFont="1" applyFill="1" applyBorder="1"/>
    <xf numFmtId="3" fontId="8" fillId="0" borderId="5" xfId="2" applyNumberFormat="1" applyFont="1" applyFill="1" applyBorder="1"/>
    <xf numFmtId="3" fontId="8" fillId="0" borderId="1" xfId="2" applyNumberFormat="1" applyFont="1" applyFill="1" applyBorder="1"/>
    <xf numFmtId="0" fontId="8" fillId="0" borderId="4" xfId="2" applyFont="1" applyFill="1" applyBorder="1"/>
    <xf numFmtId="3" fontId="8" fillId="0" borderId="4" xfId="2" applyNumberFormat="1" applyFont="1" applyFill="1" applyBorder="1"/>
    <xf numFmtId="0" fontId="14" fillId="0" borderId="1" xfId="2" applyFont="1" applyFill="1" applyBorder="1"/>
    <xf numFmtId="3" fontId="8" fillId="0" borderId="2" xfId="2" applyNumberFormat="1" applyFont="1" applyFill="1" applyBorder="1"/>
    <xf numFmtId="3" fontId="8" fillId="0" borderId="0" xfId="2" applyNumberFormat="1" applyFont="1" applyFill="1" applyBorder="1"/>
    <xf numFmtId="0" fontId="18" fillId="0" borderId="1" xfId="2" applyFont="1" applyFill="1" applyBorder="1"/>
    <xf numFmtId="0" fontId="10" fillId="0" borderId="9" xfId="0" applyFont="1" applyFill="1" applyBorder="1"/>
    <xf numFmtId="3" fontId="12" fillId="0" borderId="5" xfId="0" applyNumberFormat="1" applyFont="1" applyFill="1" applyBorder="1"/>
    <xf numFmtId="3" fontId="12" fillId="0" borderId="1" xfId="0" applyNumberFormat="1" applyFont="1" applyFill="1" applyBorder="1"/>
    <xf numFmtId="0" fontId="0" fillId="0" borderId="1" xfId="0" applyFill="1" applyBorder="1"/>
    <xf numFmtId="0" fontId="12" fillId="0" borderId="11" xfId="0" applyFont="1" applyFill="1" applyBorder="1" applyAlignment="1">
      <alignment horizontal="left"/>
    </xf>
    <xf numFmtId="0" fontId="9" fillId="0" borderId="9" xfId="0" applyFont="1" applyFill="1" applyBorder="1"/>
    <xf numFmtId="3" fontId="12" fillId="0" borderId="0" xfId="0" applyNumberFormat="1" applyFont="1" applyFill="1" applyBorder="1"/>
    <xf numFmtId="3" fontId="12" fillId="0" borderId="4" xfId="0" applyNumberFormat="1" applyFont="1" applyFill="1" applyBorder="1"/>
    <xf numFmtId="0" fontId="0" fillId="0" borderId="2" xfId="0" applyFill="1" applyBorder="1"/>
    <xf numFmtId="0" fontId="0" fillId="0" borderId="4" xfId="0" applyFill="1" applyBorder="1"/>
    <xf numFmtId="3" fontId="8" fillId="0" borderId="10" xfId="2" applyNumberFormat="1" applyFont="1" applyFill="1" applyBorder="1"/>
    <xf numFmtId="3" fontId="8" fillId="0" borderId="5" xfId="3" applyNumberFormat="1" applyFont="1" applyFill="1" applyBorder="1"/>
    <xf numFmtId="3" fontId="8" fillId="0" borderId="1" xfId="3" applyNumberFormat="1" applyFont="1" applyFill="1" applyBorder="1"/>
    <xf numFmtId="0" fontId="8" fillId="0" borderId="2" xfId="3" applyFont="1" applyFill="1" applyBorder="1"/>
    <xf numFmtId="3" fontId="8" fillId="0" borderId="2" xfId="3" applyNumberFormat="1" applyFont="1" applyFill="1" applyBorder="1"/>
    <xf numFmtId="0" fontId="14" fillId="0" borderId="4" xfId="3" applyFont="1" applyFill="1" applyBorder="1" applyAlignment="1"/>
    <xf numFmtId="3" fontId="8" fillId="0" borderId="0" xfId="3" applyNumberFormat="1" applyFont="1" applyFill="1" applyBorder="1"/>
    <xf numFmtId="3" fontId="8" fillId="0" borderId="4" xfId="3" applyNumberFormat="1" applyFont="1" applyFill="1" applyBorder="1"/>
    <xf numFmtId="3" fontId="8" fillId="0" borderId="8" xfId="3" applyNumberFormat="1" applyFont="1" applyFill="1" applyBorder="1"/>
    <xf numFmtId="0" fontId="14" fillId="0" borderId="4" xfId="3" applyFont="1" applyFill="1" applyBorder="1"/>
    <xf numFmtId="0" fontId="14" fillId="0" borderId="1" xfId="3" applyFont="1" applyFill="1" applyBorder="1"/>
    <xf numFmtId="3" fontId="14" fillId="0" borderId="5" xfId="2" applyNumberFormat="1" applyFont="1" applyFill="1" applyBorder="1"/>
    <xf numFmtId="3" fontId="14" fillId="0" borderId="1" xfId="2" applyNumberFormat="1" applyFont="1" applyFill="1" applyBorder="1"/>
    <xf numFmtId="0" fontId="9" fillId="0" borderId="2" xfId="2" applyFont="1" applyFill="1" applyBorder="1"/>
    <xf numFmtId="0" fontId="13" fillId="0" borderId="0" xfId="2" applyFont="1" applyFill="1"/>
    <xf numFmtId="0" fontId="8" fillId="0" borderId="0" xfId="2" applyFont="1" applyFill="1"/>
    <xf numFmtId="0" fontId="0" fillId="0" borderId="0" xfId="0" applyFill="1"/>
    <xf numFmtId="3" fontId="8" fillId="0" borderId="13" xfId="3" applyNumberFormat="1" applyFont="1" applyFill="1" applyBorder="1"/>
    <xf numFmtId="0" fontId="8" fillId="0" borderId="0" xfId="3" applyFont="1" applyFill="1"/>
    <xf numFmtId="0" fontId="8" fillId="0" borderId="0" xfId="3" applyFont="1" applyFill="1" applyBorder="1"/>
    <xf numFmtId="3" fontId="8" fillId="0" borderId="0" xfId="3" applyNumberFormat="1" applyFont="1" applyFill="1"/>
    <xf numFmtId="0" fontId="14" fillId="0" borderId="4" xfId="3" applyFont="1" applyFill="1" applyBorder="1" applyAlignment="1">
      <alignment horizontal="center"/>
    </xf>
    <xf numFmtId="0" fontId="8" fillId="0" borderId="4" xfId="3" applyFont="1" applyFill="1" applyBorder="1"/>
    <xf numFmtId="0" fontId="12" fillId="0" borderId="10" xfId="0" applyFont="1" applyFill="1" applyBorder="1" applyAlignment="1">
      <alignment horizontal="left"/>
    </xf>
    <xf numFmtId="0" fontId="9" fillId="0" borderId="11" xfId="0" applyFont="1" applyFill="1" applyBorder="1"/>
    <xf numFmtId="3" fontId="14" fillId="0" borderId="5" xfId="3" applyNumberFormat="1" applyFont="1" applyFill="1" applyBorder="1"/>
    <xf numFmtId="3" fontId="14" fillId="0" borderId="1" xfId="3" applyNumberFormat="1" applyFont="1" applyFill="1" applyBorder="1"/>
    <xf numFmtId="0" fontId="30" fillId="0" borderId="1" xfId="3" applyFont="1" applyFill="1" applyBorder="1"/>
    <xf numFmtId="0" fontId="18" fillId="0" borderId="1" xfId="3" applyFont="1" applyFill="1" applyBorder="1" applyAlignment="1"/>
    <xf numFmtId="0" fontId="14" fillId="0" borderId="9" xfId="0" applyFont="1" applyBorder="1"/>
    <xf numFmtId="16" fontId="4" fillId="0" borderId="0" xfId="0" applyNumberFormat="1" applyFont="1" applyAlignment="1">
      <alignment horizontal="left"/>
    </xf>
    <xf numFmtId="3" fontId="23" fillId="0" borderId="8" xfId="0" applyNumberFormat="1" applyFont="1" applyBorder="1"/>
    <xf numFmtId="3" fontId="23" fillId="0" borderId="4" xfId="0" applyNumberFormat="1" applyFont="1" applyBorder="1"/>
    <xf numFmtId="0" fontId="0" fillId="0" borderId="7" xfId="0" applyBorder="1" applyAlignment="1"/>
    <xf numFmtId="0" fontId="14" fillId="0" borderId="6" xfId="2" applyFont="1" applyBorder="1" applyAlignment="1"/>
    <xf numFmtId="0" fontId="14" fillId="0" borderId="11" xfId="2" applyFont="1" applyBorder="1" applyAlignment="1"/>
    <xf numFmtId="0" fontId="0" fillId="0" borderId="0" xfId="0" applyBorder="1" applyAlignment="1"/>
    <xf numFmtId="0" fontId="20" fillId="0" borderId="0" xfId="1" applyFont="1"/>
    <xf numFmtId="0" fontId="12" fillId="0" borderId="11" xfId="2" applyFont="1" applyBorder="1" applyAlignment="1"/>
    <xf numFmtId="0" fontId="0" fillId="0" borderId="19" xfId="0" applyBorder="1" applyAlignment="1"/>
    <xf numFmtId="0" fontId="9" fillId="0" borderId="10" xfId="2" applyFont="1" applyBorder="1"/>
    <xf numFmtId="0" fontId="9" fillId="0" borderId="13" xfId="2" applyFont="1" applyBorder="1" applyAlignment="1">
      <alignment horizontal="right"/>
    </xf>
    <xf numFmtId="3" fontId="14" fillId="0" borderId="1" xfId="2" applyNumberFormat="1" applyFont="1" applyBorder="1"/>
    <xf numFmtId="0" fontId="18" fillId="0" borderId="9" xfId="2" applyFont="1" applyBorder="1" applyAlignment="1"/>
    <xf numFmtId="0" fontId="9" fillId="0" borderId="6" xfId="2" applyFont="1" applyBorder="1"/>
    <xf numFmtId="0" fontId="9" fillId="0" borderId="12" xfId="2" applyFont="1" applyBorder="1" applyAlignment="1">
      <alignment horizontal="right"/>
    </xf>
    <xf numFmtId="0" fontId="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6" fontId="3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14" fillId="0" borderId="13" xfId="2" applyNumberFormat="1" applyFont="1" applyFill="1" applyBorder="1"/>
    <xf numFmtId="0" fontId="9" fillId="0" borderId="0" xfId="2" applyFont="1" applyFill="1" applyAlignment="1">
      <alignment horizontal="center"/>
    </xf>
    <xf numFmtId="0" fontId="18" fillId="0" borderId="1" xfId="3" applyFont="1" applyFill="1" applyBorder="1" applyAlignment="1">
      <alignment horizontal="center"/>
    </xf>
    <xf numFmtId="0" fontId="9" fillId="0" borderId="2" xfId="2" applyFont="1" applyFill="1" applyBorder="1" applyAlignment="1">
      <alignment horizontal="center"/>
    </xf>
    <xf numFmtId="0" fontId="9" fillId="0" borderId="4" xfId="2" applyFont="1" applyFill="1" applyBorder="1" applyAlignment="1">
      <alignment horizontal="center"/>
    </xf>
    <xf numFmtId="0" fontId="18" fillId="0" borderId="1" xfId="2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2" xfId="3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4" fillId="0" borderId="1" xfId="3" applyFont="1" applyFill="1" applyBorder="1" applyAlignment="1"/>
    <xf numFmtId="0" fontId="28" fillId="0" borderId="4" xfId="0" applyFont="1" applyBorder="1"/>
    <xf numFmtId="0" fontId="10" fillId="0" borderId="1" xfId="0" applyFont="1" applyFill="1" applyBorder="1"/>
    <xf numFmtId="0" fontId="9" fillId="0" borderId="4" xfId="0" applyFont="1" applyFill="1" applyBorder="1"/>
    <xf numFmtId="0" fontId="12" fillId="0" borderId="4" xfId="0" applyFont="1" applyFill="1" applyBorder="1" applyAlignment="1">
      <alignment horizontal="left"/>
    </xf>
    <xf numFmtId="0" fontId="18" fillId="0" borderId="18" xfId="0" applyFont="1" applyBorder="1" applyAlignment="1">
      <alignment horizontal="center"/>
    </xf>
    <xf numFmtId="0" fontId="9" fillId="0" borderId="0" xfId="0" applyFont="1" applyFill="1" applyBorder="1"/>
    <xf numFmtId="3" fontId="9" fillId="0" borderId="0" xfId="0" applyNumberFormat="1" applyFont="1" applyFill="1" applyBorder="1"/>
    <xf numFmtId="3" fontId="0" fillId="0" borderId="0" xfId="0" applyNumberFormat="1" applyFill="1" applyBorder="1"/>
    <xf numFmtId="0" fontId="9" fillId="0" borderId="3" xfId="2" applyFont="1" applyFill="1" applyBorder="1"/>
    <xf numFmtId="0" fontId="0" fillId="0" borderId="3" xfId="0" applyFill="1" applyBorder="1"/>
    <xf numFmtId="0" fontId="9" fillId="0" borderId="3" xfId="0" applyFont="1" applyFill="1" applyBorder="1"/>
    <xf numFmtId="0" fontId="4" fillId="0" borderId="3" xfId="0" applyFont="1" applyBorder="1"/>
    <xf numFmtId="3" fontId="4" fillId="0" borderId="3" xfId="0" applyNumberFormat="1" applyFont="1" applyBorder="1"/>
    <xf numFmtId="0" fontId="32" fillId="0" borderId="3" xfId="0" applyFont="1" applyBorder="1"/>
    <xf numFmtId="49" fontId="8" fillId="0" borderId="11" xfId="0" applyNumberFormat="1" applyFont="1" applyBorder="1" applyAlignment="1">
      <alignment horizontal="center"/>
    </xf>
    <xf numFmtId="0" fontId="26" fillId="0" borderId="0" xfId="0" applyFont="1"/>
    <xf numFmtId="0" fontId="14" fillId="0" borderId="10" xfId="0" applyFont="1" applyBorder="1"/>
    <xf numFmtId="0" fontId="3" fillId="0" borderId="0" xfId="0" applyFont="1"/>
    <xf numFmtId="0" fontId="33" fillId="0" borderId="0" xfId="0" applyFont="1"/>
    <xf numFmtId="0" fontId="18" fillId="0" borderId="2" xfId="0" applyFont="1" applyBorder="1" applyAlignment="1">
      <alignment horizontal="center"/>
    </xf>
    <xf numFmtId="0" fontId="18" fillId="0" borderId="13" xfId="0" applyFont="1" applyBorder="1"/>
    <xf numFmtId="0" fontId="10" fillId="0" borderId="7" xfId="0" applyFont="1" applyBorder="1"/>
    <xf numFmtId="3" fontId="10" fillId="0" borderId="3" xfId="0" applyNumberFormat="1" applyFont="1" applyBorder="1"/>
    <xf numFmtId="49" fontId="8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3" xfId="0" applyFont="1" applyBorder="1" applyAlignment="1"/>
    <xf numFmtId="0" fontId="18" fillId="0" borderId="4" xfId="2" applyFont="1" applyFill="1" applyBorder="1"/>
    <xf numFmtId="0" fontId="18" fillId="0" borderId="4" xfId="2" applyFont="1" applyFill="1" applyBorder="1" applyAlignment="1">
      <alignment horizontal="center"/>
    </xf>
    <xf numFmtId="3" fontId="8" fillId="0" borderId="5" xfId="0" applyNumberFormat="1" applyFont="1" applyFill="1" applyBorder="1"/>
    <xf numFmtId="0" fontId="14" fillId="0" borderId="1" xfId="0" applyFont="1" applyFill="1" applyBorder="1" applyAlignment="1">
      <alignment horizontal="left"/>
    </xf>
    <xf numFmtId="0" fontId="0" fillId="2" borderId="0" xfId="0" applyFill="1"/>
    <xf numFmtId="0" fontId="20" fillId="0" borderId="3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3" fontId="14" fillId="0" borderId="10" xfId="0" applyNumberFormat="1" applyFont="1" applyBorder="1" applyAlignment="1">
      <alignment horizontal="center"/>
    </xf>
    <xf numFmtId="3" fontId="8" fillId="2" borderId="4" xfId="0" applyNumberFormat="1" applyFont="1" applyFill="1" applyBorder="1"/>
    <xf numFmtId="0" fontId="9" fillId="0" borderId="4" xfId="0" applyFont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/>
    </xf>
    <xf numFmtId="3" fontId="14" fillId="0" borderId="18" xfId="2" applyNumberFormat="1" applyFont="1" applyFill="1" applyBorder="1"/>
    <xf numFmtId="3" fontId="19" fillId="0" borderId="3" xfId="0" applyNumberFormat="1" applyFont="1" applyFill="1" applyBorder="1"/>
    <xf numFmtId="0" fontId="19" fillId="0" borderId="3" xfId="0" applyFont="1" applyFill="1" applyBorder="1"/>
    <xf numFmtId="3" fontId="19" fillId="0" borderId="19" xfId="0" applyNumberFormat="1" applyFont="1" applyFill="1" applyBorder="1"/>
    <xf numFmtId="3" fontId="12" fillId="0" borderId="19" xfId="0" applyNumberFormat="1" applyFont="1" applyFill="1" applyBorder="1"/>
    <xf numFmtId="0" fontId="12" fillId="0" borderId="1" xfId="0" applyFont="1" applyFill="1" applyBorder="1" applyAlignment="1">
      <alignment horizontal="left"/>
    </xf>
    <xf numFmtId="3" fontId="9" fillId="0" borderId="2" xfId="2" applyNumberFormat="1" applyFont="1" applyFill="1" applyBorder="1"/>
    <xf numFmtId="3" fontId="19" fillId="0" borderId="0" xfId="0" applyNumberFormat="1" applyFont="1" applyFill="1"/>
    <xf numFmtId="3" fontId="14" fillId="0" borderId="2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center"/>
    </xf>
    <xf numFmtId="0" fontId="18" fillId="0" borderId="9" xfId="0" applyFont="1" applyBorder="1"/>
    <xf numFmtId="3" fontId="10" fillId="0" borderId="18" xfId="0" applyNumberFormat="1" applyFont="1" applyBorder="1" applyAlignment="1">
      <alignment vertical="center"/>
    </xf>
    <xf numFmtId="49" fontId="12" fillId="0" borderId="11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/>
    </xf>
    <xf numFmtId="3" fontId="9" fillId="2" borderId="2" xfId="0" applyNumberFormat="1" applyFont="1" applyFill="1" applyBorder="1" applyAlignment="1">
      <alignment horizontal="right"/>
    </xf>
    <xf numFmtId="0" fontId="34" fillId="0" borderId="0" xfId="0" applyFont="1"/>
    <xf numFmtId="0" fontId="10" fillId="0" borderId="11" xfId="0" applyFont="1" applyBorder="1"/>
    <xf numFmtId="3" fontId="10" fillId="0" borderId="4" xfId="0" applyNumberFormat="1" applyFont="1" applyBorder="1"/>
    <xf numFmtId="49" fontId="12" fillId="0" borderId="10" xfId="0" applyNumberFormat="1" applyFont="1" applyBorder="1" applyAlignment="1">
      <alignment horizontal="center"/>
    </xf>
    <xf numFmtId="0" fontId="12" fillId="0" borderId="10" xfId="0" applyFont="1" applyBorder="1"/>
    <xf numFmtId="0" fontId="7" fillId="0" borderId="0" xfId="0" applyFont="1" applyProtection="1">
      <protection locked="0"/>
    </xf>
    <xf numFmtId="3" fontId="18" fillId="0" borderId="12" xfId="0" applyNumberFormat="1" applyFont="1" applyBorder="1" applyAlignment="1">
      <alignment horizontal="right" vertical="center"/>
    </xf>
    <xf numFmtId="0" fontId="14" fillId="0" borderId="12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2" borderId="4" xfId="0" applyFont="1" applyFill="1" applyBorder="1"/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3" fontId="20" fillId="0" borderId="3" xfId="0" applyNumberFormat="1" applyFont="1" applyBorder="1"/>
    <xf numFmtId="3" fontId="20" fillId="0" borderId="3" xfId="0" applyNumberFormat="1" applyFont="1" applyFill="1" applyBorder="1"/>
    <xf numFmtId="3" fontId="12" fillId="0" borderId="19" xfId="0" applyNumberFormat="1" applyFont="1" applyBorder="1" applyAlignment="1">
      <alignment horizontal="right"/>
    </xf>
    <xf numFmtId="3" fontId="14" fillId="0" borderId="3" xfId="0" applyNumberFormat="1" applyFont="1" applyBorder="1" applyAlignment="1">
      <alignment horizontal="right"/>
    </xf>
    <xf numFmtId="3" fontId="18" fillId="0" borderId="2" xfId="0" applyNumberFormat="1" applyFont="1" applyBorder="1"/>
    <xf numFmtId="0" fontId="14" fillId="2" borderId="9" xfId="0" applyFont="1" applyFill="1" applyBorder="1"/>
    <xf numFmtId="0" fontId="10" fillId="0" borderId="22" xfId="0" applyFont="1" applyBorder="1"/>
    <xf numFmtId="0" fontId="10" fillId="0" borderId="21" xfId="0" applyFont="1" applyBorder="1"/>
    <xf numFmtId="0" fontId="10" fillId="0" borderId="16" xfId="0" applyFont="1" applyBorder="1"/>
    <xf numFmtId="3" fontId="10" fillId="0" borderId="16" xfId="0" applyNumberFormat="1" applyFont="1" applyBorder="1"/>
    <xf numFmtId="3" fontId="10" fillId="0" borderId="0" xfId="0" applyNumberFormat="1" applyFont="1" applyBorder="1"/>
    <xf numFmtId="0" fontId="10" fillId="0" borderId="0" xfId="0" applyFont="1"/>
    <xf numFmtId="0" fontId="9" fillId="0" borderId="17" xfId="0" applyFont="1" applyBorder="1"/>
    <xf numFmtId="3" fontId="9" fillId="0" borderId="17" xfId="0" applyNumberFormat="1" applyFont="1" applyBorder="1"/>
    <xf numFmtId="0" fontId="10" fillId="0" borderId="15" xfId="0" applyFont="1" applyBorder="1"/>
    <xf numFmtId="3" fontId="18" fillId="0" borderId="16" xfId="0" applyNumberFormat="1" applyFont="1" applyBorder="1"/>
    <xf numFmtId="3" fontId="10" fillId="0" borderId="15" xfId="0" applyNumberFormat="1" applyFont="1" applyBorder="1"/>
    <xf numFmtId="3" fontId="10" fillId="0" borderId="8" xfId="0" applyNumberFormat="1" applyFont="1" applyBorder="1"/>
    <xf numFmtId="0" fontId="10" fillId="0" borderId="8" xfId="0" applyFont="1" applyBorder="1"/>
    <xf numFmtId="0" fontId="34" fillId="0" borderId="8" xfId="0" applyFont="1" applyBorder="1"/>
    <xf numFmtId="0" fontId="8" fillId="0" borderId="21" xfId="0" applyFont="1" applyBorder="1"/>
    <xf numFmtId="0" fontId="18" fillId="0" borderId="23" xfId="0" applyFont="1" applyBorder="1"/>
    <xf numFmtId="3" fontId="18" fillId="0" borderId="24" xfId="0" applyNumberFormat="1" applyFont="1" applyBorder="1"/>
    <xf numFmtId="0" fontId="7" fillId="0" borderId="0" xfId="0" applyFont="1" applyAlignment="1">
      <alignment horizontal="center"/>
    </xf>
    <xf numFmtId="0" fontId="14" fillId="3" borderId="1" xfId="0" applyFont="1" applyFill="1" applyBorder="1"/>
    <xf numFmtId="0" fontId="14" fillId="3" borderId="9" xfId="0" applyFont="1" applyFill="1" applyBorder="1"/>
    <xf numFmtId="0" fontId="8" fillId="0" borderId="18" xfId="2" applyFont="1" applyBorder="1" applyAlignment="1">
      <alignment horizontal="right"/>
    </xf>
    <xf numFmtId="0" fontId="12" fillId="0" borderId="1" xfId="2" applyFont="1" applyBorder="1" applyAlignment="1">
      <alignment horizontal="right"/>
    </xf>
    <xf numFmtId="0" fontId="21" fillId="0" borderId="1" xfId="1" applyBorder="1"/>
    <xf numFmtId="0" fontId="21" fillId="0" borderId="4" xfId="1" applyBorder="1"/>
    <xf numFmtId="0" fontId="21" fillId="0" borderId="2" xfId="1" applyBorder="1"/>
    <xf numFmtId="0" fontId="21" fillId="0" borderId="7" xfId="1" applyBorder="1"/>
    <xf numFmtId="0" fontId="21" fillId="0" borderId="3" xfId="1" applyBorder="1"/>
    <xf numFmtId="0" fontId="20" fillId="0" borderId="6" xfId="1" applyFont="1" applyBorder="1"/>
    <xf numFmtId="0" fontId="19" fillId="0" borderId="9" xfId="1" applyFont="1" applyBorder="1"/>
    <xf numFmtId="0" fontId="19" fillId="0" borderId="11" xfId="1" applyFont="1" applyBorder="1"/>
    <xf numFmtId="0" fontId="19" fillId="0" borderId="10" xfId="1" applyFont="1" applyBorder="1"/>
    <xf numFmtId="0" fontId="21" fillId="0" borderId="0" xfId="1" applyBorder="1"/>
    <xf numFmtId="0" fontId="21" fillId="0" borderId="5" xfId="1" applyBorder="1"/>
    <xf numFmtId="0" fontId="21" fillId="0" borderId="8" xfId="1" applyBorder="1"/>
    <xf numFmtId="0" fontId="9" fillId="3" borderId="1" xfId="0" applyFont="1" applyFill="1" applyBorder="1"/>
    <xf numFmtId="0" fontId="8" fillId="0" borderId="1" xfId="0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right"/>
    </xf>
    <xf numFmtId="0" fontId="0" fillId="0" borderId="2" xfId="0" applyBorder="1"/>
    <xf numFmtId="0" fontId="18" fillId="0" borderId="6" xfId="0" applyFont="1" applyBorder="1"/>
    <xf numFmtId="3" fontId="14" fillId="0" borderId="13" xfId="0" applyNumberFormat="1" applyFont="1" applyBorder="1"/>
    <xf numFmtId="0" fontId="14" fillId="0" borderId="4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4" fillId="0" borderId="11" xfId="0" applyFont="1" applyFill="1" applyBorder="1"/>
    <xf numFmtId="3" fontId="9" fillId="0" borderId="4" xfId="0" applyNumberFormat="1" applyFont="1" applyFill="1" applyBorder="1"/>
    <xf numFmtId="0" fontId="2" fillId="0" borderId="6" xfId="0" applyFont="1" applyBorder="1"/>
    <xf numFmtId="3" fontId="2" fillId="0" borderId="12" xfId="0" applyNumberFormat="1" applyFont="1" applyBorder="1"/>
    <xf numFmtId="0" fontId="14" fillId="0" borderId="3" xfId="0" applyFont="1" applyFill="1" applyBorder="1"/>
    <xf numFmtId="0" fontId="18" fillId="0" borderId="11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8" fillId="0" borderId="1" xfId="0" applyFont="1" applyBorder="1" applyAlignment="1">
      <alignment horizontal="right"/>
    </xf>
    <xf numFmtId="49" fontId="12" fillId="0" borderId="2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right"/>
    </xf>
    <xf numFmtId="3" fontId="12" fillId="0" borderId="10" xfId="0" applyNumberFormat="1" applyFont="1" applyBorder="1" applyAlignment="1">
      <alignment vertical="center"/>
    </xf>
    <xf numFmtId="3" fontId="18" fillId="2" borderId="1" xfId="0" applyNumberFormat="1" applyFont="1" applyFill="1" applyBorder="1" applyAlignment="1">
      <alignment horizontal="right"/>
    </xf>
    <xf numFmtId="3" fontId="18" fillId="0" borderId="19" xfId="0" applyNumberFormat="1" applyFont="1" applyBorder="1" applyAlignment="1">
      <alignment horizontal="right"/>
    </xf>
    <xf numFmtId="3" fontId="18" fillId="0" borderId="4" xfId="0" applyNumberFormat="1" applyFont="1" applyBorder="1"/>
    <xf numFmtId="0" fontId="12" fillId="0" borderId="8" xfId="0" applyFont="1" applyBorder="1"/>
    <xf numFmtId="49" fontId="18" fillId="0" borderId="11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right"/>
    </xf>
    <xf numFmtId="0" fontId="8" fillId="3" borderId="2" xfId="0" applyFont="1" applyFill="1" applyBorder="1"/>
    <xf numFmtId="3" fontId="35" fillId="0" borderId="0" xfId="0" applyNumberFormat="1" applyFont="1"/>
    <xf numFmtId="0" fontId="13" fillId="0" borderId="0" xfId="2" applyFont="1" applyFill="1" applyAlignment="1">
      <alignment horizontal="center"/>
    </xf>
    <xf numFmtId="0" fontId="9" fillId="0" borderId="7" xfId="0" applyFont="1" applyBorder="1" applyAlignment="1">
      <alignment horizontal="center"/>
    </xf>
    <xf numFmtId="3" fontId="0" fillId="0" borderId="0" xfId="0" applyNumberFormat="1" applyFill="1"/>
    <xf numFmtId="3" fontId="12" fillId="0" borderId="18" xfId="0" applyNumberFormat="1" applyFont="1" applyFill="1" applyBorder="1"/>
    <xf numFmtId="0" fontId="12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center"/>
    </xf>
    <xf numFmtId="3" fontId="8" fillId="2" borderId="2" xfId="2" applyNumberFormat="1" applyFont="1" applyFill="1" applyBorder="1"/>
    <xf numFmtId="3" fontId="12" fillId="2" borderId="8" xfId="0" applyNumberFormat="1" applyFont="1" applyFill="1" applyBorder="1"/>
    <xf numFmtId="3" fontId="12" fillId="2" borderId="2" xfId="0" applyNumberFormat="1" applyFont="1" applyFill="1" applyBorder="1"/>
    <xf numFmtId="3" fontId="12" fillId="2" borderId="13" xfId="0" applyNumberFormat="1" applyFont="1" applyFill="1" applyBorder="1"/>
    <xf numFmtId="0" fontId="0" fillId="2" borderId="2" xfId="0" applyFill="1" applyBorder="1"/>
    <xf numFmtId="0" fontId="0" fillId="2" borderId="4" xfId="0" applyFill="1" applyBorder="1"/>
    <xf numFmtId="3" fontId="0" fillId="2" borderId="0" xfId="0" applyNumberFormat="1" applyFill="1"/>
    <xf numFmtId="3" fontId="8" fillId="0" borderId="19" xfId="2" applyNumberFormat="1" applyFont="1" applyFill="1" applyBorder="1"/>
    <xf numFmtId="3" fontId="8" fillId="0" borderId="11" xfId="2" applyNumberFormat="1" applyFont="1" applyFill="1" applyBorder="1"/>
    <xf numFmtId="0" fontId="0" fillId="0" borderId="0" xfId="0" applyFill="1" applyBorder="1"/>
    <xf numFmtId="0" fontId="0" fillId="0" borderId="8" xfId="0" applyFill="1" applyBorder="1"/>
    <xf numFmtId="3" fontId="8" fillId="0" borderId="19" xfId="3" applyNumberFormat="1" applyFont="1" applyFill="1" applyBorder="1"/>
    <xf numFmtId="3" fontId="14" fillId="0" borderId="4" xfId="2" applyNumberFormat="1" applyFont="1" applyFill="1" applyBorder="1"/>
    <xf numFmtId="0" fontId="20" fillId="0" borderId="0" xfId="0" applyFont="1" applyFill="1" applyBorder="1"/>
    <xf numFmtId="0" fontId="20" fillId="0" borderId="0" xfId="0" applyFont="1" applyFill="1"/>
    <xf numFmtId="0" fontId="2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0" xfId="2" applyFont="1" applyFill="1" applyBorder="1"/>
    <xf numFmtId="3" fontId="0" fillId="4" borderId="0" xfId="0" applyNumberFormat="1" applyFill="1"/>
    <xf numFmtId="0" fontId="14" fillId="0" borderId="3" xfId="2" applyFont="1" applyFill="1" applyBorder="1" applyAlignment="1">
      <alignment horizontal="center"/>
    </xf>
    <xf numFmtId="3" fontId="0" fillId="0" borderId="4" xfId="0" applyNumberFormat="1" applyFill="1" applyBorder="1"/>
    <xf numFmtId="10" fontId="3" fillId="0" borderId="4" xfId="4" applyNumberFormat="1" applyFont="1" applyFill="1" applyBorder="1"/>
    <xf numFmtId="0" fontId="19" fillId="0" borderId="9" xfId="0" applyFont="1" applyFill="1" applyBorder="1"/>
    <xf numFmtId="0" fontId="19" fillId="0" borderId="4" xfId="0" applyFont="1" applyFill="1" applyBorder="1"/>
    <xf numFmtId="0" fontId="19" fillId="0" borderId="0" xfId="0" applyFont="1" applyFill="1"/>
    <xf numFmtId="3" fontId="8" fillId="0" borderId="9" xfId="0" applyNumberFormat="1" applyFont="1" applyFill="1" applyBorder="1"/>
    <xf numFmtId="3" fontId="8" fillId="0" borderId="11" xfId="0" applyNumberFormat="1" applyFont="1" applyFill="1" applyBorder="1"/>
    <xf numFmtId="0" fontId="12" fillId="2" borderId="4" xfId="0" applyFont="1" applyFill="1" applyBorder="1" applyAlignment="1">
      <alignment horizontal="left"/>
    </xf>
    <xf numFmtId="3" fontId="8" fillId="2" borderId="2" xfId="3" applyNumberFormat="1" applyFont="1" applyFill="1" applyBorder="1"/>
    <xf numFmtId="3" fontId="8" fillId="2" borderId="8" xfId="0" applyNumberFormat="1" applyFont="1" applyFill="1" applyBorder="1"/>
    <xf numFmtId="3" fontId="8" fillId="2" borderId="2" xfId="0" applyNumberFormat="1" applyFont="1" applyFill="1" applyBorder="1"/>
    <xf numFmtId="3" fontId="8" fillId="2" borderId="4" xfId="3" applyNumberFormat="1" applyFont="1" applyFill="1" applyBorder="1"/>
    <xf numFmtId="3" fontId="9" fillId="0" borderId="13" xfId="2" applyNumberFormat="1" applyFont="1" applyFill="1" applyBorder="1"/>
    <xf numFmtId="3" fontId="9" fillId="0" borderId="4" xfId="3" applyNumberFormat="1" applyFont="1" applyFill="1" applyBorder="1"/>
    <xf numFmtId="3" fontId="19" fillId="0" borderId="12" xfId="0" applyNumberFormat="1" applyFont="1" applyFill="1" applyBorder="1"/>
    <xf numFmtId="0" fontId="19" fillId="0" borderId="12" xfId="0" applyFont="1" applyFill="1" applyBorder="1"/>
    <xf numFmtId="0" fontId="19" fillId="0" borderId="0" xfId="0" applyFont="1" applyFill="1" applyBorder="1"/>
    <xf numFmtId="3" fontId="12" fillId="0" borderId="3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1" fillId="0" borderId="0" xfId="5"/>
    <xf numFmtId="0" fontId="36" fillId="0" borderId="0" xfId="5" applyFont="1" applyAlignment="1">
      <alignment horizontal="right"/>
    </xf>
    <xf numFmtId="0" fontId="1" fillId="0" borderId="3" xfId="5" applyBorder="1"/>
    <xf numFmtId="0" fontId="37" fillId="0" borderId="3" xfId="5" applyFont="1" applyBorder="1" applyAlignment="1">
      <alignment horizontal="center" vertical="center"/>
    </xf>
    <xf numFmtId="0" fontId="38" fillId="0" borderId="3" xfId="5" applyFont="1" applyBorder="1" applyAlignment="1">
      <alignment horizontal="left" vertical="center" wrapText="1"/>
    </xf>
    <xf numFmtId="1" fontId="1" fillId="0" borderId="3" xfId="5" applyNumberFormat="1" applyBorder="1" applyAlignment="1">
      <alignment horizontal="center" vertical="center"/>
    </xf>
    <xf numFmtId="0" fontId="8" fillId="0" borderId="19" xfId="2" applyFont="1" applyBorder="1"/>
    <xf numFmtId="0" fontId="14" fillId="2" borderId="1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8" fillId="0" borderId="8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13" fillId="0" borderId="0" xfId="2" applyFont="1" applyFill="1" applyAlignment="1">
      <alignment horizontal="center"/>
    </xf>
    <xf numFmtId="0" fontId="7" fillId="0" borderId="0" xfId="3" applyFont="1" applyFill="1" applyAlignment="1">
      <alignment horizontal="center"/>
    </xf>
    <xf numFmtId="0" fontId="8" fillId="0" borderId="8" xfId="2" applyFont="1" applyFill="1" applyBorder="1" applyAlignment="1">
      <alignment horizontal="right"/>
    </xf>
    <xf numFmtId="0" fontId="9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12" xfId="0" applyBorder="1" applyAlignment="1"/>
    <xf numFmtId="0" fontId="9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/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0" borderId="8" xfId="3" applyFont="1" applyFill="1" applyBorder="1" applyAlignment="1">
      <alignment horizontal="right"/>
    </xf>
    <xf numFmtId="0" fontId="9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14" fillId="0" borderId="1" xfId="2" applyFont="1" applyFill="1" applyBorder="1" applyAlignment="1">
      <alignment horizontal="center" vertical="center" wrapText="1" shrinkToFit="1"/>
    </xf>
    <xf numFmtId="0" fontId="14" fillId="0" borderId="4" xfId="2" applyFont="1" applyFill="1" applyBorder="1" applyAlignment="1">
      <alignment horizontal="center" vertical="center" wrapText="1" shrinkToFit="1"/>
    </xf>
    <xf numFmtId="0" fontId="14" fillId="0" borderId="2" xfId="2" applyFont="1" applyFill="1" applyBorder="1" applyAlignment="1">
      <alignment horizontal="center" vertical="center" wrapText="1" shrinkToFit="1"/>
    </xf>
    <xf numFmtId="0" fontId="14" fillId="0" borderId="10" xfId="2" applyFont="1" applyBorder="1" applyAlignment="1"/>
    <xf numFmtId="0" fontId="0" fillId="0" borderId="13" xfId="0" applyBorder="1" applyAlignment="1"/>
    <xf numFmtId="0" fontId="14" fillId="0" borderId="6" xfId="2" applyFont="1" applyBorder="1" applyAlignment="1"/>
    <xf numFmtId="0" fontId="7" fillId="0" borderId="0" xfId="2" applyFont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39" fillId="0" borderId="0" xfId="5" applyFont="1" applyAlignment="1"/>
    <xf numFmtId="0" fontId="41" fillId="0" borderId="0" xfId="0" applyFont="1" applyAlignment="1"/>
    <xf numFmtId="0" fontId="39" fillId="0" borderId="0" xfId="5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</cellXfs>
  <cellStyles count="6">
    <cellStyle name="Normál" xfId="0" builtinId="0"/>
    <cellStyle name="Normál 2" xfId="5"/>
    <cellStyle name="Normál_9.mell. ktgvetéshez" xfId="1"/>
    <cellStyle name="Normál_Munka1" xfId="2"/>
    <cellStyle name="Normál_Munka2" xfId="3"/>
    <cellStyle name="Százalék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%20.&#233;vi%20k&#246;lts&#233;gvet&#233;s%20t&#225;bl&#225;k_Kincst&#225;r%202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-3.mell"/>
      <sheetName val="4.mell"/>
      <sheetName val="4.1"/>
      <sheetName val="4.2"/>
      <sheetName val="4.3-7"/>
      <sheetName val="5.mell"/>
      <sheetName val="5.1"/>
      <sheetName val="5.2"/>
      <sheetName val="5.3-7."/>
      <sheetName val="6.mell."/>
      <sheetName val="7-8.mell."/>
      <sheetName val="9.1-9.2"/>
      <sheetName val="9.3. mell."/>
      <sheetName val="10.mell."/>
      <sheetName val="11 .1-11.2"/>
      <sheetName val="12. mell"/>
      <sheetName val="13.mell"/>
      <sheetName val="15.me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6">
          <cell r="C16">
            <v>61529</v>
          </cell>
        </row>
        <row r="18">
          <cell r="C18">
            <v>28009</v>
          </cell>
        </row>
        <row r="22">
          <cell r="C22">
            <v>99887</v>
          </cell>
        </row>
        <row r="24">
          <cell r="C24">
            <v>65474</v>
          </cell>
        </row>
        <row r="30">
          <cell r="C30">
            <v>60553</v>
          </cell>
        </row>
        <row r="32">
          <cell r="C32">
            <v>11346</v>
          </cell>
        </row>
        <row r="34">
          <cell r="C34">
            <v>8630</v>
          </cell>
        </row>
        <row r="36">
          <cell r="C36">
            <v>47042</v>
          </cell>
        </row>
        <row r="38">
          <cell r="C38">
            <v>52652</v>
          </cell>
        </row>
        <row r="42">
          <cell r="C42">
            <v>35638</v>
          </cell>
        </row>
        <row r="44">
          <cell r="C44">
            <v>24905</v>
          </cell>
        </row>
        <row r="46">
          <cell r="C46">
            <v>438066</v>
          </cell>
        </row>
        <row r="48">
          <cell r="C48">
            <v>25218</v>
          </cell>
        </row>
        <row r="50">
          <cell r="C50">
            <v>4457</v>
          </cell>
        </row>
        <row r="52">
          <cell r="C52">
            <v>6436</v>
          </cell>
        </row>
        <row r="54">
          <cell r="C54">
            <v>7754</v>
          </cell>
        </row>
        <row r="56">
          <cell r="C56">
            <v>9656</v>
          </cell>
        </row>
        <row r="58">
          <cell r="C58">
            <v>46651</v>
          </cell>
        </row>
        <row r="60">
          <cell r="C60">
            <v>54210</v>
          </cell>
        </row>
        <row r="62">
          <cell r="C62">
            <v>77159</v>
          </cell>
        </row>
        <row r="64">
          <cell r="C64">
            <v>4090</v>
          </cell>
        </row>
        <row r="66">
          <cell r="C66">
            <v>7361</v>
          </cell>
        </row>
        <row r="68">
          <cell r="C68">
            <v>12316</v>
          </cell>
        </row>
        <row r="70">
          <cell r="C70">
            <v>28236</v>
          </cell>
        </row>
        <row r="72">
          <cell r="C72">
            <v>11734</v>
          </cell>
        </row>
        <row r="74">
          <cell r="C74">
            <v>6289</v>
          </cell>
        </row>
        <row r="76">
          <cell r="C76">
            <v>14745</v>
          </cell>
        </row>
        <row r="78">
          <cell r="C78">
            <v>27327</v>
          </cell>
        </row>
        <row r="80">
          <cell r="C80">
            <v>62219</v>
          </cell>
        </row>
        <row r="82">
          <cell r="C82">
            <v>17772</v>
          </cell>
        </row>
        <row r="84">
          <cell r="C84">
            <v>6479</v>
          </cell>
        </row>
        <row r="86">
          <cell r="C86">
            <v>826</v>
          </cell>
        </row>
        <row r="88">
          <cell r="C88">
            <v>76</v>
          </cell>
        </row>
        <row r="90">
          <cell r="C90">
            <v>4891</v>
          </cell>
        </row>
        <row r="92">
          <cell r="C92">
            <v>2164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4"/>
  <sheetViews>
    <sheetView view="pageBreakPreview" zoomScaleNormal="100" workbookViewId="0">
      <selection activeCell="D10" sqref="D10"/>
    </sheetView>
  </sheetViews>
  <sheetFormatPr defaultRowHeight="12.75"/>
  <cols>
    <col min="1" max="1" width="6.7109375" customWidth="1"/>
    <col min="2" max="2" width="53.5703125" customWidth="1"/>
    <col min="3" max="3" width="26.7109375" customWidth="1"/>
    <col min="4" max="4" width="22.85546875" customWidth="1"/>
    <col min="5" max="5" width="12.7109375" customWidth="1"/>
    <col min="6" max="6" width="6.7109375" customWidth="1"/>
    <col min="7" max="7" width="31.7109375" customWidth="1"/>
    <col min="8" max="10" width="11.7109375" customWidth="1"/>
  </cols>
  <sheetData>
    <row r="1" spans="1:10" ht="15.75">
      <c r="A1" s="29" t="s">
        <v>558</v>
      </c>
      <c r="B1" s="29"/>
      <c r="C1" s="29"/>
      <c r="D1" s="27"/>
      <c r="E1" s="27"/>
      <c r="F1" s="29"/>
      <c r="G1" s="29"/>
      <c r="H1" s="29"/>
      <c r="I1" s="27"/>
      <c r="J1" s="27"/>
    </row>
    <row r="2" spans="1:10" ht="15.75">
      <c r="A2" s="29"/>
      <c r="B2" s="29"/>
      <c r="C2" s="29"/>
      <c r="D2" s="27"/>
      <c r="E2" s="27"/>
      <c r="F2" s="29"/>
      <c r="G2" s="29"/>
      <c r="H2" s="29"/>
      <c r="I2" s="27"/>
      <c r="J2" s="27"/>
    </row>
    <row r="3" spans="1:10" ht="15.75">
      <c r="A3" s="43"/>
      <c r="B3" s="4" t="s">
        <v>0</v>
      </c>
      <c r="C3" s="43"/>
      <c r="D3" s="32"/>
      <c r="E3" s="20"/>
      <c r="F3" s="43"/>
      <c r="G3" s="4"/>
      <c r="H3" s="43"/>
      <c r="I3" s="32"/>
      <c r="J3" s="20"/>
    </row>
    <row r="4" spans="1:10" ht="15.75">
      <c r="A4" s="43"/>
      <c r="B4" s="43" t="s">
        <v>409</v>
      </c>
      <c r="C4" s="43"/>
      <c r="D4" s="20"/>
      <c r="E4" s="28"/>
      <c r="F4" s="43"/>
      <c r="G4" s="43"/>
      <c r="H4" s="43"/>
      <c r="I4" s="20"/>
      <c r="J4" s="28"/>
    </row>
    <row r="5" spans="1:10" ht="15.75">
      <c r="A5" s="43"/>
      <c r="B5" s="43" t="s">
        <v>1</v>
      </c>
      <c r="C5" s="43"/>
      <c r="D5" s="39"/>
      <c r="E5" s="28"/>
      <c r="F5" s="43"/>
      <c r="G5" s="43"/>
      <c r="H5" s="43"/>
      <c r="I5" s="39"/>
      <c r="J5" s="28"/>
    </row>
    <row r="6" spans="1:10" ht="15.75">
      <c r="A6" s="43"/>
      <c r="B6" s="43"/>
      <c r="C6" s="43"/>
      <c r="D6" s="39"/>
      <c r="E6" s="28"/>
      <c r="F6" s="43"/>
      <c r="G6" s="43"/>
      <c r="H6" s="43"/>
      <c r="I6" s="39"/>
      <c r="J6" s="28"/>
    </row>
    <row r="7" spans="1:10" ht="14.1" customHeight="1">
      <c r="A7" s="4" t="s">
        <v>2</v>
      </c>
      <c r="B7" s="4"/>
      <c r="C7" s="5" t="s">
        <v>3</v>
      </c>
      <c r="D7" s="5"/>
      <c r="E7" s="5"/>
      <c r="F7" s="4"/>
      <c r="G7" s="4"/>
      <c r="H7" s="4"/>
      <c r="I7" s="5"/>
      <c r="J7" s="5"/>
    </row>
    <row r="8" spans="1:10" ht="14.1" customHeight="1">
      <c r="A8" s="7" t="s">
        <v>4</v>
      </c>
      <c r="B8" s="16" t="s">
        <v>5</v>
      </c>
      <c r="C8" s="7" t="s">
        <v>6</v>
      </c>
      <c r="D8" s="20"/>
      <c r="E8" s="20"/>
      <c r="F8" s="20"/>
      <c r="G8" s="20"/>
      <c r="H8" s="20"/>
    </row>
    <row r="9" spans="1:10" ht="14.1" customHeight="1">
      <c r="A9" s="19" t="s">
        <v>7</v>
      </c>
      <c r="B9" s="20"/>
      <c r="C9" s="19"/>
      <c r="D9" s="20"/>
      <c r="E9" s="20"/>
      <c r="F9" s="20"/>
      <c r="G9" s="20"/>
      <c r="H9" s="20"/>
    </row>
    <row r="10" spans="1:10" s="357" customFormat="1" ht="18" customHeight="1">
      <c r="A10" s="17" t="s">
        <v>65</v>
      </c>
      <c r="B10" s="77" t="s">
        <v>248</v>
      </c>
      <c r="C10" s="99">
        <v>501483</v>
      </c>
      <c r="D10" s="37"/>
      <c r="E10" s="28"/>
      <c r="F10" s="28"/>
      <c r="G10" s="28"/>
      <c r="H10" s="28"/>
    </row>
    <row r="11" spans="1:10" s="355" customFormat="1" ht="18" customHeight="1">
      <c r="A11" s="17" t="s">
        <v>249</v>
      </c>
      <c r="B11" s="77" t="s">
        <v>250</v>
      </c>
      <c r="C11" s="99">
        <v>0</v>
      </c>
      <c r="D11" s="20"/>
      <c r="E11" s="27"/>
      <c r="F11" s="27"/>
      <c r="G11" s="27"/>
      <c r="H11" s="27"/>
    </row>
    <row r="12" spans="1:10" s="355" customFormat="1" ht="18" customHeight="1">
      <c r="A12" s="25" t="s">
        <v>67</v>
      </c>
      <c r="B12" s="415" t="s">
        <v>205</v>
      </c>
      <c r="C12" s="119">
        <f>SUM(C13:C16)</f>
        <v>1364552</v>
      </c>
      <c r="D12" s="389"/>
      <c r="E12" s="27"/>
      <c r="F12" s="27"/>
      <c r="G12" s="27"/>
      <c r="H12" s="27"/>
    </row>
    <row r="13" spans="1:10" ht="18" customHeight="1">
      <c r="A13" s="354"/>
      <c r="B13" s="34" t="s">
        <v>251</v>
      </c>
      <c r="C13" s="98">
        <v>28750</v>
      </c>
      <c r="D13" s="37"/>
      <c r="E13" s="28"/>
      <c r="F13" s="28"/>
      <c r="G13" s="28"/>
      <c r="H13" s="28"/>
    </row>
    <row r="14" spans="1:10" ht="18" customHeight="1">
      <c r="A14" s="354"/>
      <c r="B14" s="34" t="s">
        <v>252</v>
      </c>
      <c r="C14" s="98">
        <v>265000</v>
      </c>
      <c r="D14" s="37"/>
      <c r="E14" s="28"/>
      <c r="F14" s="28"/>
      <c r="G14" s="28"/>
      <c r="H14" s="28"/>
    </row>
    <row r="15" spans="1:10" ht="18" customHeight="1">
      <c r="A15" s="354"/>
      <c r="B15" s="34" t="s">
        <v>253</v>
      </c>
      <c r="C15" s="98">
        <v>930000</v>
      </c>
      <c r="D15" s="37"/>
      <c r="E15" s="28"/>
      <c r="F15" s="28"/>
      <c r="G15" s="28"/>
      <c r="H15" s="28"/>
    </row>
    <row r="16" spans="1:10" ht="18" customHeight="1">
      <c r="A16" s="363"/>
      <c r="B16" s="31" t="s">
        <v>254</v>
      </c>
      <c r="C16" s="125">
        <v>140802</v>
      </c>
      <c r="D16" s="37"/>
      <c r="E16" s="28"/>
      <c r="F16" s="28"/>
      <c r="G16" s="28"/>
      <c r="H16" s="28"/>
    </row>
    <row r="17" spans="1:10" s="357" customFormat="1" ht="18" customHeight="1">
      <c r="A17" s="17" t="s">
        <v>110</v>
      </c>
      <c r="B17" s="77" t="s">
        <v>255</v>
      </c>
      <c r="C17" s="99">
        <v>387799</v>
      </c>
      <c r="D17" s="37"/>
      <c r="E17" s="28"/>
      <c r="F17" s="28"/>
      <c r="G17" s="28"/>
      <c r="H17" s="28"/>
    </row>
    <row r="18" spans="1:10" s="355" customFormat="1" ht="18" customHeight="1">
      <c r="A18" s="17" t="s">
        <v>256</v>
      </c>
      <c r="B18" s="77" t="s">
        <v>257</v>
      </c>
      <c r="C18" s="244">
        <v>22122</v>
      </c>
      <c r="D18" s="20"/>
      <c r="E18" s="27"/>
      <c r="F18" s="27"/>
      <c r="G18" s="27"/>
      <c r="H18" s="27"/>
    </row>
    <row r="19" spans="1:10" ht="18" customHeight="1">
      <c r="A19" s="78" t="s">
        <v>258</v>
      </c>
      <c r="B19" s="305" t="s">
        <v>259</v>
      </c>
      <c r="C19" s="185">
        <f>SUM(C20:C21)</f>
        <v>177932</v>
      </c>
      <c r="D19" s="37"/>
      <c r="E19" s="28"/>
      <c r="F19" s="28"/>
      <c r="G19" s="28"/>
      <c r="H19" s="28"/>
    </row>
    <row r="20" spans="1:10" ht="18" customHeight="1">
      <c r="A20" s="354"/>
      <c r="B20" s="34" t="s">
        <v>271</v>
      </c>
      <c r="C20" s="98">
        <v>177932</v>
      </c>
      <c r="D20" s="37"/>
      <c r="E20" s="28"/>
      <c r="F20" s="28"/>
      <c r="G20" s="28"/>
      <c r="H20" s="28"/>
    </row>
    <row r="21" spans="1:10" ht="18" customHeight="1">
      <c r="A21" s="363"/>
      <c r="B21" s="31" t="s">
        <v>275</v>
      </c>
      <c r="C21" s="125">
        <v>0</v>
      </c>
      <c r="D21" s="37"/>
      <c r="E21" s="28"/>
      <c r="F21" s="28"/>
      <c r="G21" s="28"/>
      <c r="H21" s="28"/>
    </row>
    <row r="22" spans="1:10" ht="18" customHeight="1">
      <c r="A22" s="78" t="s">
        <v>113</v>
      </c>
      <c r="B22" s="305" t="s">
        <v>260</v>
      </c>
      <c r="C22" s="185">
        <f>SUM(C23:C24)</f>
        <v>41036</v>
      </c>
      <c r="D22" s="37"/>
      <c r="E22" s="28"/>
      <c r="F22" s="28"/>
      <c r="G22" s="28"/>
      <c r="H22" s="28"/>
    </row>
    <row r="23" spans="1:10" ht="18" customHeight="1">
      <c r="A23" s="354"/>
      <c r="B23" s="34" t="s">
        <v>271</v>
      </c>
      <c r="C23" s="98">
        <v>15784</v>
      </c>
      <c r="D23" s="37"/>
      <c r="E23" s="28"/>
      <c r="F23" s="28"/>
      <c r="G23" s="28"/>
      <c r="H23" s="28"/>
    </row>
    <row r="24" spans="1:10" ht="18" customHeight="1">
      <c r="A24" s="363"/>
      <c r="B24" s="31" t="s">
        <v>275</v>
      </c>
      <c r="C24" s="125">
        <v>25252</v>
      </c>
      <c r="D24" s="37"/>
      <c r="E24" s="28"/>
      <c r="F24" s="28"/>
      <c r="G24" s="28"/>
      <c r="H24" s="28"/>
    </row>
    <row r="25" spans="1:10" ht="18" customHeight="1">
      <c r="A25" s="89" t="s">
        <v>261</v>
      </c>
      <c r="B25" s="53" t="s">
        <v>262</v>
      </c>
      <c r="C25" s="101">
        <v>0</v>
      </c>
      <c r="D25" s="20"/>
      <c r="E25" s="59"/>
      <c r="F25" s="59"/>
      <c r="G25" s="59"/>
      <c r="H25" s="59"/>
    </row>
    <row r="26" spans="1:10" ht="18" customHeight="1">
      <c r="A26" s="88" t="s">
        <v>272</v>
      </c>
      <c r="B26" s="356" t="s">
        <v>273</v>
      </c>
      <c r="C26" s="126">
        <v>0</v>
      </c>
      <c r="D26" s="37"/>
      <c r="E26" s="28"/>
      <c r="F26" s="28"/>
      <c r="G26" s="28"/>
      <c r="H26" s="28"/>
    </row>
    <row r="27" spans="1:10" ht="21.75" customHeight="1">
      <c r="A27" s="9"/>
      <c r="B27" s="361" t="s">
        <v>274</v>
      </c>
      <c r="C27" s="362">
        <f>SUM(C10,C11,C12,C17,C18,C19,C22,C25,C26)</f>
        <v>2494924</v>
      </c>
      <c r="D27" s="40"/>
      <c r="E27" s="40"/>
      <c r="F27" s="40"/>
      <c r="G27" s="40"/>
      <c r="H27" s="40"/>
    </row>
    <row r="28" spans="1:10" ht="12.75" customHeight="1">
      <c r="A28" s="20"/>
      <c r="B28" s="27"/>
      <c r="C28" s="27"/>
      <c r="D28" s="27"/>
      <c r="E28" s="27"/>
      <c r="F28" s="40"/>
      <c r="G28" s="40"/>
      <c r="H28" s="40"/>
      <c r="I28" s="40"/>
      <c r="J28" s="40"/>
    </row>
    <row r="29" spans="1:10" ht="15.75">
      <c r="A29" s="29" t="s">
        <v>557</v>
      </c>
      <c r="B29" s="29"/>
      <c r="C29" s="29"/>
      <c r="D29" s="27"/>
      <c r="E29" s="27"/>
      <c r="F29" s="40"/>
      <c r="G29" s="40"/>
      <c r="H29" s="40"/>
      <c r="I29" s="40"/>
      <c r="J29" s="40"/>
    </row>
    <row r="30" spans="1:10" ht="15.75">
      <c r="A30" s="39"/>
      <c r="B30" s="20"/>
      <c r="C30" s="20"/>
      <c r="D30" s="20"/>
      <c r="E30" s="20"/>
      <c r="F30" s="40"/>
      <c r="G30" s="40"/>
      <c r="H30" s="40"/>
      <c r="I30" s="40"/>
      <c r="J30" s="40"/>
    </row>
    <row r="31" spans="1:10" ht="15.75">
      <c r="A31" s="43"/>
      <c r="B31" s="4" t="s">
        <v>0</v>
      </c>
      <c r="C31" s="43"/>
      <c r="D31" s="32"/>
      <c r="E31" s="20"/>
      <c r="F31" s="40"/>
      <c r="G31" s="40"/>
      <c r="H31" s="40"/>
      <c r="I31" s="40"/>
      <c r="J31" s="40"/>
    </row>
    <row r="32" spans="1:10" ht="15.75">
      <c r="A32" s="43"/>
      <c r="B32" s="43" t="s">
        <v>448</v>
      </c>
      <c r="C32" s="43"/>
      <c r="D32" s="20"/>
      <c r="E32" s="28"/>
      <c r="F32" s="40"/>
      <c r="G32" s="40"/>
      <c r="H32" s="40"/>
      <c r="I32" s="40"/>
      <c r="J32" s="40"/>
    </row>
    <row r="33" spans="1:10" ht="15.75">
      <c r="A33" s="43"/>
      <c r="B33" s="43" t="s">
        <v>1</v>
      </c>
      <c r="C33" s="43"/>
      <c r="D33" s="39"/>
      <c r="E33" s="28"/>
      <c r="F33" s="40"/>
      <c r="G33" s="40"/>
      <c r="H33" s="40"/>
      <c r="I33" s="40"/>
      <c r="J33" s="40"/>
    </row>
    <row r="34" spans="1:10" ht="15" customHeight="1">
      <c r="A34" s="20"/>
      <c r="B34" s="20"/>
      <c r="C34" s="20"/>
      <c r="D34" s="20"/>
      <c r="E34" s="20"/>
      <c r="F34" s="40"/>
      <c r="G34" s="40"/>
      <c r="H34" s="40"/>
      <c r="I34" s="40"/>
      <c r="J34" s="40"/>
    </row>
    <row r="35" spans="1:10" ht="15" customHeight="1">
      <c r="A35" s="4" t="s">
        <v>20</v>
      </c>
      <c r="B35" s="4"/>
      <c r="C35" s="5" t="s">
        <v>21</v>
      </c>
      <c r="D35" s="5"/>
      <c r="E35" s="5"/>
      <c r="F35" s="40"/>
      <c r="G35" s="40"/>
      <c r="H35" s="40"/>
      <c r="I35" s="40"/>
      <c r="J35" s="40"/>
    </row>
    <row r="36" spans="1:10" ht="18" customHeight="1">
      <c r="A36" s="7" t="s">
        <v>4</v>
      </c>
      <c r="B36" s="7" t="s">
        <v>5</v>
      </c>
      <c r="C36" s="7" t="s">
        <v>6</v>
      </c>
      <c r="E36" s="40"/>
      <c r="F36" s="40"/>
      <c r="G36" s="40"/>
      <c r="H36" s="40"/>
    </row>
    <row r="37" spans="1:10" ht="18" customHeight="1">
      <c r="A37" s="19" t="s">
        <v>7</v>
      </c>
      <c r="B37" s="19"/>
      <c r="C37" s="19"/>
      <c r="E37" s="40"/>
      <c r="F37" s="40"/>
      <c r="G37" s="40"/>
      <c r="H37" s="40"/>
    </row>
    <row r="38" spans="1:10" s="357" customFormat="1" ht="18" customHeight="1">
      <c r="A38" s="25" t="s">
        <v>65</v>
      </c>
      <c r="B38" s="30" t="s">
        <v>91</v>
      </c>
      <c r="C38" s="144">
        <v>724580</v>
      </c>
      <c r="E38" s="3"/>
      <c r="F38" s="3"/>
      <c r="G38" s="3"/>
      <c r="H38" s="3"/>
    </row>
    <row r="39" spans="1:10" s="355" customFormat="1" ht="18" customHeight="1">
      <c r="A39" s="17" t="s">
        <v>66</v>
      </c>
      <c r="B39" s="77" t="s">
        <v>92</v>
      </c>
      <c r="C39" s="99">
        <v>191945</v>
      </c>
      <c r="E39" s="358"/>
      <c r="F39" s="358"/>
      <c r="G39" s="358"/>
      <c r="H39" s="358"/>
    </row>
    <row r="40" spans="1:10" s="355" customFormat="1" ht="18" customHeight="1">
      <c r="A40" s="17" t="s">
        <v>67</v>
      </c>
      <c r="B40" s="77" t="s">
        <v>116</v>
      </c>
      <c r="C40" s="99">
        <v>936914</v>
      </c>
      <c r="E40" s="358"/>
      <c r="F40" s="358"/>
      <c r="G40" s="358"/>
      <c r="H40" s="358"/>
    </row>
    <row r="41" spans="1:10" s="355" customFormat="1" ht="18" customHeight="1">
      <c r="A41" s="17" t="s">
        <v>110</v>
      </c>
      <c r="B41" s="77" t="s">
        <v>263</v>
      </c>
      <c r="C41" s="99">
        <v>61636</v>
      </c>
      <c r="E41" s="358"/>
      <c r="F41" s="358"/>
      <c r="G41" s="358"/>
      <c r="H41" s="358"/>
    </row>
    <row r="42" spans="1:10" s="355" customFormat="1" ht="18" customHeight="1">
      <c r="A42" s="25" t="s">
        <v>111</v>
      </c>
      <c r="B42" s="30" t="s">
        <v>264</v>
      </c>
      <c r="C42" s="119">
        <f>SUM(C43:C44)</f>
        <v>258406</v>
      </c>
      <c r="E42" s="358"/>
      <c r="F42" s="358"/>
      <c r="G42" s="358"/>
      <c r="H42" s="358"/>
    </row>
    <row r="43" spans="1:10" s="357" customFormat="1" ht="18" customHeight="1">
      <c r="A43" s="76"/>
      <c r="B43" s="34" t="s">
        <v>489</v>
      </c>
      <c r="C43" s="98">
        <v>161106</v>
      </c>
      <c r="E43" s="3"/>
      <c r="F43" s="3"/>
      <c r="G43" s="3"/>
      <c r="H43" s="3"/>
    </row>
    <row r="44" spans="1:10" ht="18" customHeight="1">
      <c r="A44" s="364"/>
      <c r="B44" s="31" t="s">
        <v>265</v>
      </c>
      <c r="C44" s="125">
        <v>97300</v>
      </c>
      <c r="E44" s="3"/>
      <c r="F44" s="3"/>
      <c r="G44" s="3"/>
      <c r="H44" s="3"/>
    </row>
    <row r="45" spans="1:10" s="355" customFormat="1" ht="18" customHeight="1">
      <c r="A45" s="17" t="s">
        <v>112</v>
      </c>
      <c r="B45" s="77" t="s">
        <v>118</v>
      </c>
      <c r="C45" s="99">
        <v>65428</v>
      </c>
      <c r="E45" s="358"/>
      <c r="F45" s="358"/>
      <c r="G45" s="358"/>
      <c r="H45" s="358"/>
    </row>
    <row r="46" spans="1:10" s="357" customFormat="1" ht="18" customHeight="1">
      <c r="A46" s="17" t="s">
        <v>266</v>
      </c>
      <c r="B46" s="77" t="s">
        <v>117</v>
      </c>
      <c r="C46" s="99">
        <v>228466</v>
      </c>
      <c r="E46" s="3"/>
      <c r="F46" s="3"/>
      <c r="G46" s="3"/>
      <c r="H46" s="3"/>
    </row>
    <row r="47" spans="1:10" s="355" customFormat="1" ht="18" customHeight="1">
      <c r="A47" s="17" t="s">
        <v>164</v>
      </c>
      <c r="B47" s="77" t="s">
        <v>267</v>
      </c>
      <c r="C47" s="99">
        <v>27549</v>
      </c>
      <c r="E47" s="358"/>
      <c r="F47" s="358"/>
      <c r="G47" s="358"/>
      <c r="H47" s="358"/>
    </row>
    <row r="48" spans="1:10" s="355" customFormat="1" ht="18" customHeight="1">
      <c r="A48" s="26" t="s">
        <v>268</v>
      </c>
      <c r="B48" s="35" t="s">
        <v>269</v>
      </c>
      <c r="C48" s="143">
        <v>0</v>
      </c>
      <c r="E48" s="358"/>
      <c r="F48" s="358"/>
      <c r="G48" s="358"/>
      <c r="H48" s="358"/>
    </row>
    <row r="49" spans="1:10" ht="18" customHeight="1">
      <c r="A49" s="359"/>
      <c r="B49" s="360" t="s">
        <v>22</v>
      </c>
      <c r="C49" s="414">
        <f>SUM(C38,C39,C40,C41,C42,C45,C46,C47,C48)</f>
        <v>2494924</v>
      </c>
      <c r="E49" s="3"/>
      <c r="F49" s="3"/>
      <c r="G49" s="3"/>
      <c r="H49" s="3"/>
    </row>
    <row r="50" spans="1:10" ht="20.100000000000001" customHeight="1">
      <c r="A50" s="3"/>
      <c r="B50" s="3"/>
      <c r="C50" s="3"/>
      <c r="D50" s="3"/>
      <c r="E50" s="3"/>
      <c r="G50" s="3"/>
      <c r="H50" s="3"/>
      <c r="I50" s="3"/>
      <c r="J50" s="3"/>
    </row>
    <row r="51" spans="1:10" ht="20.100000000000001" customHeight="1">
      <c r="A51" s="5"/>
      <c r="B51" s="5" t="s">
        <v>270</v>
      </c>
      <c r="C51" s="5"/>
      <c r="D51" s="5"/>
      <c r="E51" s="5"/>
      <c r="G51" s="3"/>
      <c r="H51" s="3"/>
      <c r="I51" s="3"/>
      <c r="J51" s="3"/>
    </row>
    <row r="52" spans="1:10" ht="20.100000000000001" customHeight="1">
      <c r="A52" s="5"/>
      <c r="B52" s="62"/>
      <c r="C52" s="61"/>
      <c r="D52" s="5"/>
      <c r="E52" s="5"/>
      <c r="G52" s="3"/>
      <c r="H52" s="3"/>
      <c r="I52" s="3"/>
      <c r="J52" s="3"/>
    </row>
    <row r="53" spans="1:10" ht="15" customHeight="1">
      <c r="A53" s="5"/>
      <c r="B53" s="5" t="s">
        <v>23</v>
      </c>
      <c r="C53" s="128">
        <f>SUM(C27)</f>
        <v>2494924</v>
      </c>
      <c r="D53" s="5"/>
      <c r="E53" s="5"/>
      <c r="G53" s="3"/>
      <c r="H53" s="3"/>
      <c r="I53" s="3"/>
      <c r="J53" s="3"/>
    </row>
    <row r="54" spans="1:10" ht="15" customHeight="1">
      <c r="A54" s="5"/>
      <c r="B54" s="5" t="s">
        <v>24</v>
      </c>
      <c r="C54" s="479">
        <f>SUM(C49)</f>
        <v>2494924</v>
      </c>
      <c r="D54" s="5"/>
      <c r="E54" s="139"/>
      <c r="G54" s="3"/>
      <c r="H54" s="3"/>
      <c r="I54" s="3"/>
      <c r="J54" s="3"/>
    </row>
    <row r="55" spans="1:10" ht="15" customHeight="1">
      <c r="A55" s="5"/>
      <c r="B55" s="5" t="s">
        <v>25</v>
      </c>
      <c r="C55" s="128">
        <f>C53-C54</f>
        <v>0</v>
      </c>
      <c r="D55" s="5"/>
      <c r="E55" s="128"/>
      <c r="G55" s="3"/>
      <c r="H55" s="3"/>
      <c r="I55" s="3"/>
      <c r="J55" s="3"/>
    </row>
    <row r="56" spans="1:10" ht="15" customHeight="1">
      <c r="A56" s="5"/>
      <c r="B56" s="28"/>
      <c r="C56" s="28"/>
      <c r="D56" s="5"/>
      <c r="E56" s="5"/>
      <c r="G56" s="3"/>
      <c r="H56" s="3"/>
      <c r="I56" s="3"/>
      <c r="J56" s="3"/>
    </row>
    <row r="57" spans="1:10" ht="15" customHeight="1">
      <c r="A57" s="20"/>
      <c r="B57" s="28"/>
      <c r="C57" s="28"/>
      <c r="D57" s="59"/>
      <c r="E57" s="59"/>
      <c r="G57" s="3"/>
      <c r="H57" s="3"/>
      <c r="I57" s="3"/>
      <c r="J57" s="3"/>
    </row>
    <row r="58" spans="1:10" ht="15" customHeight="1">
      <c r="A58" s="37"/>
      <c r="B58" s="28"/>
      <c r="C58" s="28"/>
      <c r="D58" s="28"/>
      <c r="E58" s="28"/>
      <c r="G58" s="3"/>
      <c r="H58" s="3"/>
      <c r="I58" s="3"/>
      <c r="J58" s="3"/>
    </row>
    <row r="59" spans="1:10" ht="15" customHeight="1">
      <c r="A59" s="37"/>
      <c r="B59" s="28"/>
      <c r="C59" s="28"/>
      <c r="D59" s="28"/>
      <c r="E59" s="28"/>
      <c r="F59" s="3"/>
      <c r="G59" s="3"/>
      <c r="H59" s="3"/>
      <c r="I59" s="3"/>
      <c r="J59" s="3"/>
    </row>
    <row r="60" spans="1:10" ht="15" customHeight="1">
      <c r="A60" s="20"/>
      <c r="B60" s="27"/>
      <c r="C60" s="27"/>
      <c r="D60" s="27"/>
      <c r="E60" s="27"/>
      <c r="F60" s="3"/>
      <c r="G60" s="3"/>
      <c r="H60" s="3"/>
      <c r="I60" s="3"/>
      <c r="J60" s="3"/>
    </row>
    <row r="61" spans="1:10" ht="15" customHeight="1">
      <c r="A61" s="20"/>
      <c r="B61" s="27"/>
      <c r="C61" s="27"/>
      <c r="D61" s="27"/>
      <c r="E61" s="27"/>
      <c r="F61" s="3"/>
      <c r="G61" s="3"/>
      <c r="H61" s="3"/>
      <c r="I61" s="3"/>
      <c r="J61" s="3"/>
    </row>
    <row r="62" spans="1:10" ht="15.75">
      <c r="A62" s="66"/>
      <c r="B62" s="66"/>
      <c r="C62" s="66"/>
      <c r="D62" s="66"/>
      <c r="E62" s="66"/>
      <c r="F62" s="3"/>
      <c r="G62" s="3"/>
      <c r="H62" s="3"/>
      <c r="I62" s="3"/>
      <c r="J62" s="3"/>
    </row>
    <row r="63" spans="1:10" ht="15.75">
      <c r="A63" s="28"/>
      <c r="B63" s="28"/>
      <c r="C63" s="28"/>
      <c r="D63" s="28"/>
      <c r="E63" s="28"/>
      <c r="F63" s="3"/>
      <c r="G63" s="3"/>
      <c r="H63" s="3"/>
      <c r="I63" s="3"/>
      <c r="J63" s="3"/>
    </row>
    <row r="64" spans="1:10" ht="15.75">
      <c r="A64" s="28"/>
      <c r="B64" s="43"/>
      <c r="C64" s="67"/>
      <c r="D64" s="28"/>
      <c r="E64" s="28"/>
      <c r="F64" s="3"/>
      <c r="G64" s="3"/>
      <c r="H64" s="3"/>
      <c r="I64" s="3"/>
      <c r="J64" s="3"/>
    </row>
    <row r="65" spans="1:10" ht="15.75">
      <c r="A65" s="28"/>
      <c r="B65" s="28"/>
      <c r="C65" s="28"/>
      <c r="D65" s="28"/>
      <c r="E65" s="28"/>
      <c r="F65" s="3"/>
      <c r="G65" s="3"/>
      <c r="H65" s="3"/>
      <c r="I65" s="3"/>
      <c r="J65" s="3"/>
    </row>
    <row r="66" spans="1:10" ht="15.75">
      <c r="A66" s="28"/>
      <c r="B66" s="28"/>
      <c r="C66" s="28"/>
      <c r="D66" s="28"/>
      <c r="E66" s="28"/>
      <c r="F66" s="3"/>
      <c r="G66" s="3"/>
      <c r="H66" s="3"/>
      <c r="I66" s="3"/>
      <c r="J66" s="3"/>
    </row>
    <row r="67" spans="1:10" ht="15.75">
      <c r="A67" s="28"/>
      <c r="B67" s="28"/>
      <c r="C67" s="28"/>
      <c r="D67" s="28"/>
      <c r="E67" s="28"/>
      <c r="F67" s="3"/>
      <c r="G67" s="3"/>
      <c r="H67" s="3"/>
      <c r="I67" s="3"/>
      <c r="J67" s="3"/>
    </row>
    <row r="68" spans="1:10" ht="15.75">
      <c r="A68" s="28"/>
      <c r="B68" s="28"/>
      <c r="C68" s="28"/>
      <c r="D68" s="28"/>
      <c r="E68" s="28"/>
      <c r="F68" s="3"/>
      <c r="G68" s="3"/>
      <c r="H68" s="3"/>
      <c r="I68" s="3"/>
      <c r="J68" s="3"/>
    </row>
    <row r="69" spans="1:10" ht="15.75">
      <c r="A69" s="5"/>
      <c r="B69" s="5"/>
      <c r="C69" s="5"/>
      <c r="D69" s="5"/>
      <c r="E69" s="5"/>
      <c r="F69" s="3"/>
      <c r="G69" s="3"/>
      <c r="H69" s="3"/>
      <c r="I69" s="3"/>
      <c r="J69" s="3"/>
    </row>
    <row r="70" spans="1:10" ht="15.75">
      <c r="A70" s="5"/>
      <c r="B70" s="5"/>
      <c r="C70" s="5"/>
      <c r="D70" s="5"/>
      <c r="E70" s="5"/>
      <c r="F70" s="3"/>
      <c r="G70" s="3"/>
      <c r="H70" s="3"/>
      <c r="I70" s="3"/>
      <c r="J70" s="3"/>
    </row>
    <row r="71" spans="1:10" ht="15.75">
      <c r="A71" s="5"/>
      <c r="B71" s="5"/>
      <c r="C71" s="5"/>
      <c r="D71" s="5"/>
      <c r="E71" s="5"/>
      <c r="F71" s="3"/>
      <c r="G71" s="3"/>
      <c r="H71" s="3"/>
      <c r="I71" s="3"/>
      <c r="J71" s="3"/>
    </row>
    <row r="72" spans="1:10" ht="15.75">
      <c r="A72" s="5"/>
      <c r="B72" s="5"/>
      <c r="C72" s="5"/>
      <c r="D72" s="5"/>
      <c r="E72" s="5"/>
      <c r="F72" s="3"/>
      <c r="G72" s="3"/>
      <c r="H72" s="3"/>
      <c r="I72" s="3"/>
      <c r="J72" s="3"/>
    </row>
    <row r="73" spans="1:10" ht="15.75">
      <c r="A73" s="5"/>
      <c r="B73" s="5"/>
      <c r="C73" s="5"/>
      <c r="D73" s="5"/>
      <c r="E73" s="5"/>
      <c r="F73" s="3"/>
      <c r="G73" s="3"/>
      <c r="H73" s="3"/>
      <c r="I73" s="3"/>
      <c r="J73" s="3"/>
    </row>
    <row r="74" spans="1:10" ht="15.75">
      <c r="A74" s="5"/>
      <c r="B74" s="5"/>
      <c r="C74" s="5"/>
      <c r="D74" s="5"/>
      <c r="E74" s="5"/>
      <c r="F74" s="3"/>
      <c r="G74" s="3"/>
      <c r="H74" s="3"/>
      <c r="I74" s="3"/>
      <c r="J74" s="3"/>
    </row>
    <row r="75" spans="1:10" ht="15.75">
      <c r="A75" s="5"/>
      <c r="B75" s="5"/>
      <c r="C75" s="5"/>
      <c r="D75" s="5"/>
      <c r="E75" s="5"/>
      <c r="F75" s="3"/>
      <c r="G75" s="3"/>
      <c r="H75" s="3"/>
      <c r="I75" s="3"/>
      <c r="J75" s="3"/>
    </row>
    <row r="76" spans="1:10" ht="15.75">
      <c r="A76" s="5"/>
      <c r="B76" s="5"/>
      <c r="C76" s="5"/>
      <c r="D76" s="5"/>
      <c r="E76" s="5"/>
      <c r="F76" s="3"/>
      <c r="G76" s="3"/>
      <c r="H76" s="3"/>
      <c r="I76" s="3"/>
      <c r="J76" s="3"/>
    </row>
    <row r="77" spans="1:10" ht="15.75">
      <c r="A77" s="5"/>
      <c r="B77" s="5"/>
      <c r="C77" s="5"/>
      <c r="D77" s="5"/>
      <c r="E77" s="5"/>
      <c r="F77" s="3"/>
      <c r="G77" s="3"/>
      <c r="H77" s="3"/>
      <c r="I77" s="3"/>
      <c r="J77" s="3"/>
    </row>
    <row r="78" spans="1:10" ht="15.7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5.7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5.7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5.7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.7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7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75">
      <c r="A84" s="3"/>
      <c r="B84" s="3"/>
      <c r="C84" s="3"/>
      <c r="D84" s="3"/>
      <c r="E84" s="3"/>
      <c r="F84" s="3"/>
      <c r="G84" s="3"/>
      <c r="H84" s="3"/>
      <c r="I84" s="3"/>
      <c r="J84" s="3"/>
    </row>
  </sheetData>
  <phoneticPr fontId="0" type="noConversion"/>
  <printOptions horizontalCentered="1"/>
  <pageMargins left="0.59055118110236227" right="0.59055118110236227" top="0.39370078740157483" bottom="0.39370078740157483" header="0.51181102362204722" footer="0.31496062992125984"/>
  <pageSetup paperSize="9" scale="95" orientation="portrait" horizontalDpi="300" verticalDpi="300" r:id="rId1"/>
  <headerFooter alignWithMargins="0">
    <oddFooter>&amp;P. oldal</oddFooter>
  </headerFooter>
  <rowBreaks count="1" manualBreakCount="1">
    <brk id="2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E62"/>
  <sheetViews>
    <sheetView view="pageBreakPreview" topLeftCell="A4" zoomScaleNormal="100" workbookViewId="0">
      <selection activeCell="E7" sqref="E7"/>
    </sheetView>
  </sheetViews>
  <sheetFormatPr defaultRowHeight="12.75"/>
  <cols>
    <col min="1" max="1" width="56.7109375" style="148" customWidth="1"/>
    <col min="2" max="2" width="8.42578125" style="148" customWidth="1"/>
    <col min="3" max="3" width="15.42578125" style="148" customWidth="1"/>
    <col min="4" max="4" width="10.140625" style="148" bestFit="1" customWidth="1"/>
    <col min="5" max="5" width="11.140625" style="148" bestFit="1" customWidth="1"/>
    <col min="6" max="16384" width="9.140625" style="148"/>
  </cols>
  <sheetData>
    <row r="1" spans="1:4" ht="15.75">
      <c r="A1" s="146" t="s">
        <v>565</v>
      </c>
      <c r="B1" s="146"/>
      <c r="C1" s="147"/>
    </row>
    <row r="2" spans="1:4" ht="15.75">
      <c r="A2" s="146"/>
      <c r="B2" s="146"/>
      <c r="C2" s="147"/>
    </row>
    <row r="3" spans="1:4" ht="15.75">
      <c r="A3" s="580" t="s">
        <v>26</v>
      </c>
      <c r="B3" s="563"/>
      <c r="C3" s="563"/>
    </row>
    <row r="4" spans="1:4" ht="15.75">
      <c r="A4" s="580" t="s">
        <v>411</v>
      </c>
      <c r="B4" s="563"/>
      <c r="C4" s="563"/>
    </row>
    <row r="5" spans="1:4">
      <c r="A5" s="219"/>
      <c r="B5" s="219"/>
      <c r="C5" s="219"/>
    </row>
    <row r="6" spans="1:4">
      <c r="A6" s="147"/>
      <c r="B6" s="147"/>
      <c r="C6" s="147"/>
    </row>
    <row r="7" spans="1:4" ht="38.25">
      <c r="A7" s="581" t="s">
        <v>54</v>
      </c>
      <c r="B7" s="581" t="s">
        <v>53</v>
      </c>
      <c r="C7" s="218" t="s">
        <v>412</v>
      </c>
    </row>
    <row r="8" spans="1:4">
      <c r="A8" s="582"/>
      <c r="B8" s="582"/>
      <c r="C8" s="149" t="s">
        <v>55</v>
      </c>
    </row>
    <row r="9" spans="1:4">
      <c r="A9" s="226" t="s">
        <v>165</v>
      </c>
      <c r="B9" s="150"/>
      <c r="C9" s="151"/>
      <c r="D9" s="152"/>
    </row>
    <row r="10" spans="1:4">
      <c r="A10" s="153" t="s">
        <v>166</v>
      </c>
      <c r="B10" s="153"/>
      <c r="C10" s="155">
        <v>134148200</v>
      </c>
    </row>
    <row r="11" spans="1:4">
      <c r="A11" s="153" t="s">
        <v>167</v>
      </c>
      <c r="B11" s="153"/>
      <c r="C11" s="156">
        <f>SUM(C12:C16)</f>
        <v>88731984</v>
      </c>
    </row>
    <row r="12" spans="1:4">
      <c r="A12" s="153" t="s">
        <v>168</v>
      </c>
      <c r="B12" s="153"/>
      <c r="C12" s="156">
        <v>9383840</v>
      </c>
    </row>
    <row r="13" spans="1:4">
      <c r="A13" s="153" t="s">
        <v>169</v>
      </c>
      <c r="B13" s="153"/>
      <c r="C13" s="155">
        <v>27040000</v>
      </c>
    </row>
    <row r="14" spans="1:4">
      <c r="A14" s="153" t="s">
        <v>170</v>
      </c>
      <c r="B14" s="153"/>
      <c r="C14" s="156">
        <v>6581744</v>
      </c>
    </row>
    <row r="15" spans="1:4">
      <c r="A15" s="153" t="s">
        <v>171</v>
      </c>
      <c r="B15" s="153"/>
      <c r="C15" s="156">
        <v>12384100</v>
      </c>
    </row>
    <row r="16" spans="1:4">
      <c r="A16" s="153" t="s">
        <v>243</v>
      </c>
      <c r="B16" s="153"/>
      <c r="C16" s="156">
        <v>33342300</v>
      </c>
    </row>
    <row r="17" spans="1:5">
      <c r="A17" s="153" t="s">
        <v>172</v>
      </c>
      <c r="B17" s="153"/>
      <c r="C17" s="156">
        <v>263633295</v>
      </c>
      <c r="E17" s="152"/>
    </row>
    <row r="18" spans="1:5">
      <c r="A18" s="154" t="s">
        <v>556</v>
      </c>
      <c r="B18" s="532"/>
      <c r="C18" s="156">
        <v>1292733</v>
      </c>
      <c r="E18" s="152"/>
    </row>
    <row r="19" spans="1:5">
      <c r="A19" s="579" t="s">
        <v>422</v>
      </c>
      <c r="B19" s="555"/>
      <c r="C19" s="159">
        <v>1292733</v>
      </c>
      <c r="E19" s="152"/>
    </row>
    <row r="20" spans="1:5">
      <c r="A20" s="154"/>
      <c r="B20" s="157"/>
      <c r="C20" s="227"/>
      <c r="E20" s="217"/>
    </row>
    <row r="21" spans="1:5">
      <c r="A21" s="228" t="s">
        <v>173</v>
      </c>
      <c r="B21" s="157"/>
      <c r="C21" s="151"/>
    </row>
    <row r="22" spans="1:5">
      <c r="A22" s="154" t="s">
        <v>174</v>
      </c>
      <c r="B22" s="224" t="s">
        <v>423</v>
      </c>
      <c r="C22" s="156">
        <v>93340000</v>
      </c>
    </row>
    <row r="23" spans="1:5">
      <c r="A23" s="154" t="s">
        <v>175</v>
      </c>
      <c r="B23" s="223" t="s">
        <v>244</v>
      </c>
      <c r="C23" s="155">
        <v>27600000</v>
      </c>
    </row>
    <row r="24" spans="1:5">
      <c r="A24" s="154" t="s">
        <v>245</v>
      </c>
      <c r="B24" s="223" t="s">
        <v>424</v>
      </c>
      <c r="C24" s="155">
        <v>46957200</v>
      </c>
    </row>
    <row r="25" spans="1:5">
      <c r="A25" s="154" t="s">
        <v>176</v>
      </c>
      <c r="B25" s="223" t="s">
        <v>244</v>
      </c>
      <c r="C25" s="156">
        <v>13800000</v>
      </c>
    </row>
    <row r="26" spans="1:5">
      <c r="A26" s="154" t="s">
        <v>246</v>
      </c>
      <c r="B26" s="223" t="s">
        <v>424</v>
      </c>
      <c r="C26" s="156">
        <v>1144500</v>
      </c>
    </row>
    <row r="27" spans="1:5">
      <c r="A27" s="154" t="s">
        <v>177</v>
      </c>
      <c r="B27" s="223" t="s">
        <v>425</v>
      </c>
      <c r="C27" s="155">
        <v>20053334</v>
      </c>
    </row>
    <row r="28" spans="1:5">
      <c r="A28" s="154" t="s">
        <v>178</v>
      </c>
      <c r="B28" s="223" t="s">
        <v>426</v>
      </c>
      <c r="C28" s="155">
        <v>10133334</v>
      </c>
    </row>
    <row r="29" spans="1:5">
      <c r="A29" s="154" t="s">
        <v>427</v>
      </c>
      <c r="B29" s="223"/>
      <c r="C29" s="227">
        <v>1832000</v>
      </c>
    </row>
    <row r="30" spans="1:5">
      <c r="A30" s="154" t="s">
        <v>247</v>
      </c>
      <c r="B30" s="225" t="s">
        <v>428</v>
      </c>
      <c r="C30" s="216">
        <v>6832730</v>
      </c>
    </row>
    <row r="31" spans="1:5">
      <c r="A31" s="579" t="s">
        <v>179</v>
      </c>
      <c r="B31" s="555"/>
      <c r="C31" s="159">
        <f>SUM(C22:C30)</f>
        <v>221693098</v>
      </c>
    </row>
    <row r="32" spans="1:5">
      <c r="A32" s="154"/>
      <c r="B32" s="222"/>
      <c r="C32" s="216"/>
    </row>
    <row r="33" spans="1:3">
      <c r="A33" s="226" t="s">
        <v>180</v>
      </c>
      <c r="B33" s="436"/>
      <c r="C33" s="220"/>
    </row>
    <row r="34" spans="1:3">
      <c r="A34" s="153" t="s">
        <v>433</v>
      </c>
      <c r="B34" s="437" t="s">
        <v>181</v>
      </c>
      <c r="C34" s="220">
        <v>19764000</v>
      </c>
    </row>
    <row r="35" spans="1:3">
      <c r="A35" s="153" t="s">
        <v>183</v>
      </c>
      <c r="B35" s="223" t="s">
        <v>434</v>
      </c>
      <c r="C35" s="156">
        <v>52120800</v>
      </c>
    </row>
    <row r="36" spans="1:3">
      <c r="A36" s="153" t="s">
        <v>450</v>
      </c>
      <c r="B36" s="223"/>
      <c r="C36" s="156">
        <v>21948000</v>
      </c>
    </row>
    <row r="37" spans="1:3">
      <c r="A37" s="153" t="s">
        <v>435</v>
      </c>
      <c r="B37" s="223"/>
      <c r="C37" s="156">
        <v>46348800</v>
      </c>
    </row>
    <row r="38" spans="1:3">
      <c r="A38" s="153" t="s">
        <v>436</v>
      </c>
      <c r="B38" s="223"/>
      <c r="C38" s="156">
        <v>24442726</v>
      </c>
    </row>
    <row r="39" spans="1:3">
      <c r="A39" s="221" t="s">
        <v>437</v>
      </c>
      <c r="B39" s="225"/>
      <c r="C39" s="156">
        <v>1623930</v>
      </c>
    </row>
    <row r="40" spans="1:3">
      <c r="A40" s="577" t="s">
        <v>182</v>
      </c>
      <c r="B40" s="578"/>
      <c r="C40" s="159">
        <f>SUM(C34:C39)</f>
        <v>166248256</v>
      </c>
    </row>
    <row r="41" spans="1:3">
      <c r="A41" s="230"/>
      <c r="B41" s="222"/>
      <c r="C41" s="231"/>
    </row>
    <row r="42" spans="1:3">
      <c r="A42" s="579" t="s">
        <v>186</v>
      </c>
      <c r="B42" s="554"/>
      <c r="C42" s="555"/>
    </row>
    <row r="43" spans="1:3">
      <c r="A43" s="221" t="s">
        <v>184</v>
      </c>
      <c r="B43" s="225"/>
      <c r="C43" s="158">
        <v>14077860</v>
      </c>
    </row>
    <row r="44" spans="1:3">
      <c r="A44" s="579" t="s">
        <v>185</v>
      </c>
      <c r="B44" s="555"/>
      <c r="C44" s="159">
        <f>SUM(C43)</f>
        <v>14077860</v>
      </c>
    </row>
    <row r="45" spans="1:3">
      <c r="A45" s="311"/>
      <c r="B45" s="312"/>
      <c r="C45" s="231"/>
    </row>
    <row r="46" spans="1:3">
      <c r="A46" s="310" t="s">
        <v>235</v>
      </c>
      <c r="B46" s="309"/>
      <c r="C46" s="159">
        <f>SUM(C19,C31,C40,C44)</f>
        <v>403311947</v>
      </c>
    </row>
    <row r="47" spans="1:3">
      <c r="A47" s="311"/>
      <c r="B47" s="312"/>
      <c r="C47" s="231"/>
    </row>
    <row r="48" spans="1:3">
      <c r="A48" s="319" t="s">
        <v>233</v>
      </c>
      <c r="B48" s="214"/>
      <c r="C48" s="318"/>
    </row>
    <row r="49" spans="1:3">
      <c r="A49" s="314" t="s">
        <v>429</v>
      </c>
      <c r="B49" s="315"/>
      <c r="C49" s="156">
        <v>31500000</v>
      </c>
    </row>
    <row r="50" spans="1:3">
      <c r="A50" s="314" t="s">
        <v>430</v>
      </c>
      <c r="B50" s="315"/>
      <c r="C50" s="156">
        <v>29108288</v>
      </c>
    </row>
    <row r="51" spans="1:3">
      <c r="A51" s="314" t="s">
        <v>431</v>
      </c>
      <c r="B51" s="315"/>
      <c r="C51" s="156">
        <v>5843500</v>
      </c>
    </row>
    <row r="52" spans="1:3">
      <c r="A52" s="314" t="s">
        <v>432</v>
      </c>
      <c r="B52" s="315"/>
      <c r="C52" s="156">
        <v>31719000</v>
      </c>
    </row>
    <row r="53" spans="1:3" s="313" customFormat="1">
      <c r="A53" s="320" t="s">
        <v>234</v>
      </c>
      <c r="B53" s="321"/>
      <c r="C53" s="159">
        <f>SUM(C49:C52)</f>
        <v>98170788</v>
      </c>
    </row>
    <row r="54" spans="1:3" s="313" customFormat="1">
      <c r="A54" s="316"/>
      <c r="B54" s="317"/>
      <c r="C54" s="229"/>
    </row>
    <row r="55" spans="1:3">
      <c r="A55" s="577" t="s">
        <v>438</v>
      </c>
      <c r="B55" s="578"/>
      <c r="C55" s="229">
        <f>SUM(C46,C53)</f>
        <v>501482735</v>
      </c>
    </row>
    <row r="56" spans="1:3">
      <c r="A56" s="217"/>
    </row>
    <row r="58" spans="1:3">
      <c r="A58" s="444" t="s">
        <v>439</v>
      </c>
      <c r="B58" s="448"/>
      <c r="C58" s="438"/>
    </row>
    <row r="59" spans="1:3">
      <c r="A59" s="445" t="s">
        <v>440</v>
      </c>
      <c r="B59" s="447"/>
      <c r="C59" s="439"/>
    </row>
    <row r="60" spans="1:3">
      <c r="A60" s="445" t="s">
        <v>441</v>
      </c>
      <c r="B60" s="447"/>
      <c r="C60" s="439"/>
    </row>
    <row r="61" spans="1:3">
      <c r="A61" s="446" t="s">
        <v>442</v>
      </c>
      <c r="B61" s="449"/>
      <c r="C61" s="440"/>
    </row>
    <row r="62" spans="1:3">
      <c r="A62" s="443" t="s">
        <v>121</v>
      </c>
      <c r="B62" s="441"/>
      <c r="C62" s="442"/>
    </row>
  </sheetData>
  <mergeCells count="10">
    <mergeCell ref="A3:C3"/>
    <mergeCell ref="A4:C4"/>
    <mergeCell ref="A7:A8"/>
    <mergeCell ref="B7:B8"/>
    <mergeCell ref="A44:B44"/>
    <mergeCell ref="A55:B55"/>
    <mergeCell ref="A42:C42"/>
    <mergeCell ref="A19:B19"/>
    <mergeCell ref="A31:B31"/>
    <mergeCell ref="A40:B40"/>
  </mergeCells>
  <phoneticPr fontId="22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2" firstPageNumber="15" orientation="portrait" r:id="rId1"/>
  <headerFooter alignWithMargins="0">
    <oddFooter>&amp;P. oldal</oddFooter>
  </headerFooter>
  <colBreaks count="1" manualBreakCount="1">
    <brk id="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D63"/>
  <sheetViews>
    <sheetView view="pageBreakPreview" zoomScaleNormal="100" workbookViewId="0">
      <selection activeCell="F33" sqref="F33"/>
    </sheetView>
  </sheetViews>
  <sheetFormatPr defaultRowHeight="12.75"/>
  <cols>
    <col min="1" max="1" width="8.7109375" customWidth="1"/>
    <col min="2" max="2" width="49.140625" customWidth="1"/>
    <col min="3" max="3" width="19.140625" customWidth="1"/>
  </cols>
  <sheetData>
    <row r="1" spans="1:4" ht="15.75">
      <c r="A1" s="4" t="s">
        <v>566</v>
      </c>
      <c r="B1" s="47"/>
      <c r="C1" s="72"/>
      <c r="D1" s="5"/>
    </row>
    <row r="2" spans="1:4" ht="15.75">
      <c r="A2" s="47"/>
      <c r="B2" s="47"/>
      <c r="C2" s="5"/>
      <c r="D2" s="5"/>
    </row>
    <row r="3" spans="1:4" ht="15.75">
      <c r="A3" s="47"/>
      <c r="B3" s="47" t="s">
        <v>56</v>
      </c>
      <c r="C3" s="5"/>
      <c r="D3" s="5"/>
    </row>
    <row r="4" spans="1:4" ht="15.75">
      <c r="A4" s="47"/>
      <c r="B4" s="47" t="s">
        <v>414</v>
      </c>
      <c r="C4" s="5"/>
      <c r="D4" s="5"/>
    </row>
    <row r="5" spans="1:4" ht="15.75">
      <c r="A5" s="47"/>
      <c r="B5" s="47" t="s">
        <v>57</v>
      </c>
      <c r="C5" s="5"/>
      <c r="D5" s="5"/>
    </row>
    <row r="6" spans="1:4" ht="15.75">
      <c r="A6" s="47"/>
      <c r="B6" s="47" t="s">
        <v>58</v>
      </c>
      <c r="C6" s="5"/>
      <c r="D6" s="5"/>
    </row>
    <row r="7" spans="1:4" ht="15.75">
      <c r="A7" s="47"/>
      <c r="B7" s="47"/>
      <c r="C7" s="5"/>
      <c r="D7" s="5"/>
    </row>
    <row r="8" spans="1:4">
      <c r="A8" s="5"/>
      <c r="B8" s="5" t="s">
        <v>59</v>
      </c>
      <c r="C8" s="5"/>
      <c r="D8" s="5"/>
    </row>
    <row r="9" spans="1:4" ht="15" customHeight="1">
      <c r="A9" s="63" t="s">
        <v>60</v>
      </c>
      <c r="B9" s="50" t="s">
        <v>5</v>
      </c>
      <c r="C9" s="50" t="s">
        <v>413</v>
      </c>
      <c r="D9" s="5"/>
    </row>
    <row r="10" spans="1:4" ht="15" customHeight="1">
      <c r="A10" s="64" t="s">
        <v>61</v>
      </c>
      <c r="B10" s="52"/>
      <c r="C10" s="52"/>
      <c r="D10" s="5"/>
    </row>
    <row r="11" spans="1:4" ht="15" customHeight="1">
      <c r="A11" s="78" t="s">
        <v>498</v>
      </c>
      <c r="B11" s="457" t="s">
        <v>497</v>
      </c>
      <c r="C11" s="472">
        <v>16788</v>
      </c>
      <c r="D11" s="5"/>
    </row>
    <row r="12" spans="1:4" ht="15" customHeight="1">
      <c r="A12" s="201"/>
      <c r="B12" s="458" t="s">
        <v>499</v>
      </c>
      <c r="C12" s="412">
        <v>16788</v>
      </c>
      <c r="D12" s="5"/>
    </row>
    <row r="13" spans="1:4" ht="15" customHeight="1">
      <c r="A13" s="78" t="s">
        <v>209</v>
      </c>
      <c r="B13" s="97" t="s">
        <v>134</v>
      </c>
      <c r="C13" s="120">
        <f>SUM(C14:C16)</f>
        <v>97443</v>
      </c>
      <c r="D13" s="5"/>
    </row>
    <row r="14" spans="1:4" s="357" customFormat="1" ht="15" customHeight="1">
      <c r="A14" s="394"/>
      <c r="B14" s="46" t="s">
        <v>371</v>
      </c>
      <c r="C14" s="123">
        <v>10000</v>
      </c>
      <c r="D14" s="5"/>
    </row>
    <row r="15" spans="1:4" s="357" customFormat="1" ht="15" customHeight="1">
      <c r="A15" s="394"/>
      <c r="B15" s="46" t="s">
        <v>546</v>
      </c>
      <c r="C15" s="123">
        <v>87300</v>
      </c>
      <c r="D15" s="5"/>
    </row>
    <row r="16" spans="1:4" ht="15" customHeight="1">
      <c r="A16" s="79"/>
      <c r="B16" s="46" t="s">
        <v>124</v>
      </c>
      <c r="C16" s="121">
        <v>143</v>
      </c>
      <c r="D16" s="5"/>
    </row>
    <row r="17" spans="1:4" ht="15.75" customHeight="1">
      <c r="A17" s="78" t="s">
        <v>357</v>
      </c>
      <c r="B17" s="44" t="s">
        <v>135</v>
      </c>
      <c r="C17" s="119">
        <f>SUM(C18:C18)</f>
        <v>31719</v>
      </c>
      <c r="D17" s="28"/>
    </row>
    <row r="18" spans="1:4" ht="15.75" customHeight="1">
      <c r="A18" s="88"/>
      <c r="B18" s="15" t="s">
        <v>136</v>
      </c>
      <c r="C18" s="125">
        <v>31719</v>
      </c>
      <c r="D18" s="28"/>
    </row>
    <row r="19" spans="1:4" ht="15.75" customHeight="1">
      <c r="A19" s="78" t="s">
        <v>358</v>
      </c>
      <c r="B19" s="73" t="s">
        <v>93</v>
      </c>
      <c r="C19" s="119">
        <f>SUM(C20:C21)</f>
        <v>33365</v>
      </c>
      <c r="D19" s="5"/>
    </row>
    <row r="20" spans="1:4" ht="15.75" customHeight="1">
      <c r="A20" s="79"/>
      <c r="B20" s="104" t="s">
        <v>362</v>
      </c>
      <c r="C20" s="163">
        <v>1865</v>
      </c>
      <c r="D20" s="5"/>
    </row>
    <row r="21" spans="1:4" ht="15.75" customHeight="1">
      <c r="A21" s="79"/>
      <c r="B21" s="34" t="s">
        <v>363</v>
      </c>
      <c r="C21" s="98">
        <v>31500</v>
      </c>
      <c r="D21" s="5"/>
    </row>
    <row r="22" spans="1:4" ht="15.75" customHeight="1">
      <c r="A22" s="78" t="s">
        <v>155</v>
      </c>
      <c r="B22" s="390" t="s">
        <v>144</v>
      </c>
      <c r="C22" s="185">
        <f>SUM(C23:C27)</f>
        <v>13000</v>
      </c>
      <c r="D22" s="5"/>
    </row>
    <row r="23" spans="1:4" s="357" customFormat="1" ht="15.75" customHeight="1">
      <c r="A23" s="394"/>
      <c r="B23" s="104" t="s">
        <v>491</v>
      </c>
      <c r="C23" s="163">
        <v>500</v>
      </c>
      <c r="D23" s="5"/>
    </row>
    <row r="24" spans="1:4" s="357" customFormat="1" ht="15.75" customHeight="1">
      <c r="A24" s="394"/>
      <c r="B24" s="104" t="s">
        <v>492</v>
      </c>
      <c r="C24" s="163">
        <v>10800</v>
      </c>
      <c r="D24" s="5"/>
    </row>
    <row r="25" spans="1:4" s="357" customFormat="1" ht="15.75" customHeight="1">
      <c r="A25" s="394"/>
      <c r="B25" s="104" t="s">
        <v>490</v>
      </c>
      <c r="C25" s="163">
        <v>600</v>
      </c>
      <c r="D25" s="5"/>
    </row>
    <row r="26" spans="1:4" s="357" customFormat="1" ht="15.75" customHeight="1">
      <c r="A26" s="394"/>
      <c r="B26" s="104" t="s">
        <v>493</v>
      </c>
      <c r="C26" s="163">
        <v>100</v>
      </c>
      <c r="D26" s="5"/>
    </row>
    <row r="27" spans="1:4" s="357" customFormat="1" ht="15.75" customHeight="1">
      <c r="A27" s="399"/>
      <c r="B27" s="400" t="s">
        <v>378</v>
      </c>
      <c r="C27" s="124">
        <v>1000</v>
      </c>
      <c r="D27" s="5"/>
    </row>
    <row r="28" spans="1:4" ht="15" customHeight="1">
      <c r="A28" s="79" t="s">
        <v>359</v>
      </c>
      <c r="B28" s="397" t="s">
        <v>361</v>
      </c>
      <c r="C28" s="398">
        <f>SUM(C29:C30)</f>
        <v>38143</v>
      </c>
      <c r="D28" s="5"/>
    </row>
    <row r="29" spans="1:4" ht="15" customHeight="1">
      <c r="A29" s="79"/>
      <c r="B29" s="104" t="s">
        <v>362</v>
      </c>
      <c r="C29" s="163">
        <v>9035</v>
      </c>
      <c r="D29" s="5"/>
    </row>
    <row r="30" spans="1:4" ht="15" customHeight="1">
      <c r="A30" s="79"/>
      <c r="B30" s="31" t="s">
        <v>363</v>
      </c>
      <c r="C30" s="124">
        <v>29108</v>
      </c>
      <c r="D30" s="5"/>
    </row>
    <row r="31" spans="1:4" ht="15" customHeight="1">
      <c r="A31" s="94" t="s">
        <v>156</v>
      </c>
      <c r="B31" s="194" t="s">
        <v>360</v>
      </c>
      <c r="C31" s="185">
        <f>SUM(C32)</f>
        <v>5843</v>
      </c>
      <c r="D31" s="5"/>
    </row>
    <row r="32" spans="1:4" ht="15" customHeight="1">
      <c r="A32" s="96"/>
      <c r="B32" s="23" t="s">
        <v>206</v>
      </c>
      <c r="C32" s="125">
        <v>5843</v>
      </c>
      <c r="D32" s="5"/>
    </row>
    <row r="33" spans="1:4" ht="21" customHeight="1">
      <c r="A33" s="88" t="s">
        <v>545</v>
      </c>
      <c r="B33" s="49" t="s">
        <v>62</v>
      </c>
      <c r="C33" s="99">
        <f>SUM(C11,C13,C17,C19,C22,C28,C31)</f>
        <v>236301</v>
      </c>
      <c r="D33" s="72"/>
    </row>
    <row r="34" spans="1:4" ht="15" customHeight="1">
      <c r="A34" s="79" t="s">
        <v>543</v>
      </c>
      <c r="B34" s="103" t="s">
        <v>193</v>
      </c>
      <c r="C34" s="119">
        <v>21000</v>
      </c>
      <c r="D34" s="72"/>
    </row>
    <row r="35" spans="1:4" ht="15" customHeight="1">
      <c r="A35" s="79"/>
      <c r="B35" s="104" t="s">
        <v>513</v>
      </c>
      <c r="C35" s="163">
        <v>21000</v>
      </c>
      <c r="D35" s="72"/>
    </row>
    <row r="36" spans="1:4" ht="15" customHeight="1">
      <c r="A36" s="79" t="s">
        <v>544</v>
      </c>
      <c r="B36" s="103" t="s">
        <v>46</v>
      </c>
      <c r="C36" s="473">
        <v>1105</v>
      </c>
      <c r="D36" s="72"/>
    </row>
    <row r="37" spans="1:4" ht="15" customHeight="1">
      <c r="A37" s="79"/>
      <c r="B37" s="104" t="s">
        <v>514</v>
      </c>
      <c r="C37" s="124">
        <v>1105</v>
      </c>
      <c r="D37" s="72"/>
    </row>
    <row r="38" spans="1:4" ht="22.5" customHeight="1">
      <c r="A38" s="89" t="s">
        <v>516</v>
      </c>
      <c r="B38" s="58" t="s">
        <v>515</v>
      </c>
      <c r="C38" s="456">
        <f>SUM(C35,C37)</f>
        <v>22105</v>
      </c>
      <c r="D38" s="72"/>
    </row>
    <row r="39" spans="1:4" ht="15" customHeight="1">
      <c r="A39" s="89"/>
      <c r="B39" s="12" t="s">
        <v>62</v>
      </c>
      <c r="C39" s="100">
        <f>SUM(C33,C38)</f>
        <v>258406</v>
      </c>
      <c r="D39" s="5"/>
    </row>
    <row r="41" spans="1:4" ht="15.75">
      <c r="A41" s="4" t="s">
        <v>567</v>
      </c>
      <c r="B41" s="4"/>
      <c r="C41" s="4"/>
    </row>
    <row r="42" spans="1:4" ht="15.75">
      <c r="A42" s="4"/>
      <c r="B42" s="4"/>
      <c r="C42" s="4"/>
    </row>
    <row r="43" spans="1:4" ht="15.75">
      <c r="A43" s="4"/>
      <c r="B43" s="4" t="s">
        <v>63</v>
      </c>
      <c r="C43" s="4"/>
    </row>
    <row r="44" spans="1:4" ht="15.75">
      <c r="A44" s="4"/>
      <c r="B44" s="4" t="s">
        <v>415</v>
      </c>
      <c r="C44" s="4"/>
    </row>
    <row r="45" spans="1:4" ht="15.75">
      <c r="A45" s="4"/>
      <c r="B45" s="4" t="s">
        <v>119</v>
      </c>
      <c r="C45" s="4"/>
    </row>
    <row r="46" spans="1:4">
      <c r="A46" s="5"/>
      <c r="B46" s="5"/>
      <c r="C46" s="5"/>
    </row>
    <row r="47" spans="1:4">
      <c r="A47" s="5"/>
      <c r="B47" s="5" t="s">
        <v>64</v>
      </c>
      <c r="C47" s="5"/>
    </row>
    <row r="48" spans="1:4" ht="15" customHeight="1">
      <c r="A48" s="50" t="s">
        <v>4</v>
      </c>
      <c r="B48" s="50" t="s">
        <v>5</v>
      </c>
      <c r="C48" s="50" t="s">
        <v>413</v>
      </c>
    </row>
    <row r="49" spans="1:4" ht="15" customHeight="1">
      <c r="A49" s="51" t="s">
        <v>7</v>
      </c>
      <c r="B49" s="51"/>
      <c r="C49" s="51"/>
    </row>
    <row r="50" spans="1:4" ht="15" customHeight="1">
      <c r="A50" s="94" t="s">
        <v>391</v>
      </c>
      <c r="B50" s="194" t="s">
        <v>207</v>
      </c>
      <c r="C50" s="185">
        <f>SUM(C51:C54)</f>
        <v>7210</v>
      </c>
    </row>
    <row r="51" spans="1:4" ht="15" customHeight="1">
      <c r="A51" s="95"/>
      <c r="B51" s="28" t="s">
        <v>364</v>
      </c>
      <c r="C51" s="163">
        <v>887</v>
      </c>
    </row>
    <row r="52" spans="1:4" ht="15" customHeight="1">
      <c r="A52" s="95"/>
      <c r="B52" s="28" t="s">
        <v>133</v>
      </c>
      <c r="C52" s="163">
        <v>800</v>
      </c>
    </row>
    <row r="53" spans="1:4" ht="15" customHeight="1">
      <c r="A53" s="95"/>
      <c r="B53" s="28" t="s">
        <v>376</v>
      </c>
      <c r="C53" s="163">
        <v>1500</v>
      </c>
    </row>
    <row r="54" spans="1:4" ht="15" customHeight="1">
      <c r="A54" s="95"/>
      <c r="B54" s="28" t="s">
        <v>365</v>
      </c>
      <c r="C54" s="163">
        <v>4023</v>
      </c>
    </row>
    <row r="55" spans="1:4" ht="15" customHeight="1">
      <c r="A55" s="78"/>
      <c r="B55" s="390" t="s">
        <v>500</v>
      </c>
      <c r="C55" s="185">
        <v>1624</v>
      </c>
    </row>
    <row r="56" spans="1:4" ht="15" customHeight="1">
      <c r="A56" s="79" t="s">
        <v>391</v>
      </c>
      <c r="B56" s="104" t="s">
        <v>494</v>
      </c>
      <c r="C56" s="163">
        <v>1624</v>
      </c>
    </row>
    <row r="57" spans="1:4" ht="15" customHeight="1">
      <c r="A57" s="89" t="s">
        <v>545</v>
      </c>
      <c r="B57" s="455" t="s">
        <v>152</v>
      </c>
      <c r="C57" s="101">
        <f>SUM(C55,C50)</f>
        <v>8834</v>
      </c>
    </row>
    <row r="58" spans="1:4" ht="15" customHeight="1">
      <c r="A58" s="88" t="s">
        <v>495</v>
      </c>
      <c r="B58" s="31" t="s">
        <v>366</v>
      </c>
      <c r="C58" s="124">
        <v>20</v>
      </c>
    </row>
    <row r="59" spans="1:4" ht="15" customHeight="1">
      <c r="A59" s="96" t="s">
        <v>547</v>
      </c>
      <c r="B59" s="49" t="s">
        <v>496</v>
      </c>
      <c r="C59" s="126">
        <v>20</v>
      </c>
    </row>
    <row r="60" spans="1:4" ht="15" customHeight="1">
      <c r="A60" s="94" t="s">
        <v>516</v>
      </c>
      <c r="B60" s="194" t="s">
        <v>46</v>
      </c>
      <c r="C60" s="119">
        <f>SUM(C61)</f>
        <v>52782</v>
      </c>
      <c r="D60" s="72"/>
    </row>
    <row r="61" spans="1:4" ht="15" customHeight="1">
      <c r="A61" s="96"/>
      <c r="B61" s="474" t="s">
        <v>517</v>
      </c>
      <c r="C61" s="124">
        <v>52782</v>
      </c>
      <c r="D61" s="72"/>
    </row>
    <row r="62" spans="1:4" ht="17.25" customHeight="1">
      <c r="A62" s="78" t="s">
        <v>516</v>
      </c>
      <c r="B62" s="459" t="s">
        <v>515</v>
      </c>
      <c r="C62" s="460">
        <f>SUM(C60)</f>
        <v>52782</v>
      </c>
    </row>
    <row r="63" spans="1:4" ht="21" customHeight="1">
      <c r="A63" s="461"/>
      <c r="B63" s="463" t="s">
        <v>501</v>
      </c>
      <c r="C63" s="462">
        <f>SUM(C57,C59,C62)</f>
        <v>61636</v>
      </c>
    </row>
  </sheetData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9" firstPageNumber="16" orientation="portrait" horizontalDpi="300" verticalDpi="300" r:id="rId1"/>
  <headerFooter alignWithMargins="0">
    <oddFooter>&amp;P. oldal</oddFooter>
  </headerFooter>
  <rowBreaks count="1" manualBreakCount="1">
    <brk id="3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E76"/>
  <sheetViews>
    <sheetView view="pageBreakPreview" zoomScaleNormal="100" workbookViewId="0">
      <selection activeCell="I27" sqref="I27"/>
    </sheetView>
  </sheetViews>
  <sheetFormatPr defaultRowHeight="12.75"/>
  <cols>
    <col min="1" max="1" width="6.7109375" customWidth="1"/>
    <col min="2" max="2" width="48" customWidth="1"/>
    <col min="3" max="3" width="10.7109375" customWidth="1"/>
    <col min="4" max="4" width="11" customWidth="1"/>
    <col min="5" max="5" width="10.7109375" customWidth="1"/>
  </cols>
  <sheetData>
    <row r="1" spans="1:5" ht="15.75">
      <c r="A1" s="47" t="s">
        <v>568</v>
      </c>
      <c r="B1" s="47"/>
      <c r="C1" s="47"/>
      <c r="D1" s="47"/>
      <c r="E1" s="47"/>
    </row>
    <row r="2" spans="1:5" ht="15.75">
      <c r="A2" s="47"/>
      <c r="B2" s="47"/>
      <c r="C2" s="47"/>
      <c r="D2" s="47"/>
      <c r="E2" s="47"/>
    </row>
    <row r="3" spans="1:5" ht="15.75">
      <c r="A3" s="47"/>
      <c r="B3" s="65" t="s">
        <v>68</v>
      </c>
      <c r="C3" s="48"/>
      <c r="D3" s="47"/>
      <c r="E3" s="47"/>
    </row>
    <row r="4" spans="1:5" ht="15.75">
      <c r="A4" s="47"/>
      <c r="B4" s="65" t="s">
        <v>418</v>
      </c>
      <c r="C4" s="48"/>
      <c r="D4" s="47"/>
      <c r="E4" s="47"/>
    </row>
    <row r="5" spans="1:5" ht="15.75">
      <c r="A5" s="47"/>
      <c r="B5" s="65" t="s">
        <v>69</v>
      </c>
      <c r="C5" s="48"/>
      <c r="D5" s="47"/>
      <c r="E5" s="47"/>
    </row>
    <row r="6" spans="1:5" ht="15.75">
      <c r="A6" s="47"/>
      <c r="B6" s="65" t="s">
        <v>70</v>
      </c>
      <c r="C6" s="48"/>
      <c r="D6" s="47"/>
      <c r="E6" s="47"/>
    </row>
    <row r="7" spans="1:5">
      <c r="A7" s="5"/>
      <c r="B7" s="5"/>
      <c r="C7" s="5"/>
      <c r="D7" s="5"/>
      <c r="E7" s="5"/>
    </row>
    <row r="8" spans="1:5">
      <c r="A8" s="5"/>
      <c r="B8" s="5"/>
      <c r="C8" s="5"/>
      <c r="D8" s="5" t="s">
        <v>123</v>
      </c>
      <c r="E8" s="5"/>
    </row>
    <row r="9" spans="1:5" ht="12.75" customHeight="1">
      <c r="A9" s="50" t="s">
        <v>60</v>
      </c>
      <c r="B9" s="50" t="s">
        <v>5</v>
      </c>
      <c r="C9" s="53"/>
      <c r="D9" s="54" t="s">
        <v>417</v>
      </c>
      <c r="E9" s="55"/>
    </row>
    <row r="10" spans="1:5" ht="12.75" customHeight="1">
      <c r="A10" s="52" t="s">
        <v>61</v>
      </c>
      <c r="B10" s="52"/>
      <c r="C10" s="56" t="s">
        <v>71</v>
      </c>
      <c r="D10" s="56" t="s">
        <v>72</v>
      </c>
      <c r="E10" s="56" t="s">
        <v>6</v>
      </c>
    </row>
    <row r="11" spans="1:5" ht="12.75" customHeight="1">
      <c r="A11" s="174" t="s">
        <v>384</v>
      </c>
      <c r="B11" s="102" t="s">
        <v>367</v>
      </c>
      <c r="C11" s="248">
        <f>SUM(C12:C14)</f>
        <v>4327</v>
      </c>
      <c r="D11" s="117">
        <f>SUM(D12:D14)</f>
        <v>1168</v>
      </c>
      <c r="E11" s="117">
        <f>SUM(E12:E14)</f>
        <v>5495</v>
      </c>
    </row>
    <row r="12" spans="1:5" ht="12.75" customHeight="1">
      <c r="A12" s="112"/>
      <c r="B12" s="195" t="s">
        <v>527</v>
      </c>
      <c r="C12" s="197">
        <v>394</v>
      </c>
      <c r="D12" s="196">
        <v>106</v>
      </c>
      <c r="E12" s="196">
        <f>SUM(C12:D12)</f>
        <v>500</v>
      </c>
    </row>
    <row r="13" spans="1:5" ht="12.75" customHeight="1">
      <c r="A13" s="112"/>
      <c r="B13" s="195" t="s">
        <v>506</v>
      </c>
      <c r="C13" s="197">
        <v>3031</v>
      </c>
      <c r="D13" s="196">
        <v>819</v>
      </c>
      <c r="E13" s="196">
        <f>SUM(C13:D13)</f>
        <v>3850</v>
      </c>
    </row>
    <row r="14" spans="1:5" ht="12.75" customHeight="1">
      <c r="A14" s="112"/>
      <c r="B14" s="195" t="s">
        <v>526</v>
      </c>
      <c r="C14" s="197">
        <v>902</v>
      </c>
      <c r="D14" s="196">
        <v>243</v>
      </c>
      <c r="E14" s="196">
        <f>SUM(C14:D14)</f>
        <v>1145</v>
      </c>
    </row>
    <row r="15" spans="1:5" ht="12.75" customHeight="1">
      <c r="A15" s="174" t="s">
        <v>385</v>
      </c>
      <c r="B15" s="102" t="s">
        <v>507</v>
      </c>
      <c r="C15" s="200">
        <f>SUM(C16:C17)</f>
        <v>7874</v>
      </c>
      <c r="D15" s="200">
        <f t="shared" ref="D15:E15" si="0">SUM(D16:D17)</f>
        <v>2126</v>
      </c>
      <c r="E15" s="117">
        <f t="shared" si="0"/>
        <v>10000</v>
      </c>
    </row>
    <row r="16" spans="1:5" s="357" customFormat="1" ht="12.75" customHeight="1">
      <c r="A16" s="249"/>
      <c r="B16" s="195" t="s">
        <v>540</v>
      </c>
      <c r="C16" s="250">
        <v>3937</v>
      </c>
      <c r="D16" s="250">
        <v>1063</v>
      </c>
      <c r="E16" s="251">
        <f>SUM(C16:D16)</f>
        <v>5000</v>
      </c>
    </row>
    <row r="17" spans="1:5" ht="12.75" customHeight="1">
      <c r="A17" s="467"/>
      <c r="B17" s="239" t="s">
        <v>508</v>
      </c>
      <c r="C17" s="253">
        <v>3937</v>
      </c>
      <c r="D17" s="469">
        <v>1063</v>
      </c>
      <c r="E17" s="186">
        <f>SUM(C17:D17)</f>
        <v>5000</v>
      </c>
    </row>
    <row r="18" spans="1:5" ht="12.75" customHeight="1">
      <c r="A18" s="175" t="s">
        <v>509</v>
      </c>
      <c r="B18" s="198" t="s">
        <v>210</v>
      </c>
      <c r="C18" s="248">
        <f>SUM(C19:C20)</f>
        <v>16220</v>
      </c>
      <c r="D18" s="248">
        <f>SUM(D19:D20)</f>
        <v>4380</v>
      </c>
      <c r="E18" s="471">
        <f>SUM(E19:E20)</f>
        <v>20600</v>
      </c>
    </row>
    <row r="19" spans="1:5" ht="12.75" customHeight="1">
      <c r="A19" s="249"/>
      <c r="B19" s="195" t="s">
        <v>528</v>
      </c>
      <c r="C19" s="252">
        <v>4409</v>
      </c>
      <c r="D19" s="252">
        <v>1191</v>
      </c>
      <c r="E19" s="196">
        <f>SUM(C19:D19)</f>
        <v>5600</v>
      </c>
    </row>
    <row r="20" spans="1:5" ht="12.75" customHeight="1">
      <c r="A20" s="204"/>
      <c r="B20" s="239" t="s">
        <v>529</v>
      </c>
      <c r="C20" s="208">
        <v>11811</v>
      </c>
      <c r="D20" s="470">
        <v>3189</v>
      </c>
      <c r="E20" s="186">
        <f>SUM(C20:D20)</f>
        <v>15000</v>
      </c>
    </row>
    <row r="21" spans="1:5" ht="12.75" customHeight="1">
      <c r="A21" s="393" t="s">
        <v>386</v>
      </c>
      <c r="B21" s="102" t="s">
        <v>368</v>
      </c>
      <c r="C21" s="117">
        <f>SUM(C22:C22)</f>
        <v>3433</v>
      </c>
      <c r="D21" s="117">
        <f>SUM(D22:D22)</f>
        <v>927</v>
      </c>
      <c r="E21" s="117">
        <f>SUM(E22:E22)</f>
        <v>4360</v>
      </c>
    </row>
    <row r="22" spans="1:5" s="357" customFormat="1" ht="12.75" customHeight="1">
      <c r="A22" s="392"/>
      <c r="B22" s="195" t="s">
        <v>510</v>
      </c>
      <c r="C22" s="251">
        <v>3433</v>
      </c>
      <c r="D22" s="250">
        <v>927</v>
      </c>
      <c r="E22" s="251">
        <f>SUM(C22:D22)</f>
        <v>4360</v>
      </c>
    </row>
    <row r="23" spans="1:5" s="355" customFormat="1" ht="18.75" customHeight="1">
      <c r="A23" s="468"/>
      <c r="B23" s="75" t="s">
        <v>152</v>
      </c>
      <c r="C23" s="413">
        <f>SUM(C11,C15,C18,C21)</f>
        <v>31854</v>
      </c>
      <c r="D23" s="413">
        <f t="shared" ref="D23:E23" si="1">SUM(D11,D15,D18,D21)</f>
        <v>8601</v>
      </c>
      <c r="E23" s="413">
        <f t="shared" si="1"/>
        <v>40455</v>
      </c>
    </row>
    <row r="24" spans="1:5" s="357" customFormat="1" ht="12.75" customHeight="1">
      <c r="A24" s="393" t="s">
        <v>387</v>
      </c>
      <c r="B24" s="102" t="s">
        <v>370</v>
      </c>
      <c r="C24" s="117">
        <f>SUM(C25:C25)</f>
        <v>3153</v>
      </c>
      <c r="D24" s="117">
        <f>SUM(D25:D25)</f>
        <v>851</v>
      </c>
      <c r="E24" s="117">
        <f>SUM(E25:E25)</f>
        <v>4004</v>
      </c>
    </row>
    <row r="25" spans="1:5" s="357" customFormat="1" ht="12.75" customHeight="1">
      <c r="A25" s="392"/>
      <c r="B25" s="195" t="s">
        <v>511</v>
      </c>
      <c r="C25" s="251">
        <v>3153</v>
      </c>
      <c r="D25" s="250">
        <v>851</v>
      </c>
      <c r="E25" s="251">
        <f>SUM(C25:D25)</f>
        <v>4004</v>
      </c>
    </row>
    <row r="26" spans="1:5" s="396" customFormat="1" ht="20.25" customHeight="1">
      <c r="A26" s="476"/>
      <c r="B26" s="75" t="s">
        <v>519</v>
      </c>
      <c r="C26" s="477">
        <f>SUM(C24,)</f>
        <v>3153</v>
      </c>
      <c r="D26" s="477">
        <f t="shared" ref="D26:E26" si="2">SUM(D24,)</f>
        <v>851</v>
      </c>
      <c r="E26" s="477">
        <f t="shared" si="2"/>
        <v>4004</v>
      </c>
    </row>
    <row r="27" spans="1:5" s="357" customFormat="1" ht="12.75" customHeight="1">
      <c r="A27" s="475" t="s">
        <v>10</v>
      </c>
      <c r="B27" s="198" t="s">
        <v>518</v>
      </c>
      <c r="C27" s="199">
        <f>SUM(C28:C29)</f>
        <v>16511</v>
      </c>
      <c r="D27" s="199">
        <f t="shared" ref="D27:E27" si="3">SUM(D28:D29)</f>
        <v>4458</v>
      </c>
      <c r="E27" s="199">
        <f t="shared" si="3"/>
        <v>20969</v>
      </c>
    </row>
    <row r="28" spans="1:5" s="357" customFormat="1" ht="12.75" customHeight="1">
      <c r="A28" s="392"/>
      <c r="B28" s="195" t="s">
        <v>521</v>
      </c>
      <c r="C28" s="251">
        <v>2362</v>
      </c>
      <c r="D28" s="250">
        <v>638</v>
      </c>
      <c r="E28" s="251">
        <f>SUM(C28:D28)</f>
        <v>3000</v>
      </c>
    </row>
    <row r="29" spans="1:5" s="357" customFormat="1" ht="12.75" customHeight="1">
      <c r="A29" s="392"/>
      <c r="B29" s="195" t="s">
        <v>520</v>
      </c>
      <c r="C29" s="251">
        <v>14149</v>
      </c>
      <c r="D29" s="250">
        <v>3820</v>
      </c>
      <c r="E29" s="251">
        <f>SUM(C29:D29)</f>
        <v>17969</v>
      </c>
    </row>
    <row r="30" spans="1:5" ht="17.25" customHeight="1">
      <c r="A30" s="184"/>
      <c r="B30" s="75" t="s">
        <v>515</v>
      </c>
      <c r="C30" s="165">
        <f>SUM(C27,)</f>
        <v>16511</v>
      </c>
      <c r="D30" s="165">
        <f t="shared" ref="D30:E30" si="4">SUM(D27,)</f>
        <v>4458</v>
      </c>
      <c r="E30" s="165">
        <f t="shared" si="4"/>
        <v>20969</v>
      </c>
    </row>
    <row r="31" spans="1:5" ht="19.5" customHeight="1">
      <c r="A31" s="184"/>
      <c r="B31" s="75" t="s">
        <v>522</v>
      </c>
      <c r="C31" s="165">
        <f>SUM(C23,C26,C30)</f>
        <v>51518</v>
      </c>
      <c r="D31" s="165">
        <f t="shared" ref="D31:E31" si="5">SUM(D23,D26,D30)</f>
        <v>13910</v>
      </c>
      <c r="E31" s="165">
        <f t="shared" si="5"/>
        <v>65428</v>
      </c>
    </row>
    <row r="32" spans="1:5">
      <c r="A32" s="108"/>
      <c r="B32" s="109"/>
      <c r="C32" s="109"/>
      <c r="D32" s="109"/>
      <c r="E32" s="109"/>
    </row>
    <row r="33" spans="1:5">
      <c r="A33" s="108"/>
      <c r="B33" s="109"/>
      <c r="C33" s="109"/>
      <c r="D33" s="109"/>
      <c r="E33" s="109"/>
    </row>
    <row r="34" spans="1:5">
      <c r="A34" s="108"/>
      <c r="B34" s="109"/>
      <c r="C34" s="109"/>
      <c r="D34" s="109"/>
      <c r="E34" s="109"/>
    </row>
    <row r="35" spans="1:5" ht="15.75">
      <c r="A35" s="110" t="s">
        <v>569</v>
      </c>
      <c r="B35" s="109"/>
      <c r="C35" s="109"/>
      <c r="D35" s="109"/>
      <c r="E35" s="109"/>
    </row>
    <row r="36" spans="1:5">
      <c r="A36" s="108"/>
      <c r="B36" s="109"/>
      <c r="C36" s="109"/>
      <c r="D36" s="109"/>
      <c r="E36" s="109"/>
    </row>
    <row r="37" spans="1:5" ht="15.75">
      <c r="A37" s="108"/>
      <c r="B37" s="111" t="s">
        <v>68</v>
      </c>
      <c r="C37" s="109"/>
      <c r="D37" s="109"/>
      <c r="E37" s="109"/>
    </row>
    <row r="38" spans="1:5" ht="15.75">
      <c r="A38" s="108"/>
      <c r="B38" s="111" t="s">
        <v>416</v>
      </c>
      <c r="C38" s="109"/>
      <c r="D38" s="109"/>
      <c r="E38" s="109"/>
    </row>
    <row r="39" spans="1:5" ht="15.75">
      <c r="A39" s="108"/>
      <c r="B39" s="111" t="s">
        <v>69</v>
      </c>
      <c r="C39" s="109"/>
      <c r="D39" s="109"/>
      <c r="E39" s="109"/>
    </row>
    <row r="40" spans="1:5" ht="15.75">
      <c r="A40" s="108"/>
      <c r="B40" s="111" t="s">
        <v>73</v>
      </c>
      <c r="C40" s="109"/>
      <c r="D40" s="109"/>
      <c r="E40" s="109"/>
    </row>
    <row r="41" spans="1:5" ht="15.75">
      <c r="A41" s="108"/>
      <c r="B41" s="111"/>
      <c r="C41" s="109"/>
      <c r="D41" s="109"/>
      <c r="E41" s="109"/>
    </row>
    <row r="42" spans="1:5" s="70" customFormat="1">
      <c r="A42" s="50" t="s">
        <v>60</v>
      </c>
      <c r="B42" s="50" t="s">
        <v>5</v>
      </c>
      <c r="C42" s="53"/>
      <c r="D42" s="54" t="s">
        <v>417</v>
      </c>
      <c r="E42" s="55"/>
    </row>
    <row r="43" spans="1:5">
      <c r="A43" s="52" t="s">
        <v>61</v>
      </c>
      <c r="B43" s="52"/>
      <c r="C43" s="50" t="s">
        <v>71</v>
      </c>
      <c r="D43" s="50" t="s">
        <v>72</v>
      </c>
      <c r="E43" s="50" t="s">
        <v>6</v>
      </c>
    </row>
    <row r="44" spans="1:5">
      <c r="A44" s="78" t="s">
        <v>384</v>
      </c>
      <c r="B44" s="102" t="s">
        <v>367</v>
      </c>
      <c r="C44" s="391">
        <f>SUM(C45:C51)</f>
        <v>50080</v>
      </c>
      <c r="D44" s="113">
        <f>SUM(D45:D51)</f>
        <v>13520</v>
      </c>
      <c r="E44" s="113">
        <f>SUM(E45:E51)</f>
        <v>63600</v>
      </c>
    </row>
    <row r="45" spans="1:5">
      <c r="A45" s="79"/>
      <c r="B45" s="195" t="s">
        <v>377</v>
      </c>
      <c r="C45" s="238">
        <v>3937</v>
      </c>
      <c r="D45" s="196">
        <v>1063</v>
      </c>
      <c r="E45" s="238">
        <f>SUM(C45:D45)</f>
        <v>5000</v>
      </c>
    </row>
    <row r="46" spans="1:5">
      <c r="A46" s="79"/>
      <c r="B46" s="195" t="s">
        <v>145</v>
      </c>
      <c r="C46" s="238">
        <v>2362</v>
      </c>
      <c r="D46" s="196">
        <v>638</v>
      </c>
      <c r="E46" s="238">
        <f>SUM(C46:D46)</f>
        <v>3000</v>
      </c>
    </row>
    <row r="47" spans="1:5">
      <c r="A47" s="79"/>
      <c r="B47" s="195" t="s">
        <v>530</v>
      </c>
      <c r="C47" s="238">
        <v>2756</v>
      </c>
      <c r="D47" s="196">
        <v>744</v>
      </c>
      <c r="E47" s="238">
        <f t="shared" ref="E47:E49" si="6">SUM(C47:D47)</f>
        <v>3500</v>
      </c>
    </row>
    <row r="48" spans="1:5">
      <c r="A48" s="79"/>
      <c r="B48" s="195" t="s">
        <v>531</v>
      </c>
      <c r="C48" s="238">
        <v>13858</v>
      </c>
      <c r="D48" s="196">
        <v>3742</v>
      </c>
      <c r="E48" s="238">
        <f t="shared" si="6"/>
        <v>17600</v>
      </c>
    </row>
    <row r="49" spans="1:5">
      <c r="A49" s="79"/>
      <c r="B49" s="195" t="s">
        <v>532</v>
      </c>
      <c r="C49" s="238">
        <v>23622</v>
      </c>
      <c r="D49" s="196">
        <v>6378</v>
      </c>
      <c r="E49" s="238">
        <f t="shared" si="6"/>
        <v>30000</v>
      </c>
    </row>
    <row r="50" spans="1:5">
      <c r="A50" s="79"/>
      <c r="B50" s="247" t="s">
        <v>548</v>
      </c>
      <c r="C50" s="238">
        <v>1970</v>
      </c>
      <c r="D50" s="196">
        <v>530</v>
      </c>
      <c r="E50" s="238">
        <f>SUM(C50:D50)</f>
        <v>2500</v>
      </c>
    </row>
    <row r="51" spans="1:5">
      <c r="A51" s="64"/>
      <c r="B51" s="202" t="s">
        <v>533</v>
      </c>
      <c r="C51" s="215">
        <v>1575</v>
      </c>
      <c r="D51" s="114">
        <v>425</v>
      </c>
      <c r="E51" s="238">
        <f>SUM(C51:D51)</f>
        <v>2000</v>
      </c>
    </row>
    <row r="52" spans="1:5">
      <c r="A52" s="78" t="s">
        <v>388</v>
      </c>
      <c r="B52" s="203" t="s">
        <v>192</v>
      </c>
      <c r="C52" s="113">
        <f>SUM(C53:C54)</f>
        <v>112965</v>
      </c>
      <c r="D52" s="113">
        <f>SUM(D53:D54)</f>
        <v>30501</v>
      </c>
      <c r="E52" s="113">
        <f>SUM(E53:E54)</f>
        <v>143466</v>
      </c>
    </row>
    <row r="53" spans="1:5">
      <c r="A53" s="79"/>
      <c r="B53" s="247" t="s">
        <v>539</v>
      </c>
      <c r="C53" s="114">
        <v>7874</v>
      </c>
      <c r="D53" s="114">
        <v>2126</v>
      </c>
      <c r="E53" s="114">
        <f>SUM(C53:D53)</f>
        <v>10000</v>
      </c>
    </row>
    <row r="54" spans="1:5">
      <c r="A54" s="79"/>
      <c r="B54" s="202" t="s">
        <v>512</v>
      </c>
      <c r="C54" s="205">
        <v>105091</v>
      </c>
      <c r="D54" s="205">
        <v>28375</v>
      </c>
      <c r="E54" s="205">
        <f>SUM(C54:D54)</f>
        <v>133466</v>
      </c>
    </row>
    <row r="55" spans="1:5">
      <c r="A55" s="174" t="s">
        <v>389</v>
      </c>
      <c r="B55" s="102" t="s">
        <v>369</v>
      </c>
      <c r="C55" s="116">
        <f>SUM(C56:C58)</f>
        <v>16850</v>
      </c>
      <c r="D55" s="116">
        <f t="shared" ref="D55:E55" si="7">SUM(D56:D58)</f>
        <v>4550</v>
      </c>
      <c r="E55" s="116">
        <f t="shared" si="7"/>
        <v>21400</v>
      </c>
    </row>
    <row r="56" spans="1:5">
      <c r="A56" s="175"/>
      <c r="B56" s="195" t="s">
        <v>534</v>
      </c>
      <c r="C56" s="196">
        <v>787</v>
      </c>
      <c r="D56" s="196">
        <v>213</v>
      </c>
      <c r="E56" s="196">
        <f>SUM(C56:D56)</f>
        <v>1000</v>
      </c>
    </row>
    <row r="57" spans="1:5">
      <c r="A57" s="175"/>
      <c r="B57" s="195" t="s">
        <v>541</v>
      </c>
      <c r="C57" s="196">
        <v>315</v>
      </c>
      <c r="D57" s="196">
        <v>85</v>
      </c>
      <c r="E57" s="196">
        <f>SUM(C57:D57)</f>
        <v>400</v>
      </c>
    </row>
    <row r="58" spans="1:5">
      <c r="A58" s="204"/>
      <c r="B58" s="90" t="s">
        <v>535</v>
      </c>
      <c r="C58" s="205">
        <v>15748</v>
      </c>
      <c r="D58" s="205">
        <v>4252</v>
      </c>
      <c r="E58" s="118">
        <f>SUM(C58:D58)</f>
        <v>20000</v>
      </c>
    </row>
    <row r="59" spans="1:5">
      <c r="A59" s="56"/>
      <c r="B59" s="371"/>
      <c r="C59" s="254">
        <f>SUM(C44,C52,C55)</f>
        <v>179895</v>
      </c>
      <c r="D59" s="254">
        <f t="shared" ref="D59:E59" si="8">SUM(D44,D52,D55)</f>
        <v>48571</v>
      </c>
      <c r="E59" s="254">
        <f t="shared" si="8"/>
        <v>228466</v>
      </c>
    </row>
    <row r="60" spans="1:5">
      <c r="A60" s="5"/>
      <c r="B60" s="5"/>
      <c r="C60" s="5"/>
      <c r="D60" s="5"/>
      <c r="E60" s="5"/>
    </row>
    <row r="61" spans="1:5">
      <c r="A61" s="5"/>
      <c r="B61" s="5"/>
      <c r="C61" s="5"/>
      <c r="D61" s="5"/>
      <c r="E61" s="5"/>
    </row>
    <row r="62" spans="1:5">
      <c r="A62" s="5"/>
      <c r="B62" s="5"/>
      <c r="C62" s="5"/>
      <c r="D62" s="5"/>
      <c r="E62" s="5"/>
    </row>
    <row r="63" spans="1:5">
      <c r="A63" s="5"/>
      <c r="B63" s="5"/>
      <c r="C63" s="5"/>
      <c r="D63" s="5"/>
      <c r="E63" s="5"/>
    </row>
    <row r="64" spans="1:5">
      <c r="A64" s="5"/>
      <c r="B64" s="5"/>
      <c r="C64" s="5"/>
      <c r="D64" s="5"/>
      <c r="E64" s="5"/>
    </row>
    <row r="65" spans="1:5">
      <c r="A65" s="5"/>
      <c r="B65" s="5"/>
      <c r="C65" s="5"/>
      <c r="D65" s="5"/>
      <c r="E65" s="5"/>
    </row>
    <row r="66" spans="1:5">
      <c r="A66" s="5"/>
      <c r="B66" s="5"/>
      <c r="C66" s="5"/>
      <c r="D66" s="5"/>
      <c r="E66" s="5"/>
    </row>
    <row r="67" spans="1:5">
      <c r="A67" s="5"/>
      <c r="B67" s="5"/>
      <c r="C67" s="5"/>
      <c r="D67" s="5"/>
      <c r="E67" s="5"/>
    </row>
    <row r="68" spans="1:5">
      <c r="A68" s="5"/>
      <c r="B68" s="5"/>
      <c r="C68" s="5"/>
      <c r="D68" s="5"/>
      <c r="E68" s="5"/>
    </row>
    <row r="71" spans="1:5" ht="15" customHeight="1"/>
    <row r="72" spans="1:5" ht="15" customHeight="1"/>
    <row r="73" spans="1:5" ht="18" customHeight="1"/>
    <row r="74" spans="1:5" ht="15" customHeight="1"/>
    <row r="75" spans="1:5" ht="15" customHeight="1"/>
    <row r="76" spans="1:5" ht="12.75" customHeight="1"/>
  </sheetData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90" firstPageNumber="18" orientation="portrait" horizontalDpi="300" verticalDpi="300" r:id="rId1"/>
  <headerFooter alignWithMargins="0">
    <oddFooter>&amp;C&amp;P. oldal</oddFooter>
  </headerFooter>
  <rowBreaks count="1" manualBreakCount="1">
    <brk id="32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D23"/>
  <sheetViews>
    <sheetView view="pageBreakPreview" zoomScaleNormal="100" workbookViewId="0">
      <selection activeCell="F9" sqref="F9"/>
    </sheetView>
  </sheetViews>
  <sheetFormatPr defaultRowHeight="12.75"/>
  <cols>
    <col min="1" max="1" width="8.7109375" customWidth="1"/>
    <col min="2" max="2" width="47.140625" customWidth="1"/>
    <col min="3" max="3" width="14.7109375" customWidth="1"/>
  </cols>
  <sheetData>
    <row r="1" spans="1:4" ht="15.75">
      <c r="A1" s="47" t="s">
        <v>570</v>
      </c>
      <c r="B1" s="47"/>
      <c r="C1" s="47"/>
      <c r="D1" s="5"/>
    </row>
    <row r="2" spans="1:4" ht="15.75">
      <c r="A2" s="47"/>
      <c r="B2" s="47"/>
      <c r="C2" s="47"/>
      <c r="D2" s="5"/>
    </row>
    <row r="3" spans="1:4" ht="15.75">
      <c r="A3" s="47"/>
      <c r="B3" s="47" t="s">
        <v>56</v>
      </c>
      <c r="C3" s="48"/>
      <c r="D3" s="5"/>
    </row>
    <row r="4" spans="1:4" ht="15.75">
      <c r="A4" s="47"/>
      <c r="B4" s="47" t="s">
        <v>414</v>
      </c>
      <c r="C4" s="48"/>
      <c r="D4" s="5"/>
    </row>
    <row r="5" spans="1:4" ht="15.75">
      <c r="A5" s="47"/>
      <c r="B5" s="47" t="s">
        <v>74</v>
      </c>
      <c r="C5" s="48"/>
      <c r="D5" s="5"/>
    </row>
    <row r="6" spans="1:4" ht="15.75">
      <c r="A6" s="47"/>
      <c r="B6" s="47" t="s">
        <v>58</v>
      </c>
      <c r="C6" s="48"/>
      <c r="D6" s="5"/>
    </row>
    <row r="7" spans="1:4" ht="15.75">
      <c r="A7" s="47"/>
      <c r="B7" s="47"/>
      <c r="C7" s="48"/>
      <c r="D7" s="5"/>
    </row>
    <row r="8" spans="1:4" ht="15.75">
      <c r="A8" s="47"/>
      <c r="B8" s="47"/>
      <c r="C8" s="48"/>
      <c r="D8" s="5"/>
    </row>
    <row r="9" spans="1:4" ht="15.75">
      <c r="A9" s="47"/>
      <c r="B9" s="71" t="s">
        <v>75</v>
      </c>
      <c r="C9" s="48"/>
      <c r="D9" s="5"/>
    </row>
    <row r="10" spans="1:4" ht="15" customHeight="1">
      <c r="A10" s="63" t="s">
        <v>60</v>
      </c>
      <c r="B10" s="50" t="s">
        <v>5</v>
      </c>
      <c r="C10" s="50" t="s">
        <v>413</v>
      </c>
      <c r="D10" s="5"/>
    </row>
    <row r="11" spans="1:4" ht="15" customHeight="1">
      <c r="A11" s="64" t="s">
        <v>61</v>
      </c>
      <c r="B11" s="52"/>
      <c r="C11" s="74"/>
      <c r="D11" s="5"/>
    </row>
    <row r="12" spans="1:4" ht="15" customHeight="1">
      <c r="A12" s="174" t="s">
        <v>505</v>
      </c>
      <c r="B12" s="464" t="s">
        <v>502</v>
      </c>
      <c r="C12" s="466">
        <v>215</v>
      </c>
      <c r="D12" s="5"/>
    </row>
    <row r="13" spans="1:4" ht="15" customHeight="1">
      <c r="A13" s="201"/>
      <c r="B13" s="465" t="s">
        <v>503</v>
      </c>
      <c r="C13" s="87">
        <v>215</v>
      </c>
      <c r="D13" s="5"/>
    </row>
    <row r="14" spans="1:4" ht="15" customHeight="1">
      <c r="A14" s="174" t="s">
        <v>390</v>
      </c>
      <c r="B14" s="169" t="s">
        <v>134</v>
      </c>
      <c r="C14" s="113">
        <f>SUM(C15:C17)</f>
        <v>27334</v>
      </c>
      <c r="D14" s="5"/>
    </row>
    <row r="15" spans="1:4" ht="15" customHeight="1">
      <c r="A15" s="175"/>
      <c r="B15" s="246" t="s">
        <v>208</v>
      </c>
      <c r="C15" s="196">
        <v>500</v>
      </c>
      <c r="D15" s="5"/>
    </row>
    <row r="16" spans="1:4" ht="15" customHeight="1">
      <c r="A16" s="175"/>
      <c r="B16" s="246" t="s">
        <v>356</v>
      </c>
      <c r="C16" s="196">
        <v>9750</v>
      </c>
      <c r="D16" s="5"/>
    </row>
    <row r="17" spans="1:4" ht="15" customHeight="1">
      <c r="A17" s="175"/>
      <c r="B17" s="189" t="s">
        <v>504</v>
      </c>
      <c r="C17" s="114">
        <v>17084</v>
      </c>
      <c r="D17" s="5"/>
    </row>
    <row r="18" spans="1:4" ht="15" customHeight="1">
      <c r="A18" s="176"/>
      <c r="B18" s="173" t="s">
        <v>76</v>
      </c>
      <c r="C18" s="171">
        <f>SUM(C14,C12)</f>
        <v>27549</v>
      </c>
      <c r="D18" s="5"/>
    </row>
    <row r="19" spans="1:4" ht="15" customHeight="1">
      <c r="A19" s="5"/>
      <c r="B19" s="5"/>
      <c r="C19" s="5"/>
      <c r="D19" s="5"/>
    </row>
    <row r="20" spans="1:4" ht="15" customHeight="1">
      <c r="A20" s="5"/>
      <c r="B20" s="5"/>
      <c r="C20" s="5"/>
      <c r="D20" s="5"/>
    </row>
    <row r="21" spans="1:4" ht="15" customHeight="1">
      <c r="A21" s="5"/>
      <c r="B21" s="5"/>
      <c r="C21" s="5"/>
      <c r="D21" s="5"/>
    </row>
    <row r="22" spans="1:4">
      <c r="A22" s="5"/>
      <c r="B22" s="5"/>
      <c r="C22" s="5"/>
      <c r="D22" s="5"/>
    </row>
    <row r="23" spans="1:4">
      <c r="A23" s="5"/>
      <c r="B23" s="5"/>
      <c r="C23" s="5"/>
      <c r="D23" s="5"/>
    </row>
  </sheetData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firstPageNumber="20" orientation="portrait" horizontalDpi="300" verticalDpi="300" r:id="rId1"/>
  <headerFooter alignWithMargins="0">
    <oddFooter>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C12"/>
  <sheetViews>
    <sheetView view="pageBreakPreview" zoomScaleNormal="100" zoomScaleSheetLayoutView="100" workbookViewId="0">
      <selection activeCell="C20" sqref="C20"/>
    </sheetView>
  </sheetViews>
  <sheetFormatPr defaultRowHeight="12.75"/>
  <cols>
    <col min="1" max="1" width="18.28515625" customWidth="1"/>
    <col min="2" max="2" width="24.5703125" customWidth="1"/>
    <col min="3" max="3" width="35.5703125" customWidth="1"/>
  </cols>
  <sheetData>
    <row r="1" spans="1:3" ht="15.75">
      <c r="A1" s="4" t="s">
        <v>571</v>
      </c>
      <c r="B1" s="4"/>
      <c r="C1" s="4"/>
    </row>
    <row r="2" spans="1:3" ht="15.75">
      <c r="A2" s="4"/>
      <c r="B2" s="4"/>
      <c r="C2" s="4"/>
    </row>
    <row r="3" spans="1:3" ht="15.75">
      <c r="A3" s="4"/>
      <c r="B3" s="4" t="s">
        <v>379</v>
      </c>
      <c r="C3" s="4"/>
    </row>
    <row r="4" spans="1:3" ht="15.75">
      <c r="A4" s="4"/>
      <c r="B4" s="4" t="s">
        <v>523</v>
      </c>
      <c r="C4" s="4"/>
    </row>
    <row r="5" spans="1:3" ht="15.75">
      <c r="A5" s="4"/>
      <c r="B5" s="401" t="s">
        <v>380</v>
      </c>
      <c r="C5" s="4"/>
    </row>
    <row r="6" spans="1:3">
      <c r="A6" s="5"/>
      <c r="B6" s="5"/>
      <c r="C6" s="5"/>
    </row>
    <row r="7" spans="1:3">
      <c r="A7" s="5"/>
      <c r="B7" s="5" t="s">
        <v>381</v>
      </c>
      <c r="C7" s="5"/>
    </row>
    <row r="8" spans="1:3">
      <c r="A8" s="50" t="s">
        <v>4</v>
      </c>
      <c r="B8" s="50" t="s">
        <v>5</v>
      </c>
      <c r="C8" s="50" t="s">
        <v>413</v>
      </c>
    </row>
    <row r="9" spans="1:3">
      <c r="A9" s="51" t="s">
        <v>7</v>
      </c>
      <c r="B9" s="51"/>
      <c r="C9" s="51"/>
    </row>
    <row r="10" spans="1:3">
      <c r="A10" s="78" t="s">
        <v>209</v>
      </c>
      <c r="B10" s="525" t="s">
        <v>382</v>
      </c>
      <c r="C10" s="523">
        <v>10000</v>
      </c>
    </row>
    <row r="11" spans="1:3">
      <c r="A11" s="78" t="s">
        <v>390</v>
      </c>
      <c r="B11" s="525" t="s">
        <v>542</v>
      </c>
      <c r="C11" s="524">
        <v>87300</v>
      </c>
    </row>
    <row r="12" spans="1:3" ht="19.5" customHeight="1">
      <c r="A12" s="404"/>
      <c r="B12" s="403" t="s">
        <v>383</v>
      </c>
      <c r="C12" s="402">
        <f>SUM(C10:C11)</f>
        <v>97300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90"/>
  <sheetViews>
    <sheetView view="pageBreakPreview" topLeftCell="A25" zoomScale="130" zoomScaleNormal="100" workbookViewId="0">
      <selection activeCell="A44" sqref="A44"/>
    </sheetView>
  </sheetViews>
  <sheetFormatPr defaultRowHeight="12.75"/>
  <cols>
    <col min="1" max="1" width="43.85546875" customWidth="1"/>
    <col min="2" max="2" width="16.42578125" customWidth="1"/>
    <col min="3" max="3" width="12.85546875" customWidth="1"/>
    <col min="4" max="4" width="11.5703125" customWidth="1"/>
    <col min="5" max="5" width="14.7109375" customWidth="1"/>
    <col min="6" max="6" width="13.42578125" customWidth="1"/>
    <col min="7" max="7" width="14.5703125" customWidth="1"/>
    <col min="8" max="8" width="11" customWidth="1"/>
  </cols>
  <sheetData>
    <row r="1" spans="1:13" ht="15.75">
      <c r="A1" s="4" t="s">
        <v>572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</row>
    <row r="2" spans="1:13" ht="15.7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</row>
    <row r="3" spans="1:13" ht="15.75">
      <c r="A3" s="4"/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</row>
    <row r="4" spans="1:13" ht="15">
      <c r="A4" s="40"/>
      <c r="B4" s="40"/>
      <c r="C4" s="40"/>
      <c r="D4" s="40"/>
      <c r="E4" s="5"/>
      <c r="F4" s="5"/>
      <c r="G4" s="5"/>
      <c r="H4" s="5"/>
      <c r="I4" s="5"/>
      <c r="J4" s="5"/>
      <c r="K4" s="5"/>
      <c r="L4" s="5"/>
      <c r="M4" s="5"/>
    </row>
    <row r="5" spans="1:13" ht="15.75">
      <c r="A5" s="40"/>
      <c r="B5" s="40"/>
      <c r="C5" s="6" t="s">
        <v>26</v>
      </c>
      <c r="D5" s="6"/>
      <c r="E5" s="5"/>
      <c r="F5" s="5"/>
      <c r="G5" s="5"/>
      <c r="H5" s="5"/>
      <c r="I5" s="5"/>
      <c r="J5" s="5"/>
      <c r="K5" s="5"/>
      <c r="L5" s="5"/>
      <c r="M5" s="5"/>
    </row>
    <row r="6" spans="1:13" ht="15.75">
      <c r="A6" s="40"/>
      <c r="B6" s="40"/>
      <c r="C6" s="433" t="s">
        <v>419</v>
      </c>
      <c r="D6" s="6"/>
      <c r="E6" s="5"/>
      <c r="F6" s="5"/>
      <c r="G6" s="5"/>
      <c r="H6" s="5"/>
      <c r="I6" s="5"/>
      <c r="J6" s="5"/>
      <c r="K6" s="5"/>
      <c r="L6" s="5"/>
      <c r="M6" s="5"/>
    </row>
    <row r="7" spans="1:13" ht="15.75">
      <c r="A7" s="40"/>
      <c r="B7" s="40"/>
      <c r="C7" s="6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25.5" customHeight="1">
      <c r="A9" s="50" t="s">
        <v>5</v>
      </c>
      <c r="B9" s="50" t="s">
        <v>77</v>
      </c>
      <c r="C9" s="50" t="s">
        <v>78</v>
      </c>
      <c r="D9" s="50" t="s">
        <v>79</v>
      </c>
      <c r="E9" s="63" t="s">
        <v>80</v>
      </c>
      <c r="F9" s="583" t="s">
        <v>157</v>
      </c>
      <c r="G9" s="206" t="s">
        <v>6</v>
      </c>
      <c r="H9" s="5"/>
      <c r="I9" s="5"/>
      <c r="J9" s="5"/>
      <c r="K9" s="5"/>
      <c r="L9" s="5"/>
      <c r="M9" s="5"/>
    </row>
    <row r="10" spans="1:13">
      <c r="A10" s="51"/>
      <c r="B10" s="51" t="s">
        <v>81</v>
      </c>
      <c r="C10" s="51" t="s">
        <v>82</v>
      </c>
      <c r="D10" s="51"/>
      <c r="E10" s="201" t="s">
        <v>82</v>
      </c>
      <c r="F10" s="584"/>
      <c r="G10" s="207"/>
      <c r="H10" s="5"/>
      <c r="I10" s="5"/>
      <c r="J10" s="5"/>
      <c r="K10" s="5"/>
      <c r="L10" s="5"/>
      <c r="M10" s="5"/>
    </row>
    <row r="11" spans="1:13">
      <c r="A11" s="52"/>
      <c r="B11" s="52" t="s">
        <v>83</v>
      </c>
      <c r="C11" s="52"/>
      <c r="D11" s="52"/>
      <c r="E11" s="64"/>
      <c r="F11" s="585"/>
      <c r="G11" s="74"/>
      <c r="H11" s="5"/>
      <c r="I11" s="5"/>
      <c r="J11" s="5"/>
      <c r="K11" s="5"/>
      <c r="L11" s="5"/>
      <c r="M11" s="5"/>
    </row>
    <row r="12" spans="1:13" ht="20.100000000000001" customHeight="1">
      <c r="A12" s="45" t="s">
        <v>151</v>
      </c>
      <c r="B12" s="45"/>
      <c r="C12" s="45"/>
      <c r="D12" s="45"/>
      <c r="E12" s="45"/>
      <c r="F12" s="478">
        <v>180</v>
      </c>
      <c r="G12" s="45">
        <f t="shared" ref="G12:G22" si="0">SUM(B12:F12)</f>
        <v>180</v>
      </c>
      <c r="H12" s="5"/>
      <c r="I12" s="5"/>
      <c r="J12" s="5"/>
      <c r="K12" s="5"/>
      <c r="L12" s="5"/>
      <c r="M12" s="5"/>
    </row>
    <row r="13" spans="1:13" ht="20.100000000000001" customHeight="1">
      <c r="A13" s="45" t="s">
        <v>84</v>
      </c>
      <c r="B13" s="45">
        <v>38</v>
      </c>
      <c r="C13" s="45">
        <v>3</v>
      </c>
      <c r="D13" s="45"/>
      <c r="E13" s="45"/>
      <c r="F13" s="45"/>
      <c r="G13" s="45">
        <f t="shared" si="0"/>
        <v>41</v>
      </c>
      <c r="H13" s="5"/>
      <c r="I13" s="5"/>
      <c r="J13" s="5"/>
      <c r="K13" s="5"/>
      <c r="L13" s="5"/>
      <c r="M13" s="5"/>
    </row>
    <row r="14" spans="1:13" ht="20.100000000000001" customHeight="1">
      <c r="A14" s="45" t="s">
        <v>276</v>
      </c>
      <c r="B14" s="45">
        <v>25</v>
      </c>
      <c r="C14" s="45"/>
      <c r="D14" s="45"/>
      <c r="E14" s="45"/>
      <c r="F14" s="45"/>
      <c r="G14" s="45">
        <f t="shared" si="0"/>
        <v>25</v>
      </c>
      <c r="H14" s="5"/>
      <c r="I14" s="5"/>
      <c r="J14" s="5"/>
      <c r="K14" s="5"/>
      <c r="L14" s="5"/>
      <c r="M14" s="5"/>
    </row>
    <row r="15" spans="1:13" ht="20.100000000000001" customHeight="1">
      <c r="A15" s="45" t="s">
        <v>277</v>
      </c>
      <c r="B15" s="45">
        <v>22</v>
      </c>
      <c r="C15" s="45"/>
      <c r="D15" s="45"/>
      <c r="E15" s="45"/>
      <c r="F15" s="45"/>
      <c r="G15" s="45">
        <f t="shared" si="0"/>
        <v>22</v>
      </c>
      <c r="H15" s="5"/>
      <c r="I15" s="5"/>
      <c r="J15" s="5"/>
      <c r="K15" s="5"/>
      <c r="L15" s="5"/>
      <c r="M15" s="5"/>
    </row>
    <row r="16" spans="1:13" ht="20.100000000000001" customHeight="1">
      <c r="A16" s="45" t="s">
        <v>278</v>
      </c>
      <c r="B16" s="45">
        <v>12</v>
      </c>
      <c r="C16" s="45"/>
      <c r="D16" s="45"/>
      <c r="E16" s="45"/>
      <c r="F16" s="45"/>
      <c r="G16" s="45">
        <f t="shared" si="0"/>
        <v>12</v>
      </c>
      <c r="H16" s="5"/>
      <c r="I16" s="5"/>
      <c r="J16" s="5"/>
      <c r="K16" s="5"/>
      <c r="L16" s="5"/>
      <c r="M16" s="5"/>
    </row>
    <row r="17" spans="1:13" ht="20.100000000000001" customHeight="1">
      <c r="A17" s="45" t="s">
        <v>372</v>
      </c>
      <c r="B17" s="45">
        <v>6</v>
      </c>
      <c r="C17" s="45"/>
      <c r="D17" s="45"/>
      <c r="E17" s="45"/>
      <c r="F17" s="45"/>
      <c r="G17" s="45">
        <f t="shared" si="0"/>
        <v>6</v>
      </c>
      <c r="H17" s="5"/>
      <c r="I17" s="5"/>
      <c r="J17" s="5"/>
      <c r="K17" s="5"/>
      <c r="L17" s="5"/>
      <c r="M17" s="5"/>
    </row>
    <row r="18" spans="1:13" ht="20.100000000000001" customHeight="1">
      <c r="A18" s="45" t="s">
        <v>373</v>
      </c>
      <c r="B18" s="45">
        <v>29</v>
      </c>
      <c r="C18" s="45"/>
      <c r="D18" s="45"/>
      <c r="E18" s="45"/>
      <c r="F18" s="45"/>
      <c r="G18" s="45">
        <f t="shared" si="0"/>
        <v>29</v>
      </c>
      <c r="H18" s="5"/>
      <c r="I18" s="5"/>
      <c r="J18" s="5"/>
      <c r="K18" s="5"/>
      <c r="L18" s="5"/>
      <c r="M18" s="5"/>
    </row>
    <row r="19" spans="1:13" ht="20.100000000000001" customHeight="1">
      <c r="A19" s="45" t="s">
        <v>374</v>
      </c>
      <c r="B19" s="45">
        <v>11</v>
      </c>
      <c r="C19" s="45"/>
      <c r="D19" s="45"/>
      <c r="E19" s="45"/>
      <c r="F19" s="45"/>
      <c r="G19" s="45">
        <f t="shared" si="0"/>
        <v>11</v>
      </c>
      <c r="H19" s="5"/>
      <c r="I19" s="5"/>
      <c r="J19" s="5"/>
      <c r="K19" s="5"/>
      <c r="L19" s="5"/>
      <c r="M19" s="5"/>
    </row>
    <row r="20" spans="1:13" ht="20.100000000000001" customHeight="1">
      <c r="A20" s="45" t="s">
        <v>375</v>
      </c>
      <c r="B20" s="45">
        <v>15</v>
      </c>
      <c r="C20" s="45">
        <v>1</v>
      </c>
      <c r="D20" s="45"/>
      <c r="E20" s="45"/>
      <c r="F20" s="45"/>
      <c r="G20" s="45">
        <f t="shared" si="0"/>
        <v>16</v>
      </c>
      <c r="H20" s="5"/>
      <c r="I20" s="5"/>
      <c r="J20" s="5"/>
      <c r="K20" s="5"/>
      <c r="L20" s="5"/>
      <c r="M20" s="5"/>
    </row>
    <row r="21" spans="1:13" ht="20.100000000000001" customHeight="1">
      <c r="A21" s="45" t="s">
        <v>282</v>
      </c>
      <c r="B21" s="45">
        <v>8</v>
      </c>
      <c r="C21" s="45"/>
      <c r="D21" s="45"/>
      <c r="E21" s="45"/>
      <c r="F21" s="45"/>
      <c r="G21" s="45">
        <f t="shared" si="0"/>
        <v>8</v>
      </c>
      <c r="H21" s="5"/>
      <c r="I21" s="5"/>
      <c r="J21" s="5"/>
      <c r="K21" s="5"/>
      <c r="L21" s="5"/>
      <c r="M21" s="5"/>
    </row>
    <row r="22" spans="1:13" ht="20.100000000000001" customHeight="1">
      <c r="A22" s="45" t="s">
        <v>283</v>
      </c>
      <c r="B22" s="45">
        <v>46</v>
      </c>
      <c r="C22" s="45">
        <v>29</v>
      </c>
      <c r="D22" s="45"/>
      <c r="E22" s="45"/>
      <c r="F22" s="45"/>
      <c r="G22" s="45">
        <f t="shared" si="0"/>
        <v>75</v>
      </c>
      <c r="H22" s="5"/>
      <c r="I22" s="5"/>
      <c r="J22" s="5"/>
      <c r="K22" s="5"/>
      <c r="L22" s="5"/>
      <c r="M22" s="5"/>
    </row>
    <row r="23" spans="1:13" ht="20.100000000000001" customHeight="1">
      <c r="A23" s="58" t="s">
        <v>162</v>
      </c>
      <c r="B23" s="58">
        <f>SUM(B12:B22)</f>
        <v>212</v>
      </c>
      <c r="C23" s="58">
        <f t="shared" ref="C23:G23" si="1">SUM(C12:C22)</f>
        <v>33</v>
      </c>
      <c r="D23" s="58">
        <f t="shared" si="1"/>
        <v>0</v>
      </c>
      <c r="E23" s="58">
        <f t="shared" si="1"/>
        <v>0</v>
      </c>
      <c r="F23" s="58">
        <f t="shared" si="1"/>
        <v>180</v>
      </c>
      <c r="G23" s="58">
        <f t="shared" si="1"/>
        <v>425</v>
      </c>
      <c r="H23" s="68"/>
      <c r="I23" s="68"/>
      <c r="J23" s="5"/>
      <c r="K23" s="5"/>
      <c r="L23" s="5"/>
      <c r="M23" s="5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.75">
      <c r="A25" s="4" t="s">
        <v>573</v>
      </c>
      <c r="B25" s="4"/>
      <c r="C25" s="4"/>
      <c r="D25" s="4"/>
      <c r="E25" s="5"/>
      <c r="F25" s="5"/>
      <c r="G25" s="5"/>
      <c r="H25" s="5"/>
      <c r="I25" s="5"/>
      <c r="J25" s="5"/>
      <c r="K25" s="5"/>
      <c r="L25" s="5"/>
      <c r="M25" s="5"/>
    </row>
    <row r="26" spans="1:13" ht="15">
      <c r="A26" s="40"/>
      <c r="B26" s="40"/>
      <c r="C26" s="40"/>
      <c r="D26" s="40"/>
      <c r="E26" s="5"/>
      <c r="F26" s="5"/>
      <c r="G26" s="5"/>
      <c r="H26" s="5"/>
      <c r="I26" s="5"/>
      <c r="J26" s="5"/>
      <c r="K26" s="5"/>
      <c r="L26" s="5"/>
      <c r="M26" s="5"/>
    </row>
    <row r="27" spans="1:13" ht="15.75">
      <c r="A27" s="40"/>
      <c r="B27" s="40"/>
      <c r="C27" s="6" t="s">
        <v>36</v>
      </c>
      <c r="D27" s="6"/>
      <c r="E27" s="5"/>
      <c r="F27" s="5"/>
      <c r="G27" s="5"/>
      <c r="H27" s="5"/>
      <c r="I27" s="5"/>
      <c r="J27" s="5"/>
      <c r="K27" s="5"/>
      <c r="L27" s="5"/>
      <c r="M27" s="5"/>
    </row>
    <row r="28" spans="1:13" ht="15.75">
      <c r="A28" s="40"/>
      <c r="B28" s="40"/>
      <c r="C28" s="433" t="s">
        <v>420</v>
      </c>
      <c r="D28" s="6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2.75" customHeight="1">
      <c r="A30" s="50" t="s">
        <v>5</v>
      </c>
      <c r="B30" s="50" t="s">
        <v>77</v>
      </c>
      <c r="C30" s="50" t="s">
        <v>78</v>
      </c>
      <c r="D30" s="50" t="s">
        <v>79</v>
      </c>
      <c r="E30" s="50" t="s">
        <v>80</v>
      </c>
      <c r="F30" s="583" t="s">
        <v>157</v>
      </c>
      <c r="G30" s="50" t="s">
        <v>6</v>
      </c>
      <c r="H30" s="5"/>
      <c r="I30" s="5"/>
      <c r="J30" s="5"/>
      <c r="K30" s="5"/>
      <c r="L30" s="5"/>
      <c r="M30" s="5"/>
    </row>
    <row r="31" spans="1:13">
      <c r="A31" s="51"/>
      <c r="B31" s="51" t="s">
        <v>81</v>
      </c>
      <c r="C31" s="51" t="s">
        <v>82</v>
      </c>
      <c r="D31" s="51"/>
      <c r="E31" s="51" t="s">
        <v>82</v>
      </c>
      <c r="F31" s="586"/>
      <c r="G31" s="51"/>
      <c r="H31" s="5"/>
      <c r="I31" s="5"/>
      <c r="J31" s="5"/>
      <c r="K31" s="5"/>
      <c r="L31" s="5"/>
      <c r="M31" s="5"/>
    </row>
    <row r="32" spans="1:13">
      <c r="A32" s="52"/>
      <c r="B32" s="52" t="s">
        <v>83</v>
      </c>
      <c r="C32" s="52"/>
      <c r="D32" s="52"/>
      <c r="E32" s="52"/>
      <c r="F32" s="587"/>
      <c r="G32" s="52"/>
      <c r="H32" s="5"/>
      <c r="I32" s="5"/>
      <c r="J32" s="5"/>
      <c r="K32" s="5"/>
      <c r="L32" s="5"/>
      <c r="M32" s="5"/>
    </row>
    <row r="33" spans="1:14" ht="15" customHeight="1">
      <c r="A33" s="45" t="s">
        <v>85</v>
      </c>
      <c r="B33" s="45">
        <v>1</v>
      </c>
      <c r="C33" s="45"/>
      <c r="D33" s="45"/>
      <c r="E33" s="45"/>
      <c r="F33" s="45"/>
      <c r="G33" s="45">
        <f t="shared" ref="G33:G40" si="2">SUM(B33:E33)</f>
        <v>1</v>
      </c>
      <c r="H33" s="5"/>
      <c r="I33" s="5"/>
      <c r="J33" s="5"/>
      <c r="K33" s="5"/>
      <c r="L33" s="5"/>
      <c r="M33" s="5"/>
    </row>
    <row r="34" spans="1:14" ht="15" customHeight="1">
      <c r="A34" s="45" t="s">
        <v>86</v>
      </c>
      <c r="B34" s="45">
        <v>2</v>
      </c>
      <c r="C34" s="45"/>
      <c r="D34" s="45"/>
      <c r="E34" s="45"/>
      <c r="F34" s="45"/>
      <c r="G34" s="45">
        <f t="shared" si="2"/>
        <v>2</v>
      </c>
      <c r="H34" s="5"/>
      <c r="I34" s="5"/>
      <c r="J34" s="5"/>
      <c r="K34" s="5"/>
      <c r="L34" s="5"/>
      <c r="M34" s="5"/>
    </row>
    <row r="35" spans="1:14" ht="15" customHeight="1">
      <c r="A35" s="45" t="s">
        <v>87</v>
      </c>
      <c r="B35" s="45">
        <v>3</v>
      </c>
      <c r="C35" s="45"/>
      <c r="D35" s="45"/>
      <c r="E35" s="45"/>
      <c r="F35" s="45"/>
      <c r="G35" s="45">
        <f t="shared" si="2"/>
        <v>3</v>
      </c>
      <c r="H35" s="5"/>
      <c r="I35" s="5"/>
      <c r="J35" s="5"/>
      <c r="K35" s="5"/>
      <c r="L35" s="5"/>
      <c r="M35" s="5"/>
    </row>
    <row r="36" spans="1:14" ht="15" customHeight="1">
      <c r="A36" s="45" t="s">
        <v>88</v>
      </c>
      <c r="B36" s="45">
        <v>9</v>
      </c>
      <c r="C36" s="45">
        <v>1</v>
      </c>
      <c r="D36" s="45"/>
      <c r="E36" s="45"/>
      <c r="F36" s="45"/>
      <c r="G36" s="45">
        <f t="shared" si="2"/>
        <v>10</v>
      </c>
      <c r="H36" s="5"/>
      <c r="I36" s="5"/>
      <c r="J36" s="5"/>
      <c r="K36" s="5"/>
      <c r="L36" s="5"/>
      <c r="M36" s="5"/>
    </row>
    <row r="37" spans="1:14" ht="15" customHeight="1">
      <c r="A37" s="45" t="s">
        <v>89</v>
      </c>
      <c r="B37" s="45">
        <v>10</v>
      </c>
      <c r="C37" s="45"/>
      <c r="D37" s="45"/>
      <c r="E37" s="45"/>
      <c r="F37" s="45"/>
      <c r="G37" s="45">
        <f t="shared" si="2"/>
        <v>10</v>
      </c>
      <c r="H37" s="5"/>
      <c r="I37" s="5"/>
      <c r="J37" s="5"/>
      <c r="K37" s="5"/>
      <c r="L37" s="5"/>
      <c r="M37" s="5"/>
    </row>
    <row r="38" spans="1:14" ht="15" customHeight="1">
      <c r="A38" s="45" t="s">
        <v>90</v>
      </c>
      <c r="B38" s="45">
        <v>5</v>
      </c>
      <c r="C38" s="45"/>
      <c r="D38" s="45"/>
      <c r="E38" s="45"/>
      <c r="F38" s="45"/>
      <c r="G38" s="45">
        <f t="shared" si="2"/>
        <v>5</v>
      </c>
      <c r="H38" s="5"/>
      <c r="I38" s="5"/>
      <c r="J38" s="5"/>
      <c r="K38" s="5"/>
      <c r="L38" s="5"/>
      <c r="M38" s="5"/>
    </row>
    <row r="39" spans="1:14" ht="15" customHeight="1">
      <c r="A39" s="45" t="s">
        <v>198</v>
      </c>
      <c r="B39" s="45">
        <v>5</v>
      </c>
      <c r="C39" s="45"/>
      <c r="D39" s="45"/>
      <c r="E39" s="45"/>
      <c r="F39" s="45"/>
      <c r="G39" s="45">
        <f t="shared" si="2"/>
        <v>5</v>
      </c>
      <c r="H39" s="5"/>
      <c r="I39" s="5"/>
      <c r="J39" s="5"/>
      <c r="K39" s="5"/>
      <c r="L39" s="5"/>
      <c r="M39" s="5"/>
    </row>
    <row r="40" spans="1:14" ht="15" customHeight="1">
      <c r="A40" s="45" t="s">
        <v>199</v>
      </c>
      <c r="B40" s="45">
        <v>3</v>
      </c>
      <c r="C40" s="45">
        <v>2</v>
      </c>
      <c r="D40" s="45"/>
      <c r="E40" s="45"/>
      <c r="F40" s="45"/>
      <c r="G40" s="45">
        <f t="shared" si="2"/>
        <v>5</v>
      </c>
      <c r="H40" s="5"/>
      <c r="I40" s="5"/>
      <c r="J40" s="5"/>
      <c r="K40" s="5"/>
      <c r="L40" s="5"/>
      <c r="M40" s="5"/>
    </row>
    <row r="41" spans="1:14" ht="15" customHeight="1">
      <c r="A41" s="58" t="s">
        <v>6</v>
      </c>
      <c r="B41" s="58">
        <f>SUM(B33:B40)</f>
        <v>38</v>
      </c>
      <c r="C41" s="58">
        <f>SUM(C33:C40)</f>
        <v>3</v>
      </c>
      <c r="D41" s="58">
        <f>SUM(D33:D40)</f>
        <v>0</v>
      </c>
      <c r="E41" s="58">
        <f>SUM(E33:E40)</f>
        <v>0</v>
      </c>
      <c r="F41" s="58"/>
      <c r="G41" s="58">
        <f>SUM(G33:G40)</f>
        <v>41</v>
      </c>
      <c r="H41" s="5"/>
      <c r="I41" s="5"/>
      <c r="J41" s="5"/>
      <c r="K41" s="5"/>
      <c r="L41" s="5"/>
      <c r="M41" s="5"/>
    </row>
    <row r="42" spans="1:14" ht="15.75">
      <c r="A42" s="4" t="s">
        <v>574</v>
      </c>
      <c r="B42" s="4"/>
      <c r="C42" s="4"/>
      <c r="D42" s="4"/>
      <c r="E42" s="5"/>
      <c r="F42" s="5"/>
      <c r="G42" s="5"/>
      <c r="H42" s="5"/>
      <c r="I42" s="5"/>
      <c r="J42" s="5"/>
      <c r="K42" s="5"/>
      <c r="L42" s="5"/>
      <c r="M42" s="5"/>
    </row>
    <row r="43" spans="1:14" ht="15">
      <c r="A43" s="40"/>
      <c r="B43" s="40"/>
      <c r="C43" s="40"/>
      <c r="D43" s="40"/>
      <c r="E43" s="5"/>
      <c r="F43" s="5"/>
      <c r="G43" s="5"/>
      <c r="H43" s="5"/>
      <c r="I43" s="5"/>
      <c r="J43" s="5"/>
      <c r="K43" s="5"/>
      <c r="L43" s="5"/>
      <c r="M43" s="5"/>
    </row>
    <row r="44" spans="1:14" ht="15.75">
      <c r="A44" s="40"/>
      <c r="B44" s="40"/>
      <c r="C44" s="6" t="s">
        <v>122</v>
      </c>
      <c r="D44" s="6"/>
      <c r="E44" s="5"/>
      <c r="F44" s="5"/>
      <c r="G44" s="5"/>
      <c r="H44" s="5"/>
      <c r="I44" s="5"/>
      <c r="J44" s="5"/>
      <c r="K44" s="5"/>
      <c r="L44" s="5"/>
      <c r="M44" s="5"/>
    </row>
    <row r="45" spans="1:14" ht="15.75">
      <c r="A45" s="40"/>
      <c r="B45" s="40"/>
      <c r="C45" s="433" t="s">
        <v>420</v>
      </c>
      <c r="D45" s="6"/>
      <c r="E45" s="5"/>
      <c r="F45" s="5"/>
      <c r="G45" s="5"/>
      <c r="H45" s="5"/>
      <c r="I45" s="5"/>
      <c r="J45" s="5"/>
      <c r="K45" s="5"/>
      <c r="L45" s="5"/>
      <c r="M45" s="5"/>
    </row>
    <row r="46" spans="1:1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4" ht="12.75" customHeight="1">
      <c r="A47" s="50" t="s">
        <v>5</v>
      </c>
      <c r="B47" s="50" t="s">
        <v>77</v>
      </c>
      <c r="C47" s="50" t="s">
        <v>78</v>
      </c>
      <c r="D47" s="50" t="s">
        <v>79</v>
      </c>
      <c r="E47" s="50" t="s">
        <v>80</v>
      </c>
      <c r="F47" s="583" t="s">
        <v>157</v>
      </c>
      <c r="G47" s="50" t="s">
        <v>142</v>
      </c>
      <c r="H47" s="50" t="s">
        <v>6</v>
      </c>
      <c r="I47" s="5"/>
      <c r="J47" s="5"/>
      <c r="K47" s="5"/>
      <c r="L47" s="5"/>
      <c r="M47" s="5"/>
      <c r="N47" s="5"/>
    </row>
    <row r="48" spans="1:14">
      <c r="A48" s="51"/>
      <c r="B48" s="51" t="s">
        <v>81</v>
      </c>
      <c r="C48" s="51" t="s">
        <v>82</v>
      </c>
      <c r="D48" s="51"/>
      <c r="E48" s="51" t="s">
        <v>82</v>
      </c>
      <c r="F48" s="584"/>
      <c r="G48" s="51" t="s">
        <v>143</v>
      </c>
      <c r="H48" s="51"/>
      <c r="I48" s="5"/>
      <c r="J48" s="5"/>
      <c r="K48" s="5"/>
      <c r="L48" s="5"/>
      <c r="M48" s="5"/>
      <c r="N48" s="5"/>
    </row>
    <row r="49" spans="1:14">
      <c r="A49" s="52"/>
      <c r="B49" s="52" t="s">
        <v>83</v>
      </c>
      <c r="C49" s="52"/>
      <c r="D49" s="52"/>
      <c r="E49" s="52"/>
      <c r="F49" s="585"/>
      <c r="G49" s="52"/>
      <c r="H49" s="52"/>
      <c r="I49" s="5"/>
      <c r="J49" s="5"/>
      <c r="K49" s="5"/>
      <c r="L49" s="5"/>
      <c r="M49" s="5"/>
      <c r="N49" s="5"/>
    </row>
    <row r="50" spans="1:14" s="191" customFormat="1">
      <c r="A50" s="58" t="s">
        <v>348</v>
      </c>
      <c r="B50" s="12">
        <v>25</v>
      </c>
      <c r="C50" s="12"/>
      <c r="D50" s="12"/>
      <c r="E50" s="12"/>
      <c r="F50" s="14"/>
      <c r="G50" s="14"/>
      <c r="H50" s="241">
        <f>SUM(B50:G50)</f>
        <v>25</v>
      </c>
      <c r="I50" s="107"/>
      <c r="J50" s="107"/>
      <c r="K50" s="107"/>
      <c r="L50" s="107"/>
      <c r="M50" s="107"/>
      <c r="N50" s="107"/>
    </row>
    <row r="51" spans="1:14">
      <c r="A51" s="58" t="s">
        <v>349</v>
      </c>
      <c r="B51" s="12">
        <v>22</v>
      </c>
      <c r="C51" s="12"/>
      <c r="D51" s="12"/>
      <c r="E51" s="12"/>
      <c r="F51" s="14"/>
      <c r="G51" s="14"/>
      <c r="H51" s="241">
        <f t="shared" ref="H51:H67" si="3">SUM(B51:G51)</f>
        <v>22</v>
      </c>
      <c r="I51" s="5"/>
      <c r="J51" s="5"/>
      <c r="K51" s="5"/>
      <c r="L51" s="5"/>
      <c r="M51" s="5"/>
      <c r="N51" s="5"/>
    </row>
    <row r="52" spans="1:14">
      <c r="A52" s="58" t="s">
        <v>350</v>
      </c>
      <c r="B52" s="12">
        <v>12</v>
      </c>
      <c r="C52" s="12"/>
      <c r="D52" s="12"/>
      <c r="E52" s="12"/>
      <c r="F52" s="14"/>
      <c r="G52" s="14"/>
      <c r="H52" s="241">
        <f t="shared" si="3"/>
        <v>12</v>
      </c>
      <c r="I52" s="5"/>
      <c r="J52" s="5"/>
      <c r="K52" s="5"/>
      <c r="L52" s="5"/>
      <c r="M52" s="5"/>
      <c r="N52" s="5"/>
    </row>
    <row r="53" spans="1:14">
      <c r="A53" s="58" t="s">
        <v>315</v>
      </c>
      <c r="B53" s="12">
        <v>6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241">
        <f t="shared" si="3"/>
        <v>6</v>
      </c>
      <c r="I53" s="5"/>
      <c r="J53" s="5"/>
      <c r="K53" s="5"/>
      <c r="L53" s="5"/>
      <c r="M53" s="5"/>
      <c r="N53" s="5"/>
    </row>
    <row r="54" spans="1:14" s="191" customFormat="1">
      <c r="A54" s="12" t="s">
        <v>351</v>
      </c>
      <c r="B54" s="12">
        <f>SUM(B55:B56)</f>
        <v>29</v>
      </c>
      <c r="C54" s="12">
        <f t="shared" ref="C54:H54" si="4">SUM(C55:C56)</f>
        <v>0</v>
      </c>
      <c r="D54" s="12">
        <f t="shared" si="4"/>
        <v>0</v>
      </c>
      <c r="E54" s="12">
        <f t="shared" si="4"/>
        <v>0</v>
      </c>
      <c r="F54" s="12">
        <f t="shared" si="4"/>
        <v>0</v>
      </c>
      <c r="G54" s="12">
        <f t="shared" si="4"/>
        <v>0</v>
      </c>
      <c r="H54" s="12">
        <f t="shared" si="4"/>
        <v>29</v>
      </c>
      <c r="I54" s="107"/>
      <c r="J54" s="107"/>
      <c r="K54" s="107"/>
      <c r="L54" s="107"/>
      <c r="M54" s="107"/>
      <c r="N54" s="107"/>
    </row>
    <row r="55" spans="1:14" s="191" customFormat="1">
      <c r="A55" s="182" t="s">
        <v>140</v>
      </c>
      <c r="B55" s="45">
        <v>16</v>
      </c>
      <c r="C55" s="45"/>
      <c r="D55" s="45"/>
      <c r="E55" s="45"/>
      <c r="F55" s="15"/>
      <c r="G55" s="15"/>
      <c r="H55" s="87">
        <f t="shared" si="3"/>
        <v>16</v>
      </c>
      <c r="I55" s="107"/>
      <c r="J55" s="107"/>
      <c r="K55" s="107"/>
      <c r="L55" s="107"/>
      <c r="M55" s="107"/>
      <c r="N55" s="107"/>
    </row>
    <row r="56" spans="1:14">
      <c r="A56" s="182" t="s">
        <v>141</v>
      </c>
      <c r="B56" s="45">
        <v>13</v>
      </c>
      <c r="C56" s="45"/>
      <c r="D56" s="45"/>
      <c r="E56" s="45"/>
      <c r="F56" s="15"/>
      <c r="G56" s="15"/>
      <c r="H56" s="87">
        <f t="shared" si="3"/>
        <v>13</v>
      </c>
      <c r="I56" s="5"/>
      <c r="J56" s="5"/>
      <c r="K56" s="5"/>
      <c r="L56" s="5"/>
      <c r="M56" s="5"/>
      <c r="N56" s="5"/>
    </row>
    <row r="57" spans="1:14">
      <c r="A57" s="12" t="s">
        <v>352</v>
      </c>
      <c r="B57" s="12">
        <v>11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241">
        <f t="shared" si="3"/>
        <v>11</v>
      </c>
      <c r="I57" s="5"/>
      <c r="J57" s="5"/>
      <c r="K57" s="5"/>
      <c r="L57" s="5"/>
      <c r="M57" s="5"/>
      <c r="N57" s="5"/>
    </row>
    <row r="58" spans="1:14" s="191" customFormat="1">
      <c r="A58" s="12" t="s">
        <v>353</v>
      </c>
      <c r="B58" s="12">
        <f t="shared" ref="B58:H58" si="5">SUM(B59:B61)</f>
        <v>15</v>
      </c>
      <c r="C58" s="12">
        <f t="shared" si="5"/>
        <v>1</v>
      </c>
      <c r="D58" s="12">
        <f t="shared" si="5"/>
        <v>0</v>
      </c>
      <c r="E58" s="12">
        <f t="shared" si="5"/>
        <v>0</v>
      </c>
      <c r="F58" s="12">
        <f t="shared" si="5"/>
        <v>0</v>
      </c>
      <c r="G58" s="12">
        <f t="shared" si="5"/>
        <v>0</v>
      </c>
      <c r="H58" s="12">
        <f t="shared" si="5"/>
        <v>16</v>
      </c>
      <c r="I58" s="107"/>
      <c r="J58" s="107"/>
      <c r="K58" s="107"/>
      <c r="L58" s="107"/>
      <c r="M58" s="107"/>
      <c r="N58" s="107"/>
    </row>
    <row r="59" spans="1:14" s="191" customFormat="1">
      <c r="A59" s="182" t="s">
        <v>194</v>
      </c>
      <c r="B59" s="45">
        <v>7</v>
      </c>
      <c r="C59" s="45">
        <v>1</v>
      </c>
      <c r="D59" s="45"/>
      <c r="E59" s="45"/>
      <c r="F59" s="15"/>
      <c r="G59" s="15"/>
      <c r="H59" s="241">
        <f t="shared" si="3"/>
        <v>8</v>
      </c>
      <c r="I59" s="107"/>
      <c r="J59" s="107"/>
      <c r="K59" s="107"/>
      <c r="L59" s="107"/>
      <c r="M59" s="107"/>
      <c r="N59" s="107"/>
    </row>
    <row r="60" spans="1:14">
      <c r="A60" s="45" t="s">
        <v>195</v>
      </c>
      <c r="B60" s="45">
        <v>5</v>
      </c>
      <c r="C60" s="45"/>
      <c r="D60" s="45"/>
      <c r="E60" s="45"/>
      <c r="F60" s="15"/>
      <c r="G60" s="15"/>
      <c r="H60" s="241">
        <f t="shared" si="3"/>
        <v>5</v>
      </c>
      <c r="I60" s="5"/>
      <c r="J60" s="5"/>
      <c r="K60" s="5"/>
      <c r="L60" s="5"/>
      <c r="M60" s="5"/>
      <c r="N60" s="5"/>
    </row>
    <row r="61" spans="1:14" s="240" customFormat="1">
      <c r="A61" s="45" t="s">
        <v>196</v>
      </c>
      <c r="B61" s="45">
        <v>3</v>
      </c>
      <c r="C61" s="45"/>
      <c r="D61" s="45"/>
      <c r="E61" s="45"/>
      <c r="F61" s="15"/>
      <c r="G61" s="15"/>
      <c r="H61" s="241">
        <f t="shared" si="3"/>
        <v>3</v>
      </c>
      <c r="I61" s="5"/>
      <c r="J61" s="5"/>
      <c r="K61" s="5"/>
      <c r="L61" s="5"/>
      <c r="M61" s="5"/>
      <c r="N61" s="5"/>
    </row>
    <row r="62" spans="1:14" s="240" customFormat="1">
      <c r="A62" s="12" t="s">
        <v>319</v>
      </c>
      <c r="B62" s="12">
        <v>8</v>
      </c>
      <c r="C62" s="12"/>
      <c r="D62" s="12"/>
      <c r="E62" s="12"/>
      <c r="F62" s="14"/>
      <c r="G62" s="14"/>
      <c r="H62" s="241">
        <f t="shared" si="3"/>
        <v>8</v>
      </c>
      <c r="I62" s="5"/>
      <c r="J62" s="5"/>
      <c r="K62" s="5"/>
      <c r="L62" s="5"/>
      <c r="M62" s="5"/>
      <c r="N62" s="5"/>
    </row>
    <row r="63" spans="1:14" s="240" customFormat="1">
      <c r="A63" s="12" t="s">
        <v>354</v>
      </c>
      <c r="B63" s="12">
        <f t="shared" ref="B63:G63" si="6">SUM(B64:B66)</f>
        <v>46</v>
      </c>
      <c r="C63" s="12">
        <f t="shared" si="6"/>
        <v>29</v>
      </c>
      <c r="D63" s="12">
        <f t="shared" si="6"/>
        <v>0</v>
      </c>
      <c r="E63" s="12">
        <f t="shared" si="6"/>
        <v>0</v>
      </c>
      <c r="F63" s="12">
        <f t="shared" si="6"/>
        <v>0</v>
      </c>
      <c r="G63" s="12">
        <f t="shared" si="6"/>
        <v>0</v>
      </c>
      <c r="H63" s="241">
        <f t="shared" si="3"/>
        <v>75</v>
      </c>
      <c r="I63" s="5"/>
      <c r="J63" s="5"/>
      <c r="K63" s="5"/>
      <c r="L63" s="5"/>
      <c r="M63" s="5"/>
      <c r="N63" s="5"/>
    </row>
    <row r="64" spans="1:14" s="191" customFormat="1">
      <c r="A64" s="182" t="s">
        <v>197</v>
      </c>
      <c r="B64" s="45">
        <v>7</v>
      </c>
      <c r="C64" s="45"/>
      <c r="D64" s="45"/>
      <c r="E64" s="45"/>
      <c r="F64" s="15"/>
      <c r="G64" s="15"/>
      <c r="H64" s="241">
        <f t="shared" si="3"/>
        <v>7</v>
      </c>
      <c r="I64" s="107"/>
      <c r="J64" s="107"/>
      <c r="K64" s="107"/>
      <c r="L64" s="107"/>
      <c r="M64" s="107"/>
      <c r="N64" s="107"/>
    </row>
    <row r="65" spans="1:14">
      <c r="A65" s="45" t="s">
        <v>163</v>
      </c>
      <c r="B65" s="45">
        <v>6</v>
      </c>
      <c r="C65" s="45"/>
      <c r="D65" s="45">
        <v>0</v>
      </c>
      <c r="E65" s="45">
        <v>0</v>
      </c>
      <c r="F65" s="15"/>
      <c r="G65" s="15">
        <v>0</v>
      </c>
      <c r="H65" s="241">
        <f t="shared" si="3"/>
        <v>6</v>
      </c>
      <c r="I65" s="5"/>
      <c r="J65" s="5"/>
      <c r="K65" s="5"/>
      <c r="L65" s="5"/>
      <c r="M65" s="5"/>
      <c r="N65" s="5"/>
    </row>
    <row r="66" spans="1:14">
      <c r="A66" s="45" t="s">
        <v>355</v>
      </c>
      <c r="B66" s="45">
        <v>33</v>
      </c>
      <c r="C66" s="45">
        <v>29</v>
      </c>
      <c r="D66" s="45"/>
      <c r="E66" s="45"/>
      <c r="F66" s="15"/>
      <c r="G66" s="15"/>
      <c r="H66" s="241">
        <f t="shared" si="3"/>
        <v>62</v>
      </c>
      <c r="I66" s="5"/>
      <c r="J66" s="5"/>
      <c r="K66" s="5"/>
      <c r="L66" s="5"/>
      <c r="M66" s="5"/>
      <c r="N66" s="5"/>
    </row>
    <row r="67" spans="1:14">
      <c r="A67" s="58" t="s">
        <v>6</v>
      </c>
      <c r="B67" s="58">
        <f t="shared" ref="B67:G67" si="7">B50+B51+B52+B53+B54+B57+B58+B62+B63</f>
        <v>174</v>
      </c>
      <c r="C67" s="58">
        <f t="shared" si="7"/>
        <v>30</v>
      </c>
      <c r="D67" s="58">
        <f t="shared" si="7"/>
        <v>0</v>
      </c>
      <c r="E67" s="58">
        <f t="shared" si="7"/>
        <v>0</v>
      </c>
      <c r="F67" s="58">
        <f t="shared" si="7"/>
        <v>0</v>
      </c>
      <c r="G67" s="58">
        <f t="shared" si="7"/>
        <v>0</v>
      </c>
      <c r="H67" s="241">
        <f t="shared" si="3"/>
        <v>204</v>
      </c>
      <c r="I67" s="5"/>
      <c r="J67" s="5"/>
      <c r="K67" s="5"/>
      <c r="L67" s="5"/>
      <c r="M67" s="5"/>
      <c r="N67" s="5"/>
    </row>
    <row r="68" spans="1:1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</sheetData>
  <mergeCells count="3">
    <mergeCell ref="F9:F11"/>
    <mergeCell ref="F47:F49"/>
    <mergeCell ref="F30:F32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scale="86" firstPageNumber="22" orientation="landscape" horizontalDpi="300" verticalDpi="300" r:id="rId1"/>
  <headerFooter alignWithMargins="0">
    <oddFooter>&amp;P. oldal</oddFooter>
  </headerFooter>
  <rowBreaks count="2" manualBreakCount="2">
    <brk id="24" max="16383" man="1"/>
    <brk id="4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AP60"/>
  <sheetViews>
    <sheetView view="pageBreakPreview" topLeftCell="A4" zoomScaleNormal="100" workbookViewId="0">
      <selection activeCell="B5" sqref="B5"/>
    </sheetView>
  </sheetViews>
  <sheetFormatPr defaultRowHeight="12.75"/>
  <cols>
    <col min="1" max="1" width="46.140625" style="5" customWidth="1"/>
    <col min="2" max="2" width="11.85546875" style="5" customWidth="1"/>
    <col min="3" max="3" width="9.7109375" style="5" customWidth="1"/>
    <col min="4" max="4" width="9.5703125" style="5" customWidth="1"/>
    <col min="5" max="5" width="9.7109375" style="5" customWidth="1"/>
    <col min="6" max="6" width="9.5703125" style="5" customWidth="1"/>
    <col min="7" max="14" width="9.7109375" style="5" customWidth="1"/>
    <col min="15" max="15" width="9.85546875" style="128" bestFit="1" customWidth="1"/>
    <col min="16" max="16" width="9.140625" style="5"/>
    <col min="17" max="17" width="9.85546875" style="5" bestFit="1" customWidth="1"/>
    <col min="18" max="42" width="9.140625" style="5"/>
  </cols>
  <sheetData>
    <row r="1" spans="1:42" ht="15.75">
      <c r="A1" s="47" t="s">
        <v>575</v>
      </c>
    </row>
    <row r="2" spans="1:42" ht="15.75">
      <c r="A2" s="47"/>
    </row>
    <row r="3" spans="1:42" ht="20.25">
      <c r="E3" s="80"/>
      <c r="F3" s="80" t="s">
        <v>94</v>
      </c>
    </row>
    <row r="4" spans="1:42" ht="20.25">
      <c r="E4" s="80"/>
      <c r="F4" s="80" t="s">
        <v>421</v>
      </c>
    </row>
    <row r="5" spans="1:42" ht="20.25">
      <c r="E5" s="80"/>
    </row>
    <row r="6" spans="1:42" ht="13.5" thickBot="1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135"/>
    </row>
    <row r="7" spans="1:42" ht="26.25" thickBot="1">
      <c r="A7" s="82" t="s">
        <v>5</v>
      </c>
      <c r="B7" s="82" t="s">
        <v>95</v>
      </c>
      <c r="C7" s="82" t="s">
        <v>96</v>
      </c>
      <c r="D7" s="82" t="s">
        <v>97</v>
      </c>
      <c r="E7" s="82" t="s">
        <v>98</v>
      </c>
      <c r="F7" s="82" t="s">
        <v>99</v>
      </c>
      <c r="G7" s="82" t="s">
        <v>100</v>
      </c>
      <c r="H7" s="82" t="s">
        <v>101</v>
      </c>
      <c r="I7" s="82" t="s">
        <v>102</v>
      </c>
      <c r="J7" s="82" t="s">
        <v>103</v>
      </c>
      <c r="K7" s="82" t="s">
        <v>104</v>
      </c>
      <c r="L7" s="82" t="s">
        <v>105</v>
      </c>
      <c r="M7" s="82" t="s">
        <v>106</v>
      </c>
      <c r="N7" s="82" t="s">
        <v>107</v>
      </c>
      <c r="O7" s="135"/>
    </row>
    <row r="8" spans="1:42" ht="13.5" customHeight="1">
      <c r="A8" s="416" t="s">
        <v>108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35"/>
    </row>
    <row r="9" spans="1:42" ht="13.5" customHeight="1">
      <c r="A9" s="83" t="s">
        <v>392</v>
      </c>
      <c r="B9" s="178">
        <f t="shared" ref="B9:B18" si="0">SUM(C9:N9)</f>
        <v>500190</v>
      </c>
      <c r="C9" s="178">
        <f>$O$9/12</f>
        <v>41682.5</v>
      </c>
      <c r="D9" s="178">
        <f t="shared" ref="D9:N9" si="1">$O$9/12</f>
        <v>41682.5</v>
      </c>
      <c r="E9" s="178">
        <f t="shared" si="1"/>
        <v>41682.5</v>
      </c>
      <c r="F9" s="178">
        <f t="shared" si="1"/>
        <v>41682.5</v>
      </c>
      <c r="G9" s="178">
        <f t="shared" si="1"/>
        <v>41682.5</v>
      </c>
      <c r="H9" s="178">
        <f t="shared" si="1"/>
        <v>41682.5</v>
      </c>
      <c r="I9" s="178">
        <f t="shared" si="1"/>
        <v>41682.5</v>
      </c>
      <c r="J9" s="178">
        <f t="shared" si="1"/>
        <v>41682.5</v>
      </c>
      <c r="K9" s="178">
        <f t="shared" si="1"/>
        <v>41682.5</v>
      </c>
      <c r="L9" s="178">
        <f t="shared" si="1"/>
        <v>41682.5</v>
      </c>
      <c r="M9" s="178">
        <f t="shared" si="1"/>
        <v>41682.5</v>
      </c>
      <c r="N9" s="178">
        <f t="shared" si="1"/>
        <v>41682.5</v>
      </c>
      <c r="O9" s="135">
        <v>500190</v>
      </c>
    </row>
    <row r="10" spans="1:42" ht="13.5" customHeight="1">
      <c r="A10" s="84" t="s">
        <v>393</v>
      </c>
      <c r="B10" s="178">
        <f t="shared" si="0"/>
        <v>1364552</v>
      </c>
      <c r="C10" s="179"/>
      <c r="D10" s="179"/>
      <c r="E10" s="179">
        <v>619892</v>
      </c>
      <c r="F10" s="179"/>
      <c r="G10" s="179"/>
      <c r="H10" s="179"/>
      <c r="I10" s="179"/>
      <c r="J10" s="179"/>
      <c r="K10" s="179">
        <v>519892</v>
      </c>
      <c r="L10" s="179"/>
      <c r="M10" s="179"/>
      <c r="N10" s="179">
        <v>224768</v>
      </c>
      <c r="O10" s="135">
        <v>1364552</v>
      </c>
    </row>
    <row r="11" spans="1:42" ht="13.5" customHeight="1">
      <c r="A11" s="85" t="s">
        <v>394</v>
      </c>
      <c r="B11" s="179">
        <f t="shared" si="0"/>
        <v>387798.99999999994</v>
      </c>
      <c r="C11" s="179">
        <f>$O$11/12</f>
        <v>32316.583333333332</v>
      </c>
      <c r="D11" s="179">
        <f t="shared" ref="D11:N11" si="2">$O$11/12</f>
        <v>32316.583333333332</v>
      </c>
      <c r="E11" s="179">
        <f t="shared" si="2"/>
        <v>32316.583333333332</v>
      </c>
      <c r="F11" s="179">
        <f t="shared" si="2"/>
        <v>32316.583333333332</v>
      </c>
      <c r="G11" s="179">
        <f t="shared" si="2"/>
        <v>32316.583333333332</v>
      </c>
      <c r="H11" s="179">
        <f t="shared" si="2"/>
        <v>32316.583333333332</v>
      </c>
      <c r="I11" s="179">
        <f t="shared" si="2"/>
        <v>32316.583333333332</v>
      </c>
      <c r="J11" s="179">
        <f t="shared" si="2"/>
        <v>32316.583333333332</v>
      </c>
      <c r="K11" s="179">
        <f t="shared" si="2"/>
        <v>32316.583333333332</v>
      </c>
      <c r="L11" s="179">
        <f t="shared" si="2"/>
        <v>32316.583333333332</v>
      </c>
      <c r="M11" s="179">
        <f t="shared" si="2"/>
        <v>32316.583333333332</v>
      </c>
      <c r="N11" s="179">
        <f t="shared" si="2"/>
        <v>32316.583333333332</v>
      </c>
      <c r="O11" s="135">
        <v>387799</v>
      </c>
    </row>
    <row r="12" spans="1:42" ht="13.5" customHeight="1">
      <c r="A12" s="85" t="s">
        <v>395</v>
      </c>
      <c r="B12" s="179">
        <f t="shared" si="0"/>
        <v>179224.99999999997</v>
      </c>
      <c r="C12" s="179">
        <f>$O$12/12</f>
        <v>14935.416666666666</v>
      </c>
      <c r="D12" s="179">
        <f t="shared" ref="D12:N12" si="3">$O$12/12</f>
        <v>14935.416666666666</v>
      </c>
      <c r="E12" s="179">
        <f t="shared" si="3"/>
        <v>14935.416666666666</v>
      </c>
      <c r="F12" s="179">
        <f t="shared" si="3"/>
        <v>14935.416666666666</v>
      </c>
      <c r="G12" s="179">
        <f t="shared" si="3"/>
        <v>14935.416666666666</v>
      </c>
      <c r="H12" s="179">
        <f t="shared" si="3"/>
        <v>14935.416666666666</v>
      </c>
      <c r="I12" s="179">
        <f t="shared" si="3"/>
        <v>14935.416666666666</v>
      </c>
      <c r="J12" s="179">
        <f t="shared" si="3"/>
        <v>14935.416666666666</v>
      </c>
      <c r="K12" s="179">
        <f t="shared" si="3"/>
        <v>14935.416666666666</v>
      </c>
      <c r="L12" s="179">
        <f t="shared" si="3"/>
        <v>14935.416666666666</v>
      </c>
      <c r="M12" s="179">
        <f t="shared" si="3"/>
        <v>14935.416666666666</v>
      </c>
      <c r="N12" s="179">
        <f t="shared" si="3"/>
        <v>14935.416666666666</v>
      </c>
      <c r="O12" s="135">
        <v>179225</v>
      </c>
    </row>
    <row r="13" spans="1:42" ht="13.5" customHeight="1">
      <c r="A13" s="85" t="s">
        <v>405</v>
      </c>
      <c r="B13" s="179">
        <f t="shared" si="0"/>
        <v>0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35">
        <v>0</v>
      </c>
    </row>
    <row r="14" spans="1:42" ht="13.5" customHeight="1">
      <c r="A14" s="85" t="s">
        <v>396</v>
      </c>
      <c r="B14" s="179">
        <f t="shared" si="0"/>
        <v>0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35">
        <v>0</v>
      </c>
    </row>
    <row r="15" spans="1:42" s="396" customFormat="1" ht="13.5" customHeight="1">
      <c r="A15" s="418" t="s">
        <v>397</v>
      </c>
      <c r="B15" s="419">
        <f t="shared" si="0"/>
        <v>2431766</v>
      </c>
      <c r="C15" s="419">
        <f>SUM(C9:C14)</f>
        <v>88934.5</v>
      </c>
      <c r="D15" s="419">
        <f t="shared" ref="D15:N15" si="4">SUM(D9:D14)</f>
        <v>88934.5</v>
      </c>
      <c r="E15" s="419">
        <f t="shared" si="4"/>
        <v>708826.5</v>
      </c>
      <c r="F15" s="419">
        <f t="shared" si="4"/>
        <v>88934.5</v>
      </c>
      <c r="G15" s="419">
        <f t="shared" si="4"/>
        <v>88934.5</v>
      </c>
      <c r="H15" s="419">
        <f t="shared" si="4"/>
        <v>88934.5</v>
      </c>
      <c r="I15" s="419">
        <f t="shared" si="4"/>
        <v>88934.5</v>
      </c>
      <c r="J15" s="419">
        <f t="shared" si="4"/>
        <v>88934.5</v>
      </c>
      <c r="K15" s="419">
        <f t="shared" si="4"/>
        <v>608826.5</v>
      </c>
      <c r="L15" s="419">
        <f t="shared" si="4"/>
        <v>88934.5</v>
      </c>
      <c r="M15" s="419">
        <f t="shared" si="4"/>
        <v>88934.5</v>
      </c>
      <c r="N15" s="419">
        <f t="shared" si="4"/>
        <v>313702.5</v>
      </c>
      <c r="O15" s="420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  <c r="AL15" s="421"/>
      <c r="AM15" s="421"/>
      <c r="AN15" s="421"/>
      <c r="AO15" s="421"/>
      <c r="AP15" s="421"/>
    </row>
    <row r="16" spans="1:42" ht="13.5" customHeight="1">
      <c r="A16" s="85" t="s">
        <v>399</v>
      </c>
      <c r="B16" s="179">
        <f t="shared" si="0"/>
        <v>22122</v>
      </c>
      <c r="C16" s="179">
        <f>$O$16/12</f>
        <v>1843.5</v>
      </c>
      <c r="D16" s="179">
        <f t="shared" ref="D16:N16" si="5">$O$16/12</f>
        <v>1843.5</v>
      </c>
      <c r="E16" s="179">
        <f t="shared" si="5"/>
        <v>1843.5</v>
      </c>
      <c r="F16" s="179">
        <f t="shared" si="5"/>
        <v>1843.5</v>
      </c>
      <c r="G16" s="179">
        <f t="shared" si="5"/>
        <v>1843.5</v>
      </c>
      <c r="H16" s="179">
        <f t="shared" si="5"/>
        <v>1843.5</v>
      </c>
      <c r="I16" s="179">
        <f t="shared" si="5"/>
        <v>1843.5</v>
      </c>
      <c r="J16" s="179">
        <f t="shared" si="5"/>
        <v>1843.5</v>
      </c>
      <c r="K16" s="179">
        <f t="shared" si="5"/>
        <v>1843.5</v>
      </c>
      <c r="L16" s="179">
        <f t="shared" si="5"/>
        <v>1843.5</v>
      </c>
      <c r="M16" s="179">
        <f t="shared" si="5"/>
        <v>1843.5</v>
      </c>
      <c r="N16" s="179">
        <f t="shared" si="5"/>
        <v>1843.5</v>
      </c>
      <c r="O16" s="135">
        <v>22122</v>
      </c>
    </row>
    <row r="17" spans="1:42" ht="13.5" customHeight="1">
      <c r="A17" s="85" t="s">
        <v>398</v>
      </c>
      <c r="B17" s="179">
        <f t="shared" si="0"/>
        <v>41036</v>
      </c>
      <c r="C17" s="179"/>
      <c r="D17" s="179"/>
      <c r="E17" s="179"/>
      <c r="F17" s="179">
        <v>25252</v>
      </c>
      <c r="G17" s="179">
        <v>15784</v>
      </c>
      <c r="H17" s="179"/>
      <c r="I17" s="179"/>
      <c r="J17" s="179"/>
      <c r="K17" s="179"/>
      <c r="L17" s="179"/>
      <c r="M17" s="179"/>
      <c r="N17" s="179"/>
      <c r="O17" s="135">
        <v>41036</v>
      </c>
    </row>
    <row r="18" spans="1:42" s="429" customFormat="1" ht="13.5" customHeight="1">
      <c r="A18" s="424" t="s">
        <v>400</v>
      </c>
      <c r="B18" s="425">
        <f t="shared" si="0"/>
        <v>63158</v>
      </c>
      <c r="C18" s="426">
        <f>SUM(C16:C17)</f>
        <v>1843.5</v>
      </c>
      <c r="D18" s="426">
        <f t="shared" ref="D18:N18" si="6">SUM(D16:D17)</f>
        <v>1843.5</v>
      </c>
      <c r="E18" s="426">
        <f t="shared" si="6"/>
        <v>1843.5</v>
      </c>
      <c r="F18" s="426">
        <f t="shared" si="6"/>
        <v>27095.5</v>
      </c>
      <c r="G18" s="426">
        <f t="shared" si="6"/>
        <v>17627.5</v>
      </c>
      <c r="H18" s="426">
        <f t="shared" si="6"/>
        <v>1843.5</v>
      </c>
      <c r="I18" s="426">
        <f t="shared" si="6"/>
        <v>1843.5</v>
      </c>
      <c r="J18" s="426">
        <f t="shared" si="6"/>
        <v>1843.5</v>
      </c>
      <c r="K18" s="426">
        <f t="shared" si="6"/>
        <v>1843.5</v>
      </c>
      <c r="L18" s="426">
        <f t="shared" si="6"/>
        <v>1843.5</v>
      </c>
      <c r="M18" s="426">
        <f t="shared" si="6"/>
        <v>1843.5</v>
      </c>
      <c r="N18" s="426">
        <f t="shared" si="6"/>
        <v>1843.5</v>
      </c>
      <c r="O18" s="427"/>
      <c r="P18" s="428"/>
      <c r="Q18" s="428"/>
      <c r="R18" s="428"/>
      <c r="S18" s="428"/>
      <c r="T18" s="428"/>
      <c r="U18" s="428"/>
      <c r="V18" s="428"/>
      <c r="W18" s="428"/>
      <c r="X18" s="428"/>
      <c r="Y18" s="428"/>
      <c r="Z18" s="428"/>
      <c r="AA18" s="428"/>
      <c r="AB18" s="428"/>
      <c r="AC18" s="428"/>
      <c r="AD18" s="428"/>
      <c r="AE18" s="428"/>
      <c r="AF18" s="428"/>
      <c r="AG18" s="428"/>
      <c r="AH18" s="428"/>
      <c r="AI18" s="428"/>
      <c r="AJ18" s="428"/>
      <c r="AK18" s="428"/>
      <c r="AL18" s="428"/>
      <c r="AM18" s="428"/>
      <c r="AN18" s="428"/>
      <c r="AO18" s="428"/>
      <c r="AP18" s="428"/>
    </row>
    <row r="19" spans="1:42" ht="13.5" customHeight="1" thickBot="1">
      <c r="A19" s="422" t="s">
        <v>406</v>
      </c>
      <c r="B19" s="423">
        <f>SUM(B15,B18)</f>
        <v>2494924</v>
      </c>
      <c r="C19" s="423">
        <f>SUM(C9:C16)</f>
        <v>179712.5</v>
      </c>
      <c r="D19" s="423">
        <f t="shared" ref="D19:N19" si="7">SUM(D9:D17)</f>
        <v>179712.5</v>
      </c>
      <c r="E19" s="423">
        <f t="shared" si="7"/>
        <v>1419496.5</v>
      </c>
      <c r="F19" s="423">
        <f t="shared" si="7"/>
        <v>204964.5</v>
      </c>
      <c r="G19" s="423">
        <f t="shared" si="7"/>
        <v>195496.5</v>
      </c>
      <c r="H19" s="423">
        <f t="shared" si="7"/>
        <v>179712.5</v>
      </c>
      <c r="I19" s="423">
        <f t="shared" si="7"/>
        <v>179712.5</v>
      </c>
      <c r="J19" s="423">
        <f t="shared" si="7"/>
        <v>179712.5</v>
      </c>
      <c r="K19" s="423">
        <f t="shared" si="7"/>
        <v>1219496.5</v>
      </c>
      <c r="L19" s="423">
        <f t="shared" si="7"/>
        <v>179712.5</v>
      </c>
      <c r="M19" s="423">
        <f t="shared" si="7"/>
        <v>179712.5</v>
      </c>
      <c r="N19" s="423">
        <f t="shared" si="7"/>
        <v>629248.5</v>
      </c>
      <c r="O19" s="135">
        <f>SUM(O9:O17)</f>
        <v>2494924</v>
      </c>
    </row>
    <row r="20" spans="1:42" ht="13.5" customHeight="1">
      <c r="A20" s="417" t="s">
        <v>109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35"/>
    </row>
    <row r="21" spans="1:42" ht="13.5" customHeight="1">
      <c r="A21" s="84" t="s">
        <v>126</v>
      </c>
      <c r="B21" s="178">
        <f t="shared" ref="B21:B26" si="8">SUM(C21:N21)</f>
        <v>724579.99999999988</v>
      </c>
      <c r="C21" s="178">
        <f>$O$21/12</f>
        <v>60381.666666666664</v>
      </c>
      <c r="D21" s="178">
        <f t="shared" ref="D21:N21" si="9">$O$21/12</f>
        <v>60381.666666666664</v>
      </c>
      <c r="E21" s="178">
        <f t="shared" si="9"/>
        <v>60381.666666666664</v>
      </c>
      <c r="F21" s="178">
        <f t="shared" si="9"/>
        <v>60381.666666666664</v>
      </c>
      <c r="G21" s="178">
        <f t="shared" si="9"/>
        <v>60381.666666666664</v>
      </c>
      <c r="H21" s="178">
        <f t="shared" si="9"/>
        <v>60381.666666666664</v>
      </c>
      <c r="I21" s="178">
        <f t="shared" si="9"/>
        <v>60381.666666666664</v>
      </c>
      <c r="J21" s="178">
        <f t="shared" si="9"/>
        <v>60381.666666666664</v>
      </c>
      <c r="K21" s="178">
        <f t="shared" si="9"/>
        <v>60381.666666666664</v>
      </c>
      <c r="L21" s="178">
        <f t="shared" si="9"/>
        <v>60381.666666666664</v>
      </c>
      <c r="M21" s="178">
        <f t="shared" si="9"/>
        <v>60381.666666666664</v>
      </c>
      <c r="N21" s="178">
        <f t="shared" si="9"/>
        <v>60381.666666666664</v>
      </c>
      <c r="O21" s="135">
        <v>724580</v>
      </c>
    </row>
    <row r="22" spans="1:42" ht="13.5" customHeight="1">
      <c r="A22" s="85" t="s">
        <v>127</v>
      </c>
      <c r="B22" s="178">
        <f t="shared" si="8"/>
        <v>191944.99999999997</v>
      </c>
      <c r="C22" s="179">
        <f>$O$22/12</f>
        <v>15995.416666666666</v>
      </c>
      <c r="D22" s="179">
        <f t="shared" ref="D22:N22" si="10">$O$22/12</f>
        <v>15995.416666666666</v>
      </c>
      <c r="E22" s="179">
        <f t="shared" si="10"/>
        <v>15995.416666666666</v>
      </c>
      <c r="F22" s="179">
        <f t="shared" si="10"/>
        <v>15995.416666666666</v>
      </c>
      <c r="G22" s="179">
        <f t="shared" si="10"/>
        <v>15995.416666666666</v>
      </c>
      <c r="H22" s="179">
        <f t="shared" si="10"/>
        <v>15995.416666666666</v>
      </c>
      <c r="I22" s="179">
        <f t="shared" si="10"/>
        <v>15995.416666666666</v>
      </c>
      <c r="J22" s="179">
        <f t="shared" si="10"/>
        <v>15995.416666666666</v>
      </c>
      <c r="K22" s="179">
        <f t="shared" si="10"/>
        <v>15995.416666666666</v>
      </c>
      <c r="L22" s="179">
        <f t="shared" si="10"/>
        <v>15995.416666666666</v>
      </c>
      <c r="M22" s="179">
        <f t="shared" si="10"/>
        <v>15995.416666666666</v>
      </c>
      <c r="N22" s="179">
        <f t="shared" si="10"/>
        <v>15995.416666666666</v>
      </c>
      <c r="O22" s="135">
        <v>191945</v>
      </c>
    </row>
    <row r="23" spans="1:42" ht="13.5" customHeight="1">
      <c r="A23" s="85" t="s">
        <v>128</v>
      </c>
      <c r="B23" s="178">
        <f t="shared" si="8"/>
        <v>936913.99999999988</v>
      </c>
      <c r="C23" s="179">
        <f>$O$23/12</f>
        <v>78076.166666666672</v>
      </c>
      <c r="D23" s="179">
        <f t="shared" ref="D23:N23" si="11">$O$23/12</f>
        <v>78076.166666666672</v>
      </c>
      <c r="E23" s="179">
        <f t="shared" si="11"/>
        <v>78076.166666666672</v>
      </c>
      <c r="F23" s="179">
        <f t="shared" si="11"/>
        <v>78076.166666666672</v>
      </c>
      <c r="G23" s="179">
        <f t="shared" si="11"/>
        <v>78076.166666666672</v>
      </c>
      <c r="H23" s="179">
        <f t="shared" si="11"/>
        <v>78076.166666666672</v>
      </c>
      <c r="I23" s="179">
        <f t="shared" si="11"/>
        <v>78076.166666666672</v>
      </c>
      <c r="J23" s="179">
        <f t="shared" si="11"/>
        <v>78076.166666666672</v>
      </c>
      <c r="K23" s="179">
        <f t="shared" si="11"/>
        <v>78076.166666666672</v>
      </c>
      <c r="L23" s="179">
        <f t="shared" si="11"/>
        <v>78076.166666666672</v>
      </c>
      <c r="M23" s="179">
        <f t="shared" si="11"/>
        <v>78076.166666666672</v>
      </c>
      <c r="N23" s="179">
        <f t="shared" si="11"/>
        <v>78076.166666666672</v>
      </c>
      <c r="O23" s="135">
        <v>936914</v>
      </c>
    </row>
    <row r="24" spans="1:42" ht="13.5" customHeight="1">
      <c r="A24" s="85" t="s">
        <v>401</v>
      </c>
      <c r="B24" s="178">
        <f t="shared" si="8"/>
        <v>61636.000000000007</v>
      </c>
      <c r="C24" s="179">
        <f>$O$24/12</f>
        <v>5136.333333333333</v>
      </c>
      <c r="D24" s="179">
        <f t="shared" ref="D24:N24" si="12">$O$24/12</f>
        <v>5136.333333333333</v>
      </c>
      <c r="E24" s="179">
        <f t="shared" si="12"/>
        <v>5136.333333333333</v>
      </c>
      <c r="F24" s="179">
        <f t="shared" si="12"/>
        <v>5136.333333333333</v>
      </c>
      <c r="G24" s="179">
        <f t="shared" si="12"/>
        <v>5136.333333333333</v>
      </c>
      <c r="H24" s="179">
        <f t="shared" si="12"/>
        <v>5136.333333333333</v>
      </c>
      <c r="I24" s="179">
        <f t="shared" si="12"/>
        <v>5136.333333333333</v>
      </c>
      <c r="J24" s="179">
        <f t="shared" si="12"/>
        <v>5136.333333333333</v>
      </c>
      <c r="K24" s="179">
        <f t="shared" si="12"/>
        <v>5136.333333333333</v>
      </c>
      <c r="L24" s="179">
        <f t="shared" si="12"/>
        <v>5136.333333333333</v>
      </c>
      <c r="M24" s="179">
        <f t="shared" si="12"/>
        <v>5136.333333333333</v>
      </c>
      <c r="N24" s="179">
        <f t="shared" si="12"/>
        <v>5136.333333333333</v>
      </c>
      <c r="O24" s="135">
        <v>61636</v>
      </c>
      <c r="Q24" s="128"/>
    </row>
    <row r="25" spans="1:42" ht="13.5" customHeight="1">
      <c r="A25" s="85" t="s">
        <v>402</v>
      </c>
      <c r="B25" s="178">
        <f t="shared" si="8"/>
        <v>258406.00000000003</v>
      </c>
      <c r="C25" s="179">
        <f>$O$25/12</f>
        <v>21533.833333333332</v>
      </c>
      <c r="D25" s="179">
        <f t="shared" ref="D25:N25" si="13">$O$25/12</f>
        <v>21533.833333333332</v>
      </c>
      <c r="E25" s="179">
        <f t="shared" si="13"/>
        <v>21533.833333333332</v>
      </c>
      <c r="F25" s="179">
        <f t="shared" si="13"/>
        <v>21533.833333333332</v>
      </c>
      <c r="G25" s="179">
        <f t="shared" si="13"/>
        <v>21533.833333333332</v>
      </c>
      <c r="H25" s="179">
        <f t="shared" si="13"/>
        <v>21533.833333333332</v>
      </c>
      <c r="I25" s="179">
        <f t="shared" si="13"/>
        <v>21533.833333333332</v>
      </c>
      <c r="J25" s="179">
        <f t="shared" si="13"/>
        <v>21533.833333333332</v>
      </c>
      <c r="K25" s="179">
        <f t="shared" si="13"/>
        <v>21533.833333333332</v>
      </c>
      <c r="L25" s="179">
        <f t="shared" si="13"/>
        <v>21533.833333333332</v>
      </c>
      <c r="M25" s="179">
        <f t="shared" si="13"/>
        <v>21533.833333333332</v>
      </c>
      <c r="N25" s="179">
        <f t="shared" si="13"/>
        <v>21533.833333333332</v>
      </c>
      <c r="O25" s="135">
        <v>258406</v>
      </c>
    </row>
    <row r="26" spans="1:42" ht="13.5" customHeight="1">
      <c r="A26" s="430" t="s">
        <v>403</v>
      </c>
      <c r="B26" s="177">
        <f t="shared" si="8"/>
        <v>0</v>
      </c>
      <c r="C26" s="180">
        <v>0</v>
      </c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35"/>
    </row>
    <row r="27" spans="1:42" ht="13.5" customHeight="1">
      <c r="A27" s="431" t="s">
        <v>404</v>
      </c>
      <c r="B27" s="425">
        <f>SUM(B21:B26)</f>
        <v>2173481</v>
      </c>
      <c r="C27" s="425">
        <f>SUM(C21:C26)</f>
        <v>181123.41666666669</v>
      </c>
      <c r="D27" s="425">
        <f t="shared" ref="D27:N27" si="14">SUM(D21:D26)</f>
        <v>181123.41666666669</v>
      </c>
      <c r="E27" s="425">
        <f t="shared" si="14"/>
        <v>181123.41666666669</v>
      </c>
      <c r="F27" s="425">
        <f t="shared" si="14"/>
        <v>181123.41666666669</v>
      </c>
      <c r="G27" s="425">
        <f t="shared" si="14"/>
        <v>181123.41666666669</v>
      </c>
      <c r="H27" s="425">
        <f t="shared" si="14"/>
        <v>181123.41666666669</v>
      </c>
      <c r="I27" s="425">
        <f t="shared" si="14"/>
        <v>181123.41666666669</v>
      </c>
      <c r="J27" s="425">
        <f t="shared" si="14"/>
        <v>181123.41666666669</v>
      </c>
      <c r="K27" s="425">
        <f t="shared" si="14"/>
        <v>181123.41666666669</v>
      </c>
      <c r="L27" s="425">
        <f t="shared" si="14"/>
        <v>181123.41666666669</v>
      </c>
      <c r="M27" s="425">
        <f t="shared" si="14"/>
        <v>181123.41666666669</v>
      </c>
      <c r="N27" s="432">
        <f t="shared" si="14"/>
        <v>181123.41666666669</v>
      </c>
      <c r="O27" s="135"/>
      <c r="Q27" s="128"/>
    </row>
    <row r="28" spans="1:42" ht="13.5" customHeight="1">
      <c r="A28" s="84" t="s">
        <v>129</v>
      </c>
      <c r="B28" s="178">
        <f>SUM(C28:N28)</f>
        <v>65428</v>
      </c>
      <c r="C28" s="178"/>
      <c r="D28" s="178">
        <v>3780</v>
      </c>
      <c r="E28" s="178"/>
      <c r="F28" s="178"/>
      <c r="G28" s="178">
        <v>5000</v>
      </c>
      <c r="H28" s="178">
        <v>5000</v>
      </c>
      <c r="I28" s="178">
        <v>15000</v>
      </c>
      <c r="J28" s="178">
        <v>3850</v>
      </c>
      <c r="K28" s="178">
        <v>21528</v>
      </c>
      <c r="L28" s="178">
        <v>5000</v>
      </c>
      <c r="M28" s="178">
        <v>5000</v>
      </c>
      <c r="N28" s="178">
        <v>1270</v>
      </c>
      <c r="O28" s="135">
        <v>65428</v>
      </c>
    </row>
    <row r="29" spans="1:42" ht="13.5" customHeight="1">
      <c r="A29" s="85" t="s">
        <v>130</v>
      </c>
      <c r="B29" s="179">
        <f>SUM(C29:N29)</f>
        <v>228466</v>
      </c>
      <c r="C29" s="179">
        <v>5000</v>
      </c>
      <c r="D29" s="179">
        <v>16000</v>
      </c>
      <c r="E29" s="179">
        <v>5000</v>
      </c>
      <c r="F29" s="179">
        <v>50000</v>
      </c>
      <c r="G29" s="179">
        <v>15000</v>
      </c>
      <c r="H29" s="179">
        <v>30000</v>
      </c>
      <c r="I29" s="179">
        <v>30000</v>
      </c>
      <c r="J29" s="179">
        <v>30000</v>
      </c>
      <c r="K29" s="179">
        <v>8000</v>
      </c>
      <c r="L29" s="179">
        <v>23866</v>
      </c>
      <c r="M29" s="179">
        <v>10000</v>
      </c>
      <c r="N29" s="179">
        <v>5600</v>
      </c>
      <c r="O29" s="135">
        <v>228466</v>
      </c>
    </row>
    <row r="30" spans="1:42" ht="13.5" customHeight="1">
      <c r="A30" s="85" t="s">
        <v>131</v>
      </c>
      <c r="B30" s="179">
        <f>SUM(C30:N30)</f>
        <v>27549</v>
      </c>
      <c r="C30" s="179"/>
      <c r="D30" s="179">
        <v>215</v>
      </c>
      <c r="E30" s="179">
        <v>17084</v>
      </c>
      <c r="F30" s="179"/>
      <c r="G30" s="179"/>
      <c r="H30" s="179"/>
      <c r="I30" s="179"/>
      <c r="J30" s="179">
        <v>500</v>
      </c>
      <c r="K30" s="179">
        <v>9750</v>
      </c>
      <c r="L30" s="179"/>
      <c r="M30" s="179"/>
      <c r="N30" s="179"/>
      <c r="O30" s="135">
        <v>27549</v>
      </c>
    </row>
    <row r="31" spans="1:42" ht="13.5" customHeight="1">
      <c r="A31" s="430" t="s">
        <v>146</v>
      </c>
      <c r="B31" s="180">
        <f>SUM(C31:N31)</f>
        <v>0</v>
      </c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35"/>
    </row>
    <row r="32" spans="1:42" ht="12.75" customHeight="1">
      <c r="A32" s="431" t="s">
        <v>132</v>
      </c>
      <c r="B32" s="425">
        <f t="shared" ref="B32:N32" si="15">SUM(B28:B31)</f>
        <v>321443</v>
      </c>
      <c r="C32" s="425">
        <v>46000</v>
      </c>
      <c r="D32" s="425">
        <f t="shared" si="15"/>
        <v>19995</v>
      </c>
      <c r="E32" s="425">
        <f t="shared" si="15"/>
        <v>22084</v>
      </c>
      <c r="F32" s="425">
        <f t="shared" si="15"/>
        <v>50000</v>
      </c>
      <c r="G32" s="425">
        <f t="shared" si="15"/>
        <v>20000</v>
      </c>
      <c r="H32" s="425">
        <f t="shared" si="15"/>
        <v>35000</v>
      </c>
      <c r="I32" s="425">
        <f t="shared" si="15"/>
        <v>45000</v>
      </c>
      <c r="J32" s="425">
        <f t="shared" si="15"/>
        <v>34350</v>
      </c>
      <c r="K32" s="425">
        <f t="shared" si="15"/>
        <v>39278</v>
      </c>
      <c r="L32" s="425">
        <f t="shared" si="15"/>
        <v>28866</v>
      </c>
      <c r="M32" s="425">
        <f t="shared" si="15"/>
        <v>15000</v>
      </c>
      <c r="N32" s="432">
        <f t="shared" si="15"/>
        <v>6870</v>
      </c>
      <c r="O32" s="135"/>
    </row>
    <row r="33" spans="1:15" ht="13.5" customHeight="1" thickBot="1">
      <c r="A33" s="86" t="s">
        <v>407</v>
      </c>
      <c r="B33" s="181">
        <f>SUM(B27,B32)</f>
        <v>2494924</v>
      </c>
      <c r="C33" s="181">
        <f>SUM(C27,C32)</f>
        <v>227123.41666666669</v>
      </c>
      <c r="D33" s="181">
        <f t="shared" ref="D33:N33" si="16">SUM(D27,D32)</f>
        <v>201118.41666666669</v>
      </c>
      <c r="E33" s="181">
        <f t="shared" si="16"/>
        <v>203207.41666666669</v>
      </c>
      <c r="F33" s="181">
        <f t="shared" si="16"/>
        <v>231123.41666666669</v>
      </c>
      <c r="G33" s="181">
        <f t="shared" si="16"/>
        <v>201123.41666666669</v>
      </c>
      <c r="H33" s="181">
        <f t="shared" si="16"/>
        <v>216123.41666666669</v>
      </c>
      <c r="I33" s="181">
        <f t="shared" si="16"/>
        <v>226123.41666666669</v>
      </c>
      <c r="J33" s="181">
        <f t="shared" si="16"/>
        <v>215473.41666666669</v>
      </c>
      <c r="K33" s="181">
        <f t="shared" si="16"/>
        <v>220401.41666666669</v>
      </c>
      <c r="L33" s="181">
        <f t="shared" si="16"/>
        <v>209989.41666666669</v>
      </c>
      <c r="M33" s="181">
        <f t="shared" si="16"/>
        <v>196123.41666666669</v>
      </c>
      <c r="N33" s="181">
        <f t="shared" si="16"/>
        <v>187993.41666666669</v>
      </c>
      <c r="O33" s="135" t="e">
        <f>SUM(O27,O32,#REF!)</f>
        <v>#REF!</v>
      </c>
    </row>
    <row r="35" spans="1:15">
      <c r="B35" s="128"/>
      <c r="O35" s="128">
        <f>SUM(O21:O32)</f>
        <v>2494924</v>
      </c>
    </row>
    <row r="37" spans="1:15">
      <c r="D37" s="128"/>
    </row>
    <row r="38" spans="1:15">
      <c r="D38" s="128"/>
    </row>
    <row r="48" spans="1:15" ht="14.45" customHeight="1"/>
    <row r="49" ht="14.4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4.45" customHeight="1"/>
    <row r="59" ht="13.5" customHeight="1"/>
    <row r="60" ht="13.5" customHeight="1"/>
  </sheetData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26" orientation="landscape" horizontalDpi="300" verticalDpi="300" r:id="rId1"/>
  <headerFooter alignWithMargins="0">
    <oddFooter>&amp;P. oldal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M24"/>
  <sheetViews>
    <sheetView view="pageBreakPreview" zoomScale="85" zoomScaleNormal="100" zoomScaleSheetLayoutView="85" workbookViewId="0">
      <selection activeCell="D15" sqref="D15"/>
    </sheetView>
  </sheetViews>
  <sheetFormatPr defaultRowHeight="15"/>
  <cols>
    <col min="1" max="1" width="9.140625" style="526"/>
    <col min="2" max="2" width="26" style="526" customWidth="1"/>
    <col min="3" max="3" width="9" style="526" customWidth="1"/>
    <col min="4" max="4" width="9.85546875" style="526" customWidth="1"/>
    <col min="5" max="5" width="9.42578125" style="526" customWidth="1"/>
    <col min="6" max="9" width="9.140625" style="526"/>
    <col min="10" max="10" width="8.42578125" style="526" customWidth="1"/>
    <col min="11" max="11" width="8.5703125" style="526" customWidth="1"/>
    <col min="12" max="12" width="8.42578125" style="526" customWidth="1"/>
    <col min="13" max="257" width="9.140625" style="526"/>
    <col min="258" max="258" width="26" style="526" customWidth="1"/>
    <col min="259" max="259" width="9" style="526" customWidth="1"/>
    <col min="260" max="260" width="9.85546875" style="526" customWidth="1"/>
    <col min="261" max="261" width="9.42578125" style="526" customWidth="1"/>
    <col min="262" max="265" width="9.140625" style="526"/>
    <col min="266" max="266" width="8.42578125" style="526" customWidth="1"/>
    <col min="267" max="267" width="8.5703125" style="526" customWidth="1"/>
    <col min="268" max="268" width="8.42578125" style="526" customWidth="1"/>
    <col min="269" max="513" width="9.140625" style="526"/>
    <col min="514" max="514" width="26" style="526" customWidth="1"/>
    <col min="515" max="515" width="9" style="526" customWidth="1"/>
    <col min="516" max="516" width="9.85546875" style="526" customWidth="1"/>
    <col min="517" max="517" width="9.42578125" style="526" customWidth="1"/>
    <col min="518" max="521" width="9.140625" style="526"/>
    <col min="522" max="522" width="8.42578125" style="526" customWidth="1"/>
    <col min="523" max="523" width="8.5703125" style="526" customWidth="1"/>
    <col min="524" max="524" width="8.42578125" style="526" customWidth="1"/>
    <col min="525" max="769" width="9.140625" style="526"/>
    <col min="770" max="770" width="26" style="526" customWidth="1"/>
    <col min="771" max="771" width="9" style="526" customWidth="1"/>
    <col min="772" max="772" width="9.85546875" style="526" customWidth="1"/>
    <col min="773" max="773" width="9.42578125" style="526" customWidth="1"/>
    <col min="774" max="777" width="9.140625" style="526"/>
    <col min="778" max="778" width="8.42578125" style="526" customWidth="1"/>
    <col min="779" max="779" width="8.5703125" style="526" customWidth="1"/>
    <col min="780" max="780" width="8.42578125" style="526" customWidth="1"/>
    <col min="781" max="1025" width="9.140625" style="526"/>
    <col min="1026" max="1026" width="26" style="526" customWidth="1"/>
    <col min="1027" max="1027" width="9" style="526" customWidth="1"/>
    <col min="1028" max="1028" width="9.85546875" style="526" customWidth="1"/>
    <col min="1029" max="1029" width="9.42578125" style="526" customWidth="1"/>
    <col min="1030" max="1033" width="9.140625" style="526"/>
    <col min="1034" max="1034" width="8.42578125" style="526" customWidth="1"/>
    <col min="1035" max="1035" width="8.5703125" style="526" customWidth="1"/>
    <col min="1036" max="1036" width="8.42578125" style="526" customWidth="1"/>
    <col min="1037" max="1281" width="9.140625" style="526"/>
    <col min="1282" max="1282" width="26" style="526" customWidth="1"/>
    <col min="1283" max="1283" width="9" style="526" customWidth="1"/>
    <col min="1284" max="1284" width="9.85546875" style="526" customWidth="1"/>
    <col min="1285" max="1285" width="9.42578125" style="526" customWidth="1"/>
    <col min="1286" max="1289" width="9.140625" style="526"/>
    <col min="1290" max="1290" width="8.42578125" style="526" customWidth="1"/>
    <col min="1291" max="1291" width="8.5703125" style="526" customWidth="1"/>
    <col min="1292" max="1292" width="8.42578125" style="526" customWidth="1"/>
    <col min="1293" max="1537" width="9.140625" style="526"/>
    <col min="1538" max="1538" width="26" style="526" customWidth="1"/>
    <col min="1539" max="1539" width="9" style="526" customWidth="1"/>
    <col min="1540" max="1540" width="9.85546875" style="526" customWidth="1"/>
    <col min="1541" max="1541" width="9.42578125" style="526" customWidth="1"/>
    <col min="1542" max="1545" width="9.140625" style="526"/>
    <col min="1546" max="1546" width="8.42578125" style="526" customWidth="1"/>
    <col min="1547" max="1547" width="8.5703125" style="526" customWidth="1"/>
    <col min="1548" max="1548" width="8.42578125" style="526" customWidth="1"/>
    <col min="1549" max="1793" width="9.140625" style="526"/>
    <col min="1794" max="1794" width="26" style="526" customWidth="1"/>
    <col min="1795" max="1795" width="9" style="526" customWidth="1"/>
    <col min="1796" max="1796" width="9.85546875" style="526" customWidth="1"/>
    <col min="1797" max="1797" width="9.42578125" style="526" customWidth="1"/>
    <col min="1798" max="1801" width="9.140625" style="526"/>
    <col min="1802" max="1802" width="8.42578125" style="526" customWidth="1"/>
    <col min="1803" max="1803" width="8.5703125" style="526" customWidth="1"/>
    <col min="1804" max="1804" width="8.42578125" style="526" customWidth="1"/>
    <col min="1805" max="2049" width="9.140625" style="526"/>
    <col min="2050" max="2050" width="26" style="526" customWidth="1"/>
    <col min="2051" max="2051" width="9" style="526" customWidth="1"/>
    <col min="2052" max="2052" width="9.85546875" style="526" customWidth="1"/>
    <col min="2053" max="2053" width="9.42578125" style="526" customWidth="1"/>
    <col min="2054" max="2057" width="9.140625" style="526"/>
    <col min="2058" max="2058" width="8.42578125" style="526" customWidth="1"/>
    <col min="2059" max="2059" width="8.5703125" style="526" customWidth="1"/>
    <col min="2060" max="2060" width="8.42578125" style="526" customWidth="1"/>
    <col min="2061" max="2305" width="9.140625" style="526"/>
    <col min="2306" max="2306" width="26" style="526" customWidth="1"/>
    <col min="2307" max="2307" width="9" style="526" customWidth="1"/>
    <col min="2308" max="2308" width="9.85546875" style="526" customWidth="1"/>
    <col min="2309" max="2309" width="9.42578125" style="526" customWidth="1"/>
    <col min="2310" max="2313" width="9.140625" style="526"/>
    <col min="2314" max="2314" width="8.42578125" style="526" customWidth="1"/>
    <col min="2315" max="2315" width="8.5703125" style="526" customWidth="1"/>
    <col min="2316" max="2316" width="8.42578125" style="526" customWidth="1"/>
    <col min="2317" max="2561" width="9.140625" style="526"/>
    <col min="2562" max="2562" width="26" style="526" customWidth="1"/>
    <col min="2563" max="2563" width="9" style="526" customWidth="1"/>
    <col min="2564" max="2564" width="9.85546875" style="526" customWidth="1"/>
    <col min="2565" max="2565" width="9.42578125" style="526" customWidth="1"/>
    <col min="2566" max="2569" width="9.140625" style="526"/>
    <col min="2570" max="2570" width="8.42578125" style="526" customWidth="1"/>
    <col min="2571" max="2571" width="8.5703125" style="526" customWidth="1"/>
    <col min="2572" max="2572" width="8.42578125" style="526" customWidth="1"/>
    <col min="2573" max="2817" width="9.140625" style="526"/>
    <col min="2818" max="2818" width="26" style="526" customWidth="1"/>
    <col min="2819" max="2819" width="9" style="526" customWidth="1"/>
    <col min="2820" max="2820" width="9.85546875" style="526" customWidth="1"/>
    <col min="2821" max="2821" width="9.42578125" style="526" customWidth="1"/>
    <col min="2822" max="2825" width="9.140625" style="526"/>
    <col min="2826" max="2826" width="8.42578125" style="526" customWidth="1"/>
    <col min="2827" max="2827" width="8.5703125" style="526" customWidth="1"/>
    <col min="2828" max="2828" width="8.42578125" style="526" customWidth="1"/>
    <col min="2829" max="3073" width="9.140625" style="526"/>
    <col min="3074" max="3074" width="26" style="526" customWidth="1"/>
    <col min="3075" max="3075" width="9" style="526" customWidth="1"/>
    <col min="3076" max="3076" width="9.85546875" style="526" customWidth="1"/>
    <col min="3077" max="3077" width="9.42578125" style="526" customWidth="1"/>
    <col min="3078" max="3081" width="9.140625" style="526"/>
    <col min="3082" max="3082" width="8.42578125" style="526" customWidth="1"/>
    <col min="3083" max="3083" width="8.5703125" style="526" customWidth="1"/>
    <col min="3084" max="3084" width="8.42578125" style="526" customWidth="1"/>
    <col min="3085" max="3329" width="9.140625" style="526"/>
    <col min="3330" max="3330" width="26" style="526" customWidth="1"/>
    <col min="3331" max="3331" width="9" style="526" customWidth="1"/>
    <col min="3332" max="3332" width="9.85546875" style="526" customWidth="1"/>
    <col min="3333" max="3333" width="9.42578125" style="526" customWidth="1"/>
    <col min="3334" max="3337" width="9.140625" style="526"/>
    <col min="3338" max="3338" width="8.42578125" style="526" customWidth="1"/>
    <col min="3339" max="3339" width="8.5703125" style="526" customWidth="1"/>
    <col min="3340" max="3340" width="8.42578125" style="526" customWidth="1"/>
    <col min="3341" max="3585" width="9.140625" style="526"/>
    <col min="3586" max="3586" width="26" style="526" customWidth="1"/>
    <col min="3587" max="3587" width="9" style="526" customWidth="1"/>
    <col min="3588" max="3588" width="9.85546875" style="526" customWidth="1"/>
    <col min="3589" max="3589" width="9.42578125" style="526" customWidth="1"/>
    <col min="3590" max="3593" width="9.140625" style="526"/>
    <col min="3594" max="3594" width="8.42578125" style="526" customWidth="1"/>
    <col min="3595" max="3595" width="8.5703125" style="526" customWidth="1"/>
    <col min="3596" max="3596" width="8.42578125" style="526" customWidth="1"/>
    <col min="3597" max="3841" width="9.140625" style="526"/>
    <col min="3842" max="3842" width="26" style="526" customWidth="1"/>
    <col min="3843" max="3843" width="9" style="526" customWidth="1"/>
    <col min="3844" max="3844" width="9.85546875" style="526" customWidth="1"/>
    <col min="3845" max="3845" width="9.42578125" style="526" customWidth="1"/>
    <col min="3846" max="3849" width="9.140625" style="526"/>
    <col min="3850" max="3850" width="8.42578125" style="526" customWidth="1"/>
    <col min="3851" max="3851" width="8.5703125" style="526" customWidth="1"/>
    <col min="3852" max="3852" width="8.42578125" style="526" customWidth="1"/>
    <col min="3853" max="4097" width="9.140625" style="526"/>
    <col min="4098" max="4098" width="26" style="526" customWidth="1"/>
    <col min="4099" max="4099" width="9" style="526" customWidth="1"/>
    <col min="4100" max="4100" width="9.85546875" style="526" customWidth="1"/>
    <col min="4101" max="4101" width="9.42578125" style="526" customWidth="1"/>
    <col min="4102" max="4105" width="9.140625" style="526"/>
    <col min="4106" max="4106" width="8.42578125" style="526" customWidth="1"/>
    <col min="4107" max="4107" width="8.5703125" style="526" customWidth="1"/>
    <col min="4108" max="4108" width="8.42578125" style="526" customWidth="1"/>
    <col min="4109" max="4353" width="9.140625" style="526"/>
    <col min="4354" max="4354" width="26" style="526" customWidth="1"/>
    <col min="4355" max="4355" width="9" style="526" customWidth="1"/>
    <col min="4356" max="4356" width="9.85546875" style="526" customWidth="1"/>
    <col min="4357" max="4357" width="9.42578125" style="526" customWidth="1"/>
    <col min="4358" max="4361" width="9.140625" style="526"/>
    <col min="4362" max="4362" width="8.42578125" style="526" customWidth="1"/>
    <col min="4363" max="4363" width="8.5703125" style="526" customWidth="1"/>
    <col min="4364" max="4364" width="8.42578125" style="526" customWidth="1"/>
    <col min="4365" max="4609" width="9.140625" style="526"/>
    <col min="4610" max="4610" width="26" style="526" customWidth="1"/>
    <col min="4611" max="4611" width="9" style="526" customWidth="1"/>
    <col min="4612" max="4612" width="9.85546875" style="526" customWidth="1"/>
    <col min="4613" max="4613" width="9.42578125" style="526" customWidth="1"/>
    <col min="4614" max="4617" width="9.140625" style="526"/>
    <col min="4618" max="4618" width="8.42578125" style="526" customWidth="1"/>
    <col min="4619" max="4619" width="8.5703125" style="526" customWidth="1"/>
    <col min="4620" max="4620" width="8.42578125" style="526" customWidth="1"/>
    <col min="4621" max="4865" width="9.140625" style="526"/>
    <col min="4866" max="4866" width="26" style="526" customWidth="1"/>
    <col min="4867" max="4867" width="9" style="526" customWidth="1"/>
    <col min="4868" max="4868" width="9.85546875" style="526" customWidth="1"/>
    <col min="4869" max="4869" width="9.42578125" style="526" customWidth="1"/>
    <col min="4870" max="4873" width="9.140625" style="526"/>
    <col min="4874" max="4874" width="8.42578125" style="526" customWidth="1"/>
    <col min="4875" max="4875" width="8.5703125" style="526" customWidth="1"/>
    <col min="4876" max="4876" width="8.42578125" style="526" customWidth="1"/>
    <col min="4877" max="5121" width="9.140625" style="526"/>
    <col min="5122" max="5122" width="26" style="526" customWidth="1"/>
    <col min="5123" max="5123" width="9" style="526" customWidth="1"/>
    <col min="5124" max="5124" width="9.85546875" style="526" customWidth="1"/>
    <col min="5125" max="5125" width="9.42578125" style="526" customWidth="1"/>
    <col min="5126" max="5129" width="9.140625" style="526"/>
    <col min="5130" max="5130" width="8.42578125" style="526" customWidth="1"/>
    <col min="5131" max="5131" width="8.5703125" style="526" customWidth="1"/>
    <col min="5132" max="5132" width="8.42578125" style="526" customWidth="1"/>
    <col min="5133" max="5377" width="9.140625" style="526"/>
    <col min="5378" max="5378" width="26" style="526" customWidth="1"/>
    <col min="5379" max="5379" width="9" style="526" customWidth="1"/>
    <col min="5380" max="5380" width="9.85546875" style="526" customWidth="1"/>
    <col min="5381" max="5381" width="9.42578125" style="526" customWidth="1"/>
    <col min="5382" max="5385" width="9.140625" style="526"/>
    <col min="5386" max="5386" width="8.42578125" style="526" customWidth="1"/>
    <col min="5387" max="5387" width="8.5703125" style="526" customWidth="1"/>
    <col min="5388" max="5388" width="8.42578125" style="526" customWidth="1"/>
    <col min="5389" max="5633" width="9.140625" style="526"/>
    <col min="5634" max="5634" width="26" style="526" customWidth="1"/>
    <col min="5635" max="5635" width="9" style="526" customWidth="1"/>
    <col min="5636" max="5636" width="9.85546875" style="526" customWidth="1"/>
    <col min="5637" max="5637" width="9.42578125" style="526" customWidth="1"/>
    <col min="5638" max="5641" width="9.140625" style="526"/>
    <col min="5642" max="5642" width="8.42578125" style="526" customWidth="1"/>
    <col min="5643" max="5643" width="8.5703125" style="526" customWidth="1"/>
    <col min="5644" max="5644" width="8.42578125" style="526" customWidth="1"/>
    <col min="5645" max="5889" width="9.140625" style="526"/>
    <col min="5890" max="5890" width="26" style="526" customWidth="1"/>
    <col min="5891" max="5891" width="9" style="526" customWidth="1"/>
    <col min="5892" max="5892" width="9.85546875" style="526" customWidth="1"/>
    <col min="5893" max="5893" width="9.42578125" style="526" customWidth="1"/>
    <col min="5894" max="5897" width="9.140625" style="526"/>
    <col min="5898" max="5898" width="8.42578125" style="526" customWidth="1"/>
    <col min="5899" max="5899" width="8.5703125" style="526" customWidth="1"/>
    <col min="5900" max="5900" width="8.42578125" style="526" customWidth="1"/>
    <col min="5901" max="6145" width="9.140625" style="526"/>
    <col min="6146" max="6146" width="26" style="526" customWidth="1"/>
    <col min="6147" max="6147" width="9" style="526" customWidth="1"/>
    <col min="6148" max="6148" width="9.85546875" style="526" customWidth="1"/>
    <col min="6149" max="6149" width="9.42578125" style="526" customWidth="1"/>
    <col min="6150" max="6153" width="9.140625" style="526"/>
    <col min="6154" max="6154" width="8.42578125" style="526" customWidth="1"/>
    <col min="6155" max="6155" width="8.5703125" style="526" customWidth="1"/>
    <col min="6156" max="6156" width="8.42578125" style="526" customWidth="1"/>
    <col min="6157" max="6401" width="9.140625" style="526"/>
    <col min="6402" max="6402" width="26" style="526" customWidth="1"/>
    <col min="6403" max="6403" width="9" style="526" customWidth="1"/>
    <col min="6404" max="6404" width="9.85546875" style="526" customWidth="1"/>
    <col min="6405" max="6405" width="9.42578125" style="526" customWidth="1"/>
    <col min="6406" max="6409" width="9.140625" style="526"/>
    <col min="6410" max="6410" width="8.42578125" style="526" customWidth="1"/>
    <col min="6411" max="6411" width="8.5703125" style="526" customWidth="1"/>
    <col min="6412" max="6412" width="8.42578125" style="526" customWidth="1"/>
    <col min="6413" max="6657" width="9.140625" style="526"/>
    <col min="6658" max="6658" width="26" style="526" customWidth="1"/>
    <col min="6659" max="6659" width="9" style="526" customWidth="1"/>
    <col min="6660" max="6660" width="9.85546875" style="526" customWidth="1"/>
    <col min="6661" max="6661" width="9.42578125" style="526" customWidth="1"/>
    <col min="6662" max="6665" width="9.140625" style="526"/>
    <col min="6666" max="6666" width="8.42578125" style="526" customWidth="1"/>
    <col min="6667" max="6667" width="8.5703125" style="526" customWidth="1"/>
    <col min="6668" max="6668" width="8.42578125" style="526" customWidth="1"/>
    <col min="6669" max="6913" width="9.140625" style="526"/>
    <col min="6914" max="6914" width="26" style="526" customWidth="1"/>
    <col min="6915" max="6915" width="9" style="526" customWidth="1"/>
    <col min="6916" max="6916" width="9.85546875" style="526" customWidth="1"/>
    <col min="6917" max="6917" width="9.42578125" style="526" customWidth="1"/>
    <col min="6918" max="6921" width="9.140625" style="526"/>
    <col min="6922" max="6922" width="8.42578125" style="526" customWidth="1"/>
    <col min="6923" max="6923" width="8.5703125" style="526" customWidth="1"/>
    <col min="6924" max="6924" width="8.42578125" style="526" customWidth="1"/>
    <col min="6925" max="7169" width="9.140625" style="526"/>
    <col min="7170" max="7170" width="26" style="526" customWidth="1"/>
    <col min="7171" max="7171" width="9" style="526" customWidth="1"/>
    <col min="7172" max="7172" width="9.85546875" style="526" customWidth="1"/>
    <col min="7173" max="7173" width="9.42578125" style="526" customWidth="1"/>
    <col min="7174" max="7177" width="9.140625" style="526"/>
    <col min="7178" max="7178" width="8.42578125" style="526" customWidth="1"/>
    <col min="7179" max="7179" width="8.5703125" style="526" customWidth="1"/>
    <col min="7180" max="7180" width="8.42578125" style="526" customWidth="1"/>
    <col min="7181" max="7425" width="9.140625" style="526"/>
    <col min="7426" max="7426" width="26" style="526" customWidth="1"/>
    <col min="7427" max="7427" width="9" style="526" customWidth="1"/>
    <col min="7428" max="7428" width="9.85546875" style="526" customWidth="1"/>
    <col min="7429" max="7429" width="9.42578125" style="526" customWidth="1"/>
    <col min="7430" max="7433" width="9.140625" style="526"/>
    <col min="7434" max="7434" width="8.42578125" style="526" customWidth="1"/>
    <col min="7435" max="7435" width="8.5703125" style="526" customWidth="1"/>
    <col min="7436" max="7436" width="8.42578125" style="526" customWidth="1"/>
    <col min="7437" max="7681" width="9.140625" style="526"/>
    <col min="7682" max="7682" width="26" style="526" customWidth="1"/>
    <col min="7683" max="7683" width="9" style="526" customWidth="1"/>
    <col min="7684" max="7684" width="9.85546875" style="526" customWidth="1"/>
    <col min="7685" max="7685" width="9.42578125" style="526" customWidth="1"/>
    <col min="7686" max="7689" width="9.140625" style="526"/>
    <col min="7690" max="7690" width="8.42578125" style="526" customWidth="1"/>
    <col min="7691" max="7691" width="8.5703125" style="526" customWidth="1"/>
    <col min="7692" max="7692" width="8.42578125" style="526" customWidth="1"/>
    <col min="7693" max="7937" width="9.140625" style="526"/>
    <col min="7938" max="7938" width="26" style="526" customWidth="1"/>
    <col min="7939" max="7939" width="9" style="526" customWidth="1"/>
    <col min="7940" max="7940" width="9.85546875" style="526" customWidth="1"/>
    <col min="7941" max="7941" width="9.42578125" style="526" customWidth="1"/>
    <col min="7942" max="7945" width="9.140625" style="526"/>
    <col min="7946" max="7946" width="8.42578125" style="526" customWidth="1"/>
    <col min="7947" max="7947" width="8.5703125" style="526" customWidth="1"/>
    <col min="7948" max="7948" width="8.42578125" style="526" customWidth="1"/>
    <col min="7949" max="8193" width="9.140625" style="526"/>
    <col min="8194" max="8194" width="26" style="526" customWidth="1"/>
    <col min="8195" max="8195" width="9" style="526" customWidth="1"/>
    <col min="8196" max="8196" width="9.85546875" style="526" customWidth="1"/>
    <col min="8197" max="8197" width="9.42578125" style="526" customWidth="1"/>
    <col min="8198" max="8201" width="9.140625" style="526"/>
    <col min="8202" max="8202" width="8.42578125" style="526" customWidth="1"/>
    <col min="8203" max="8203" width="8.5703125" style="526" customWidth="1"/>
    <col min="8204" max="8204" width="8.42578125" style="526" customWidth="1"/>
    <col min="8205" max="8449" width="9.140625" style="526"/>
    <col min="8450" max="8450" width="26" style="526" customWidth="1"/>
    <col min="8451" max="8451" width="9" style="526" customWidth="1"/>
    <col min="8452" max="8452" width="9.85546875" style="526" customWidth="1"/>
    <col min="8453" max="8453" width="9.42578125" style="526" customWidth="1"/>
    <col min="8454" max="8457" width="9.140625" style="526"/>
    <col min="8458" max="8458" width="8.42578125" style="526" customWidth="1"/>
    <col min="8459" max="8459" width="8.5703125" style="526" customWidth="1"/>
    <col min="8460" max="8460" width="8.42578125" style="526" customWidth="1"/>
    <col min="8461" max="8705" width="9.140625" style="526"/>
    <col min="8706" max="8706" width="26" style="526" customWidth="1"/>
    <col min="8707" max="8707" width="9" style="526" customWidth="1"/>
    <col min="8708" max="8708" width="9.85546875" style="526" customWidth="1"/>
    <col min="8709" max="8709" width="9.42578125" style="526" customWidth="1"/>
    <col min="8710" max="8713" width="9.140625" style="526"/>
    <col min="8714" max="8714" width="8.42578125" style="526" customWidth="1"/>
    <col min="8715" max="8715" width="8.5703125" style="526" customWidth="1"/>
    <col min="8716" max="8716" width="8.42578125" style="526" customWidth="1"/>
    <col min="8717" max="8961" width="9.140625" style="526"/>
    <col min="8962" max="8962" width="26" style="526" customWidth="1"/>
    <col min="8963" max="8963" width="9" style="526" customWidth="1"/>
    <col min="8964" max="8964" width="9.85546875" style="526" customWidth="1"/>
    <col min="8965" max="8965" width="9.42578125" style="526" customWidth="1"/>
    <col min="8966" max="8969" width="9.140625" style="526"/>
    <col min="8970" max="8970" width="8.42578125" style="526" customWidth="1"/>
    <col min="8971" max="8971" width="8.5703125" style="526" customWidth="1"/>
    <col min="8972" max="8972" width="8.42578125" style="526" customWidth="1"/>
    <col min="8973" max="9217" width="9.140625" style="526"/>
    <col min="9218" max="9218" width="26" style="526" customWidth="1"/>
    <col min="9219" max="9219" width="9" style="526" customWidth="1"/>
    <col min="9220" max="9220" width="9.85546875" style="526" customWidth="1"/>
    <col min="9221" max="9221" width="9.42578125" style="526" customWidth="1"/>
    <col min="9222" max="9225" width="9.140625" style="526"/>
    <col min="9226" max="9226" width="8.42578125" style="526" customWidth="1"/>
    <col min="9227" max="9227" width="8.5703125" style="526" customWidth="1"/>
    <col min="9228" max="9228" width="8.42578125" style="526" customWidth="1"/>
    <col min="9229" max="9473" width="9.140625" style="526"/>
    <col min="9474" max="9474" width="26" style="526" customWidth="1"/>
    <col min="9475" max="9475" width="9" style="526" customWidth="1"/>
    <col min="9476" max="9476" width="9.85546875" style="526" customWidth="1"/>
    <col min="9477" max="9477" width="9.42578125" style="526" customWidth="1"/>
    <col min="9478" max="9481" width="9.140625" style="526"/>
    <col min="9482" max="9482" width="8.42578125" style="526" customWidth="1"/>
    <col min="9483" max="9483" width="8.5703125" style="526" customWidth="1"/>
    <col min="9484" max="9484" width="8.42578125" style="526" customWidth="1"/>
    <col min="9485" max="9729" width="9.140625" style="526"/>
    <col min="9730" max="9730" width="26" style="526" customWidth="1"/>
    <col min="9731" max="9731" width="9" style="526" customWidth="1"/>
    <col min="9732" max="9732" width="9.85546875" style="526" customWidth="1"/>
    <col min="9733" max="9733" width="9.42578125" style="526" customWidth="1"/>
    <col min="9734" max="9737" width="9.140625" style="526"/>
    <col min="9738" max="9738" width="8.42578125" style="526" customWidth="1"/>
    <col min="9739" max="9739" width="8.5703125" style="526" customWidth="1"/>
    <col min="9740" max="9740" width="8.42578125" style="526" customWidth="1"/>
    <col min="9741" max="9985" width="9.140625" style="526"/>
    <col min="9986" max="9986" width="26" style="526" customWidth="1"/>
    <col min="9987" max="9987" width="9" style="526" customWidth="1"/>
    <col min="9988" max="9988" width="9.85546875" style="526" customWidth="1"/>
    <col min="9989" max="9989" width="9.42578125" style="526" customWidth="1"/>
    <col min="9990" max="9993" width="9.140625" style="526"/>
    <col min="9994" max="9994" width="8.42578125" style="526" customWidth="1"/>
    <col min="9995" max="9995" width="8.5703125" style="526" customWidth="1"/>
    <col min="9996" max="9996" width="8.42578125" style="526" customWidth="1"/>
    <col min="9997" max="10241" width="9.140625" style="526"/>
    <col min="10242" max="10242" width="26" style="526" customWidth="1"/>
    <col min="10243" max="10243" width="9" style="526" customWidth="1"/>
    <col min="10244" max="10244" width="9.85546875" style="526" customWidth="1"/>
    <col min="10245" max="10245" width="9.42578125" style="526" customWidth="1"/>
    <col min="10246" max="10249" width="9.140625" style="526"/>
    <col min="10250" max="10250" width="8.42578125" style="526" customWidth="1"/>
    <col min="10251" max="10251" width="8.5703125" style="526" customWidth="1"/>
    <col min="10252" max="10252" width="8.42578125" style="526" customWidth="1"/>
    <col min="10253" max="10497" width="9.140625" style="526"/>
    <col min="10498" max="10498" width="26" style="526" customWidth="1"/>
    <col min="10499" max="10499" width="9" style="526" customWidth="1"/>
    <col min="10500" max="10500" width="9.85546875" style="526" customWidth="1"/>
    <col min="10501" max="10501" width="9.42578125" style="526" customWidth="1"/>
    <col min="10502" max="10505" width="9.140625" style="526"/>
    <col min="10506" max="10506" width="8.42578125" style="526" customWidth="1"/>
    <col min="10507" max="10507" width="8.5703125" style="526" customWidth="1"/>
    <col min="10508" max="10508" width="8.42578125" style="526" customWidth="1"/>
    <col min="10509" max="10753" width="9.140625" style="526"/>
    <col min="10754" max="10754" width="26" style="526" customWidth="1"/>
    <col min="10755" max="10755" width="9" style="526" customWidth="1"/>
    <col min="10756" max="10756" width="9.85546875" style="526" customWidth="1"/>
    <col min="10757" max="10757" width="9.42578125" style="526" customWidth="1"/>
    <col min="10758" max="10761" width="9.140625" style="526"/>
    <col min="10762" max="10762" width="8.42578125" style="526" customWidth="1"/>
    <col min="10763" max="10763" width="8.5703125" style="526" customWidth="1"/>
    <col min="10764" max="10764" width="8.42578125" style="526" customWidth="1"/>
    <col min="10765" max="11009" width="9.140625" style="526"/>
    <col min="11010" max="11010" width="26" style="526" customWidth="1"/>
    <col min="11011" max="11011" width="9" style="526" customWidth="1"/>
    <col min="11012" max="11012" width="9.85546875" style="526" customWidth="1"/>
    <col min="11013" max="11013" width="9.42578125" style="526" customWidth="1"/>
    <col min="11014" max="11017" width="9.140625" style="526"/>
    <col min="11018" max="11018" width="8.42578125" style="526" customWidth="1"/>
    <col min="11019" max="11019" width="8.5703125" style="526" customWidth="1"/>
    <col min="11020" max="11020" width="8.42578125" style="526" customWidth="1"/>
    <col min="11021" max="11265" width="9.140625" style="526"/>
    <col min="11266" max="11266" width="26" style="526" customWidth="1"/>
    <col min="11267" max="11267" width="9" style="526" customWidth="1"/>
    <col min="11268" max="11268" width="9.85546875" style="526" customWidth="1"/>
    <col min="11269" max="11269" width="9.42578125" style="526" customWidth="1"/>
    <col min="11270" max="11273" width="9.140625" style="526"/>
    <col min="11274" max="11274" width="8.42578125" style="526" customWidth="1"/>
    <col min="11275" max="11275" width="8.5703125" style="526" customWidth="1"/>
    <col min="11276" max="11276" width="8.42578125" style="526" customWidth="1"/>
    <col min="11277" max="11521" width="9.140625" style="526"/>
    <col min="11522" max="11522" width="26" style="526" customWidth="1"/>
    <col min="11523" max="11523" width="9" style="526" customWidth="1"/>
    <col min="11524" max="11524" width="9.85546875" style="526" customWidth="1"/>
    <col min="11525" max="11525" width="9.42578125" style="526" customWidth="1"/>
    <col min="11526" max="11529" width="9.140625" style="526"/>
    <col min="11530" max="11530" width="8.42578125" style="526" customWidth="1"/>
    <col min="11531" max="11531" width="8.5703125" style="526" customWidth="1"/>
    <col min="11532" max="11532" width="8.42578125" style="526" customWidth="1"/>
    <col min="11533" max="11777" width="9.140625" style="526"/>
    <col min="11778" max="11778" width="26" style="526" customWidth="1"/>
    <col min="11779" max="11779" width="9" style="526" customWidth="1"/>
    <col min="11780" max="11780" width="9.85546875" style="526" customWidth="1"/>
    <col min="11781" max="11781" width="9.42578125" style="526" customWidth="1"/>
    <col min="11782" max="11785" width="9.140625" style="526"/>
    <col min="11786" max="11786" width="8.42578125" style="526" customWidth="1"/>
    <col min="11787" max="11787" width="8.5703125" style="526" customWidth="1"/>
    <col min="11788" max="11788" width="8.42578125" style="526" customWidth="1"/>
    <col min="11789" max="12033" width="9.140625" style="526"/>
    <col min="12034" max="12034" width="26" style="526" customWidth="1"/>
    <col min="12035" max="12035" width="9" style="526" customWidth="1"/>
    <col min="12036" max="12036" width="9.85546875" style="526" customWidth="1"/>
    <col min="12037" max="12037" width="9.42578125" style="526" customWidth="1"/>
    <col min="12038" max="12041" width="9.140625" style="526"/>
    <col min="12042" max="12042" width="8.42578125" style="526" customWidth="1"/>
    <col min="12043" max="12043" width="8.5703125" style="526" customWidth="1"/>
    <col min="12044" max="12044" width="8.42578125" style="526" customWidth="1"/>
    <col min="12045" max="12289" width="9.140625" style="526"/>
    <col min="12290" max="12290" width="26" style="526" customWidth="1"/>
    <col min="12291" max="12291" width="9" style="526" customWidth="1"/>
    <col min="12292" max="12292" width="9.85546875" style="526" customWidth="1"/>
    <col min="12293" max="12293" width="9.42578125" style="526" customWidth="1"/>
    <col min="12294" max="12297" width="9.140625" style="526"/>
    <col min="12298" max="12298" width="8.42578125" style="526" customWidth="1"/>
    <col min="12299" max="12299" width="8.5703125" style="526" customWidth="1"/>
    <col min="12300" max="12300" width="8.42578125" style="526" customWidth="1"/>
    <col min="12301" max="12545" width="9.140625" style="526"/>
    <col min="12546" max="12546" width="26" style="526" customWidth="1"/>
    <col min="12547" max="12547" width="9" style="526" customWidth="1"/>
    <col min="12548" max="12548" width="9.85546875" style="526" customWidth="1"/>
    <col min="12549" max="12549" width="9.42578125" style="526" customWidth="1"/>
    <col min="12550" max="12553" width="9.140625" style="526"/>
    <col min="12554" max="12554" width="8.42578125" style="526" customWidth="1"/>
    <col min="12555" max="12555" width="8.5703125" style="526" customWidth="1"/>
    <col min="12556" max="12556" width="8.42578125" style="526" customWidth="1"/>
    <col min="12557" max="12801" width="9.140625" style="526"/>
    <col min="12802" max="12802" width="26" style="526" customWidth="1"/>
    <col min="12803" max="12803" width="9" style="526" customWidth="1"/>
    <col min="12804" max="12804" width="9.85546875" style="526" customWidth="1"/>
    <col min="12805" max="12805" width="9.42578125" style="526" customWidth="1"/>
    <col min="12806" max="12809" width="9.140625" style="526"/>
    <col min="12810" max="12810" width="8.42578125" style="526" customWidth="1"/>
    <col min="12811" max="12811" width="8.5703125" style="526" customWidth="1"/>
    <col min="12812" max="12812" width="8.42578125" style="526" customWidth="1"/>
    <col min="12813" max="13057" width="9.140625" style="526"/>
    <col min="13058" max="13058" width="26" style="526" customWidth="1"/>
    <col min="13059" max="13059" width="9" style="526" customWidth="1"/>
    <col min="13060" max="13060" width="9.85546875" style="526" customWidth="1"/>
    <col min="13061" max="13061" width="9.42578125" style="526" customWidth="1"/>
    <col min="13062" max="13065" width="9.140625" style="526"/>
    <col min="13066" max="13066" width="8.42578125" style="526" customWidth="1"/>
    <col min="13067" max="13067" width="8.5703125" style="526" customWidth="1"/>
    <col min="13068" max="13068" width="8.42578125" style="526" customWidth="1"/>
    <col min="13069" max="13313" width="9.140625" style="526"/>
    <col min="13314" max="13314" width="26" style="526" customWidth="1"/>
    <col min="13315" max="13315" width="9" style="526" customWidth="1"/>
    <col min="13316" max="13316" width="9.85546875" style="526" customWidth="1"/>
    <col min="13317" max="13317" width="9.42578125" style="526" customWidth="1"/>
    <col min="13318" max="13321" width="9.140625" style="526"/>
    <col min="13322" max="13322" width="8.42578125" style="526" customWidth="1"/>
    <col min="13323" max="13323" width="8.5703125" style="526" customWidth="1"/>
    <col min="13324" max="13324" width="8.42578125" style="526" customWidth="1"/>
    <col min="13325" max="13569" width="9.140625" style="526"/>
    <col min="13570" max="13570" width="26" style="526" customWidth="1"/>
    <col min="13571" max="13571" width="9" style="526" customWidth="1"/>
    <col min="13572" max="13572" width="9.85546875" style="526" customWidth="1"/>
    <col min="13573" max="13573" width="9.42578125" style="526" customWidth="1"/>
    <col min="13574" max="13577" width="9.140625" style="526"/>
    <col min="13578" max="13578" width="8.42578125" style="526" customWidth="1"/>
    <col min="13579" max="13579" width="8.5703125" style="526" customWidth="1"/>
    <col min="13580" max="13580" width="8.42578125" style="526" customWidth="1"/>
    <col min="13581" max="13825" width="9.140625" style="526"/>
    <col min="13826" max="13826" width="26" style="526" customWidth="1"/>
    <col min="13827" max="13827" width="9" style="526" customWidth="1"/>
    <col min="13828" max="13828" width="9.85546875" style="526" customWidth="1"/>
    <col min="13829" max="13829" width="9.42578125" style="526" customWidth="1"/>
    <col min="13830" max="13833" width="9.140625" style="526"/>
    <col min="13834" max="13834" width="8.42578125" style="526" customWidth="1"/>
    <col min="13835" max="13835" width="8.5703125" style="526" customWidth="1"/>
    <col min="13836" max="13836" width="8.42578125" style="526" customWidth="1"/>
    <col min="13837" max="14081" width="9.140625" style="526"/>
    <col min="14082" max="14082" width="26" style="526" customWidth="1"/>
    <col min="14083" max="14083" width="9" style="526" customWidth="1"/>
    <col min="14084" max="14084" width="9.85546875" style="526" customWidth="1"/>
    <col min="14085" max="14085" width="9.42578125" style="526" customWidth="1"/>
    <col min="14086" max="14089" width="9.140625" style="526"/>
    <col min="14090" max="14090" width="8.42578125" style="526" customWidth="1"/>
    <col min="14091" max="14091" width="8.5703125" style="526" customWidth="1"/>
    <col min="14092" max="14092" width="8.42578125" style="526" customWidth="1"/>
    <col min="14093" max="14337" width="9.140625" style="526"/>
    <col min="14338" max="14338" width="26" style="526" customWidth="1"/>
    <col min="14339" max="14339" width="9" style="526" customWidth="1"/>
    <col min="14340" max="14340" width="9.85546875" style="526" customWidth="1"/>
    <col min="14341" max="14341" width="9.42578125" style="526" customWidth="1"/>
    <col min="14342" max="14345" width="9.140625" style="526"/>
    <col min="14346" max="14346" width="8.42578125" style="526" customWidth="1"/>
    <col min="14347" max="14347" width="8.5703125" style="526" customWidth="1"/>
    <col min="14348" max="14348" width="8.42578125" style="526" customWidth="1"/>
    <col min="14349" max="14593" width="9.140625" style="526"/>
    <col min="14594" max="14594" width="26" style="526" customWidth="1"/>
    <col min="14595" max="14595" width="9" style="526" customWidth="1"/>
    <col min="14596" max="14596" width="9.85546875" style="526" customWidth="1"/>
    <col min="14597" max="14597" width="9.42578125" style="526" customWidth="1"/>
    <col min="14598" max="14601" width="9.140625" style="526"/>
    <col min="14602" max="14602" width="8.42578125" style="526" customWidth="1"/>
    <col min="14603" max="14603" width="8.5703125" style="526" customWidth="1"/>
    <col min="14604" max="14604" width="8.42578125" style="526" customWidth="1"/>
    <col min="14605" max="14849" width="9.140625" style="526"/>
    <col min="14850" max="14850" width="26" style="526" customWidth="1"/>
    <col min="14851" max="14851" width="9" style="526" customWidth="1"/>
    <col min="14852" max="14852" width="9.85546875" style="526" customWidth="1"/>
    <col min="14853" max="14853" width="9.42578125" style="526" customWidth="1"/>
    <col min="14854" max="14857" width="9.140625" style="526"/>
    <col min="14858" max="14858" width="8.42578125" style="526" customWidth="1"/>
    <col min="14859" max="14859" width="8.5703125" style="526" customWidth="1"/>
    <col min="14860" max="14860" width="8.42578125" style="526" customWidth="1"/>
    <col min="14861" max="15105" width="9.140625" style="526"/>
    <col min="15106" max="15106" width="26" style="526" customWidth="1"/>
    <col min="15107" max="15107" width="9" style="526" customWidth="1"/>
    <col min="15108" max="15108" width="9.85546875" style="526" customWidth="1"/>
    <col min="15109" max="15109" width="9.42578125" style="526" customWidth="1"/>
    <col min="15110" max="15113" width="9.140625" style="526"/>
    <col min="15114" max="15114" width="8.42578125" style="526" customWidth="1"/>
    <col min="15115" max="15115" width="8.5703125" style="526" customWidth="1"/>
    <col min="15116" max="15116" width="8.42578125" style="526" customWidth="1"/>
    <col min="15117" max="15361" width="9.140625" style="526"/>
    <col min="15362" max="15362" width="26" style="526" customWidth="1"/>
    <col min="15363" max="15363" width="9" style="526" customWidth="1"/>
    <col min="15364" max="15364" width="9.85546875" style="526" customWidth="1"/>
    <col min="15365" max="15365" width="9.42578125" style="526" customWidth="1"/>
    <col min="15366" max="15369" width="9.140625" style="526"/>
    <col min="15370" max="15370" width="8.42578125" style="526" customWidth="1"/>
    <col min="15371" max="15371" width="8.5703125" style="526" customWidth="1"/>
    <col min="15372" max="15372" width="8.42578125" style="526" customWidth="1"/>
    <col min="15373" max="15617" width="9.140625" style="526"/>
    <col min="15618" max="15618" width="26" style="526" customWidth="1"/>
    <col min="15619" max="15619" width="9" style="526" customWidth="1"/>
    <col min="15620" max="15620" width="9.85546875" style="526" customWidth="1"/>
    <col min="15621" max="15621" width="9.42578125" style="526" customWidth="1"/>
    <col min="15622" max="15625" width="9.140625" style="526"/>
    <col min="15626" max="15626" width="8.42578125" style="526" customWidth="1"/>
    <col min="15627" max="15627" width="8.5703125" style="526" customWidth="1"/>
    <col min="15628" max="15628" width="8.42578125" style="526" customWidth="1"/>
    <col min="15629" max="15873" width="9.140625" style="526"/>
    <col min="15874" max="15874" width="26" style="526" customWidth="1"/>
    <col min="15875" max="15875" width="9" style="526" customWidth="1"/>
    <col min="15876" max="15876" width="9.85546875" style="526" customWidth="1"/>
    <col min="15877" max="15877" width="9.42578125" style="526" customWidth="1"/>
    <col min="15878" max="15881" width="9.140625" style="526"/>
    <col min="15882" max="15882" width="8.42578125" style="526" customWidth="1"/>
    <col min="15883" max="15883" width="8.5703125" style="526" customWidth="1"/>
    <col min="15884" max="15884" width="8.42578125" style="526" customWidth="1"/>
    <col min="15885" max="16129" width="9.140625" style="526"/>
    <col min="16130" max="16130" width="26" style="526" customWidth="1"/>
    <col min="16131" max="16131" width="9" style="526" customWidth="1"/>
    <col min="16132" max="16132" width="9.85546875" style="526" customWidth="1"/>
    <col min="16133" max="16133" width="9.42578125" style="526" customWidth="1"/>
    <col min="16134" max="16137" width="9.140625" style="526"/>
    <col min="16138" max="16138" width="8.42578125" style="526" customWidth="1"/>
    <col min="16139" max="16139" width="8.5703125" style="526" customWidth="1"/>
    <col min="16140" max="16140" width="8.42578125" style="526" customWidth="1"/>
    <col min="16141" max="16384" width="9.140625" style="526"/>
  </cols>
  <sheetData>
    <row r="1" spans="1:12" ht="21.75" customHeight="1">
      <c r="A1" s="588" t="s">
        <v>576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</row>
    <row r="2" spans="1:12">
      <c r="L2" s="527"/>
    </row>
    <row r="3" spans="1:12">
      <c r="L3" s="527"/>
    </row>
    <row r="4" spans="1:12" ht="15.75">
      <c r="A4" s="590" t="s">
        <v>553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</row>
    <row r="5" spans="1:12" ht="15.75">
      <c r="A5" s="590" t="s">
        <v>410</v>
      </c>
      <c r="B5" s="592"/>
      <c r="C5" s="592"/>
      <c r="D5" s="592"/>
      <c r="E5" s="592"/>
      <c r="F5" s="592"/>
      <c r="G5" s="592"/>
      <c r="H5" s="592"/>
      <c r="I5" s="592"/>
      <c r="J5" s="592"/>
      <c r="K5" s="592"/>
      <c r="L5" s="592"/>
    </row>
    <row r="6" spans="1:12">
      <c r="L6" s="527"/>
    </row>
    <row r="7" spans="1:12" ht="15.75">
      <c r="A7" s="590" t="s">
        <v>554</v>
      </c>
      <c r="B7" s="591"/>
      <c r="C7" s="591"/>
      <c r="D7" s="591"/>
      <c r="E7" s="591"/>
      <c r="F7" s="591"/>
      <c r="G7" s="591"/>
      <c r="H7" s="591"/>
      <c r="I7" s="591"/>
      <c r="J7" s="591"/>
      <c r="K7" s="591"/>
      <c r="L7" s="591"/>
    </row>
    <row r="8" spans="1:12">
      <c r="L8" s="527" t="s">
        <v>549</v>
      </c>
    </row>
    <row r="9" spans="1:12" ht="36.75" customHeight="1">
      <c r="A9" s="528"/>
      <c r="B9" s="529" t="s">
        <v>5</v>
      </c>
      <c r="C9" s="529">
        <v>2016</v>
      </c>
      <c r="D9" s="529">
        <v>2017</v>
      </c>
      <c r="E9" s="529">
        <v>2018</v>
      </c>
      <c r="F9" s="529">
        <v>2019</v>
      </c>
      <c r="G9" s="529">
        <v>2020</v>
      </c>
      <c r="H9" s="529">
        <v>2021</v>
      </c>
      <c r="I9" s="529">
        <v>2022</v>
      </c>
      <c r="J9" s="529">
        <v>2023</v>
      </c>
      <c r="K9" s="529">
        <v>2024</v>
      </c>
      <c r="L9" s="529">
        <v>2025</v>
      </c>
    </row>
    <row r="10" spans="1:12" ht="46.5" customHeight="1">
      <c r="A10" s="529" t="s">
        <v>8</v>
      </c>
      <c r="B10" s="530" t="s">
        <v>552</v>
      </c>
      <c r="C10" s="531" t="s">
        <v>550</v>
      </c>
      <c r="D10" s="531" t="s">
        <v>550</v>
      </c>
      <c r="E10" s="531" t="s">
        <v>550</v>
      </c>
      <c r="F10" s="531" t="s">
        <v>550</v>
      </c>
      <c r="G10" s="531" t="s">
        <v>550</v>
      </c>
      <c r="H10" s="531" t="s">
        <v>550</v>
      </c>
      <c r="I10" s="531" t="s">
        <v>550</v>
      </c>
      <c r="J10" s="531" t="s">
        <v>550</v>
      </c>
      <c r="K10" s="531" t="s">
        <v>550</v>
      </c>
      <c r="L10" s="531" t="s">
        <v>551</v>
      </c>
    </row>
    <row r="21" spans="8:13" ht="15.75">
      <c r="H21" s="4"/>
      <c r="I21" s="4"/>
      <c r="J21" s="4"/>
    </row>
    <row r="22" spans="8:13" ht="15.75">
      <c r="H22" s="4"/>
      <c r="I22" s="4"/>
      <c r="J22" s="4"/>
    </row>
    <row r="23" spans="8:13" ht="15.75">
      <c r="H23" s="4"/>
      <c r="I23" s="4"/>
      <c r="M23" s="4"/>
    </row>
    <row r="24" spans="8:13" ht="15.75">
      <c r="H24" s="4"/>
      <c r="I24" s="4"/>
      <c r="J24" s="4"/>
    </row>
  </sheetData>
  <mergeCells count="4">
    <mergeCell ref="A1:L1"/>
    <mergeCell ref="A7:L7"/>
    <mergeCell ref="A5:L5"/>
    <mergeCell ref="A4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0"/>
  <sheetViews>
    <sheetView view="pageBreakPreview" zoomScaleNormal="100" workbookViewId="0">
      <selection activeCell="F9" sqref="F9"/>
    </sheetView>
  </sheetViews>
  <sheetFormatPr defaultRowHeight="12.75"/>
  <cols>
    <col min="1" max="1" width="23.140625" customWidth="1"/>
    <col min="2" max="2" width="44.140625" customWidth="1"/>
    <col min="3" max="3" width="13.7109375" customWidth="1"/>
  </cols>
  <sheetData>
    <row r="1" spans="1:8" ht="15.75">
      <c r="A1" s="4" t="s">
        <v>577</v>
      </c>
      <c r="B1" s="5"/>
      <c r="C1" s="5"/>
      <c r="D1" s="5"/>
      <c r="E1" s="5"/>
      <c r="F1" s="5"/>
      <c r="G1" s="5"/>
      <c r="H1" s="5"/>
    </row>
    <row r="2" spans="1:8" ht="15.75">
      <c r="A2" s="4"/>
      <c r="B2" s="5"/>
      <c r="C2" s="5"/>
      <c r="D2" s="5"/>
      <c r="E2" s="5"/>
      <c r="F2" s="5"/>
      <c r="G2" s="5"/>
      <c r="H2" s="5"/>
    </row>
    <row r="3" spans="1:8">
      <c r="A3" s="5"/>
      <c r="B3" s="5"/>
      <c r="C3" s="5"/>
      <c r="D3" s="5"/>
      <c r="E3" s="5"/>
      <c r="F3" s="5"/>
      <c r="G3" s="5"/>
      <c r="H3" s="5"/>
    </row>
    <row r="4" spans="1:8" ht="15.75">
      <c r="A4" s="5"/>
      <c r="B4" s="6" t="s">
        <v>201</v>
      </c>
      <c r="C4" s="5"/>
      <c r="D4" s="5"/>
      <c r="E4" s="5"/>
      <c r="F4" s="5"/>
      <c r="G4" s="5"/>
      <c r="H4" s="5"/>
    </row>
    <row r="5" spans="1:8" ht="15.75">
      <c r="A5" s="5"/>
      <c r="B5" s="6" t="s">
        <v>115</v>
      </c>
      <c r="C5" s="5"/>
      <c r="D5" s="5"/>
      <c r="E5" s="5"/>
      <c r="F5" s="5"/>
      <c r="G5" s="5"/>
      <c r="H5" s="5"/>
    </row>
    <row r="6" spans="1:8" ht="15.75">
      <c r="A6" s="5"/>
      <c r="B6" s="6"/>
      <c r="C6" s="5"/>
      <c r="D6" s="5"/>
      <c r="E6" s="5"/>
      <c r="F6" s="5"/>
      <c r="G6" s="5"/>
      <c r="H6" s="5"/>
    </row>
    <row r="7" spans="1:8">
      <c r="A7" s="5"/>
      <c r="B7" s="5"/>
      <c r="C7" s="5"/>
      <c r="D7" s="5"/>
      <c r="E7" s="5"/>
      <c r="F7" s="5"/>
      <c r="G7" s="5"/>
      <c r="H7" s="5"/>
    </row>
    <row r="8" spans="1:8">
      <c r="A8" s="5"/>
      <c r="B8" s="170" t="s">
        <v>125</v>
      </c>
      <c r="C8" s="5"/>
      <c r="D8" s="5"/>
      <c r="E8" s="5"/>
      <c r="F8" s="5"/>
      <c r="G8" s="5"/>
      <c r="H8" s="5"/>
    </row>
    <row r="9" spans="1:8" ht="15" customHeight="1">
      <c r="A9" s="91" t="s">
        <v>5</v>
      </c>
      <c r="B9" s="93"/>
      <c r="C9" s="92" t="s">
        <v>6</v>
      </c>
      <c r="D9" s="5"/>
      <c r="E9" s="5"/>
      <c r="F9" s="5"/>
      <c r="G9" s="5"/>
      <c r="H9" s="5"/>
    </row>
    <row r="10" spans="1:8" ht="38.25">
      <c r="A10" s="209" t="s">
        <v>158</v>
      </c>
      <c r="B10" s="210" t="s">
        <v>449</v>
      </c>
      <c r="C10" s="237">
        <v>6566</v>
      </c>
      <c r="D10" s="5"/>
      <c r="E10" s="5"/>
      <c r="F10" s="5"/>
      <c r="G10" s="5"/>
      <c r="H10" s="5"/>
    </row>
    <row r="11" spans="1:8" ht="51">
      <c r="A11" s="211" t="s">
        <v>159</v>
      </c>
      <c r="B11" s="212" t="s">
        <v>447</v>
      </c>
      <c r="C11" s="213">
        <v>11536</v>
      </c>
      <c r="D11" s="5"/>
      <c r="E11" s="5"/>
      <c r="F11" s="5"/>
      <c r="G11" s="5"/>
      <c r="H11" s="5"/>
    </row>
    <row r="12" spans="1:8" ht="25.5">
      <c r="A12" s="105" t="s">
        <v>160</v>
      </c>
      <c r="B12" s="105" t="s">
        <v>137</v>
      </c>
      <c r="C12" s="236">
        <v>59922</v>
      </c>
      <c r="D12" s="5"/>
      <c r="E12" s="5"/>
      <c r="F12" s="5"/>
      <c r="G12" s="5"/>
      <c r="H12" s="5"/>
    </row>
    <row r="13" spans="1:8" ht="25.5">
      <c r="A13" s="105" t="s">
        <v>161</v>
      </c>
      <c r="B13" s="105" t="s">
        <v>137</v>
      </c>
      <c r="C13" s="166">
        <v>3745</v>
      </c>
      <c r="D13" s="5"/>
      <c r="E13" s="5"/>
      <c r="F13" s="5"/>
      <c r="G13" s="5"/>
      <c r="H13" s="5"/>
    </row>
    <row r="14" spans="1:8" ht="25.5">
      <c r="A14" s="106" t="s">
        <v>138</v>
      </c>
      <c r="B14" s="106" t="s">
        <v>120</v>
      </c>
      <c r="C14" s="167">
        <v>9558</v>
      </c>
      <c r="D14" s="5"/>
      <c r="E14" s="5"/>
      <c r="F14" s="5"/>
      <c r="G14" s="5"/>
      <c r="H14" s="5"/>
    </row>
    <row r="15" spans="1:8" ht="38.25">
      <c r="A15" s="106" t="s">
        <v>536</v>
      </c>
      <c r="B15" s="106" t="s">
        <v>538</v>
      </c>
      <c r="C15" s="167">
        <v>1624</v>
      </c>
      <c r="D15" s="5"/>
      <c r="E15" s="5"/>
      <c r="F15" s="5"/>
      <c r="G15" s="5"/>
      <c r="H15" s="5"/>
    </row>
    <row r="16" spans="1:8" ht="63.75">
      <c r="A16" s="106" t="s">
        <v>200</v>
      </c>
      <c r="B16" s="106" t="s">
        <v>537</v>
      </c>
      <c r="C16" s="167">
        <v>1063</v>
      </c>
      <c r="D16" s="5"/>
      <c r="E16" s="5"/>
      <c r="F16" s="5"/>
      <c r="G16" s="5"/>
      <c r="H16" s="5"/>
    </row>
    <row r="17" spans="1:8">
      <c r="A17" s="12" t="s">
        <v>121</v>
      </c>
      <c r="B17" s="12"/>
      <c r="C17" s="168">
        <f>SUM(C10:C16)</f>
        <v>94014</v>
      </c>
      <c r="D17" s="5"/>
      <c r="E17" s="5"/>
      <c r="F17" s="5"/>
      <c r="G17" s="5"/>
      <c r="H17" s="5"/>
    </row>
    <row r="18" spans="1:8">
      <c r="A18" s="5"/>
      <c r="B18" s="5"/>
      <c r="C18" s="5"/>
      <c r="D18" s="5"/>
      <c r="E18" s="5"/>
      <c r="F18" s="5"/>
      <c r="G18" s="5"/>
      <c r="H18" s="5"/>
    </row>
    <row r="19" spans="1:8">
      <c r="A19" s="5"/>
      <c r="B19" s="5"/>
      <c r="C19" s="5"/>
      <c r="D19" s="5"/>
      <c r="E19" s="5"/>
      <c r="F19" s="5"/>
      <c r="G19" s="5"/>
      <c r="H19" s="5"/>
    </row>
    <row r="20" spans="1:8">
      <c r="A20" s="5"/>
      <c r="B20" s="5"/>
      <c r="C20" s="5"/>
      <c r="D20" s="5"/>
      <c r="E20" s="5"/>
      <c r="F20" s="5"/>
      <c r="G20" s="5"/>
      <c r="H20" s="5"/>
    </row>
    <row r="21" spans="1:8">
      <c r="A21" s="5"/>
      <c r="B21" s="5"/>
      <c r="C21" s="5"/>
      <c r="D21" s="5"/>
      <c r="E21" s="5"/>
      <c r="F21" s="5"/>
      <c r="G21" s="5"/>
      <c r="H21" s="5"/>
    </row>
    <row r="22" spans="1:8">
      <c r="A22" s="5"/>
      <c r="B22" s="5"/>
      <c r="C22" s="5"/>
      <c r="D22" s="5"/>
      <c r="E22" s="5"/>
      <c r="F22" s="5"/>
      <c r="G22" s="5"/>
      <c r="H22" s="5"/>
    </row>
    <row r="23" spans="1:8">
      <c r="A23" s="5"/>
      <c r="B23" s="5"/>
      <c r="C23" s="5"/>
      <c r="D23" s="5"/>
      <c r="E23" s="5"/>
      <c r="F23" s="5"/>
      <c r="G23" s="5"/>
      <c r="H23" s="5"/>
    </row>
    <row r="24" spans="1:8">
      <c r="A24" s="5"/>
      <c r="B24" s="5"/>
      <c r="C24" s="5"/>
      <c r="D24" s="5"/>
      <c r="E24" s="5"/>
      <c r="F24" s="5"/>
      <c r="G24" s="5"/>
      <c r="H24" s="5"/>
    </row>
    <row r="25" spans="1:8">
      <c r="A25" s="5"/>
      <c r="B25" s="5"/>
      <c r="C25" s="5"/>
      <c r="D25" s="5"/>
      <c r="E25" s="5"/>
      <c r="F25" s="5"/>
      <c r="G25" s="5"/>
      <c r="H25" s="5"/>
    </row>
    <row r="26" spans="1:8">
      <c r="A26" s="5"/>
      <c r="B26" s="5"/>
      <c r="C26" s="5"/>
      <c r="D26" s="5"/>
      <c r="E26" s="5"/>
      <c r="F26" s="5"/>
      <c r="G26" s="5"/>
      <c r="H26" s="5"/>
    </row>
    <row r="27" spans="1:8">
      <c r="A27" s="5"/>
      <c r="B27" s="5"/>
      <c r="C27" s="5"/>
      <c r="D27" s="5"/>
      <c r="E27" s="5"/>
      <c r="F27" s="5"/>
      <c r="G27" s="5"/>
      <c r="H27" s="5"/>
    </row>
    <row r="28" spans="1:8">
      <c r="A28" s="5"/>
      <c r="B28" s="5"/>
      <c r="C28" s="5"/>
      <c r="D28" s="5"/>
      <c r="E28" s="5"/>
      <c r="F28" s="5"/>
      <c r="G28" s="5"/>
      <c r="H28" s="5"/>
    </row>
    <row r="29" spans="1:8">
      <c r="A29" s="5"/>
      <c r="B29" s="5"/>
      <c r="C29" s="5"/>
      <c r="D29" s="5"/>
      <c r="E29" s="5"/>
      <c r="F29" s="5"/>
      <c r="G29" s="5"/>
      <c r="H29" s="5"/>
    </row>
    <row r="30" spans="1:8">
      <c r="A30" s="5"/>
      <c r="B30" s="5"/>
      <c r="C30" s="5"/>
      <c r="D30" s="5"/>
      <c r="E30" s="5"/>
      <c r="F30" s="5"/>
      <c r="G30" s="5"/>
      <c r="H30" s="5"/>
    </row>
    <row r="31" spans="1:8">
      <c r="A31" s="5"/>
      <c r="B31" s="5"/>
      <c r="C31" s="5"/>
      <c r="D31" s="5"/>
      <c r="E31" s="5"/>
      <c r="F31" s="5"/>
      <c r="G31" s="5"/>
      <c r="H31" s="5"/>
    </row>
    <row r="32" spans="1:8">
      <c r="A32" s="5"/>
      <c r="B32" s="5"/>
      <c r="C32" s="5"/>
      <c r="D32" s="5"/>
      <c r="E32" s="5"/>
      <c r="F32" s="5"/>
      <c r="G32" s="5"/>
      <c r="H32" s="5"/>
    </row>
    <row r="33" spans="1:8">
      <c r="A33" s="5"/>
      <c r="B33" s="5"/>
      <c r="C33" s="5"/>
      <c r="D33" s="5"/>
      <c r="E33" s="5"/>
      <c r="F33" s="5"/>
      <c r="G33" s="5"/>
      <c r="H33" s="5"/>
    </row>
    <row r="34" spans="1:8">
      <c r="A34" s="5"/>
      <c r="B34" s="5"/>
      <c r="C34" s="5"/>
      <c r="D34" s="5"/>
      <c r="E34" s="5"/>
      <c r="F34" s="5"/>
      <c r="G34" s="5"/>
      <c r="H34" s="5"/>
    </row>
    <row r="35" spans="1:8">
      <c r="A35" s="5"/>
      <c r="B35" s="5"/>
      <c r="C35" s="5"/>
      <c r="D35" s="5"/>
      <c r="E35" s="5"/>
      <c r="F35" s="5"/>
      <c r="G35" s="5"/>
      <c r="H35" s="5"/>
    </row>
    <row r="36" spans="1:8">
      <c r="A36" s="5"/>
      <c r="B36" s="5"/>
      <c r="C36" s="5"/>
      <c r="D36" s="5"/>
      <c r="E36" s="5"/>
      <c r="F36" s="5"/>
      <c r="G36" s="5"/>
      <c r="H36" s="5"/>
    </row>
    <row r="37" spans="1:8">
      <c r="A37" s="5"/>
      <c r="B37" s="5"/>
      <c r="C37" s="5"/>
      <c r="D37" s="5"/>
      <c r="E37" s="5"/>
      <c r="F37" s="5"/>
      <c r="G37" s="5"/>
      <c r="H37" s="5"/>
    </row>
    <row r="38" spans="1:8">
      <c r="A38" s="5"/>
      <c r="B38" s="5"/>
      <c r="C38" s="5"/>
      <c r="D38" s="5"/>
      <c r="E38" s="5"/>
      <c r="F38" s="5"/>
      <c r="G38" s="5"/>
      <c r="H38" s="5"/>
    </row>
    <row r="39" spans="1:8">
      <c r="A39" s="5"/>
      <c r="B39" s="5"/>
      <c r="C39" s="5"/>
      <c r="D39" s="5"/>
      <c r="E39" s="5"/>
      <c r="F39" s="5"/>
      <c r="G39" s="5"/>
      <c r="H39" s="5"/>
    </row>
    <row r="40" spans="1:8">
      <c r="A40" s="5"/>
      <c r="B40" s="5"/>
      <c r="C40" s="5"/>
      <c r="D40" s="5"/>
      <c r="E40" s="5"/>
      <c r="F40" s="5"/>
      <c r="G40" s="5"/>
      <c r="H40" s="5"/>
    </row>
    <row r="41" spans="1:8">
      <c r="A41" s="5"/>
      <c r="B41" s="5"/>
      <c r="C41" s="5"/>
      <c r="D41" s="5"/>
      <c r="E41" s="5"/>
      <c r="F41" s="5"/>
      <c r="G41" s="5"/>
      <c r="H41" s="5"/>
    </row>
    <row r="42" spans="1:8">
      <c r="A42" s="5"/>
      <c r="B42" s="5"/>
      <c r="C42" s="5"/>
      <c r="D42" s="5"/>
      <c r="E42" s="5"/>
      <c r="F42" s="5"/>
      <c r="G42" s="5"/>
      <c r="H42" s="5"/>
    </row>
    <row r="43" spans="1:8">
      <c r="A43" s="5"/>
      <c r="B43" s="5"/>
      <c r="C43" s="5"/>
      <c r="D43" s="5"/>
      <c r="E43" s="5"/>
      <c r="F43" s="5"/>
      <c r="G43" s="5"/>
      <c r="H43" s="5"/>
    </row>
    <row r="44" spans="1:8">
      <c r="A44" s="5"/>
      <c r="B44" s="5"/>
      <c r="C44" s="5"/>
      <c r="D44" s="5"/>
      <c r="E44" s="5"/>
      <c r="F44" s="5"/>
      <c r="G44" s="5"/>
      <c r="H44" s="5"/>
    </row>
    <row r="45" spans="1:8">
      <c r="A45" s="5"/>
      <c r="B45" s="5"/>
      <c r="C45" s="5"/>
      <c r="D45" s="5"/>
      <c r="E45" s="5"/>
      <c r="F45" s="5"/>
      <c r="G45" s="5"/>
      <c r="H45" s="5"/>
    </row>
    <row r="46" spans="1:8">
      <c r="A46" s="5"/>
      <c r="B46" s="5"/>
      <c r="C46" s="5"/>
      <c r="D46" s="5"/>
      <c r="E46" s="5"/>
      <c r="F46" s="5"/>
      <c r="G46" s="5"/>
      <c r="H46" s="5"/>
    </row>
    <row r="47" spans="1:8">
      <c r="A47" s="5"/>
      <c r="B47" s="5"/>
      <c r="C47" s="5"/>
      <c r="D47" s="5"/>
      <c r="E47" s="5"/>
      <c r="F47" s="5"/>
      <c r="G47" s="5"/>
      <c r="H47" s="5"/>
    </row>
    <row r="48" spans="1:8">
      <c r="A48" s="5"/>
      <c r="B48" s="5"/>
      <c r="C48" s="5"/>
      <c r="D48" s="5"/>
      <c r="E48" s="5"/>
      <c r="F48" s="5"/>
      <c r="G48" s="5"/>
      <c r="H48" s="5"/>
    </row>
    <row r="49" spans="1:8">
      <c r="A49" s="5"/>
      <c r="B49" s="5"/>
      <c r="C49" s="5"/>
      <c r="D49" s="5"/>
      <c r="E49" s="5"/>
      <c r="F49" s="5"/>
      <c r="G49" s="5"/>
      <c r="H49" s="5"/>
    </row>
    <row r="50" spans="1:8">
      <c r="A50" s="5"/>
      <c r="B50" s="5"/>
      <c r="C50" s="5"/>
      <c r="D50" s="5"/>
      <c r="E50" s="5"/>
      <c r="F50" s="5"/>
      <c r="G50" s="5"/>
      <c r="H50" s="5"/>
    </row>
    <row r="51" spans="1:8">
      <c r="A51" s="5"/>
      <c r="B51" s="5"/>
      <c r="C51" s="5"/>
      <c r="D51" s="5"/>
      <c r="E51" s="5"/>
      <c r="F51" s="5"/>
      <c r="G51" s="5"/>
      <c r="H51" s="5"/>
    </row>
    <row r="52" spans="1:8">
      <c r="A52" s="5"/>
      <c r="B52" s="5"/>
      <c r="C52" s="5"/>
      <c r="D52" s="5"/>
      <c r="E52" s="5"/>
      <c r="F52" s="5"/>
      <c r="G52" s="5"/>
      <c r="H52" s="5"/>
    </row>
    <row r="53" spans="1:8">
      <c r="A53" s="5"/>
      <c r="B53" s="5"/>
      <c r="C53" s="5"/>
      <c r="D53" s="5"/>
      <c r="E53" s="5"/>
      <c r="F53" s="5"/>
      <c r="G53" s="5"/>
      <c r="H53" s="5"/>
    </row>
    <row r="54" spans="1:8">
      <c r="A54" s="5"/>
      <c r="B54" s="5"/>
      <c r="C54" s="5"/>
      <c r="D54" s="5"/>
      <c r="E54" s="5"/>
      <c r="F54" s="5"/>
      <c r="G54" s="5"/>
      <c r="H54" s="5"/>
    </row>
    <row r="55" spans="1:8">
      <c r="A55" s="5"/>
      <c r="B55" s="5"/>
      <c r="C55" s="5"/>
      <c r="D55" s="5"/>
      <c r="E55" s="5"/>
      <c r="F55" s="5"/>
      <c r="G55" s="5"/>
      <c r="H55" s="5"/>
    </row>
    <row r="56" spans="1:8">
      <c r="A56" s="5"/>
      <c r="B56" s="5"/>
      <c r="C56" s="5"/>
      <c r="D56" s="5"/>
      <c r="E56" s="5"/>
      <c r="F56" s="5"/>
      <c r="G56" s="5"/>
      <c r="H56" s="5"/>
    </row>
    <row r="57" spans="1:8">
      <c r="A57" s="5"/>
      <c r="B57" s="5"/>
      <c r="C57" s="5"/>
      <c r="D57" s="5"/>
      <c r="E57" s="5"/>
      <c r="F57" s="5"/>
      <c r="G57" s="5"/>
      <c r="H57" s="5"/>
    </row>
    <row r="58" spans="1:8">
      <c r="A58" s="5"/>
      <c r="B58" s="5"/>
      <c r="C58" s="5"/>
      <c r="D58" s="5"/>
      <c r="E58" s="5"/>
      <c r="F58" s="5"/>
      <c r="G58" s="5"/>
      <c r="H58" s="5"/>
    </row>
    <row r="59" spans="1:8">
      <c r="A59" s="5"/>
      <c r="B59" s="5"/>
      <c r="C59" s="5"/>
      <c r="D59" s="5"/>
      <c r="E59" s="5"/>
      <c r="F59" s="5"/>
      <c r="G59" s="5"/>
      <c r="H59" s="5"/>
    </row>
    <row r="60" spans="1:8">
      <c r="A60" s="5"/>
      <c r="B60" s="5"/>
      <c r="C60" s="5"/>
      <c r="D60" s="5"/>
      <c r="E60" s="5"/>
      <c r="F60" s="5"/>
      <c r="G60" s="5"/>
      <c r="H60" s="5"/>
    </row>
    <row r="61" spans="1:8">
      <c r="A61" s="5"/>
      <c r="B61" s="5"/>
      <c r="C61" s="5"/>
      <c r="D61" s="5"/>
      <c r="E61" s="5"/>
      <c r="F61" s="5"/>
      <c r="G61" s="5"/>
      <c r="H61" s="5"/>
    </row>
    <row r="62" spans="1:8">
      <c r="A62" s="5"/>
      <c r="B62" s="5"/>
      <c r="C62" s="5"/>
      <c r="D62" s="5"/>
      <c r="E62" s="5"/>
      <c r="F62" s="5"/>
      <c r="G62" s="5"/>
      <c r="H62" s="5"/>
    </row>
    <row r="63" spans="1:8">
      <c r="A63" s="5"/>
      <c r="B63" s="5"/>
      <c r="C63" s="5"/>
      <c r="D63" s="5"/>
      <c r="E63" s="5"/>
      <c r="F63" s="5"/>
      <c r="G63" s="5"/>
      <c r="H63" s="5"/>
    </row>
    <row r="64" spans="1:8">
      <c r="A64" s="5"/>
      <c r="B64" s="5"/>
      <c r="C64" s="5"/>
      <c r="D64" s="5"/>
      <c r="E64" s="5"/>
      <c r="F64" s="5"/>
      <c r="G64" s="5"/>
      <c r="H64" s="5"/>
    </row>
    <row r="65" spans="1:8">
      <c r="A65" s="5"/>
      <c r="B65" s="5"/>
      <c r="C65" s="5"/>
      <c r="D65" s="5"/>
      <c r="E65" s="5"/>
      <c r="F65" s="5"/>
      <c r="G65" s="5"/>
      <c r="H65" s="5"/>
    </row>
    <row r="66" spans="1:8">
      <c r="A66" s="5"/>
      <c r="B66" s="5"/>
      <c r="C66" s="5"/>
      <c r="D66" s="5"/>
      <c r="E66" s="5"/>
      <c r="F66" s="5"/>
      <c r="G66" s="5"/>
      <c r="H66" s="5"/>
    </row>
    <row r="67" spans="1:8">
      <c r="A67" s="5"/>
      <c r="B67" s="5"/>
      <c r="C67" s="5"/>
      <c r="D67" s="5"/>
      <c r="E67" s="5"/>
      <c r="F67" s="5"/>
      <c r="G67" s="5"/>
      <c r="H67" s="5"/>
    </row>
    <row r="68" spans="1:8">
      <c r="A68" s="5"/>
      <c r="B68" s="5"/>
      <c r="C68" s="5"/>
      <c r="D68" s="5"/>
      <c r="E68" s="5"/>
      <c r="F68" s="5"/>
      <c r="G68" s="5"/>
      <c r="H68" s="5"/>
    </row>
    <row r="69" spans="1:8">
      <c r="A69" s="5"/>
      <c r="B69" s="5"/>
      <c r="C69" s="5"/>
      <c r="D69" s="5"/>
      <c r="E69" s="5"/>
      <c r="F69" s="5"/>
      <c r="G69" s="5"/>
      <c r="H69" s="5"/>
    </row>
    <row r="70" spans="1:8">
      <c r="A70" s="5"/>
      <c r="B70" s="5"/>
      <c r="C70" s="5"/>
      <c r="D70" s="5"/>
      <c r="E70" s="5"/>
      <c r="F70" s="5"/>
      <c r="G70" s="5"/>
      <c r="H70" s="5"/>
    </row>
    <row r="71" spans="1:8">
      <c r="A71" s="5"/>
      <c r="B71" s="5"/>
      <c r="C71" s="5"/>
      <c r="D71" s="5"/>
      <c r="E71" s="5"/>
      <c r="F71" s="5"/>
      <c r="G71" s="5"/>
      <c r="H71" s="5"/>
    </row>
    <row r="72" spans="1:8">
      <c r="A72" s="5"/>
      <c r="B72" s="5"/>
      <c r="C72" s="5"/>
      <c r="D72" s="5"/>
      <c r="E72" s="5"/>
      <c r="F72" s="5"/>
      <c r="G72" s="5"/>
      <c r="H72" s="5"/>
    </row>
    <row r="73" spans="1:8">
      <c r="A73" s="5"/>
      <c r="B73" s="5"/>
      <c r="C73" s="5"/>
      <c r="D73" s="5"/>
      <c r="E73" s="5"/>
      <c r="F73" s="5"/>
      <c r="G73" s="5"/>
      <c r="H73" s="5"/>
    </row>
    <row r="74" spans="1:8">
      <c r="A74" s="5"/>
      <c r="B74" s="5"/>
      <c r="C74" s="5"/>
      <c r="D74" s="5"/>
      <c r="E74" s="5"/>
      <c r="F74" s="5"/>
      <c r="G74" s="5"/>
      <c r="H74" s="5"/>
    </row>
    <row r="75" spans="1:8">
      <c r="A75" s="5"/>
      <c r="B75" s="5"/>
      <c r="C75" s="5"/>
      <c r="D75" s="5"/>
      <c r="E75" s="5"/>
      <c r="F75" s="5"/>
      <c r="G75" s="5"/>
      <c r="H75" s="5"/>
    </row>
    <row r="76" spans="1:8">
      <c r="A76" s="5"/>
      <c r="B76" s="5"/>
      <c r="C76" s="5"/>
      <c r="D76" s="5"/>
      <c r="E76" s="5"/>
      <c r="F76" s="5"/>
      <c r="G76" s="5"/>
      <c r="H76" s="5"/>
    </row>
    <row r="77" spans="1:8">
      <c r="A77" s="5"/>
      <c r="B77" s="5"/>
      <c r="C77" s="5"/>
      <c r="D77" s="5"/>
      <c r="E77" s="5"/>
      <c r="F77" s="5"/>
      <c r="G77" s="5"/>
      <c r="H77" s="5"/>
    </row>
    <row r="78" spans="1:8">
      <c r="A78" s="5"/>
      <c r="B78" s="5"/>
      <c r="C78" s="5"/>
      <c r="D78" s="5"/>
      <c r="E78" s="5"/>
      <c r="F78" s="5"/>
      <c r="G78" s="5"/>
      <c r="H78" s="5"/>
    </row>
    <row r="79" spans="1:8">
      <c r="A79" s="5"/>
      <c r="B79" s="5"/>
      <c r="C79" s="5"/>
      <c r="D79" s="5"/>
      <c r="E79" s="5"/>
      <c r="F79" s="5"/>
      <c r="G79" s="5"/>
      <c r="H79" s="5"/>
    </row>
    <row r="80" spans="1:8">
      <c r="A80" s="5"/>
      <c r="B80" s="5"/>
      <c r="C80" s="5"/>
      <c r="D80" s="5"/>
      <c r="E80" s="5"/>
      <c r="F80" s="5"/>
      <c r="G80" s="5"/>
      <c r="H80" s="5"/>
    </row>
  </sheetData>
  <phoneticPr fontId="0" type="noConversion"/>
  <pageMargins left="0.78740157480314965" right="0.78740157480314965" top="0.78740157480314965" bottom="0.78740157480314965" header="0.51181102362204722" footer="0.51181102362204722"/>
  <pageSetup paperSize="9" scale="96" firstPageNumber="36" orientation="portrait" horizontalDpi="300" verticalDpi="300" r:id="rId1"/>
  <headerFooter alignWithMargins="0"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42"/>
  <sheetViews>
    <sheetView view="pageBreakPreview" topLeftCell="A4" zoomScaleNormal="100" workbookViewId="0">
      <selection activeCell="C4" sqref="C4"/>
    </sheetView>
  </sheetViews>
  <sheetFormatPr defaultRowHeight="12.75"/>
  <cols>
    <col min="1" max="1" width="30.7109375" customWidth="1"/>
    <col min="2" max="2" width="10.42578125" customWidth="1"/>
    <col min="3" max="3" width="11.5703125" customWidth="1"/>
    <col min="4" max="4" width="9.42578125" customWidth="1"/>
    <col min="5" max="5" width="11.85546875" customWidth="1"/>
    <col min="6" max="6" width="10.28515625" customWidth="1"/>
    <col min="7" max="7" width="10.85546875" customWidth="1"/>
    <col min="8" max="8" width="9.85546875" customWidth="1"/>
    <col min="9" max="9" width="9" customWidth="1"/>
    <col min="10" max="10" width="10.7109375" customWidth="1"/>
    <col min="11" max="11" width="10.28515625" customWidth="1"/>
    <col min="12" max="12" width="9" customWidth="1"/>
    <col min="13" max="13" width="10.5703125" customWidth="1"/>
    <col min="14" max="14" width="10" customWidth="1"/>
  </cols>
  <sheetData>
    <row r="1" spans="1:14" ht="15.75">
      <c r="A1" s="29" t="s">
        <v>559</v>
      </c>
      <c r="B1" s="29"/>
      <c r="C1" s="29"/>
      <c r="D1" s="29"/>
      <c r="E1" s="29"/>
      <c r="F1" s="38"/>
      <c r="G1" s="38"/>
      <c r="H1" s="38"/>
      <c r="I1" s="38"/>
      <c r="J1" s="41"/>
      <c r="K1" s="41"/>
      <c r="L1" s="41"/>
      <c r="M1" s="41"/>
      <c r="N1" s="41"/>
    </row>
    <row r="2" spans="1:14" ht="15.75">
      <c r="A2" s="29"/>
      <c r="B2" s="29"/>
      <c r="C2" s="29"/>
      <c r="D2" s="29"/>
      <c r="E2" s="29"/>
      <c r="F2" s="38"/>
      <c r="G2" s="38"/>
      <c r="H2" s="38"/>
      <c r="I2" s="38"/>
      <c r="J2" s="41"/>
      <c r="K2" s="41"/>
      <c r="L2" s="41"/>
      <c r="M2" s="41"/>
      <c r="N2" s="41"/>
    </row>
    <row r="3" spans="1:14" ht="15.75">
      <c r="A3" s="39"/>
      <c r="B3" s="39"/>
      <c r="C3" s="39"/>
      <c r="D3" s="39"/>
      <c r="E3" s="39"/>
      <c r="F3" s="37"/>
      <c r="G3" s="37"/>
      <c r="H3" s="37"/>
      <c r="I3" s="37"/>
      <c r="J3" s="37"/>
      <c r="K3" s="37"/>
      <c r="L3" s="37"/>
      <c r="M3" s="37"/>
      <c r="N3" s="37"/>
    </row>
    <row r="4" spans="1:14" ht="15.75">
      <c r="A4" s="39"/>
      <c r="B4" s="39"/>
      <c r="C4" s="39"/>
      <c r="D4" s="39"/>
      <c r="E4" s="39"/>
      <c r="F4" s="39" t="s">
        <v>26</v>
      </c>
      <c r="G4" s="37"/>
      <c r="H4" s="37"/>
      <c r="I4" s="37"/>
      <c r="J4" s="37"/>
      <c r="K4" s="37"/>
      <c r="L4" s="37"/>
      <c r="M4" s="37"/>
      <c r="N4" s="37"/>
    </row>
    <row r="5" spans="1:14" ht="15.75">
      <c r="A5" s="39"/>
      <c r="B5" s="39"/>
      <c r="C5" s="39"/>
      <c r="D5" s="39"/>
      <c r="E5" s="39"/>
      <c r="F5" s="39" t="s">
        <v>408</v>
      </c>
      <c r="G5" s="37"/>
      <c r="H5" s="37"/>
      <c r="I5" s="37"/>
      <c r="J5" s="37"/>
      <c r="K5" s="37"/>
      <c r="L5" s="37"/>
      <c r="M5" s="37"/>
      <c r="N5" s="37"/>
    </row>
    <row r="6" spans="1:14" ht="15.75">
      <c r="A6" s="29"/>
      <c r="B6" s="29"/>
      <c r="C6" s="29"/>
      <c r="D6" s="39"/>
      <c r="E6" s="39"/>
      <c r="F6" s="39" t="s">
        <v>27</v>
      </c>
      <c r="G6" s="28"/>
      <c r="H6" s="28"/>
      <c r="I6" s="28"/>
      <c r="J6" s="28"/>
      <c r="K6" s="28"/>
      <c r="L6" s="28"/>
      <c r="M6" s="28"/>
      <c r="N6" s="28"/>
    </row>
    <row r="7" spans="1:14" ht="15.75">
      <c r="A7" s="29"/>
      <c r="B7" s="29"/>
      <c r="C7" s="29"/>
      <c r="D7" s="39"/>
      <c r="E7" s="39"/>
      <c r="F7" s="28"/>
      <c r="G7" s="28"/>
      <c r="H7" s="28"/>
      <c r="I7" s="28"/>
      <c r="J7" s="28"/>
      <c r="K7" s="28"/>
      <c r="L7" s="28"/>
      <c r="M7" s="28"/>
      <c r="N7" s="28"/>
    </row>
    <row r="8" spans="1:14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>
      <c r="A9" s="28"/>
      <c r="B9" s="5"/>
      <c r="C9" s="5"/>
      <c r="D9" s="5"/>
      <c r="E9" s="5"/>
      <c r="F9" s="42"/>
      <c r="G9" s="42"/>
      <c r="H9" s="42"/>
      <c r="I9" s="42"/>
      <c r="J9" s="42"/>
      <c r="K9" s="42"/>
      <c r="L9" s="41"/>
      <c r="M9" s="42" t="s">
        <v>28</v>
      </c>
      <c r="N9" s="41"/>
    </row>
    <row r="10" spans="1:14">
      <c r="A10" s="7" t="s">
        <v>29</v>
      </c>
      <c r="B10" s="7" t="s">
        <v>30</v>
      </c>
      <c r="C10" s="534" t="s">
        <v>289</v>
      </c>
      <c r="D10" s="534" t="s">
        <v>284</v>
      </c>
      <c r="E10" s="534" t="s">
        <v>285</v>
      </c>
      <c r="F10" s="534" t="s">
        <v>205</v>
      </c>
      <c r="G10" s="534" t="s">
        <v>255</v>
      </c>
      <c r="H10" s="534" t="s">
        <v>257</v>
      </c>
      <c r="I10" s="539" t="s">
        <v>286</v>
      </c>
      <c r="J10" s="540"/>
      <c r="K10" s="539" t="s">
        <v>287</v>
      </c>
      <c r="L10" s="540"/>
      <c r="M10" s="534" t="s">
        <v>288</v>
      </c>
      <c r="N10" s="534" t="s">
        <v>114</v>
      </c>
    </row>
    <row r="11" spans="1:14">
      <c r="A11" s="19" t="s">
        <v>31</v>
      </c>
      <c r="B11" s="19" t="s">
        <v>32</v>
      </c>
      <c r="C11" s="535"/>
      <c r="D11" s="535"/>
      <c r="E11" s="535"/>
      <c r="F11" s="535"/>
      <c r="G11" s="535"/>
      <c r="H11" s="535"/>
      <c r="I11" s="541"/>
      <c r="J11" s="542"/>
      <c r="K11" s="541"/>
      <c r="L11" s="542"/>
      <c r="M11" s="535"/>
      <c r="N11" s="535"/>
    </row>
    <row r="12" spans="1:14" ht="27.75" customHeight="1">
      <c r="A12" s="8"/>
      <c r="B12" s="8" t="s">
        <v>33</v>
      </c>
      <c r="C12" s="536"/>
      <c r="D12" s="536"/>
      <c r="E12" s="536"/>
      <c r="F12" s="536"/>
      <c r="G12" s="536"/>
      <c r="H12" s="536"/>
      <c r="I12" s="365" t="s">
        <v>231</v>
      </c>
      <c r="J12" s="365" t="s">
        <v>139</v>
      </c>
      <c r="K12" s="365" t="s">
        <v>231</v>
      </c>
      <c r="L12" s="365" t="s">
        <v>139</v>
      </c>
      <c r="M12" s="536"/>
      <c r="N12" s="536"/>
    </row>
    <row r="13" spans="1:14">
      <c r="A13" s="7" t="s">
        <v>8</v>
      </c>
      <c r="B13" s="7" t="s">
        <v>9</v>
      </c>
      <c r="C13" s="7" t="s">
        <v>10</v>
      </c>
      <c r="D13" s="7" t="s">
        <v>11</v>
      </c>
      <c r="E13" s="7" t="s">
        <v>12</v>
      </c>
      <c r="F13" s="9" t="s">
        <v>13</v>
      </c>
      <c r="G13" s="7" t="s">
        <v>14</v>
      </c>
      <c r="H13" s="9" t="s">
        <v>15</v>
      </c>
      <c r="I13" s="537" t="s">
        <v>16</v>
      </c>
      <c r="J13" s="538"/>
      <c r="K13" s="537" t="s">
        <v>17</v>
      </c>
      <c r="L13" s="538"/>
      <c r="M13" s="19">
        <v>11</v>
      </c>
      <c r="N13" s="19">
        <v>12</v>
      </c>
    </row>
    <row r="14" spans="1:14">
      <c r="A14" s="13" t="s">
        <v>151</v>
      </c>
      <c r="B14" s="127"/>
      <c r="C14" s="127"/>
      <c r="D14" s="127"/>
      <c r="E14" s="127"/>
      <c r="F14" s="127"/>
      <c r="G14" s="127"/>
      <c r="H14" s="131"/>
      <c r="I14" s="127"/>
      <c r="J14" s="130"/>
      <c r="K14" s="127"/>
      <c r="L14" s="130"/>
      <c r="M14" s="127"/>
      <c r="N14" s="127"/>
    </row>
    <row r="15" spans="1:14">
      <c r="A15" s="15" t="s">
        <v>34</v>
      </c>
      <c r="B15" s="125">
        <f>SUM(C15:N15)</f>
        <v>2187513</v>
      </c>
      <c r="C15" s="125">
        <f>SUM('4.1'!D96)</f>
        <v>0</v>
      </c>
      <c r="D15" s="125">
        <f>SUM('4.1'!E96)</f>
        <v>501483</v>
      </c>
      <c r="E15" s="125">
        <f>SUM('4.1'!F96)</f>
        <v>0</v>
      </c>
      <c r="F15" s="125">
        <f>SUM('4.1'!G96)</f>
        <v>1364552</v>
      </c>
      <c r="G15" s="125">
        <f>SUM('4.1'!H96)</f>
        <v>113638</v>
      </c>
      <c r="H15" s="125">
        <f>SUM('4.1'!I96)</f>
        <v>21972</v>
      </c>
      <c r="I15" s="125">
        <f>SUM('4.1'!J96)</f>
        <v>144832</v>
      </c>
      <c r="J15" s="125">
        <f>SUM('4.1'!K96)</f>
        <v>0</v>
      </c>
      <c r="K15" s="125">
        <f>SUM('4.1'!L96)</f>
        <v>15784</v>
      </c>
      <c r="L15" s="125">
        <f>SUM('4.1'!M96)</f>
        <v>25252</v>
      </c>
      <c r="M15" s="125">
        <f>SUM('4.1'!N96)</f>
        <v>0</v>
      </c>
      <c r="N15" s="125">
        <f>SUM('4.1'!O96)</f>
        <v>0</v>
      </c>
    </row>
    <row r="16" spans="1:14">
      <c r="A16" s="10" t="s">
        <v>154</v>
      </c>
      <c r="B16" s="127"/>
      <c r="C16" s="127"/>
      <c r="D16" s="127"/>
      <c r="E16" s="127"/>
      <c r="F16" s="131"/>
      <c r="G16" s="127"/>
      <c r="H16" s="131"/>
      <c r="I16" s="127"/>
      <c r="J16" s="130"/>
      <c r="K16" s="127"/>
      <c r="L16" s="130"/>
      <c r="M16" s="127"/>
      <c r="N16" s="127"/>
    </row>
    <row r="17" spans="1:15">
      <c r="A17" s="15" t="s">
        <v>47</v>
      </c>
      <c r="B17" s="125">
        <f>SUM(C17:N17)</f>
        <v>-1177953</v>
      </c>
      <c r="C17" s="125"/>
      <c r="D17" s="125">
        <v>-400807</v>
      </c>
      <c r="E17" s="125"/>
      <c r="F17" s="133">
        <v>-777146</v>
      </c>
      <c r="G17" s="125"/>
      <c r="H17" s="133"/>
      <c r="I17" s="125"/>
      <c r="J17" s="132"/>
      <c r="K17" s="125"/>
      <c r="L17" s="132"/>
      <c r="M17" s="125"/>
      <c r="N17" s="125"/>
    </row>
    <row r="18" spans="1:15" s="191" customFormat="1">
      <c r="A18" s="24" t="s">
        <v>84</v>
      </c>
      <c r="B18" s="138"/>
      <c r="C18" s="138"/>
      <c r="D18" s="138"/>
      <c r="E18" s="138"/>
      <c r="F18" s="192"/>
      <c r="G18" s="138"/>
      <c r="H18" s="192"/>
      <c r="I18" s="138"/>
      <c r="J18" s="140"/>
      <c r="K18" s="138"/>
      <c r="L18" s="140"/>
      <c r="M18" s="138"/>
      <c r="N18" s="138"/>
    </row>
    <row r="19" spans="1:15">
      <c r="A19" s="11" t="s">
        <v>34</v>
      </c>
      <c r="B19" s="125">
        <f>SUM('4.2'!C22)</f>
        <v>237825</v>
      </c>
      <c r="C19" s="125">
        <f>SUM('4.2'!D22)</f>
        <v>235905</v>
      </c>
      <c r="D19" s="125">
        <f>SUM('4.2'!E22)</f>
        <v>0</v>
      </c>
      <c r="E19" s="125">
        <f>SUM('4.2'!F22)</f>
        <v>0</v>
      </c>
      <c r="F19" s="125">
        <f>SUM('4.2'!G22)</f>
        <v>0</v>
      </c>
      <c r="G19" s="125">
        <f>SUM('4.2'!H22)</f>
        <v>1770</v>
      </c>
      <c r="H19" s="125">
        <f>SUM('4.2'!I22)</f>
        <v>150</v>
      </c>
      <c r="I19" s="125">
        <f>SUM('4.2'!J22)</f>
        <v>0</v>
      </c>
      <c r="J19" s="125">
        <f>SUM('4.2'!K22)</f>
        <v>0</v>
      </c>
      <c r="K19" s="125">
        <f>SUM('4.2'!L22)</f>
        <v>0</v>
      </c>
      <c r="L19" s="125">
        <f>SUM('4.2'!M22)</f>
        <v>0</v>
      </c>
      <c r="M19" s="125">
        <f>SUM('4.2'!N22)</f>
        <v>0</v>
      </c>
      <c r="N19" s="125">
        <f>SUM('4.2'!O22)</f>
        <v>0</v>
      </c>
    </row>
    <row r="20" spans="1:15" s="191" customFormat="1">
      <c r="A20" s="13" t="s">
        <v>276</v>
      </c>
      <c r="B20" s="144"/>
      <c r="C20" s="144"/>
      <c r="D20" s="160"/>
      <c r="E20" s="144"/>
      <c r="F20" s="144"/>
      <c r="G20" s="144"/>
      <c r="H20" s="144"/>
      <c r="I20" s="161"/>
      <c r="J20" s="161"/>
      <c r="K20" s="161"/>
      <c r="L20" s="161"/>
      <c r="M20" s="144"/>
      <c r="N20" s="144"/>
    </row>
    <row r="21" spans="1:15">
      <c r="A21" s="15" t="s">
        <v>34</v>
      </c>
      <c r="B21" s="125">
        <f>SUM(C21:N21)</f>
        <v>143553</v>
      </c>
      <c r="C21" s="125">
        <v>125528</v>
      </c>
      <c r="D21" s="125">
        <v>0</v>
      </c>
      <c r="E21" s="125">
        <v>0</v>
      </c>
      <c r="F21" s="125">
        <v>0</v>
      </c>
      <c r="G21" s="125">
        <v>18025</v>
      </c>
      <c r="H21" s="125">
        <v>0</v>
      </c>
      <c r="I21" s="125">
        <v>0</v>
      </c>
      <c r="J21" s="125">
        <v>0</v>
      </c>
      <c r="K21" s="125">
        <v>0</v>
      </c>
      <c r="L21" s="125">
        <v>0</v>
      </c>
      <c r="M21" s="125">
        <v>0</v>
      </c>
      <c r="N21" s="125">
        <v>0</v>
      </c>
    </row>
    <row r="22" spans="1:15">
      <c r="A22" s="13" t="s">
        <v>277</v>
      </c>
      <c r="B22" s="144"/>
      <c r="C22" s="144"/>
      <c r="D22" s="160"/>
      <c r="E22" s="144"/>
      <c r="F22" s="144"/>
      <c r="G22" s="144"/>
      <c r="H22" s="144"/>
      <c r="I22" s="161"/>
      <c r="J22" s="161"/>
      <c r="K22" s="161"/>
      <c r="L22" s="161"/>
      <c r="M22" s="144"/>
      <c r="N22" s="144"/>
    </row>
    <row r="23" spans="1:15">
      <c r="A23" s="15" t="s">
        <v>34</v>
      </c>
      <c r="B23" s="125">
        <f>SUM(C23:N23)</f>
        <v>120402</v>
      </c>
      <c r="C23" s="125">
        <v>104441</v>
      </c>
      <c r="D23" s="125">
        <v>0</v>
      </c>
      <c r="E23" s="125">
        <v>0</v>
      </c>
      <c r="F23" s="125">
        <v>0</v>
      </c>
      <c r="G23" s="125">
        <v>15961</v>
      </c>
      <c r="H23" s="125">
        <v>0</v>
      </c>
      <c r="I23" s="125">
        <v>0</v>
      </c>
      <c r="J23" s="125">
        <v>0</v>
      </c>
      <c r="K23" s="125">
        <v>0</v>
      </c>
      <c r="L23" s="125">
        <v>0</v>
      </c>
      <c r="M23" s="125">
        <v>0</v>
      </c>
      <c r="N23" s="125">
        <v>0</v>
      </c>
    </row>
    <row r="24" spans="1:15">
      <c r="A24" s="13" t="s">
        <v>278</v>
      </c>
      <c r="B24" s="144"/>
      <c r="C24" s="144"/>
      <c r="D24" s="160"/>
      <c r="E24" s="144"/>
      <c r="F24" s="144"/>
      <c r="G24" s="144"/>
      <c r="H24" s="144"/>
      <c r="I24" s="161"/>
      <c r="J24" s="161"/>
      <c r="K24" s="161"/>
      <c r="L24" s="161"/>
      <c r="M24" s="144"/>
      <c r="N24" s="144"/>
    </row>
    <row r="25" spans="1:15">
      <c r="A25" s="15" t="s">
        <v>34</v>
      </c>
      <c r="B25" s="125">
        <f>SUM(C25:N25)</f>
        <v>61529</v>
      </c>
      <c r="C25" s="125">
        <v>54141</v>
      </c>
      <c r="D25" s="125">
        <v>0</v>
      </c>
      <c r="E25" s="125">
        <v>0</v>
      </c>
      <c r="F25" s="125">
        <v>0</v>
      </c>
      <c r="G25" s="125">
        <v>7388</v>
      </c>
      <c r="H25" s="125">
        <v>0</v>
      </c>
      <c r="I25" s="125">
        <v>0</v>
      </c>
      <c r="J25" s="125">
        <v>0</v>
      </c>
      <c r="K25" s="125">
        <v>0</v>
      </c>
      <c r="L25" s="125">
        <v>0</v>
      </c>
      <c r="M25" s="125">
        <v>0</v>
      </c>
      <c r="N25" s="125">
        <v>0</v>
      </c>
    </row>
    <row r="26" spans="1:15">
      <c r="A26" s="13" t="s">
        <v>295</v>
      </c>
      <c r="B26" s="127"/>
      <c r="C26" s="127"/>
      <c r="D26" s="127"/>
      <c r="E26" s="127"/>
      <c r="F26" s="131"/>
      <c r="G26" s="127"/>
      <c r="H26" s="131"/>
      <c r="I26" s="127"/>
      <c r="J26" s="130"/>
      <c r="K26" s="127"/>
      <c r="L26" s="130"/>
      <c r="M26" s="127"/>
      <c r="N26" s="127"/>
    </row>
    <row r="27" spans="1:15">
      <c r="A27" s="15" t="s">
        <v>34</v>
      </c>
      <c r="B27" s="125">
        <f>SUM(C27:N27)</f>
        <v>28009</v>
      </c>
      <c r="C27" s="125">
        <v>27309</v>
      </c>
      <c r="D27" s="125">
        <v>0</v>
      </c>
      <c r="E27" s="125">
        <v>0</v>
      </c>
      <c r="F27" s="125">
        <v>0</v>
      </c>
      <c r="G27" s="125">
        <v>700</v>
      </c>
      <c r="H27" s="125">
        <v>0</v>
      </c>
      <c r="I27" s="125">
        <v>0</v>
      </c>
      <c r="J27" s="125">
        <v>0</v>
      </c>
      <c r="K27" s="125">
        <v>0</v>
      </c>
      <c r="L27" s="125">
        <v>0</v>
      </c>
      <c r="M27" s="125">
        <v>0</v>
      </c>
      <c r="N27" s="125">
        <v>0</v>
      </c>
      <c r="O27" s="28"/>
    </row>
    <row r="28" spans="1:15">
      <c r="A28" s="24" t="s">
        <v>279</v>
      </c>
      <c r="B28" s="144"/>
      <c r="C28" s="144"/>
      <c r="D28" s="144"/>
      <c r="E28" s="138"/>
      <c r="F28" s="144"/>
      <c r="G28" s="138"/>
      <c r="H28" s="144"/>
      <c r="I28" s="140"/>
      <c r="J28" s="140"/>
      <c r="K28" s="140"/>
      <c r="L28" s="140"/>
      <c r="M28" s="138"/>
      <c r="N28" s="138"/>
    </row>
    <row r="29" spans="1:15" s="193" customFormat="1">
      <c r="A29" s="15" t="s">
        <v>37</v>
      </c>
      <c r="B29" s="125">
        <f>SUM(C29:N29)</f>
        <v>165361</v>
      </c>
      <c r="C29" s="125">
        <v>75736</v>
      </c>
      <c r="D29" s="125">
        <v>0</v>
      </c>
      <c r="E29" s="125">
        <v>0</v>
      </c>
      <c r="F29" s="125">
        <v>0</v>
      </c>
      <c r="G29" s="125">
        <v>89625</v>
      </c>
      <c r="H29" s="125">
        <v>0</v>
      </c>
      <c r="I29" s="125">
        <v>0</v>
      </c>
      <c r="J29" s="125">
        <v>0</v>
      </c>
      <c r="K29" s="125">
        <v>0</v>
      </c>
      <c r="L29" s="125">
        <v>0</v>
      </c>
      <c r="M29" s="125">
        <v>0</v>
      </c>
      <c r="N29" s="125">
        <v>0</v>
      </c>
    </row>
    <row r="30" spans="1:15">
      <c r="A30" s="13" t="s">
        <v>280</v>
      </c>
      <c r="B30" s="138"/>
      <c r="C30" s="144"/>
      <c r="D30" s="162"/>
      <c r="E30" s="144"/>
      <c r="F30" s="144"/>
      <c r="G30" s="144"/>
      <c r="H30" s="144"/>
      <c r="I30" s="161"/>
      <c r="J30" s="161"/>
      <c r="K30" s="161"/>
      <c r="L30" s="161"/>
      <c r="M30" s="144"/>
      <c r="N30" s="144"/>
    </row>
    <row r="31" spans="1:15">
      <c r="A31" s="15" t="s">
        <v>34</v>
      </c>
      <c r="B31" s="125">
        <f>SUM(C31:N31)</f>
        <v>49853</v>
      </c>
      <c r="C31" s="125">
        <v>42777</v>
      </c>
      <c r="D31" s="125">
        <v>0</v>
      </c>
      <c r="E31" s="125">
        <v>0</v>
      </c>
      <c r="F31" s="125">
        <v>0</v>
      </c>
      <c r="G31" s="125">
        <v>7076</v>
      </c>
      <c r="H31" s="125">
        <v>0</v>
      </c>
      <c r="I31" s="125">
        <v>0</v>
      </c>
      <c r="J31" s="125">
        <v>0</v>
      </c>
      <c r="K31" s="125">
        <v>0</v>
      </c>
      <c r="L31" s="125">
        <v>0</v>
      </c>
      <c r="M31" s="125">
        <v>0</v>
      </c>
      <c r="N31" s="125">
        <v>0</v>
      </c>
    </row>
    <row r="32" spans="1:15">
      <c r="A32" s="13" t="s">
        <v>281</v>
      </c>
      <c r="B32" s="138"/>
      <c r="C32" s="144"/>
      <c r="D32" s="162"/>
      <c r="E32" s="144"/>
      <c r="F32" s="144"/>
      <c r="G32" s="144"/>
      <c r="H32" s="144"/>
      <c r="I32" s="161"/>
      <c r="J32" s="161"/>
      <c r="K32" s="161"/>
      <c r="L32" s="161"/>
      <c r="M32" s="144"/>
      <c r="N32" s="144"/>
    </row>
    <row r="33" spans="1:14">
      <c r="A33" s="15" t="s">
        <v>34</v>
      </c>
      <c r="B33" s="125">
        <f>SUM(C33:N33)</f>
        <v>127571</v>
      </c>
      <c r="C33" s="125">
        <v>65608</v>
      </c>
      <c r="D33" s="125">
        <v>0</v>
      </c>
      <c r="E33" s="125">
        <v>0</v>
      </c>
      <c r="F33" s="125">
        <v>0</v>
      </c>
      <c r="G33" s="125">
        <v>56363</v>
      </c>
      <c r="H33" s="125">
        <v>0</v>
      </c>
      <c r="I33" s="125">
        <v>5600</v>
      </c>
      <c r="J33" s="125">
        <v>0</v>
      </c>
      <c r="K33" s="125">
        <v>0</v>
      </c>
      <c r="L33" s="125">
        <v>0</v>
      </c>
      <c r="M33" s="125">
        <v>0</v>
      </c>
      <c r="N33" s="125">
        <v>0</v>
      </c>
    </row>
    <row r="34" spans="1:14">
      <c r="A34" s="13" t="s">
        <v>282</v>
      </c>
      <c r="B34" s="138"/>
      <c r="C34" s="144"/>
      <c r="D34" s="162"/>
      <c r="E34" s="144"/>
      <c r="F34" s="144"/>
      <c r="G34" s="144"/>
      <c r="H34" s="144"/>
      <c r="I34" s="161"/>
      <c r="J34" s="161"/>
      <c r="K34" s="161"/>
      <c r="L34" s="161"/>
      <c r="M34" s="144"/>
      <c r="N34" s="144"/>
    </row>
    <row r="35" spans="1:14">
      <c r="A35" s="15" t="s">
        <v>34</v>
      </c>
      <c r="B35" s="125">
        <f>SUM(C35:N35)</f>
        <v>52652</v>
      </c>
      <c r="C35" s="125">
        <v>47652</v>
      </c>
      <c r="D35" s="125">
        <v>0</v>
      </c>
      <c r="E35" s="125">
        <v>0</v>
      </c>
      <c r="F35" s="125">
        <v>0</v>
      </c>
      <c r="G35" s="125">
        <v>5000</v>
      </c>
      <c r="H35" s="125">
        <v>0</v>
      </c>
      <c r="I35" s="125">
        <v>0</v>
      </c>
      <c r="J35" s="125">
        <v>0</v>
      </c>
      <c r="K35" s="125">
        <v>0</v>
      </c>
      <c r="L35" s="125">
        <v>0</v>
      </c>
      <c r="M35" s="125">
        <v>0</v>
      </c>
      <c r="N35" s="125">
        <v>0</v>
      </c>
    </row>
    <row r="36" spans="1:14">
      <c r="A36" s="13" t="s">
        <v>283</v>
      </c>
      <c r="B36" s="138"/>
      <c r="C36" s="144"/>
      <c r="D36" s="162"/>
      <c r="E36" s="144"/>
      <c r="F36" s="144"/>
      <c r="G36" s="144"/>
      <c r="H36" s="144"/>
      <c r="I36" s="161"/>
      <c r="J36" s="161"/>
      <c r="K36" s="161"/>
      <c r="L36" s="161"/>
      <c r="M36" s="144"/>
      <c r="N36" s="144"/>
    </row>
    <row r="37" spans="1:14">
      <c r="A37" s="15" t="s">
        <v>34</v>
      </c>
      <c r="B37" s="125">
        <f>SUM(C37:N37)</f>
        <v>498609</v>
      </c>
      <c r="C37" s="125">
        <v>398856</v>
      </c>
      <c r="D37" s="125"/>
      <c r="E37" s="125">
        <v>0</v>
      </c>
      <c r="F37" s="125">
        <v>0</v>
      </c>
      <c r="G37" s="125">
        <v>72253</v>
      </c>
      <c r="H37" s="125">
        <v>0</v>
      </c>
      <c r="I37" s="125">
        <v>27500</v>
      </c>
      <c r="J37" s="125">
        <v>0</v>
      </c>
      <c r="K37" s="125">
        <v>0</v>
      </c>
      <c r="L37" s="125">
        <v>0</v>
      </c>
      <c r="M37" s="125">
        <v>0</v>
      </c>
      <c r="N37" s="125">
        <v>0</v>
      </c>
    </row>
    <row r="38" spans="1:14">
      <c r="A38" s="13" t="s">
        <v>121</v>
      </c>
      <c r="B38" s="138"/>
      <c r="C38" s="144"/>
      <c r="D38" s="162"/>
      <c r="E38" s="144"/>
      <c r="F38" s="144"/>
      <c r="G38" s="144"/>
      <c r="H38" s="144"/>
      <c r="I38" s="161"/>
      <c r="J38" s="161"/>
      <c r="K38" s="161"/>
      <c r="L38" s="161"/>
      <c r="M38" s="144"/>
      <c r="N38" s="144"/>
    </row>
    <row r="39" spans="1:14">
      <c r="A39" s="15" t="s">
        <v>34</v>
      </c>
      <c r="B39" s="125">
        <f>SUM(C39:N39)</f>
        <v>2494924</v>
      </c>
      <c r="C39" s="125">
        <f>SUM(C15,C17,C19,C21,C23,C25,C27,C29,C31,C33,C35,C37)</f>
        <v>1177953</v>
      </c>
      <c r="D39" s="125">
        <f t="shared" ref="D39:N39" si="0">SUM(D15,D17,D19,D21,D23,D25,D27,D29,D31,D33,D35,D37)</f>
        <v>100676</v>
      </c>
      <c r="E39" s="125">
        <f t="shared" si="0"/>
        <v>0</v>
      </c>
      <c r="F39" s="125">
        <f t="shared" si="0"/>
        <v>587406</v>
      </c>
      <c r="G39" s="125">
        <f t="shared" si="0"/>
        <v>387799</v>
      </c>
      <c r="H39" s="125">
        <f t="shared" si="0"/>
        <v>22122</v>
      </c>
      <c r="I39" s="125">
        <f t="shared" si="0"/>
        <v>177932</v>
      </c>
      <c r="J39" s="125">
        <f t="shared" si="0"/>
        <v>0</v>
      </c>
      <c r="K39" s="125">
        <f t="shared" si="0"/>
        <v>15784</v>
      </c>
      <c r="L39" s="125">
        <f t="shared" si="0"/>
        <v>25252</v>
      </c>
      <c r="M39" s="125">
        <f t="shared" si="0"/>
        <v>0</v>
      </c>
      <c r="N39" s="125">
        <f t="shared" si="0"/>
        <v>0</v>
      </c>
    </row>
    <row r="42" spans="1:14">
      <c r="C42" s="183"/>
    </row>
  </sheetData>
  <mergeCells count="12">
    <mergeCell ref="M10:M12"/>
    <mergeCell ref="N10:N12"/>
    <mergeCell ref="I13:J13"/>
    <mergeCell ref="K13:L13"/>
    <mergeCell ref="C10:C12"/>
    <mergeCell ref="I10:J11"/>
    <mergeCell ref="D10:D12"/>
    <mergeCell ref="E10:E12"/>
    <mergeCell ref="F10:F12"/>
    <mergeCell ref="G10:G12"/>
    <mergeCell ref="H10:H12"/>
    <mergeCell ref="K10:L1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86" firstPageNumber="3" orientation="landscape" horizontalDpi="300" verticalDpi="300" r:id="rId1"/>
  <headerFooter alignWithMargins="0">
    <oddFooter>&amp;C&amp;P.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X150"/>
  <sheetViews>
    <sheetView view="pageBreakPreview" topLeftCell="A28" zoomScaleNormal="100" workbookViewId="0">
      <pane ySplit="2115" topLeftCell="A88" activePane="bottomLeft"/>
      <selection activeCell="E4" sqref="E4"/>
      <selection pane="bottomLeft" activeCell="C22" sqref="C22"/>
    </sheetView>
  </sheetViews>
  <sheetFormatPr defaultRowHeight="12.75"/>
  <cols>
    <col min="1" max="1" width="42.42578125" customWidth="1"/>
    <col min="2" max="2" width="11.140625" customWidth="1"/>
    <col min="3" max="3" width="10.7109375" style="325" customWidth="1"/>
    <col min="4" max="4" width="11.42578125" customWidth="1"/>
    <col min="5" max="5" width="10.7109375" customWidth="1"/>
    <col min="6" max="6" width="12" customWidth="1"/>
    <col min="7" max="7" width="9.5703125" customWidth="1"/>
    <col min="8" max="8" width="10.7109375" customWidth="1"/>
    <col min="9" max="9" width="11.5703125" customWidth="1"/>
    <col min="10" max="14" width="10.7109375" customWidth="1"/>
    <col min="15" max="15" width="10.28515625" customWidth="1"/>
    <col min="16" max="16" width="9.85546875" bestFit="1" customWidth="1"/>
  </cols>
  <sheetData>
    <row r="1" spans="1:15" ht="15.75">
      <c r="A1" s="4" t="s">
        <v>560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</row>
    <row r="2" spans="1:15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  <c r="O2" s="5"/>
    </row>
    <row r="3" spans="1:15" ht="15.75">
      <c r="A3" s="4"/>
      <c r="B3" s="4"/>
      <c r="C3" s="6"/>
      <c r="D3" s="4"/>
      <c r="E3" s="4"/>
      <c r="F3" s="6"/>
      <c r="G3" s="6"/>
      <c r="H3" s="6" t="s">
        <v>148</v>
      </c>
      <c r="I3" s="5"/>
      <c r="J3" s="5"/>
      <c r="K3" s="5"/>
      <c r="L3" s="5"/>
      <c r="M3" s="5"/>
      <c r="N3" s="5"/>
      <c r="O3" s="5"/>
    </row>
    <row r="4" spans="1:15" ht="15.75">
      <c r="A4" s="4"/>
      <c r="B4" s="4"/>
      <c r="C4" s="6"/>
      <c r="D4" s="4"/>
      <c r="E4" s="4"/>
      <c r="F4" s="6"/>
      <c r="G4" s="6"/>
      <c r="H4" s="433" t="s">
        <v>410</v>
      </c>
      <c r="I4" s="5"/>
      <c r="J4" s="5"/>
      <c r="K4" s="5"/>
      <c r="L4" s="5"/>
      <c r="M4" s="5"/>
      <c r="N4" s="5"/>
      <c r="O4" s="5"/>
    </row>
    <row r="5" spans="1:15" ht="15.75">
      <c r="A5" s="6"/>
      <c r="B5" s="6"/>
      <c r="C5" s="6"/>
      <c r="D5" s="4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  <c r="O5" s="5"/>
    </row>
    <row r="6" spans="1:15">
      <c r="A6" s="5"/>
      <c r="B6" s="5"/>
      <c r="C6" s="322"/>
      <c r="D6" s="5"/>
      <c r="E6" s="5"/>
      <c r="F6" s="5"/>
      <c r="G6" s="5"/>
      <c r="H6" s="5"/>
      <c r="I6" s="5"/>
      <c r="J6" s="5"/>
      <c r="K6" s="5"/>
      <c r="L6" s="5"/>
      <c r="M6" s="5"/>
      <c r="N6" s="543" t="s">
        <v>28</v>
      </c>
      <c r="O6" s="544"/>
    </row>
    <row r="7" spans="1:15" ht="12.75" customHeight="1">
      <c r="A7" s="7" t="s">
        <v>29</v>
      </c>
      <c r="B7" s="7"/>
      <c r="C7" s="7" t="s">
        <v>30</v>
      </c>
      <c r="D7" s="534" t="s">
        <v>289</v>
      </c>
      <c r="E7" s="534" t="s">
        <v>296</v>
      </c>
      <c r="F7" s="534" t="s">
        <v>285</v>
      </c>
      <c r="G7" s="534" t="s">
        <v>205</v>
      </c>
      <c r="H7" s="534" t="s">
        <v>255</v>
      </c>
      <c r="I7" s="534" t="s">
        <v>257</v>
      </c>
      <c r="J7" s="539" t="s">
        <v>286</v>
      </c>
      <c r="K7" s="540"/>
      <c r="L7" s="539" t="s">
        <v>287</v>
      </c>
      <c r="M7" s="540"/>
      <c r="N7" s="534" t="s">
        <v>288</v>
      </c>
      <c r="O7" s="534" t="s">
        <v>114</v>
      </c>
    </row>
    <row r="8" spans="1:15">
      <c r="A8" s="19" t="s">
        <v>31</v>
      </c>
      <c r="B8" s="19"/>
      <c r="C8" s="19" t="s">
        <v>32</v>
      </c>
      <c r="D8" s="535"/>
      <c r="E8" s="535"/>
      <c r="F8" s="535"/>
      <c r="G8" s="535"/>
      <c r="H8" s="535"/>
      <c r="I8" s="535"/>
      <c r="J8" s="541"/>
      <c r="K8" s="542"/>
      <c r="L8" s="541"/>
      <c r="M8" s="542"/>
      <c r="N8" s="535"/>
      <c r="O8" s="535"/>
    </row>
    <row r="9" spans="1:15" ht="34.5" customHeight="1">
      <c r="A9" s="8"/>
      <c r="B9" s="8"/>
      <c r="C9" s="8" t="s">
        <v>33</v>
      </c>
      <c r="D9" s="536"/>
      <c r="E9" s="536"/>
      <c r="F9" s="536"/>
      <c r="G9" s="536"/>
      <c r="H9" s="536"/>
      <c r="I9" s="536"/>
      <c r="J9" s="365" t="s">
        <v>231</v>
      </c>
      <c r="K9" s="365" t="s">
        <v>139</v>
      </c>
      <c r="L9" s="365" t="s">
        <v>231</v>
      </c>
      <c r="M9" s="365" t="s">
        <v>139</v>
      </c>
      <c r="N9" s="536"/>
      <c r="O9" s="536"/>
    </row>
    <row r="10" spans="1:15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537" t="s">
        <v>16</v>
      </c>
      <c r="K10" s="538"/>
      <c r="L10" s="537" t="s">
        <v>17</v>
      </c>
      <c r="M10" s="538"/>
      <c r="N10" s="19">
        <v>11</v>
      </c>
      <c r="O10" s="19">
        <v>12</v>
      </c>
    </row>
    <row r="11" spans="1:15">
      <c r="A11" s="13" t="s">
        <v>297</v>
      </c>
      <c r="B11" s="13"/>
      <c r="C11" s="7"/>
      <c r="D11" s="131"/>
      <c r="E11" s="127"/>
      <c r="F11" s="187"/>
      <c r="G11" s="127"/>
      <c r="H11" s="131"/>
      <c r="I11" s="127"/>
      <c r="J11" s="131"/>
      <c r="K11" s="127"/>
      <c r="L11" s="127"/>
      <c r="M11" s="127"/>
      <c r="N11" s="127"/>
      <c r="O11" s="127"/>
    </row>
    <row r="12" spans="1:15">
      <c r="A12" s="15" t="s">
        <v>47</v>
      </c>
      <c r="B12" s="406" t="s">
        <v>238</v>
      </c>
      <c r="C12" s="373">
        <f>SUM(D12:O12)</f>
        <v>0</v>
      </c>
      <c r="D12" s="133">
        <f>SUM(E12:O12)</f>
        <v>0</v>
      </c>
      <c r="E12" s="125">
        <v>0</v>
      </c>
      <c r="F12" s="133"/>
      <c r="G12" s="125">
        <v>0</v>
      </c>
      <c r="H12" s="133">
        <v>0</v>
      </c>
      <c r="I12" s="125">
        <v>0</v>
      </c>
      <c r="J12" s="133">
        <v>0</v>
      </c>
      <c r="K12" s="125">
        <v>0</v>
      </c>
      <c r="L12" s="125"/>
      <c r="M12" s="125">
        <v>0</v>
      </c>
      <c r="N12" s="125">
        <v>0</v>
      </c>
      <c r="O12" s="125">
        <v>0</v>
      </c>
    </row>
    <row r="13" spans="1:15">
      <c r="A13" s="13" t="s">
        <v>298</v>
      </c>
      <c r="B13" s="19"/>
      <c r="C13" s="19"/>
      <c r="D13" s="128"/>
      <c r="E13" s="98"/>
      <c r="F13" s="128"/>
      <c r="G13" s="98"/>
      <c r="H13" s="128"/>
      <c r="I13" s="98"/>
      <c r="J13" s="128"/>
      <c r="K13" s="98"/>
      <c r="L13" s="98"/>
      <c r="M13" s="98"/>
      <c r="N13" s="98"/>
      <c r="O13" s="98"/>
    </row>
    <row r="14" spans="1:15">
      <c r="A14" s="15" t="s">
        <v>47</v>
      </c>
      <c r="B14" s="406" t="s">
        <v>236</v>
      </c>
      <c r="C14" s="373">
        <f>SUM(D14:O14)</f>
        <v>3759</v>
      </c>
      <c r="D14" s="133"/>
      <c r="E14" s="98">
        <v>0</v>
      </c>
      <c r="F14" s="128">
        <v>0</v>
      </c>
      <c r="G14" s="98">
        <v>0</v>
      </c>
      <c r="H14" s="128">
        <v>3759</v>
      </c>
      <c r="I14" s="98">
        <v>0</v>
      </c>
      <c r="J14" s="128">
        <v>0</v>
      </c>
      <c r="K14" s="98">
        <v>0</v>
      </c>
      <c r="L14" s="98"/>
      <c r="M14" s="98">
        <v>0</v>
      </c>
      <c r="N14" s="98">
        <v>0</v>
      </c>
      <c r="O14" s="98">
        <v>0</v>
      </c>
    </row>
    <row r="15" spans="1:15">
      <c r="A15" s="24" t="s">
        <v>299</v>
      </c>
      <c r="B15" s="19"/>
      <c r="C15" s="19"/>
      <c r="D15" s="128"/>
      <c r="E15" s="127"/>
      <c r="F15" s="131"/>
      <c r="G15" s="127"/>
      <c r="H15" s="131"/>
      <c r="I15" s="127"/>
      <c r="J15" s="131"/>
      <c r="K15" s="127"/>
      <c r="L15" s="127"/>
      <c r="M15" s="127"/>
      <c r="N15" s="127"/>
      <c r="O15" s="127"/>
    </row>
    <row r="16" spans="1:15">
      <c r="A16" s="11" t="s">
        <v>47</v>
      </c>
      <c r="B16" s="407" t="s">
        <v>236</v>
      </c>
      <c r="C16" s="373">
        <f>SUM(D16:O16)</f>
        <v>111656</v>
      </c>
      <c r="D16" s="133"/>
      <c r="E16" s="98"/>
      <c r="F16" s="128"/>
      <c r="G16" s="98"/>
      <c r="H16" s="128">
        <v>89684</v>
      </c>
      <c r="I16" s="376">
        <v>21972</v>
      </c>
      <c r="J16" s="128"/>
      <c r="K16" s="454"/>
      <c r="L16" s="98"/>
      <c r="M16" s="98"/>
      <c r="N16" s="98"/>
      <c r="O16" s="125">
        <v>0</v>
      </c>
    </row>
    <row r="17" spans="1:15">
      <c r="A17" s="13" t="s">
        <v>300</v>
      </c>
      <c r="B17" s="7"/>
      <c r="C17" s="7"/>
      <c r="D17" s="131"/>
      <c r="E17" s="127"/>
      <c r="F17" s="131"/>
      <c r="G17" s="127"/>
      <c r="H17" s="131"/>
      <c r="I17" s="127"/>
      <c r="J17" s="131"/>
      <c r="K17" s="127"/>
      <c r="L17" s="127"/>
      <c r="M17" s="127"/>
      <c r="N17" s="127"/>
      <c r="O17" s="98"/>
    </row>
    <row r="18" spans="1:15">
      <c r="A18" s="15" t="s">
        <v>47</v>
      </c>
      <c r="B18" s="406" t="s">
        <v>236</v>
      </c>
      <c r="C18" s="373">
        <f>SUM(D18:O18)</f>
        <v>518271</v>
      </c>
      <c r="D18" s="133"/>
      <c r="E18" s="125">
        <v>501483</v>
      </c>
      <c r="F18" s="133"/>
      <c r="G18" s="125"/>
      <c r="H18" s="133"/>
      <c r="I18" s="125"/>
      <c r="J18" s="133">
        <v>16788</v>
      </c>
      <c r="K18" s="125"/>
      <c r="L18" s="125"/>
      <c r="M18" s="125"/>
      <c r="N18" s="125"/>
      <c r="O18" s="125">
        <v>0</v>
      </c>
    </row>
    <row r="19" spans="1:15">
      <c r="A19" s="13" t="s">
        <v>301</v>
      </c>
      <c r="B19" s="7"/>
      <c r="C19" s="7"/>
      <c r="D19" s="131"/>
      <c r="E19" s="127"/>
      <c r="F19" s="131"/>
      <c r="G19" s="127"/>
      <c r="H19" s="131"/>
      <c r="I19" s="127"/>
      <c r="J19" s="131"/>
      <c r="K19" s="127"/>
      <c r="L19" s="127"/>
      <c r="M19" s="127"/>
      <c r="N19" s="127"/>
      <c r="O19" s="127"/>
    </row>
    <row r="20" spans="1:15">
      <c r="A20" s="15" t="s">
        <v>232</v>
      </c>
      <c r="B20" s="406" t="s">
        <v>236</v>
      </c>
      <c r="C20" s="373">
        <f>SUM(D20:O20)</f>
        <v>0</v>
      </c>
      <c r="D20" s="133"/>
      <c r="E20" s="125"/>
      <c r="F20" s="133"/>
      <c r="G20" s="125"/>
      <c r="H20" s="133"/>
      <c r="I20" s="125"/>
      <c r="J20" s="133"/>
      <c r="K20" s="125"/>
      <c r="L20" s="125"/>
      <c r="M20" s="125"/>
      <c r="N20" s="125"/>
      <c r="O20" s="125">
        <v>0</v>
      </c>
    </row>
    <row r="21" spans="1:15">
      <c r="A21" s="13" t="s">
        <v>302</v>
      </c>
      <c r="B21" s="7"/>
      <c r="C21" s="7"/>
      <c r="D21" s="131"/>
      <c r="E21" s="127"/>
      <c r="F21" s="131"/>
      <c r="G21" s="127"/>
      <c r="H21" s="131"/>
      <c r="I21" s="127"/>
      <c r="J21" s="131"/>
      <c r="K21" s="127"/>
      <c r="L21" s="127"/>
      <c r="M21" s="127"/>
      <c r="N21" s="127"/>
      <c r="O21" s="127"/>
    </row>
    <row r="22" spans="1:15">
      <c r="A22" s="15" t="s">
        <v>232</v>
      </c>
      <c r="B22" s="406" t="s">
        <v>236</v>
      </c>
      <c r="C22" s="373">
        <f>SUM(D22:O22)</f>
        <v>0</v>
      </c>
      <c r="D22" s="133"/>
      <c r="E22" s="125"/>
      <c r="F22" s="133"/>
      <c r="G22" s="125"/>
      <c r="H22" s="133"/>
      <c r="I22" s="125"/>
      <c r="J22" s="133"/>
      <c r="K22" s="125"/>
      <c r="L22" s="125"/>
      <c r="M22" s="125"/>
      <c r="N22" s="125"/>
      <c r="O22" s="125">
        <v>0</v>
      </c>
    </row>
    <row r="23" spans="1:15">
      <c r="A23" s="13" t="s">
        <v>303</v>
      </c>
      <c r="B23" s="7"/>
      <c r="C23" s="7"/>
      <c r="D23" s="131"/>
      <c r="E23" s="127"/>
      <c r="F23" s="131"/>
      <c r="G23" s="127"/>
      <c r="H23" s="131"/>
      <c r="I23" s="127"/>
      <c r="J23" s="131"/>
      <c r="K23" s="127"/>
      <c r="L23" s="127"/>
      <c r="M23" s="127"/>
      <c r="N23" s="127"/>
      <c r="O23" s="127"/>
    </row>
    <row r="24" spans="1:15">
      <c r="A24" s="15" t="s">
        <v>202</v>
      </c>
      <c r="B24" s="406" t="s">
        <v>236</v>
      </c>
      <c r="C24" s="395">
        <f>SUM(D24:O24)</f>
        <v>59396</v>
      </c>
      <c r="D24" s="133"/>
      <c r="E24" s="125"/>
      <c r="F24" s="133"/>
      <c r="G24" s="125"/>
      <c r="H24" s="307"/>
      <c r="I24" s="125"/>
      <c r="J24" s="133">
        <v>59396</v>
      </c>
      <c r="K24" s="125"/>
      <c r="L24" s="125"/>
      <c r="M24" s="125"/>
      <c r="N24" s="125"/>
      <c r="O24" s="125">
        <v>0</v>
      </c>
    </row>
    <row r="25" spans="1:15" s="193" customFormat="1">
      <c r="A25" s="13" t="s">
        <v>304</v>
      </c>
      <c r="B25" s="7"/>
      <c r="C25" s="7"/>
      <c r="D25" s="131"/>
      <c r="E25" s="127"/>
      <c r="F25" s="131"/>
      <c r="G25" s="127"/>
      <c r="H25" s="131"/>
      <c r="I25" s="127"/>
      <c r="J25" s="131"/>
      <c r="K25" s="127"/>
      <c r="L25" s="127"/>
      <c r="M25" s="127"/>
      <c r="N25" s="127"/>
      <c r="O25" s="127"/>
    </row>
    <row r="26" spans="1:15" s="193" customFormat="1">
      <c r="A26" s="15" t="s">
        <v>47</v>
      </c>
      <c r="B26" s="406" t="s">
        <v>236</v>
      </c>
      <c r="C26" s="373">
        <f>SUM(D26:O26)</f>
        <v>0</v>
      </c>
      <c r="D26" s="133"/>
      <c r="E26" s="125"/>
      <c r="F26" s="133"/>
      <c r="G26" s="125"/>
      <c r="H26" s="133"/>
      <c r="I26" s="125"/>
      <c r="J26" s="133"/>
      <c r="K26" s="125"/>
      <c r="L26" s="125"/>
      <c r="M26" s="125"/>
      <c r="N26" s="125"/>
      <c r="O26" s="125">
        <v>0</v>
      </c>
    </row>
    <row r="27" spans="1:15" s="193" customFormat="1">
      <c r="A27" s="13" t="s">
        <v>305</v>
      </c>
      <c r="B27" s="7"/>
      <c r="C27" s="7"/>
      <c r="D27" s="131"/>
      <c r="E27" s="127"/>
      <c r="F27" s="131"/>
      <c r="G27" s="127"/>
      <c r="H27" s="131"/>
      <c r="I27" s="127"/>
      <c r="J27" s="131"/>
      <c r="K27" s="127"/>
      <c r="L27" s="127"/>
      <c r="M27" s="127"/>
      <c r="N27" s="127"/>
      <c r="O27" s="127"/>
    </row>
    <row r="28" spans="1:15" s="193" customFormat="1">
      <c r="A28" s="15" t="s">
        <v>47</v>
      </c>
      <c r="B28" s="406" t="s">
        <v>236</v>
      </c>
      <c r="C28" s="373">
        <f>SUM(D28:O28)</f>
        <v>25252</v>
      </c>
      <c r="D28" s="133"/>
      <c r="E28" s="125"/>
      <c r="F28" s="133"/>
      <c r="G28" s="125"/>
      <c r="H28" s="133"/>
      <c r="I28" s="125"/>
      <c r="J28" s="133"/>
      <c r="K28" s="125"/>
      <c r="L28" s="125"/>
      <c r="M28" s="125">
        <v>25252</v>
      </c>
      <c r="N28" s="125"/>
      <c r="O28" s="125">
        <v>0</v>
      </c>
    </row>
    <row r="29" spans="1:15">
      <c r="A29" s="13" t="s">
        <v>306</v>
      </c>
      <c r="B29" s="7"/>
      <c r="C29" s="7"/>
      <c r="D29" s="131"/>
      <c r="E29" s="127"/>
      <c r="F29" s="131"/>
      <c r="G29" s="127"/>
      <c r="H29" s="131"/>
      <c r="I29" s="127"/>
      <c r="J29" s="131"/>
      <c r="K29" s="127"/>
      <c r="L29" s="127"/>
      <c r="M29" s="127"/>
      <c r="N29" s="127"/>
      <c r="O29" s="127"/>
    </row>
    <row r="30" spans="1:15">
      <c r="A30" s="15" t="s">
        <v>47</v>
      </c>
      <c r="B30" s="406" t="s">
        <v>236</v>
      </c>
      <c r="C30" s="373">
        <f>SUM(D30:O30)</f>
        <v>0</v>
      </c>
      <c r="D30" s="133"/>
      <c r="E30" s="125"/>
      <c r="F30" s="133"/>
      <c r="G30" s="125"/>
      <c r="H30" s="133"/>
      <c r="I30" s="125"/>
      <c r="J30" s="133"/>
      <c r="K30" s="125"/>
      <c r="L30" s="125"/>
      <c r="M30" s="125"/>
      <c r="N30" s="125"/>
      <c r="O30" s="125">
        <v>0</v>
      </c>
    </row>
    <row r="31" spans="1:15">
      <c r="A31" s="57" t="s">
        <v>307</v>
      </c>
      <c r="B31" s="50"/>
      <c r="C31" s="50"/>
      <c r="D31" s="131"/>
      <c r="E31" s="127"/>
      <c r="F31" s="131"/>
      <c r="G31" s="127"/>
      <c r="H31" s="131"/>
      <c r="I31" s="127"/>
      <c r="J31" s="131"/>
      <c r="K31" s="127"/>
      <c r="L31" s="127"/>
      <c r="M31" s="127"/>
      <c r="N31" s="127"/>
      <c r="O31" s="127"/>
    </row>
    <row r="32" spans="1:15">
      <c r="A32" s="15" t="s">
        <v>35</v>
      </c>
      <c r="B32" s="406" t="s">
        <v>236</v>
      </c>
      <c r="C32" s="373">
        <f>SUM(D32:O32)</f>
        <v>0</v>
      </c>
      <c r="D32" s="133"/>
      <c r="E32" s="125"/>
      <c r="F32" s="133"/>
      <c r="G32" s="125"/>
      <c r="H32" s="133"/>
      <c r="I32" s="125"/>
      <c r="J32" s="133"/>
      <c r="K32" s="125"/>
      <c r="L32" s="125"/>
      <c r="M32" s="125"/>
      <c r="N32" s="125"/>
      <c r="O32" s="125">
        <v>0</v>
      </c>
    </row>
    <row r="33" spans="1:15">
      <c r="A33" s="533" t="s">
        <v>451</v>
      </c>
      <c r="B33" s="50"/>
      <c r="C33" s="50"/>
      <c r="D33" s="131"/>
      <c r="E33" s="127"/>
      <c r="F33" s="131"/>
      <c r="G33" s="127"/>
      <c r="H33" s="131"/>
      <c r="I33" s="127"/>
      <c r="J33" s="131"/>
      <c r="K33" s="127"/>
      <c r="L33" s="127"/>
      <c r="M33" s="127"/>
      <c r="N33" s="127"/>
      <c r="O33" s="127"/>
    </row>
    <row r="34" spans="1:15">
      <c r="A34" s="15" t="s">
        <v>35</v>
      </c>
      <c r="B34" s="406" t="s">
        <v>236</v>
      </c>
      <c r="C34" s="373">
        <f>SUM(D34:O34)</f>
        <v>0</v>
      </c>
      <c r="D34" s="133"/>
      <c r="E34" s="125"/>
      <c r="F34" s="133"/>
      <c r="G34" s="125"/>
      <c r="H34" s="133"/>
      <c r="I34" s="125"/>
      <c r="J34" s="133"/>
      <c r="K34" s="125"/>
      <c r="L34" s="125"/>
      <c r="M34" s="125"/>
      <c r="N34" s="125"/>
      <c r="O34" s="125">
        <v>0</v>
      </c>
    </row>
    <row r="35" spans="1:15">
      <c r="A35" s="57" t="s">
        <v>452</v>
      </c>
      <c r="B35" s="50"/>
      <c r="C35" s="50"/>
      <c r="D35" s="131"/>
      <c r="E35" s="127"/>
      <c r="F35" s="131"/>
      <c r="G35" s="127"/>
      <c r="H35" s="131"/>
      <c r="I35" s="127"/>
      <c r="J35" s="131"/>
      <c r="K35" s="127"/>
      <c r="L35" s="127"/>
      <c r="M35" s="127"/>
      <c r="N35" s="127"/>
      <c r="O35" s="127"/>
    </row>
    <row r="36" spans="1:15">
      <c r="A36" s="15" t="s">
        <v>35</v>
      </c>
      <c r="B36" s="406" t="s">
        <v>236</v>
      </c>
      <c r="C36" s="373">
        <f>SUM(D36:O36)</f>
        <v>0</v>
      </c>
      <c r="D36" s="133"/>
      <c r="E36" s="125"/>
      <c r="F36" s="133"/>
      <c r="G36" s="125"/>
      <c r="H36" s="133"/>
      <c r="I36" s="125"/>
      <c r="J36" s="133"/>
      <c r="K36" s="125"/>
      <c r="L36" s="125"/>
      <c r="M36" s="125"/>
      <c r="N36" s="125"/>
      <c r="O36" s="125">
        <v>0</v>
      </c>
    </row>
    <row r="37" spans="1:15">
      <c r="A37" s="57" t="s">
        <v>453</v>
      </c>
      <c r="B37" s="50"/>
      <c r="C37" s="50"/>
      <c r="D37" s="131"/>
      <c r="E37" s="127"/>
      <c r="F37" s="131"/>
      <c r="G37" s="127"/>
      <c r="H37" s="131"/>
      <c r="I37" s="127"/>
      <c r="J37" s="131"/>
      <c r="K37" s="127"/>
      <c r="L37" s="127"/>
      <c r="M37" s="127"/>
      <c r="N37" s="127"/>
      <c r="O37" s="127"/>
    </row>
    <row r="38" spans="1:15">
      <c r="A38" s="15" t="s">
        <v>35</v>
      </c>
      <c r="B38" s="406" t="s">
        <v>236</v>
      </c>
      <c r="C38" s="373">
        <f>SUM(D38:O38)</f>
        <v>0</v>
      </c>
      <c r="D38" s="133"/>
      <c r="E38" s="125"/>
      <c r="F38" s="133"/>
      <c r="G38" s="125"/>
      <c r="H38" s="133"/>
      <c r="I38" s="125"/>
      <c r="J38" s="133"/>
      <c r="K38" s="125"/>
      <c r="L38" s="125"/>
      <c r="M38" s="125"/>
      <c r="N38" s="125"/>
      <c r="O38" s="125">
        <v>0</v>
      </c>
    </row>
    <row r="39" spans="1:15">
      <c r="A39" s="60" t="s">
        <v>454</v>
      </c>
      <c r="B39" s="51"/>
      <c r="C39" s="51"/>
      <c r="D39" s="135"/>
      <c r="E39" s="98"/>
      <c r="F39" s="135"/>
      <c r="G39" s="98"/>
      <c r="H39" s="135"/>
      <c r="I39" s="98"/>
      <c r="J39" s="135"/>
      <c r="K39" s="98"/>
      <c r="L39" s="98"/>
      <c r="M39" s="98"/>
      <c r="N39" s="98"/>
      <c r="O39" s="98"/>
    </row>
    <row r="40" spans="1:15">
      <c r="A40" s="15" t="s">
        <v>35</v>
      </c>
      <c r="B40" s="406" t="s">
        <v>236</v>
      </c>
      <c r="C40" s="373">
        <f>SUM(D40:O40)</f>
        <v>21150</v>
      </c>
      <c r="D40" s="133"/>
      <c r="E40" s="98"/>
      <c r="F40" s="135"/>
      <c r="G40" s="308"/>
      <c r="H40" s="135"/>
      <c r="I40" s="98"/>
      <c r="J40" s="135">
        <v>21150</v>
      </c>
      <c r="K40" s="98"/>
      <c r="L40" s="98"/>
      <c r="M40" s="98"/>
      <c r="N40" s="98"/>
      <c r="O40" s="98">
        <v>0</v>
      </c>
    </row>
    <row r="41" spans="1:15">
      <c r="A41" s="57" t="s">
        <v>455</v>
      </c>
      <c r="B41" s="50"/>
      <c r="C41" s="50"/>
      <c r="D41" s="131"/>
      <c r="E41" s="127"/>
      <c r="F41" s="131"/>
      <c r="G41" s="127"/>
      <c r="H41" s="131"/>
      <c r="I41" s="127"/>
      <c r="J41" s="131"/>
      <c r="K41" s="127"/>
      <c r="L41" s="127"/>
      <c r="M41" s="127"/>
      <c r="N41" s="127"/>
      <c r="O41" s="127"/>
    </row>
    <row r="42" spans="1:15">
      <c r="A42" s="15" t="s">
        <v>35</v>
      </c>
      <c r="B42" s="406" t="s">
        <v>236</v>
      </c>
      <c r="C42" s="373">
        <f>SUM(D42:O42)</f>
        <v>41232</v>
      </c>
      <c r="D42" s="133"/>
      <c r="E42" s="125"/>
      <c r="F42" s="133"/>
      <c r="G42" s="125"/>
      <c r="H42" s="133">
        <v>870</v>
      </c>
      <c r="I42" s="125"/>
      <c r="J42" s="133">
        <v>39578</v>
      </c>
      <c r="K42" s="125"/>
      <c r="L42" s="125">
        <v>784</v>
      </c>
      <c r="M42" s="125"/>
      <c r="N42" s="125"/>
      <c r="O42" s="125">
        <v>0</v>
      </c>
    </row>
    <row r="43" spans="1:15">
      <c r="A43" s="13" t="s">
        <v>456</v>
      </c>
      <c r="B43" s="19"/>
      <c r="C43" s="19"/>
      <c r="D43" s="128"/>
      <c r="E43" s="127"/>
      <c r="F43" s="131"/>
      <c r="G43" s="127"/>
      <c r="H43" s="131"/>
      <c r="I43" s="127"/>
      <c r="J43" s="131"/>
      <c r="K43" s="127"/>
      <c r="L43" s="127"/>
      <c r="M43" s="127"/>
      <c r="N43" s="127"/>
      <c r="O43" s="127"/>
    </row>
    <row r="44" spans="1:15">
      <c r="A44" s="15" t="s">
        <v>35</v>
      </c>
      <c r="B44" s="406" t="s">
        <v>236</v>
      </c>
      <c r="C44" s="373">
        <f>SUM(D44:O44)</f>
        <v>7920</v>
      </c>
      <c r="D44" s="133"/>
      <c r="E44" s="125"/>
      <c r="F44" s="133"/>
      <c r="G44" s="125"/>
      <c r="H44" s="133"/>
      <c r="I44" s="125"/>
      <c r="J44" s="133">
        <v>7920</v>
      </c>
      <c r="K44" s="125"/>
      <c r="L44" s="125"/>
      <c r="M44" s="125"/>
      <c r="N44" s="125"/>
      <c r="O44" s="125">
        <v>0</v>
      </c>
    </row>
    <row r="45" spans="1:15">
      <c r="A45" s="13" t="s">
        <v>457</v>
      </c>
      <c r="B45" s="7"/>
      <c r="C45" s="7"/>
      <c r="D45" s="131"/>
      <c r="E45" s="127"/>
      <c r="F45" s="131"/>
      <c r="G45" s="127"/>
      <c r="H45" s="131"/>
      <c r="I45" s="127"/>
      <c r="J45" s="131"/>
      <c r="K45" s="127"/>
      <c r="L45" s="127"/>
      <c r="M45" s="127"/>
      <c r="N45" s="127"/>
      <c r="O45" s="127"/>
    </row>
    <row r="46" spans="1:15">
      <c r="A46" s="15" t="s">
        <v>35</v>
      </c>
      <c r="B46" s="406" t="s">
        <v>236</v>
      </c>
      <c r="C46" s="373">
        <f>SUM(D46:O46)</f>
        <v>15000</v>
      </c>
      <c r="D46" s="133"/>
      <c r="E46" s="125"/>
      <c r="F46" s="133"/>
      <c r="G46" s="125"/>
      <c r="H46" s="133"/>
      <c r="I46" s="125"/>
      <c r="J46" s="133">
        <v>0</v>
      </c>
      <c r="K46" s="125"/>
      <c r="L46" s="125">
        <v>15000</v>
      </c>
      <c r="M46" s="125"/>
      <c r="N46" s="125"/>
      <c r="O46" s="125">
        <v>0</v>
      </c>
    </row>
    <row r="47" spans="1:15">
      <c r="A47" s="13" t="s">
        <v>458</v>
      </c>
      <c r="B47" s="19"/>
      <c r="C47" s="19"/>
      <c r="D47" s="128"/>
      <c r="E47" s="127"/>
      <c r="F47" s="131"/>
      <c r="G47" s="127"/>
      <c r="H47" s="131"/>
      <c r="I47" s="127"/>
      <c r="J47" s="131"/>
      <c r="K47" s="127"/>
      <c r="L47" s="127"/>
      <c r="M47" s="127"/>
      <c r="N47" s="127"/>
      <c r="O47" s="127"/>
    </row>
    <row r="48" spans="1:15">
      <c r="A48" s="15" t="s">
        <v>35</v>
      </c>
      <c r="B48" s="406" t="s">
        <v>236</v>
      </c>
      <c r="C48" s="373">
        <f>SUM(D48:O48)</f>
        <v>0</v>
      </c>
      <c r="D48" s="133"/>
      <c r="E48" s="125"/>
      <c r="F48" s="133"/>
      <c r="G48" s="125"/>
      <c r="H48" s="133"/>
      <c r="I48" s="125"/>
      <c r="J48" s="133"/>
      <c r="K48" s="125"/>
      <c r="L48" s="125"/>
      <c r="M48" s="125"/>
      <c r="N48" s="125"/>
      <c r="O48" s="125">
        <v>0</v>
      </c>
    </row>
    <row r="49" spans="1:15">
      <c r="A49" s="13" t="s">
        <v>459</v>
      </c>
      <c r="B49" s="7"/>
      <c r="C49" s="7"/>
      <c r="D49" s="131"/>
      <c r="E49" s="127"/>
      <c r="F49" s="131"/>
      <c r="G49" s="127"/>
      <c r="H49" s="131"/>
      <c r="I49" s="127"/>
      <c r="J49" s="131"/>
      <c r="K49" s="127"/>
      <c r="L49" s="127"/>
      <c r="M49" s="127"/>
      <c r="N49" s="127"/>
      <c r="O49" s="127"/>
    </row>
    <row r="50" spans="1:15">
      <c r="A50" s="15" t="s">
        <v>35</v>
      </c>
      <c r="B50" s="406" t="s">
        <v>237</v>
      </c>
      <c r="C50" s="373">
        <f>SUM(D50:O50)</f>
        <v>0</v>
      </c>
      <c r="D50" s="133"/>
      <c r="E50" s="125"/>
      <c r="F50" s="133"/>
      <c r="G50" s="125"/>
      <c r="H50" s="133"/>
      <c r="I50" s="125"/>
      <c r="J50" s="133"/>
      <c r="K50" s="188"/>
      <c r="L50" s="125"/>
      <c r="M50" s="125"/>
      <c r="N50" s="125"/>
      <c r="O50" s="125">
        <v>0</v>
      </c>
    </row>
    <row r="51" spans="1:15">
      <c r="A51" s="57" t="s">
        <v>460</v>
      </c>
      <c r="B51" s="51"/>
      <c r="C51" s="51"/>
      <c r="D51" s="135"/>
      <c r="E51" s="98"/>
      <c r="F51" s="135"/>
      <c r="G51" s="98"/>
      <c r="H51" s="135"/>
      <c r="I51" s="98"/>
      <c r="J51" s="135"/>
      <c r="K51" s="98"/>
      <c r="L51" s="98"/>
      <c r="M51" s="98"/>
      <c r="N51" s="98"/>
      <c r="O51" s="98"/>
    </row>
    <row r="52" spans="1:15">
      <c r="A52" s="15" t="s">
        <v>35</v>
      </c>
      <c r="B52" s="406" t="s">
        <v>236</v>
      </c>
      <c r="C52" s="373">
        <f>SUM(D52:O52)</f>
        <v>220</v>
      </c>
      <c r="D52" s="133"/>
      <c r="E52" s="125"/>
      <c r="F52" s="133"/>
      <c r="G52" s="125"/>
      <c r="H52" s="133">
        <v>220</v>
      </c>
      <c r="I52" s="125"/>
      <c r="J52" s="133"/>
      <c r="K52" s="125"/>
      <c r="L52" s="125"/>
      <c r="M52" s="125"/>
      <c r="N52" s="125"/>
      <c r="O52" s="125">
        <v>0</v>
      </c>
    </row>
    <row r="53" spans="1:15">
      <c r="A53" s="60" t="s">
        <v>461</v>
      </c>
      <c r="B53" s="51"/>
      <c r="C53" s="51"/>
      <c r="D53" s="135"/>
      <c r="E53" s="127"/>
      <c r="F53" s="131"/>
      <c r="G53" s="127"/>
      <c r="H53" s="131"/>
      <c r="I53" s="127"/>
      <c r="J53" s="131"/>
      <c r="K53" s="127"/>
      <c r="L53" s="127"/>
      <c r="M53" s="127"/>
      <c r="N53" s="127"/>
      <c r="O53" s="127"/>
    </row>
    <row r="54" spans="1:15">
      <c r="A54" s="11" t="s">
        <v>35</v>
      </c>
      <c r="B54" s="407" t="s">
        <v>237</v>
      </c>
      <c r="C54" s="373">
        <f>SUM(D54:O54)</f>
        <v>0</v>
      </c>
      <c r="D54" s="123"/>
      <c r="E54" s="125"/>
      <c r="F54" s="133"/>
      <c r="G54" s="125"/>
      <c r="H54" s="133"/>
      <c r="I54" s="125"/>
      <c r="J54" s="133"/>
      <c r="K54" s="125"/>
      <c r="L54" s="125"/>
      <c r="M54" s="125"/>
      <c r="N54" s="125"/>
      <c r="O54" s="125">
        <v>0</v>
      </c>
    </row>
    <row r="55" spans="1:15">
      <c r="A55" s="57" t="s">
        <v>462</v>
      </c>
      <c r="B55" s="344"/>
      <c r="C55" s="344"/>
      <c r="D55" s="129"/>
      <c r="E55" s="123"/>
      <c r="F55" s="135"/>
      <c r="G55" s="98"/>
      <c r="H55" s="135"/>
      <c r="I55" s="98"/>
      <c r="J55" s="135"/>
      <c r="K55" s="98"/>
      <c r="L55" s="98"/>
      <c r="M55" s="98"/>
      <c r="N55" s="98"/>
      <c r="O55" s="98"/>
    </row>
    <row r="56" spans="1:15">
      <c r="A56" s="15" t="s">
        <v>47</v>
      </c>
      <c r="B56" s="408" t="s">
        <v>236</v>
      </c>
      <c r="C56" s="373">
        <f>SUM(D56:O56)</f>
        <v>0</v>
      </c>
      <c r="D56" s="122"/>
      <c r="E56" s="123"/>
      <c r="F56" s="135"/>
      <c r="G56" s="98"/>
      <c r="H56" s="135"/>
      <c r="I56" s="98"/>
      <c r="J56" s="135"/>
      <c r="K56" s="98"/>
      <c r="L56" s="98"/>
      <c r="M56" s="98"/>
      <c r="N56" s="98"/>
      <c r="O56" s="98"/>
    </row>
    <row r="57" spans="1:15">
      <c r="A57" s="57" t="s">
        <v>481</v>
      </c>
      <c r="B57" s="344"/>
      <c r="C57" s="344"/>
      <c r="D57" s="129"/>
      <c r="E57" s="127"/>
      <c r="F57" s="131"/>
      <c r="G57" s="127"/>
      <c r="H57" s="131"/>
      <c r="I57" s="127"/>
      <c r="J57" s="131"/>
      <c r="K57" s="127"/>
      <c r="L57" s="127"/>
      <c r="M57" s="127"/>
      <c r="N57" s="127"/>
      <c r="O57" s="127"/>
    </row>
    <row r="58" spans="1:15">
      <c r="A58" s="15" t="s">
        <v>47</v>
      </c>
      <c r="B58" s="408" t="s">
        <v>236</v>
      </c>
      <c r="C58" s="373">
        <f>SUM(D58:O58)</f>
        <v>12320</v>
      </c>
      <c r="D58" s="122"/>
      <c r="E58" s="125"/>
      <c r="F58" s="133"/>
      <c r="G58" s="125"/>
      <c r="H58" s="133">
        <v>12320</v>
      </c>
      <c r="I58" s="125"/>
      <c r="J58" s="133"/>
      <c r="K58" s="125"/>
      <c r="L58" s="125"/>
      <c r="M58" s="125"/>
      <c r="N58" s="125"/>
      <c r="O58" s="125"/>
    </row>
    <row r="59" spans="1:15">
      <c r="A59" s="434" t="s">
        <v>482</v>
      </c>
      <c r="B59" s="344"/>
      <c r="C59" s="344"/>
      <c r="D59" s="129"/>
      <c r="E59" s="127"/>
      <c r="F59" s="131"/>
      <c r="G59" s="127"/>
      <c r="H59" s="131"/>
      <c r="I59" s="127"/>
      <c r="J59" s="131"/>
      <c r="K59" s="127"/>
      <c r="L59" s="127"/>
      <c r="M59" s="127"/>
      <c r="N59" s="127"/>
      <c r="O59" s="127"/>
    </row>
    <row r="60" spans="1:15">
      <c r="A60" s="15" t="s">
        <v>47</v>
      </c>
      <c r="B60" s="408" t="s">
        <v>236</v>
      </c>
      <c r="C60" s="373">
        <f>SUM(D60:O60)</f>
        <v>0</v>
      </c>
      <c r="D60" s="122"/>
      <c r="E60" s="125"/>
      <c r="F60" s="133"/>
      <c r="G60" s="125"/>
      <c r="H60" s="133"/>
      <c r="I60" s="125"/>
      <c r="J60" s="133"/>
      <c r="K60" s="125"/>
      <c r="L60" s="125"/>
      <c r="M60" s="125"/>
      <c r="N60" s="125"/>
      <c r="O60" s="125"/>
    </row>
    <row r="61" spans="1:15">
      <c r="A61" s="434" t="s">
        <v>483</v>
      </c>
      <c r="B61" s="344"/>
      <c r="C61" s="344"/>
      <c r="D61" s="129"/>
      <c r="E61" s="127"/>
      <c r="F61" s="131"/>
      <c r="G61" s="127"/>
      <c r="H61" s="131"/>
      <c r="I61" s="127"/>
      <c r="J61" s="131"/>
      <c r="K61" s="127"/>
      <c r="L61" s="127"/>
      <c r="M61" s="127"/>
      <c r="N61" s="127"/>
      <c r="O61" s="127"/>
    </row>
    <row r="62" spans="1:15">
      <c r="A62" s="15" t="s">
        <v>47</v>
      </c>
      <c r="B62" s="408" t="s">
        <v>236</v>
      </c>
      <c r="C62" s="373">
        <f>SUM(D62:O62)</f>
        <v>0</v>
      </c>
      <c r="D62" s="122"/>
      <c r="E62" s="125"/>
      <c r="F62" s="133"/>
      <c r="G62" s="125"/>
      <c r="H62" s="133"/>
      <c r="I62" s="125"/>
      <c r="J62" s="133"/>
      <c r="K62" s="125"/>
      <c r="L62" s="125"/>
      <c r="M62" s="125"/>
      <c r="N62" s="125"/>
      <c r="O62" s="125"/>
    </row>
    <row r="63" spans="1:15">
      <c r="A63" s="435" t="s">
        <v>466</v>
      </c>
      <c r="B63" s="63"/>
      <c r="C63" s="50"/>
      <c r="D63" s="129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</row>
    <row r="64" spans="1:15">
      <c r="A64" s="31" t="s">
        <v>45</v>
      </c>
      <c r="B64" s="364" t="s">
        <v>236</v>
      </c>
      <c r="C64" s="373">
        <f>SUM(D64:O64)</f>
        <v>0</v>
      </c>
      <c r="D64" s="122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</row>
    <row r="65" spans="1:15">
      <c r="A65" s="405" t="s">
        <v>467</v>
      </c>
      <c r="B65" s="409"/>
      <c r="C65" s="51"/>
      <c r="D65" s="135"/>
      <c r="E65" s="127"/>
      <c r="F65" s="131"/>
      <c r="G65" s="127"/>
      <c r="H65" s="131"/>
      <c r="I65" s="127"/>
      <c r="J65" s="131"/>
      <c r="K65" s="127"/>
      <c r="L65" s="127"/>
      <c r="M65" s="127"/>
      <c r="N65" s="127"/>
      <c r="O65" s="127"/>
    </row>
    <row r="66" spans="1:15">
      <c r="A66" s="15" t="s">
        <v>35</v>
      </c>
      <c r="B66" s="406" t="s">
        <v>236</v>
      </c>
      <c r="C66" s="373">
        <f>SUM(D66:O66)</f>
        <v>0</v>
      </c>
      <c r="D66" s="133"/>
      <c r="E66" s="125"/>
      <c r="F66" s="133"/>
      <c r="G66" s="125"/>
      <c r="H66" s="133"/>
      <c r="I66" s="125"/>
      <c r="J66" s="133"/>
      <c r="K66" s="125"/>
      <c r="L66" s="125"/>
      <c r="M66" s="125"/>
      <c r="N66" s="125"/>
      <c r="O66" s="125">
        <v>0</v>
      </c>
    </row>
    <row r="67" spans="1:15">
      <c r="A67" s="435" t="s">
        <v>468</v>
      </c>
      <c r="B67" s="63"/>
      <c r="C67" s="50"/>
      <c r="D67" s="129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</row>
    <row r="68" spans="1:15">
      <c r="A68" s="31" t="s">
        <v>45</v>
      </c>
      <c r="B68" s="364" t="s">
        <v>237</v>
      </c>
      <c r="C68" s="373">
        <f>SUM(D68:O68)</f>
        <v>0</v>
      </c>
      <c r="D68" s="122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</row>
    <row r="69" spans="1:15">
      <c r="A69" s="435" t="s">
        <v>469</v>
      </c>
      <c r="B69" s="63"/>
      <c r="C69" s="50"/>
      <c r="D69" s="129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</row>
    <row r="70" spans="1:15">
      <c r="A70" s="31" t="s">
        <v>45</v>
      </c>
      <c r="B70" s="364" t="s">
        <v>237</v>
      </c>
      <c r="C70" s="373">
        <f>SUM(D70:O70)</f>
        <v>0</v>
      </c>
      <c r="D70" s="122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</row>
    <row r="71" spans="1:15">
      <c r="A71" s="57" t="s">
        <v>470</v>
      </c>
      <c r="B71" s="50"/>
      <c r="C71" s="50"/>
      <c r="D71" s="131"/>
      <c r="E71" s="127"/>
      <c r="F71" s="131"/>
      <c r="G71" s="127"/>
      <c r="H71" s="131"/>
      <c r="I71" s="127"/>
      <c r="J71" s="131"/>
      <c r="K71" s="127"/>
      <c r="L71" s="127"/>
      <c r="M71" s="127"/>
      <c r="N71" s="127"/>
      <c r="O71" s="127"/>
    </row>
    <row r="72" spans="1:15">
      <c r="A72" s="15" t="s">
        <v>47</v>
      </c>
      <c r="B72" s="406" t="s">
        <v>237</v>
      </c>
      <c r="C72" s="373">
        <f>SUM(D72:O72)</f>
        <v>0</v>
      </c>
      <c r="D72" s="133"/>
      <c r="E72" s="125"/>
      <c r="F72" s="133"/>
      <c r="G72" s="125"/>
      <c r="H72" s="133"/>
      <c r="I72" s="125"/>
      <c r="J72" s="133"/>
      <c r="K72" s="125"/>
      <c r="L72" s="125"/>
      <c r="M72" s="125"/>
      <c r="N72" s="125"/>
      <c r="O72" s="125"/>
    </row>
    <row r="73" spans="1:15">
      <c r="A73" s="60" t="s">
        <v>484</v>
      </c>
      <c r="B73" s="51"/>
      <c r="C73" s="51"/>
      <c r="D73" s="135"/>
      <c r="E73" s="98"/>
      <c r="F73" s="135"/>
      <c r="G73" s="98"/>
      <c r="H73" s="135"/>
      <c r="I73" s="98"/>
      <c r="J73" s="135"/>
      <c r="K73" s="98"/>
      <c r="L73" s="98"/>
      <c r="M73" s="98"/>
      <c r="N73" s="98"/>
      <c r="O73" s="98"/>
    </row>
    <row r="74" spans="1:15">
      <c r="A74" s="15" t="s">
        <v>35</v>
      </c>
      <c r="B74" s="406" t="s">
        <v>237</v>
      </c>
      <c r="C74" s="373">
        <f>SUM(D74:O74)</f>
        <v>0</v>
      </c>
      <c r="D74" s="133"/>
      <c r="E74" s="98"/>
      <c r="F74" s="135"/>
      <c r="G74" s="98"/>
      <c r="H74" s="135"/>
      <c r="I74" s="98"/>
      <c r="J74" s="135"/>
      <c r="K74" s="98"/>
      <c r="L74" s="98"/>
      <c r="M74" s="98"/>
      <c r="N74" s="98"/>
      <c r="O74" s="98">
        <v>0</v>
      </c>
    </row>
    <row r="75" spans="1:15">
      <c r="A75" s="450" t="s">
        <v>485</v>
      </c>
      <c r="B75" s="7"/>
      <c r="C75" s="19"/>
      <c r="D75" s="131"/>
      <c r="E75" s="127"/>
      <c r="F75" s="131"/>
      <c r="G75" s="127"/>
      <c r="H75" s="131"/>
      <c r="I75" s="127"/>
      <c r="J75" s="131"/>
      <c r="K75" s="127"/>
      <c r="L75" s="127"/>
      <c r="M75" s="127"/>
      <c r="N75" s="127"/>
      <c r="O75" s="127"/>
    </row>
    <row r="76" spans="1:15">
      <c r="A76" s="15" t="s">
        <v>35</v>
      </c>
      <c r="B76" s="406" t="s">
        <v>236</v>
      </c>
      <c r="C76" s="373">
        <f>SUM(D76:O76)</f>
        <v>0</v>
      </c>
      <c r="D76" s="133"/>
      <c r="E76" s="125"/>
      <c r="F76" s="133"/>
      <c r="G76" s="125"/>
      <c r="H76" s="133"/>
      <c r="I76" s="125"/>
      <c r="J76" s="133"/>
      <c r="K76" s="125"/>
      <c r="L76" s="125"/>
      <c r="M76" s="125"/>
      <c r="N76" s="125"/>
      <c r="O76" s="125">
        <v>0</v>
      </c>
    </row>
    <row r="77" spans="1:15">
      <c r="A77" s="24" t="s">
        <v>472</v>
      </c>
      <c r="B77" s="19"/>
      <c r="C77" s="19"/>
      <c r="D77" s="131"/>
      <c r="E77" s="127"/>
      <c r="F77" s="131"/>
      <c r="G77" s="127"/>
      <c r="H77" s="131"/>
      <c r="I77" s="127"/>
      <c r="J77" s="131"/>
      <c r="K77" s="127"/>
      <c r="L77" s="127"/>
      <c r="M77" s="127"/>
      <c r="N77" s="127"/>
      <c r="O77" s="127"/>
    </row>
    <row r="78" spans="1:15">
      <c r="A78" s="11" t="s">
        <v>35</v>
      </c>
      <c r="B78" s="407" t="s">
        <v>236</v>
      </c>
      <c r="C78" s="373">
        <f>SUM(D78:O78)</f>
        <v>0</v>
      </c>
      <c r="D78" s="133"/>
      <c r="E78" s="125"/>
      <c r="F78" s="133"/>
      <c r="G78" s="125"/>
      <c r="H78" s="133"/>
      <c r="I78" s="125"/>
      <c r="J78" s="133"/>
      <c r="K78" s="125"/>
      <c r="L78" s="125"/>
      <c r="M78" s="125"/>
      <c r="N78" s="125"/>
      <c r="O78" s="125">
        <v>0</v>
      </c>
    </row>
    <row r="79" spans="1:15">
      <c r="A79" s="13" t="s">
        <v>473</v>
      </c>
      <c r="B79" s="7"/>
      <c r="C79" s="7"/>
      <c r="D79" s="131"/>
      <c r="E79" s="127"/>
      <c r="F79" s="131"/>
      <c r="G79" s="127"/>
      <c r="H79" s="131"/>
      <c r="I79" s="127"/>
      <c r="J79" s="131"/>
      <c r="K79" s="127"/>
      <c r="L79" s="127"/>
      <c r="M79" s="127"/>
      <c r="N79" s="127"/>
      <c r="O79" s="127"/>
    </row>
    <row r="80" spans="1:15">
      <c r="A80" s="15" t="s">
        <v>35</v>
      </c>
      <c r="B80" s="406" t="s">
        <v>236</v>
      </c>
      <c r="C80" s="373">
        <f>SUM(D80:O80)</f>
        <v>0</v>
      </c>
      <c r="D80" s="133"/>
      <c r="E80" s="125"/>
      <c r="F80" s="133"/>
      <c r="G80" s="125"/>
      <c r="H80" s="133"/>
      <c r="I80" s="125"/>
      <c r="J80" s="133"/>
      <c r="K80" s="125"/>
      <c r="L80" s="125"/>
      <c r="M80" s="125"/>
      <c r="N80" s="125"/>
      <c r="O80" s="125">
        <v>0</v>
      </c>
    </row>
    <row r="81" spans="1:16">
      <c r="A81" s="13" t="s">
        <v>486</v>
      </c>
      <c r="B81" s="7"/>
      <c r="C81" s="7"/>
      <c r="D81" s="131"/>
      <c r="E81" s="127"/>
      <c r="F81" s="131"/>
      <c r="G81" s="127"/>
      <c r="H81" s="131"/>
      <c r="I81" s="127"/>
      <c r="J81" s="131"/>
      <c r="K81" s="127"/>
      <c r="L81" s="127"/>
      <c r="M81" s="127"/>
      <c r="N81" s="127"/>
      <c r="O81" s="127"/>
    </row>
    <row r="82" spans="1:16">
      <c r="A82" s="15" t="s">
        <v>35</v>
      </c>
      <c r="B82" s="406" t="s">
        <v>236</v>
      </c>
      <c r="C82" s="373">
        <f>SUM(D82:O82)</f>
        <v>6105</v>
      </c>
      <c r="D82" s="133"/>
      <c r="E82" s="98"/>
      <c r="F82" s="135"/>
      <c r="G82" s="98"/>
      <c r="H82" s="135">
        <v>6105</v>
      </c>
      <c r="I82" s="98"/>
      <c r="J82" s="135"/>
      <c r="K82" s="98"/>
      <c r="L82" s="98"/>
      <c r="M82" s="98"/>
      <c r="N82" s="98"/>
      <c r="O82" s="98">
        <v>0</v>
      </c>
    </row>
    <row r="83" spans="1:16">
      <c r="A83" s="13" t="s">
        <v>475</v>
      </c>
      <c r="B83" s="7"/>
      <c r="C83" s="7"/>
      <c r="D83" s="131"/>
      <c r="E83" s="127"/>
      <c r="F83" s="131"/>
      <c r="G83" s="127"/>
      <c r="H83" s="127"/>
      <c r="I83" s="131"/>
      <c r="J83" s="127"/>
      <c r="K83" s="131"/>
      <c r="L83" s="127"/>
      <c r="M83" s="129"/>
      <c r="N83" s="127"/>
      <c r="O83" s="131"/>
    </row>
    <row r="84" spans="1:16">
      <c r="A84" s="15" t="s">
        <v>35</v>
      </c>
      <c r="B84" s="406" t="s">
        <v>237</v>
      </c>
      <c r="C84" s="373">
        <f>SUM(D84:O84)</f>
        <v>680</v>
      </c>
      <c r="D84" s="133"/>
      <c r="E84" s="125"/>
      <c r="F84" s="133"/>
      <c r="G84" s="125"/>
      <c r="H84" s="125">
        <v>680</v>
      </c>
      <c r="I84" s="133"/>
      <c r="J84" s="125"/>
      <c r="K84" s="133"/>
      <c r="L84" s="125"/>
      <c r="M84" s="122"/>
      <c r="N84" s="125"/>
      <c r="O84" s="133">
        <v>0</v>
      </c>
    </row>
    <row r="85" spans="1:16">
      <c r="A85" s="60" t="s">
        <v>476</v>
      </c>
      <c r="B85" s="51"/>
      <c r="C85" s="51"/>
      <c r="D85" s="135"/>
      <c r="E85" s="98"/>
      <c r="F85" s="135"/>
      <c r="G85" s="98"/>
      <c r="H85" s="98"/>
      <c r="I85" s="135"/>
      <c r="J85" s="98"/>
      <c r="K85" s="127"/>
      <c r="L85" s="127"/>
      <c r="M85" s="127"/>
      <c r="N85" s="127"/>
      <c r="O85" s="127"/>
    </row>
    <row r="86" spans="1:16">
      <c r="A86" s="11" t="s">
        <v>35</v>
      </c>
      <c r="B86" s="407" t="s">
        <v>236</v>
      </c>
      <c r="C86" s="373">
        <f>SUM(D86:O86)</f>
        <v>0</v>
      </c>
      <c r="D86" s="135"/>
      <c r="E86" s="98"/>
      <c r="F86" s="135"/>
      <c r="G86" s="98"/>
      <c r="H86" s="98"/>
      <c r="I86" s="135"/>
      <c r="J86" s="98"/>
      <c r="K86" s="125"/>
      <c r="L86" s="125"/>
      <c r="M86" s="125"/>
      <c r="N86" s="125"/>
      <c r="O86" s="125"/>
    </row>
    <row r="87" spans="1:16">
      <c r="A87" s="13" t="s">
        <v>487</v>
      </c>
      <c r="B87" s="7"/>
      <c r="C87" s="7"/>
      <c r="D87" s="131"/>
      <c r="E87" s="127"/>
      <c r="F87" s="131"/>
      <c r="G87" s="127"/>
      <c r="H87" s="127"/>
      <c r="I87" s="131"/>
      <c r="J87" s="127"/>
      <c r="K87" s="127"/>
      <c r="L87" s="131"/>
      <c r="M87" s="127"/>
      <c r="N87" s="129"/>
      <c r="O87" s="127"/>
    </row>
    <row r="88" spans="1:16">
      <c r="A88" s="15" t="s">
        <v>35</v>
      </c>
      <c r="B88" s="406" t="s">
        <v>236</v>
      </c>
      <c r="C88" s="373">
        <f>SUM(D88:O88)</f>
        <v>0</v>
      </c>
      <c r="D88" s="133"/>
      <c r="E88" s="125"/>
      <c r="F88" s="133"/>
      <c r="G88" s="125"/>
      <c r="H88" s="125"/>
      <c r="I88" s="133"/>
      <c r="J88" s="125"/>
      <c r="K88" s="125"/>
      <c r="L88" s="133"/>
      <c r="M88" s="125"/>
      <c r="N88" s="122"/>
      <c r="O88" s="125">
        <v>0</v>
      </c>
    </row>
    <row r="89" spans="1:16">
      <c r="A89" s="13" t="s">
        <v>478</v>
      </c>
      <c r="B89" s="7"/>
      <c r="C89" s="7"/>
      <c r="D89" s="131"/>
      <c r="E89" s="127"/>
      <c r="F89" s="131"/>
      <c r="G89" s="127"/>
      <c r="H89" s="127"/>
      <c r="I89" s="131"/>
      <c r="J89" s="127"/>
      <c r="K89" s="127"/>
      <c r="L89" s="131"/>
      <c r="M89" s="127"/>
      <c r="N89" s="129"/>
      <c r="O89" s="127"/>
    </row>
    <row r="90" spans="1:16">
      <c r="A90" s="15" t="s">
        <v>35</v>
      </c>
      <c r="B90" s="406" t="s">
        <v>236</v>
      </c>
      <c r="C90" s="373">
        <f>SUM(D90:O90)</f>
        <v>0</v>
      </c>
      <c r="D90" s="133"/>
      <c r="E90" s="125"/>
      <c r="F90" s="133"/>
      <c r="G90" s="125"/>
      <c r="H90" s="125"/>
      <c r="I90" s="133"/>
      <c r="J90" s="125"/>
      <c r="K90" s="188"/>
      <c r="L90" s="133"/>
      <c r="M90" s="125"/>
      <c r="N90" s="122"/>
      <c r="O90" s="125">
        <v>0</v>
      </c>
    </row>
    <row r="91" spans="1:16">
      <c r="A91" s="60" t="s">
        <v>479</v>
      </c>
      <c r="B91" s="51"/>
      <c r="C91" s="51"/>
      <c r="D91" s="135"/>
      <c r="E91" s="98"/>
      <c r="F91" s="135"/>
      <c r="G91" s="98"/>
      <c r="H91" s="98"/>
      <c r="I91" s="135"/>
      <c r="J91" s="98"/>
      <c r="K91" s="98"/>
      <c r="L91" s="135"/>
      <c r="M91" s="98"/>
      <c r="N91" s="123"/>
      <c r="O91" s="98"/>
    </row>
    <row r="92" spans="1:16">
      <c r="A92" s="11" t="s">
        <v>35</v>
      </c>
      <c r="B92" s="407" t="s">
        <v>236</v>
      </c>
      <c r="C92" s="373">
        <f>SUM(D92:O92)</f>
        <v>0</v>
      </c>
      <c r="D92" s="123"/>
      <c r="E92" s="98"/>
      <c r="F92" s="135"/>
      <c r="G92" s="98"/>
      <c r="H92" s="98"/>
      <c r="I92" s="135"/>
      <c r="J92" s="98"/>
      <c r="K92" s="98"/>
      <c r="L92" s="135"/>
      <c r="M92" s="98"/>
      <c r="N92" s="123"/>
      <c r="O92" s="98">
        <v>0</v>
      </c>
    </row>
    <row r="93" spans="1:16">
      <c r="A93" s="57" t="s">
        <v>488</v>
      </c>
      <c r="B93" s="57"/>
      <c r="C93" s="7"/>
      <c r="D93" s="131"/>
      <c r="E93" s="127"/>
      <c r="F93" s="131"/>
      <c r="G93" s="127"/>
      <c r="H93" s="131"/>
      <c r="I93" s="127"/>
      <c r="J93" s="131"/>
      <c r="K93" s="127"/>
      <c r="L93" s="131"/>
      <c r="M93" s="127"/>
      <c r="N93" s="129"/>
      <c r="O93" s="127"/>
    </row>
    <row r="94" spans="1:16">
      <c r="A94" s="15" t="s">
        <v>35</v>
      </c>
      <c r="B94" s="15" t="s">
        <v>236</v>
      </c>
      <c r="C94" s="373">
        <f>SUM(D94:O94)</f>
        <v>1364552</v>
      </c>
      <c r="D94" s="133"/>
      <c r="E94" s="125"/>
      <c r="F94" s="133"/>
      <c r="G94" s="125">
        <v>1364552</v>
      </c>
      <c r="H94" s="133"/>
      <c r="I94" s="125"/>
      <c r="J94" s="133"/>
      <c r="K94" s="125"/>
      <c r="L94" s="133"/>
      <c r="M94" s="125"/>
      <c r="N94" s="122"/>
      <c r="O94" s="125"/>
    </row>
    <row r="95" spans="1:16">
      <c r="A95" s="24" t="s">
        <v>152</v>
      </c>
      <c r="B95" s="24"/>
      <c r="C95" s="377"/>
      <c r="D95" s="139"/>
      <c r="E95" s="138"/>
      <c r="F95" s="139"/>
      <c r="G95" s="138"/>
      <c r="H95" s="139"/>
      <c r="I95" s="138"/>
      <c r="J95" s="139"/>
      <c r="K95" s="138"/>
      <c r="L95" s="138"/>
      <c r="M95" s="138"/>
      <c r="N95" s="138"/>
      <c r="O95" s="138"/>
    </row>
    <row r="96" spans="1:16">
      <c r="A96" s="14" t="s">
        <v>50</v>
      </c>
      <c r="B96" s="14"/>
      <c r="C96" s="373">
        <f>SUM(D96:O96)</f>
        <v>2187513</v>
      </c>
      <c r="D96" s="142">
        <f>SUM(D109,D66,D68,D70,D72,D74,D76,D78,D80,D82,D84,D86,D88,D90,D92,D94,)</f>
        <v>0</v>
      </c>
      <c r="E96" s="142">
        <f t="shared" ref="E96:O96" si="0">SUM(E109,E66,E68,E70,E72,E74,E76,E78,E80,E82,E84,E86,E88,E90,E92,E94,)</f>
        <v>501483</v>
      </c>
      <c r="F96" s="142">
        <f t="shared" si="0"/>
        <v>0</v>
      </c>
      <c r="G96" s="142">
        <f t="shared" si="0"/>
        <v>1364552</v>
      </c>
      <c r="H96" s="142">
        <f t="shared" si="0"/>
        <v>113638</v>
      </c>
      <c r="I96" s="142">
        <f t="shared" si="0"/>
        <v>21972</v>
      </c>
      <c r="J96" s="142">
        <f t="shared" si="0"/>
        <v>144832</v>
      </c>
      <c r="K96" s="142">
        <f t="shared" si="0"/>
        <v>0</v>
      </c>
      <c r="L96" s="142">
        <f t="shared" si="0"/>
        <v>15784</v>
      </c>
      <c r="M96" s="142">
        <f t="shared" si="0"/>
        <v>25252</v>
      </c>
      <c r="N96" s="142">
        <f t="shared" si="0"/>
        <v>0</v>
      </c>
      <c r="O96" s="142">
        <f t="shared" si="0"/>
        <v>0</v>
      </c>
      <c r="P96" s="183"/>
    </row>
    <row r="97" spans="1:24">
      <c r="A97" s="10" t="s">
        <v>51</v>
      </c>
      <c r="B97" s="10"/>
      <c r="C97" s="7"/>
      <c r="D97" s="129"/>
      <c r="E97" s="127"/>
      <c r="F97" s="127"/>
      <c r="G97" s="131"/>
      <c r="H97" s="127"/>
      <c r="I97" s="127"/>
      <c r="J97" s="127"/>
      <c r="K97" s="127"/>
      <c r="L97" s="129"/>
      <c r="M97" s="129"/>
      <c r="N97" s="129"/>
      <c r="O97" s="123"/>
      <c r="P97" s="5"/>
      <c r="Q97" s="5"/>
      <c r="R97" s="5"/>
      <c r="S97" s="5"/>
      <c r="T97" s="5"/>
      <c r="U97" s="5"/>
      <c r="V97" s="5"/>
      <c r="W97" s="5"/>
      <c r="X97" s="5"/>
    </row>
    <row r="98" spans="1:24">
      <c r="A98" s="15" t="s">
        <v>50</v>
      </c>
      <c r="B98" s="15"/>
      <c r="C98" s="373">
        <f>SUM(D98:O98)</f>
        <v>-942048</v>
      </c>
      <c r="D98" s="133"/>
      <c r="E98" s="125">
        <v>-400807</v>
      </c>
      <c r="F98" s="125">
        <v>0</v>
      </c>
      <c r="G98" s="133">
        <v>-541241</v>
      </c>
      <c r="H98" s="125">
        <v>0</v>
      </c>
      <c r="I98" s="125"/>
      <c r="J98" s="125">
        <v>0</v>
      </c>
      <c r="K98" s="125">
        <v>0</v>
      </c>
      <c r="L98" s="122">
        <v>0</v>
      </c>
      <c r="M98" s="122">
        <v>0</v>
      </c>
      <c r="N98" s="122">
        <v>0</v>
      </c>
      <c r="O98" s="122">
        <v>0</v>
      </c>
      <c r="P98" s="5"/>
      <c r="Q98" s="5"/>
      <c r="R98" s="5"/>
      <c r="S98" s="5"/>
      <c r="T98" s="5"/>
      <c r="U98" s="5"/>
      <c r="V98" s="5"/>
      <c r="W98" s="5"/>
      <c r="X98" s="5"/>
    </row>
    <row r="99" spans="1:24">
      <c r="A99" s="11" t="s">
        <v>153</v>
      </c>
      <c r="B99" s="11"/>
      <c r="C99" s="19"/>
      <c r="D99" s="135"/>
      <c r="E99" s="98"/>
      <c r="F99" s="98"/>
      <c r="G99" s="135"/>
      <c r="H99" s="98"/>
      <c r="I99" s="98"/>
      <c r="J99" s="98"/>
      <c r="K99" s="98"/>
      <c r="L99" s="123"/>
      <c r="M99" s="123"/>
      <c r="N99" s="123"/>
      <c r="O99" s="127"/>
      <c r="P99" s="5"/>
      <c r="Q99" s="5"/>
      <c r="R99" s="5"/>
      <c r="S99" s="5"/>
      <c r="T99" s="5"/>
      <c r="U99" s="5"/>
      <c r="V99" s="5"/>
      <c r="W99" s="5"/>
      <c r="X99" s="5"/>
    </row>
    <row r="100" spans="1:24">
      <c r="A100" s="11" t="s">
        <v>50</v>
      </c>
      <c r="B100" s="11"/>
      <c r="C100" s="373">
        <f>SUM(D100:O100)</f>
        <v>-235905</v>
      </c>
      <c r="D100" s="135"/>
      <c r="E100" s="98"/>
      <c r="F100" s="98">
        <v>0</v>
      </c>
      <c r="G100" s="98">
        <v>-235905</v>
      </c>
      <c r="H100" s="98">
        <v>0</v>
      </c>
      <c r="I100" s="98">
        <v>0</v>
      </c>
      <c r="J100" s="98">
        <v>0</v>
      </c>
      <c r="K100" s="98">
        <v>0</v>
      </c>
      <c r="L100" s="98">
        <v>0</v>
      </c>
      <c r="M100" s="98">
        <v>0</v>
      </c>
      <c r="N100" s="98">
        <v>0</v>
      </c>
      <c r="O100" s="125">
        <v>0</v>
      </c>
      <c r="P100" s="5"/>
      <c r="Q100" s="5"/>
      <c r="R100" s="5"/>
      <c r="S100" s="5"/>
      <c r="T100" s="5"/>
      <c r="U100" s="5"/>
      <c r="V100" s="5"/>
      <c r="W100" s="5"/>
      <c r="X100" s="5"/>
    </row>
    <row r="101" spans="1:24">
      <c r="A101" s="57" t="s">
        <v>48</v>
      </c>
      <c r="B101" s="57"/>
      <c r="C101" s="50"/>
      <c r="D101" s="162"/>
      <c r="E101" s="144"/>
      <c r="F101" s="144"/>
      <c r="G101" s="160"/>
      <c r="H101" s="144"/>
      <c r="I101" s="144"/>
      <c r="J101" s="144"/>
      <c r="K101" s="144"/>
      <c r="L101" s="162"/>
      <c r="M101" s="162"/>
      <c r="N101" s="162"/>
      <c r="O101" s="141"/>
      <c r="P101" s="5"/>
      <c r="Q101" s="5"/>
      <c r="R101" s="5"/>
      <c r="S101" s="5"/>
      <c r="T101" s="5"/>
      <c r="U101" s="5"/>
      <c r="V101" s="5"/>
      <c r="W101" s="5"/>
      <c r="X101" s="5"/>
    </row>
    <row r="102" spans="1:24">
      <c r="A102" s="49" t="s">
        <v>45</v>
      </c>
      <c r="B102" s="49"/>
      <c r="C102" s="388">
        <f>SUM(C96,C98,C100)</f>
        <v>1009560</v>
      </c>
      <c r="D102" s="388">
        <f t="shared" ref="D102:O102" si="1">SUM(D96,D98,D100)</f>
        <v>0</v>
      </c>
      <c r="E102" s="388">
        <f t="shared" si="1"/>
        <v>100676</v>
      </c>
      <c r="F102" s="388">
        <f t="shared" si="1"/>
        <v>0</v>
      </c>
      <c r="G102" s="388">
        <f t="shared" si="1"/>
        <v>587406</v>
      </c>
      <c r="H102" s="388">
        <f t="shared" si="1"/>
        <v>113638</v>
      </c>
      <c r="I102" s="388">
        <f t="shared" si="1"/>
        <v>21972</v>
      </c>
      <c r="J102" s="388">
        <f t="shared" si="1"/>
        <v>144832</v>
      </c>
      <c r="K102" s="388">
        <f t="shared" si="1"/>
        <v>0</v>
      </c>
      <c r="L102" s="388">
        <f t="shared" si="1"/>
        <v>15784</v>
      </c>
      <c r="M102" s="388">
        <f t="shared" si="1"/>
        <v>25252</v>
      </c>
      <c r="N102" s="388">
        <f t="shared" si="1"/>
        <v>0</v>
      </c>
      <c r="O102" s="388">
        <f t="shared" si="1"/>
        <v>0</v>
      </c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9.5" customHeight="1">
      <c r="A103" s="58" t="s">
        <v>240</v>
      </c>
      <c r="B103" s="58"/>
      <c r="C103" s="413">
        <f>SUM(D103:O103)</f>
        <v>2186833</v>
      </c>
      <c r="D103" s="99">
        <f>SUM(D14,D16,D18,D20,D22,D24,D26,D28,D30,D32,D34,D36,D38,D40,D42,D44,D46,D48,D52,D56,D58,D60,D62,D64,D66,D76,D78,D80,D82,D86,D88,D90,D92,)</f>
        <v>0</v>
      </c>
      <c r="E103" s="99">
        <f t="shared" ref="E103:O103" si="2">SUM(E14,E16,E18,E20,E22,E24,E26,E28,E30,E32,E34,E36,E38,E40,E42,E44,E46,E48,E52,E56,E58,E60,E62,E64,E66,E76,E78,E80,E82,E86,E88,E90,E92,)</f>
        <v>501483</v>
      </c>
      <c r="F103" s="99">
        <f t="shared" si="2"/>
        <v>0</v>
      </c>
      <c r="G103" s="99">
        <f>SUM(G14,G16,G18,G20,G22,G24,G26,G28,G30,G32,G34,G36,G38,G40,G42,G44,G46,G48,G52,G56,G58,G60,G62,G64,G66,G76,G78,G80,G82,G86,G88,G90,G92,G94)</f>
        <v>1364552</v>
      </c>
      <c r="H103" s="99">
        <f t="shared" si="2"/>
        <v>112958</v>
      </c>
      <c r="I103" s="99">
        <f t="shared" si="2"/>
        <v>21972</v>
      </c>
      <c r="J103" s="99">
        <f t="shared" si="2"/>
        <v>144832</v>
      </c>
      <c r="K103" s="99">
        <f t="shared" si="2"/>
        <v>0</v>
      </c>
      <c r="L103" s="99">
        <f t="shared" si="2"/>
        <v>15784</v>
      </c>
      <c r="M103" s="99">
        <f t="shared" si="2"/>
        <v>25252</v>
      </c>
      <c r="N103" s="99">
        <f t="shared" si="2"/>
        <v>0</v>
      </c>
      <c r="O103" s="99">
        <f t="shared" si="2"/>
        <v>0</v>
      </c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22.5" customHeight="1">
      <c r="A104" s="58" t="s">
        <v>241</v>
      </c>
      <c r="B104" s="58"/>
      <c r="C104" s="413">
        <f>SUM(D104:O104)</f>
        <v>680</v>
      </c>
      <c r="D104" s="99">
        <f>D102-(D103+D105)</f>
        <v>0</v>
      </c>
      <c r="E104" s="99">
        <f>E96-(E103+E105)</f>
        <v>0</v>
      </c>
      <c r="F104" s="99">
        <f t="shared" ref="F104:O104" si="3">F96-(F103+F105)</f>
        <v>0</v>
      </c>
      <c r="G104" s="99">
        <f t="shared" si="3"/>
        <v>0</v>
      </c>
      <c r="H104" s="99">
        <f t="shared" si="3"/>
        <v>680</v>
      </c>
      <c r="I104" s="99">
        <f t="shared" si="3"/>
        <v>0</v>
      </c>
      <c r="J104" s="99">
        <f t="shared" si="3"/>
        <v>0</v>
      </c>
      <c r="K104" s="99">
        <f t="shared" si="3"/>
        <v>0</v>
      </c>
      <c r="L104" s="99">
        <f t="shared" si="3"/>
        <v>0</v>
      </c>
      <c r="M104" s="99">
        <f t="shared" si="3"/>
        <v>0</v>
      </c>
      <c r="N104" s="99">
        <f t="shared" si="3"/>
        <v>0</v>
      </c>
      <c r="O104" s="99">
        <f t="shared" si="3"/>
        <v>0</v>
      </c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22.5" customHeight="1">
      <c r="A105" s="58" t="s">
        <v>242</v>
      </c>
      <c r="B105" s="58"/>
      <c r="C105" s="413">
        <f>SUM(D105:O105)</f>
        <v>0</v>
      </c>
      <c r="D105" s="99">
        <f>SUM(D12)</f>
        <v>0</v>
      </c>
      <c r="E105" s="99">
        <f t="shared" ref="E105:O105" si="4">SUM(E12)</f>
        <v>0</v>
      </c>
      <c r="F105" s="99">
        <f t="shared" si="4"/>
        <v>0</v>
      </c>
      <c r="G105" s="99">
        <f t="shared" si="4"/>
        <v>0</v>
      </c>
      <c r="H105" s="99">
        <f t="shared" si="4"/>
        <v>0</v>
      </c>
      <c r="I105" s="99">
        <f t="shared" si="4"/>
        <v>0</v>
      </c>
      <c r="J105" s="99">
        <f t="shared" si="4"/>
        <v>0</v>
      </c>
      <c r="K105" s="99">
        <f t="shared" si="4"/>
        <v>0</v>
      </c>
      <c r="L105" s="99">
        <f t="shared" si="4"/>
        <v>0</v>
      </c>
      <c r="M105" s="99">
        <f t="shared" si="4"/>
        <v>0</v>
      </c>
      <c r="N105" s="99">
        <f t="shared" si="4"/>
        <v>0</v>
      </c>
      <c r="O105" s="99">
        <f t="shared" si="4"/>
        <v>0</v>
      </c>
      <c r="P105" s="5"/>
      <c r="Q105" s="5"/>
      <c r="R105" s="5"/>
      <c r="S105" s="5"/>
      <c r="T105" s="5"/>
      <c r="U105" s="5"/>
      <c r="V105" s="5"/>
      <c r="W105" s="5"/>
      <c r="X105" s="5"/>
    </row>
    <row r="106" spans="1:24">
      <c r="A106" s="68"/>
      <c r="B106" s="68"/>
      <c r="C106" s="6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39"/>
      <c r="P106" s="5"/>
      <c r="Q106" s="5"/>
      <c r="R106" s="5"/>
      <c r="S106" s="5"/>
      <c r="T106" s="5"/>
      <c r="U106" s="5"/>
      <c r="V106" s="5"/>
      <c r="W106" s="5"/>
      <c r="X106" s="5"/>
    </row>
    <row r="107" spans="1:24">
      <c r="A107" s="5" t="s">
        <v>187</v>
      </c>
      <c r="B107" s="5"/>
      <c r="C107" s="322"/>
      <c r="D107" s="139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>
      <c r="A108" s="1" t="s">
        <v>147</v>
      </c>
      <c r="B108" s="1"/>
      <c r="C108" s="323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5"/>
      <c r="Q108" s="5"/>
      <c r="R108" s="5"/>
      <c r="S108" s="5"/>
      <c r="T108" s="5"/>
      <c r="U108" s="5"/>
      <c r="V108" s="5"/>
      <c r="W108" s="5"/>
      <c r="X108" s="5"/>
    </row>
    <row r="109" spans="1:24">
      <c r="A109" s="235" t="s">
        <v>326</v>
      </c>
      <c r="B109" s="235"/>
      <c r="C109" s="324"/>
      <c r="D109" s="190">
        <f>SUM(D12,D14,D16,D18,D20,D22,D24,D26,D28,D30,D32,D34,D36,D38,D40,D42,D44,D46,D48,D50,D52,D54,D56,D58,D60,D62,D64,)</f>
        <v>0</v>
      </c>
      <c r="E109" s="190">
        <f t="shared" ref="E109:O109" si="5">SUM(E12,E14,E16,E18,E20,E22,E24,E26,E28,E30,E32,E34,E36,E38,E40,E42,E44,E46,E48,E50,E52,E54,E56,E58,E60,E62,E64,E6)</f>
        <v>501483</v>
      </c>
      <c r="F109" s="190">
        <f t="shared" si="5"/>
        <v>0</v>
      </c>
      <c r="G109" s="190">
        <f t="shared" si="5"/>
        <v>0</v>
      </c>
      <c r="H109" s="190">
        <f t="shared" si="5"/>
        <v>106853</v>
      </c>
      <c r="I109" s="190">
        <f t="shared" si="5"/>
        <v>21972</v>
      </c>
      <c r="J109" s="190">
        <f t="shared" si="5"/>
        <v>144832</v>
      </c>
      <c r="K109" s="190">
        <f t="shared" si="5"/>
        <v>0</v>
      </c>
      <c r="L109" s="190">
        <f t="shared" si="5"/>
        <v>15784</v>
      </c>
      <c r="M109" s="190">
        <f t="shared" si="5"/>
        <v>25252</v>
      </c>
      <c r="N109" s="190">
        <f t="shared" si="5"/>
        <v>0</v>
      </c>
      <c r="O109" s="190">
        <f t="shared" si="5"/>
        <v>0</v>
      </c>
      <c r="P109" s="5"/>
      <c r="Q109" s="5"/>
      <c r="R109" s="5"/>
      <c r="S109" s="5"/>
      <c r="T109" s="5"/>
      <c r="U109" s="5"/>
      <c r="V109" s="5"/>
      <c r="W109" s="5"/>
      <c r="X109" s="5"/>
    </row>
    <row r="110" spans="1:24">
      <c r="A110" s="1"/>
      <c r="B110" s="1"/>
      <c r="C110" s="323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O110" s="190"/>
      <c r="P110" s="5"/>
      <c r="Q110" s="5"/>
      <c r="R110" s="5"/>
      <c r="S110" s="5"/>
      <c r="T110" s="5"/>
      <c r="U110" s="5"/>
      <c r="V110" s="5"/>
      <c r="W110" s="5"/>
      <c r="X110" s="5"/>
    </row>
    <row r="111" spans="1:24">
      <c r="A111" s="1"/>
      <c r="B111" s="1"/>
      <c r="C111" s="323"/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/>
      <c r="O111" s="190"/>
      <c r="P111" s="5"/>
      <c r="Q111" s="5"/>
      <c r="R111" s="5"/>
      <c r="S111" s="5"/>
      <c r="T111" s="5"/>
      <c r="U111" s="5"/>
      <c r="V111" s="5"/>
      <c r="W111" s="5"/>
      <c r="X111" s="5"/>
    </row>
    <row r="112" spans="1:24">
      <c r="A112" s="1"/>
      <c r="B112" s="1"/>
      <c r="C112" s="323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  <c r="P112" s="5"/>
      <c r="Q112" s="5"/>
      <c r="R112" s="5"/>
      <c r="S112" s="5"/>
      <c r="T112" s="5"/>
      <c r="U112" s="5"/>
      <c r="V112" s="5"/>
      <c r="W112" s="5"/>
      <c r="X112" s="5"/>
    </row>
    <row r="113" spans="1:24">
      <c r="A113" s="5"/>
      <c r="B113" s="5"/>
      <c r="C113" s="322"/>
      <c r="D113" s="128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>
      <c r="A114" s="5"/>
      <c r="B114" s="5"/>
      <c r="C114" s="322"/>
      <c r="D114" s="128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>
      <c r="A115" s="5"/>
      <c r="B115" s="5"/>
      <c r="C115" s="322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>
      <c r="A116" s="5"/>
      <c r="B116" s="5"/>
      <c r="C116" s="322"/>
      <c r="D116" s="128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>
      <c r="A117" s="5"/>
      <c r="B117" s="5"/>
      <c r="C117" s="322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>
      <c r="A118" s="5"/>
      <c r="B118" s="5"/>
      <c r="C118" s="322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>
      <c r="A119" s="5"/>
      <c r="B119" s="5"/>
      <c r="C119" s="322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>
      <c r="A120" s="5"/>
      <c r="B120" s="5"/>
      <c r="C120" s="322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>
      <c r="A121" s="5"/>
      <c r="B121" s="5"/>
      <c r="C121" s="322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>
      <c r="A122" s="5"/>
      <c r="B122" s="5"/>
      <c r="C122" s="322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>
      <c r="A123" s="5"/>
      <c r="B123" s="5"/>
      <c r="C123" s="322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>
      <c r="A124" s="5"/>
      <c r="B124" s="5"/>
      <c r="C124" s="322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>
      <c r="A125" s="5"/>
      <c r="B125" s="5"/>
      <c r="C125" s="322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>
      <c r="A126" s="5"/>
      <c r="B126" s="5"/>
      <c r="C126" s="322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>
      <c r="A127" s="5"/>
      <c r="B127" s="5"/>
      <c r="C127" s="322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>
      <c r="A128" s="5"/>
      <c r="B128" s="5"/>
      <c r="C128" s="322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>
      <c r="A129" s="5"/>
      <c r="B129" s="5"/>
      <c r="C129" s="322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>
      <c r="A130" s="5"/>
      <c r="B130" s="5"/>
      <c r="C130" s="322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>
      <c r="A131" s="5"/>
      <c r="B131" s="5"/>
      <c r="C131" s="322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>
      <c r="A132" s="5"/>
      <c r="B132" s="5"/>
      <c r="C132" s="322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>
      <c r="A133" s="5"/>
      <c r="B133" s="5"/>
      <c r="C133" s="322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>
      <c r="A134" s="5"/>
      <c r="B134" s="5"/>
      <c r="C134" s="322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>
      <c r="A135" s="5"/>
      <c r="B135" s="5"/>
      <c r="C135" s="322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>
      <c r="A136" s="5"/>
      <c r="B136" s="5"/>
      <c r="C136" s="322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>
      <c r="A137" s="5"/>
      <c r="B137" s="5"/>
      <c r="C137" s="322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>
      <c r="A138" s="5"/>
      <c r="B138" s="5"/>
      <c r="C138" s="322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>
      <c r="A139" s="1"/>
      <c r="B139" s="1"/>
      <c r="C139" s="323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24">
      <c r="A140" s="1"/>
      <c r="B140" s="1"/>
      <c r="C140" s="323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24">
      <c r="A141" s="1"/>
      <c r="B141" s="1"/>
      <c r="C141" s="323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24">
      <c r="A142" s="1"/>
      <c r="B142" s="1"/>
      <c r="C142" s="323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24">
      <c r="A143" s="1"/>
      <c r="B143" s="1"/>
      <c r="C143" s="323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24">
      <c r="A144" s="1"/>
      <c r="B144" s="1"/>
      <c r="C144" s="323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>
      <c r="A145" s="1"/>
      <c r="B145" s="1"/>
      <c r="C145" s="323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>
      <c r="A146" s="1"/>
      <c r="B146" s="1"/>
      <c r="C146" s="323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>
      <c r="A147" s="1"/>
      <c r="B147" s="1"/>
      <c r="C147" s="323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>
      <c r="A148" s="1"/>
      <c r="B148" s="1"/>
      <c r="C148" s="323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>
      <c r="A149" s="1"/>
      <c r="B149" s="1"/>
      <c r="C149" s="323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>
      <c r="A150" s="1"/>
      <c r="B150" s="1"/>
      <c r="C150" s="323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</sheetData>
  <mergeCells count="13">
    <mergeCell ref="J10:K10"/>
    <mergeCell ref="L10:M10"/>
    <mergeCell ref="D7:D9"/>
    <mergeCell ref="E7:E9"/>
    <mergeCell ref="F7:F9"/>
    <mergeCell ref="G7:G9"/>
    <mergeCell ref="H7:H9"/>
    <mergeCell ref="N6:O6"/>
    <mergeCell ref="J7:K8"/>
    <mergeCell ref="I7:I9"/>
    <mergeCell ref="L7:M8"/>
    <mergeCell ref="N7:N9"/>
    <mergeCell ref="O7:O9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66" firstPageNumber="4" orientation="landscape" horizontalDpi="300" verticalDpi="300" r:id="rId1"/>
  <headerFooter alignWithMargins="0">
    <oddFooter>&amp;P. oldal</oddFooter>
  </headerFooter>
  <rowBreaks count="1" manualBreakCount="1">
    <brk id="56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X70"/>
  <sheetViews>
    <sheetView view="pageBreakPreview" zoomScaleNormal="100" zoomScaleSheetLayoutView="100" workbookViewId="0">
      <selection activeCell="E3" sqref="E3"/>
    </sheetView>
  </sheetViews>
  <sheetFormatPr defaultRowHeight="12.75"/>
  <cols>
    <col min="1" max="1" width="42.42578125" customWidth="1"/>
    <col min="2" max="2" width="7.5703125" customWidth="1"/>
    <col min="3" max="3" width="10.7109375" style="325" customWidth="1"/>
    <col min="4" max="15" width="10.7109375" customWidth="1"/>
    <col min="16" max="16" width="9.85546875" bestFit="1" customWidth="1"/>
  </cols>
  <sheetData>
    <row r="1" spans="1:15" ht="15.75">
      <c r="A1" s="4" t="s">
        <v>561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</row>
    <row r="2" spans="1:15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</row>
    <row r="3" spans="1:15" ht="15.75">
      <c r="A3" s="4"/>
      <c r="B3" s="4"/>
      <c r="C3" s="6"/>
      <c r="D3" s="4"/>
      <c r="E3" s="4"/>
      <c r="F3" s="6"/>
      <c r="G3" s="6"/>
      <c r="H3" s="6" t="s">
        <v>36</v>
      </c>
      <c r="I3" s="5"/>
      <c r="J3" s="5"/>
      <c r="K3" s="5"/>
      <c r="L3" s="5"/>
      <c r="M3" s="5"/>
      <c r="N3" s="5"/>
      <c r="O3" s="5"/>
    </row>
    <row r="4" spans="1:15" ht="15.75">
      <c r="A4" s="4"/>
      <c r="B4" s="4"/>
      <c r="C4" s="6"/>
      <c r="D4" s="4"/>
      <c r="E4" s="4"/>
      <c r="F4" s="6"/>
      <c r="G4" s="6"/>
      <c r="H4" s="433" t="s">
        <v>410</v>
      </c>
      <c r="I4" s="5"/>
      <c r="J4" s="5"/>
      <c r="K4" s="5"/>
      <c r="L4" s="5"/>
      <c r="M4" s="5"/>
      <c r="N4" s="5"/>
      <c r="O4" s="5"/>
    </row>
    <row r="5" spans="1:15" ht="15.75">
      <c r="A5" s="6"/>
      <c r="B5" s="6"/>
      <c r="C5" s="6"/>
      <c r="D5" s="4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  <c r="O5" s="5"/>
    </row>
    <row r="6" spans="1:15">
      <c r="A6" s="5"/>
      <c r="B6" s="5"/>
      <c r="C6" s="322"/>
      <c r="D6" s="5"/>
      <c r="E6" s="5"/>
      <c r="F6" s="5"/>
      <c r="G6" s="5"/>
      <c r="H6" s="5"/>
      <c r="I6" s="5"/>
      <c r="J6" s="5"/>
      <c r="K6" s="5"/>
      <c r="L6" s="5"/>
      <c r="M6" s="5"/>
      <c r="N6" s="5" t="s">
        <v>28</v>
      </c>
      <c r="O6" s="5"/>
    </row>
    <row r="7" spans="1:15" ht="12.75" customHeight="1">
      <c r="A7" s="7" t="s">
        <v>29</v>
      </c>
      <c r="B7" s="7"/>
      <c r="C7" s="7" t="s">
        <v>30</v>
      </c>
      <c r="D7" s="534" t="s">
        <v>289</v>
      </c>
      <c r="E7" s="534" t="s">
        <v>284</v>
      </c>
      <c r="F7" s="534" t="s">
        <v>285</v>
      </c>
      <c r="G7" s="534" t="s">
        <v>205</v>
      </c>
      <c r="H7" s="534" t="s">
        <v>255</v>
      </c>
      <c r="I7" s="534" t="s">
        <v>257</v>
      </c>
      <c r="J7" s="539" t="s">
        <v>286</v>
      </c>
      <c r="K7" s="540"/>
      <c r="L7" s="539" t="s">
        <v>287</v>
      </c>
      <c r="M7" s="540"/>
      <c r="N7" s="534" t="s">
        <v>288</v>
      </c>
      <c r="O7" s="534" t="s">
        <v>114</v>
      </c>
    </row>
    <row r="8" spans="1:15">
      <c r="A8" s="19" t="s">
        <v>31</v>
      </c>
      <c r="B8" s="19"/>
      <c r="C8" s="19" t="s">
        <v>32</v>
      </c>
      <c r="D8" s="535"/>
      <c r="E8" s="535"/>
      <c r="F8" s="535"/>
      <c r="G8" s="535"/>
      <c r="H8" s="535"/>
      <c r="I8" s="535"/>
      <c r="J8" s="541"/>
      <c r="K8" s="542"/>
      <c r="L8" s="541"/>
      <c r="M8" s="542"/>
      <c r="N8" s="535"/>
      <c r="O8" s="535"/>
    </row>
    <row r="9" spans="1:15">
      <c r="A9" s="8"/>
      <c r="B9" s="8"/>
      <c r="C9" s="8" t="s">
        <v>33</v>
      </c>
      <c r="D9" s="536"/>
      <c r="E9" s="536"/>
      <c r="F9" s="536"/>
      <c r="G9" s="536"/>
      <c r="H9" s="536"/>
      <c r="I9" s="536"/>
      <c r="J9" s="365" t="s">
        <v>231</v>
      </c>
      <c r="K9" s="365" t="s">
        <v>139</v>
      </c>
      <c r="L9" s="365" t="s">
        <v>231</v>
      </c>
      <c r="M9" s="365" t="s">
        <v>139</v>
      </c>
      <c r="N9" s="536"/>
      <c r="O9" s="536"/>
    </row>
    <row r="10" spans="1:15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537" t="s">
        <v>16</v>
      </c>
      <c r="K10" s="538"/>
      <c r="L10" s="537" t="s">
        <v>17</v>
      </c>
      <c r="M10" s="538"/>
      <c r="N10" s="19">
        <v>11</v>
      </c>
      <c r="O10" s="19">
        <v>12</v>
      </c>
    </row>
    <row r="11" spans="1:15">
      <c r="A11" s="13" t="s">
        <v>310</v>
      </c>
      <c r="B11" s="13"/>
      <c r="C11" s="7"/>
      <c r="D11" s="127"/>
      <c r="E11" s="127"/>
      <c r="F11" s="131"/>
      <c r="G11" s="127"/>
      <c r="H11" s="131"/>
      <c r="I11" s="127"/>
      <c r="J11" s="129"/>
      <c r="K11" s="130"/>
      <c r="L11" s="127"/>
      <c r="M11" s="131"/>
      <c r="N11" s="127"/>
      <c r="O11" s="127"/>
    </row>
    <row r="12" spans="1:15">
      <c r="A12" s="15" t="s">
        <v>47</v>
      </c>
      <c r="B12" s="15" t="s">
        <v>238</v>
      </c>
      <c r="C12" s="373">
        <f>SUM(D12:O12)</f>
        <v>1920</v>
      </c>
      <c r="D12" s="125"/>
      <c r="E12" s="125">
        <v>0</v>
      </c>
      <c r="F12" s="133">
        <v>0</v>
      </c>
      <c r="G12" s="125">
        <v>0</v>
      </c>
      <c r="H12" s="133">
        <v>1770</v>
      </c>
      <c r="I12" s="125">
        <v>150</v>
      </c>
      <c r="J12" s="122">
        <v>0</v>
      </c>
      <c r="K12" s="132">
        <v>0</v>
      </c>
      <c r="L12" s="125">
        <v>0</v>
      </c>
      <c r="M12" s="133">
        <v>0</v>
      </c>
      <c r="N12" s="125">
        <v>0</v>
      </c>
      <c r="O12" s="125">
        <v>0</v>
      </c>
    </row>
    <row r="13" spans="1:15">
      <c r="A13" s="13" t="s">
        <v>311</v>
      </c>
      <c r="B13" s="13"/>
      <c r="C13" s="374"/>
      <c r="D13" s="127"/>
      <c r="E13" s="127"/>
      <c r="F13" s="131"/>
      <c r="G13" s="127"/>
      <c r="H13" s="131"/>
      <c r="I13" s="127"/>
      <c r="J13" s="131"/>
      <c r="K13" s="127"/>
      <c r="L13" s="127"/>
      <c r="M13" s="127"/>
      <c r="N13" s="127"/>
      <c r="O13" s="127"/>
    </row>
    <row r="14" spans="1:15">
      <c r="A14" s="15" t="s">
        <v>35</v>
      </c>
      <c r="B14" s="15" t="s">
        <v>238</v>
      </c>
      <c r="C14" s="373">
        <f>SUM(D14:O14)</f>
        <v>0</v>
      </c>
      <c r="D14" s="125"/>
      <c r="E14" s="232"/>
      <c r="F14" s="133"/>
      <c r="G14" s="125">
        <v>0</v>
      </c>
      <c r="H14" s="133">
        <v>0</v>
      </c>
      <c r="I14" s="125">
        <v>0</v>
      </c>
      <c r="J14" s="133">
        <v>0</v>
      </c>
      <c r="K14" s="125">
        <v>0</v>
      </c>
      <c r="L14" s="125">
        <v>0</v>
      </c>
      <c r="M14" s="125">
        <v>0</v>
      </c>
      <c r="N14" s="125">
        <v>0</v>
      </c>
      <c r="O14" s="125">
        <v>0</v>
      </c>
    </row>
    <row r="15" spans="1:15">
      <c r="A15" s="60" t="s">
        <v>446</v>
      </c>
      <c r="B15" s="11"/>
      <c r="C15" s="453"/>
      <c r="D15" s="98"/>
      <c r="E15" s="233"/>
      <c r="F15" s="135"/>
      <c r="G15" s="98"/>
      <c r="H15" s="135"/>
      <c r="I15" s="98"/>
      <c r="J15" s="135"/>
      <c r="K15" s="145"/>
      <c r="L15" s="98"/>
      <c r="M15" s="135"/>
      <c r="N15" s="98"/>
      <c r="O15" s="98"/>
    </row>
    <row r="16" spans="1:15">
      <c r="A16" s="15" t="s">
        <v>35</v>
      </c>
      <c r="B16" s="11" t="s">
        <v>238</v>
      </c>
      <c r="C16" s="373">
        <f>SUM(D16:O16)</f>
        <v>0</v>
      </c>
      <c r="D16" s="98"/>
      <c r="E16" s="233"/>
      <c r="F16" s="135"/>
      <c r="G16" s="98"/>
      <c r="H16" s="135"/>
      <c r="I16" s="98"/>
      <c r="J16" s="135"/>
      <c r="K16" s="145"/>
      <c r="L16" s="98"/>
      <c r="M16" s="135"/>
      <c r="N16" s="98"/>
      <c r="O16" s="98"/>
    </row>
    <row r="17" spans="1:24">
      <c r="A17" s="13" t="s">
        <v>444</v>
      </c>
      <c r="B17" s="13"/>
      <c r="C17" s="374"/>
      <c r="D17" s="127"/>
      <c r="E17" s="127"/>
      <c r="F17" s="131"/>
      <c r="G17" s="127"/>
      <c r="H17" s="131"/>
      <c r="I17" s="127"/>
      <c r="J17" s="129"/>
      <c r="K17" s="130"/>
      <c r="L17" s="127"/>
      <c r="M17" s="131"/>
      <c r="N17" s="127"/>
      <c r="O17" s="127"/>
    </row>
    <row r="18" spans="1:24">
      <c r="A18" s="15" t="s">
        <v>47</v>
      </c>
      <c r="B18" s="15" t="s">
        <v>236</v>
      </c>
      <c r="C18" s="373">
        <f>SUM(D18:O18)</f>
        <v>235905</v>
      </c>
      <c r="D18" s="125">
        <v>235905</v>
      </c>
      <c r="E18" s="125">
        <v>0</v>
      </c>
      <c r="F18" s="133">
        <v>0</v>
      </c>
      <c r="G18" s="125">
        <v>0</v>
      </c>
      <c r="H18" s="133">
        <v>0</v>
      </c>
      <c r="I18" s="125">
        <v>0</v>
      </c>
      <c r="J18" s="122">
        <v>0</v>
      </c>
      <c r="K18" s="132">
        <v>0</v>
      </c>
      <c r="L18" s="125">
        <v>0</v>
      </c>
      <c r="M18" s="133">
        <v>0</v>
      </c>
      <c r="N18" s="125">
        <v>0</v>
      </c>
      <c r="O18" s="125">
        <v>0</v>
      </c>
    </row>
    <row r="19" spans="1:24">
      <c r="A19" s="13" t="s">
        <v>445</v>
      </c>
      <c r="B19" s="13"/>
      <c r="C19" s="374"/>
      <c r="D19" s="127"/>
      <c r="E19" s="127"/>
      <c r="F19" s="131"/>
      <c r="G19" s="127"/>
      <c r="H19" s="131"/>
      <c r="I19" s="127"/>
      <c r="J19" s="129"/>
      <c r="K19" s="130"/>
      <c r="L19" s="127"/>
      <c r="M19" s="131"/>
      <c r="N19" s="127"/>
      <c r="O19" s="127"/>
    </row>
    <row r="20" spans="1:24">
      <c r="A20" s="15" t="s">
        <v>47</v>
      </c>
      <c r="B20" s="15" t="s">
        <v>236</v>
      </c>
      <c r="C20" s="373">
        <f>SUM(D20:O20)</f>
        <v>0</v>
      </c>
      <c r="D20" s="125">
        <f>SUM(E20:O20)</f>
        <v>0</v>
      </c>
      <c r="E20" s="125">
        <v>0</v>
      </c>
      <c r="F20" s="133">
        <v>0</v>
      </c>
      <c r="G20" s="125">
        <v>0</v>
      </c>
      <c r="H20" s="133">
        <v>0</v>
      </c>
      <c r="I20" s="125">
        <v>0</v>
      </c>
      <c r="J20" s="122">
        <v>0</v>
      </c>
      <c r="K20" s="132">
        <v>0</v>
      </c>
      <c r="L20" s="125">
        <v>0</v>
      </c>
      <c r="M20" s="133">
        <v>0</v>
      </c>
      <c r="N20" s="125">
        <v>0</v>
      </c>
      <c r="O20" s="125">
        <v>0</v>
      </c>
    </row>
    <row r="21" spans="1:24">
      <c r="A21" s="57" t="s">
        <v>150</v>
      </c>
      <c r="B21" s="305"/>
      <c r="C21" s="63"/>
      <c r="D21" s="33"/>
      <c r="E21" s="10"/>
      <c r="F21" s="22"/>
      <c r="G21" s="10"/>
      <c r="H21" s="22"/>
      <c r="I21" s="10"/>
      <c r="J21" s="22"/>
      <c r="K21" s="10"/>
      <c r="L21" s="22"/>
      <c r="M21" s="10"/>
      <c r="N21" s="22"/>
      <c r="O21" s="10"/>
      <c r="P21" s="5"/>
      <c r="Q21" s="5"/>
      <c r="R21" s="5"/>
      <c r="S21" s="5"/>
      <c r="T21" s="5"/>
      <c r="U21" s="5"/>
      <c r="V21" s="5"/>
      <c r="W21" s="5"/>
      <c r="X21" s="5"/>
    </row>
    <row r="22" spans="1:24" s="191" customFormat="1">
      <c r="A22" s="49" t="s">
        <v>45</v>
      </c>
      <c r="B22" s="356"/>
      <c r="C22" s="375">
        <f>SUM(D22:O22)</f>
        <v>237825</v>
      </c>
      <c r="D22" s="164">
        <f>SUM(D12,D14,D18,D20)</f>
        <v>235905</v>
      </c>
      <c r="E22" s="164">
        <f t="shared" ref="E22:O22" si="0">SUM(E12,E14,E18,E20)</f>
        <v>0</v>
      </c>
      <c r="F22" s="164">
        <f t="shared" si="0"/>
        <v>0</v>
      </c>
      <c r="G22" s="164">
        <f t="shared" si="0"/>
        <v>0</v>
      </c>
      <c r="H22" s="164">
        <f t="shared" si="0"/>
        <v>1770</v>
      </c>
      <c r="I22" s="164">
        <f t="shared" si="0"/>
        <v>150</v>
      </c>
      <c r="J22" s="164">
        <f t="shared" si="0"/>
        <v>0</v>
      </c>
      <c r="K22" s="164">
        <f t="shared" si="0"/>
        <v>0</v>
      </c>
      <c r="L22" s="164">
        <f t="shared" si="0"/>
        <v>0</v>
      </c>
      <c r="M22" s="164">
        <f t="shared" si="0"/>
        <v>0</v>
      </c>
      <c r="N22" s="164">
        <f t="shared" si="0"/>
        <v>0</v>
      </c>
      <c r="O22" s="164">
        <f t="shared" si="0"/>
        <v>0</v>
      </c>
      <c r="P22" s="107"/>
      <c r="Q22" s="107"/>
      <c r="R22" s="107"/>
      <c r="S22" s="107"/>
      <c r="T22" s="107"/>
      <c r="U22" s="107"/>
      <c r="V22" s="107"/>
      <c r="W22" s="107"/>
      <c r="X22" s="107"/>
    </row>
    <row r="23" spans="1:24" ht="20.25" customHeight="1">
      <c r="A23" s="58" t="s">
        <v>240</v>
      </c>
      <c r="B23" s="58"/>
      <c r="C23" s="375">
        <f>SUM(D23:O23)</f>
        <v>235905</v>
      </c>
      <c r="D23" s="172">
        <f>SUM(D18)</f>
        <v>235905</v>
      </c>
      <c r="E23" s="45">
        <v>0</v>
      </c>
      <c r="F23" s="45">
        <v>0</v>
      </c>
      <c r="G23" s="45">
        <v>0</v>
      </c>
      <c r="H23" s="45"/>
      <c r="I23" s="45"/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5"/>
      <c r="Q23" s="5"/>
      <c r="R23" s="5"/>
      <c r="S23" s="5"/>
      <c r="T23" s="5"/>
      <c r="U23" s="5"/>
      <c r="V23" s="5"/>
      <c r="W23" s="5"/>
      <c r="X23" s="5"/>
    </row>
    <row r="24" spans="1:24" ht="18.75" customHeight="1">
      <c r="A24" s="58" t="s">
        <v>241</v>
      </c>
      <c r="B24" s="58"/>
      <c r="C24" s="375">
        <f>SUM(D24:O24)</f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5"/>
      <c r="Q24" s="5"/>
      <c r="R24" s="5"/>
      <c r="S24" s="5"/>
      <c r="T24" s="5"/>
      <c r="U24" s="5"/>
      <c r="V24" s="5"/>
      <c r="W24" s="5"/>
      <c r="X24" s="5"/>
    </row>
    <row r="25" spans="1:24" ht="20.25" customHeight="1">
      <c r="A25" s="58" t="s">
        <v>242</v>
      </c>
      <c r="B25" s="58"/>
      <c r="C25" s="375">
        <f>SUM(D25:O25)</f>
        <v>1920</v>
      </c>
      <c r="D25" s="172">
        <v>0</v>
      </c>
      <c r="E25" s="172">
        <v>0</v>
      </c>
      <c r="F25" s="172"/>
      <c r="G25" s="45">
        <v>0</v>
      </c>
      <c r="H25" s="45">
        <v>1770</v>
      </c>
      <c r="I25" s="45">
        <v>150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5"/>
      <c r="Q25" s="5"/>
      <c r="R25" s="5"/>
      <c r="S25" s="5"/>
      <c r="T25" s="5"/>
      <c r="U25" s="5"/>
      <c r="V25" s="5"/>
      <c r="W25" s="5"/>
      <c r="X25" s="5"/>
    </row>
    <row r="26" spans="1:24">
      <c r="A26" s="5"/>
      <c r="B26" s="5"/>
      <c r="C26" s="322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>
      <c r="A27" s="5"/>
      <c r="B27" s="5"/>
      <c r="C27" s="32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>
      <c r="A28" s="5"/>
      <c r="B28" s="5"/>
      <c r="C28" s="322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>
      <c r="A29" s="5"/>
      <c r="B29" s="5"/>
      <c r="C29" s="322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>
      <c r="A30" s="5"/>
      <c r="B30" s="5"/>
      <c r="C30" s="322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>
      <c r="A31" s="5"/>
      <c r="B31" s="5"/>
      <c r="C31" s="322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>
      <c r="A32" s="5"/>
      <c r="B32" s="5"/>
      <c r="C32" s="322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>
      <c r="A33" s="5"/>
      <c r="B33" s="5"/>
      <c r="C33" s="322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>
      <c r="A34" s="5"/>
      <c r="B34" s="5"/>
      <c r="C34" s="322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>
      <c r="A35" s="5"/>
      <c r="B35" s="5"/>
      <c r="C35" s="322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>
      <c r="A36" s="5"/>
      <c r="B36" s="5"/>
      <c r="C36" s="322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>
      <c r="A37" s="5"/>
      <c r="B37" s="5"/>
      <c r="C37" s="322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>
      <c r="A38" s="5"/>
      <c r="B38" s="5"/>
      <c r="C38" s="322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>
      <c r="A39" s="5"/>
      <c r="B39" s="5"/>
      <c r="C39" s="322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5"/>
      <c r="C40" s="32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>
      <c r="A41" s="5"/>
      <c r="B41" s="5"/>
      <c r="C41" s="322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>
      <c r="A42" s="5"/>
      <c r="B42" s="5"/>
      <c r="C42" s="322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>
      <c r="A43" s="5"/>
      <c r="B43" s="5"/>
      <c r="C43" s="322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>
      <c r="A44" s="5"/>
      <c r="B44" s="5"/>
      <c r="C44" s="322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>
      <c r="A45" s="5"/>
      <c r="B45" s="5"/>
      <c r="C45" s="322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>
      <c r="A46" s="5"/>
      <c r="B46" s="5"/>
      <c r="C46" s="322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>
      <c r="A47" s="5"/>
      <c r="B47" s="5"/>
      <c r="C47" s="322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>
      <c r="A48" s="5"/>
      <c r="B48" s="5"/>
      <c r="C48" s="322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>
      <c r="A49" s="5"/>
      <c r="B49" s="5"/>
      <c r="C49" s="322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>
      <c r="A50" s="5"/>
      <c r="B50" s="5"/>
      <c r="C50" s="322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>
      <c r="A51" s="5"/>
      <c r="B51" s="5"/>
      <c r="C51" s="322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>
      <c r="A52" s="5"/>
      <c r="B52" s="5"/>
      <c r="C52" s="322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>
      <c r="A53" s="5"/>
      <c r="B53" s="5"/>
      <c r="C53" s="322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>
      <c r="A54" s="5"/>
      <c r="B54" s="5"/>
      <c r="C54" s="322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>
      <c r="A55" s="5"/>
      <c r="B55" s="5"/>
      <c r="C55" s="322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>
      <c r="A56" s="5"/>
      <c r="B56" s="5"/>
      <c r="C56" s="322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>
      <c r="A57" s="5"/>
      <c r="B57" s="5"/>
      <c r="C57" s="322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>
      <c r="A58" s="5"/>
      <c r="B58" s="5"/>
      <c r="C58" s="322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>
      <c r="A59" s="1"/>
      <c r="B59" s="1"/>
      <c r="C59" s="32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24">
      <c r="A60" s="1"/>
      <c r="B60" s="1"/>
      <c r="C60" s="32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24">
      <c r="A61" s="1"/>
      <c r="B61" s="1"/>
      <c r="C61" s="32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24">
      <c r="A62" s="1"/>
      <c r="B62" s="1"/>
      <c r="C62" s="32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24">
      <c r="A63" s="1"/>
      <c r="B63" s="1"/>
      <c r="C63" s="32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24">
      <c r="A64" s="1"/>
      <c r="B64" s="1"/>
      <c r="C64" s="32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>
      <c r="A65" s="1"/>
      <c r="B65" s="1"/>
      <c r="C65" s="32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>
      <c r="A66" s="1"/>
      <c r="B66" s="1"/>
      <c r="C66" s="32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>
      <c r="A67" s="1"/>
      <c r="B67" s="1"/>
      <c r="C67" s="32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>
      <c r="A68" s="1"/>
      <c r="B68" s="1"/>
      <c r="C68" s="32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>
      <c r="A69" s="1"/>
      <c r="B69" s="1"/>
      <c r="C69" s="32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>
      <c r="A70" s="1"/>
      <c r="B70" s="1"/>
      <c r="C70" s="32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</sheetData>
  <mergeCells count="12">
    <mergeCell ref="J7:K8"/>
    <mergeCell ref="L7:M8"/>
    <mergeCell ref="N7:N9"/>
    <mergeCell ref="O7:O9"/>
    <mergeCell ref="J10:K10"/>
    <mergeCell ref="L10:M10"/>
    <mergeCell ref="I7:I9"/>
    <mergeCell ref="D7:D9"/>
    <mergeCell ref="E7:E9"/>
    <mergeCell ref="F7:F9"/>
    <mergeCell ref="G7:G9"/>
    <mergeCell ref="H7:H9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72" firstPageNumber="7" orientation="landscape" horizontalDpi="300" verticalDpi="300" r:id="rId1"/>
  <headerFooter alignWithMargins="0"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DN104"/>
  <sheetViews>
    <sheetView tabSelected="1" view="pageBreakPreview" zoomScaleNormal="100" workbookViewId="0">
      <pane ySplit="10" topLeftCell="A11" activePane="bottomLeft" state="frozenSplit"/>
      <selection pane="bottomLeft" activeCell="A5" sqref="A5:P5"/>
    </sheetView>
  </sheetViews>
  <sheetFormatPr defaultRowHeight="12.75"/>
  <cols>
    <col min="1" max="1" width="36.7109375" style="292" customWidth="1"/>
    <col min="2" max="2" width="7.7109375" style="502" customWidth="1"/>
    <col min="3" max="3" width="13" style="292" customWidth="1"/>
    <col min="4" max="4" width="15.28515625" style="292" customWidth="1"/>
    <col min="5" max="5" width="13.7109375" style="292" customWidth="1"/>
    <col min="6" max="6" width="13.28515625" style="292" customWidth="1"/>
    <col min="7" max="7" width="12" style="292" customWidth="1"/>
    <col min="8" max="8" width="11" style="292" customWidth="1"/>
    <col min="9" max="9" width="13.28515625" style="292" customWidth="1"/>
    <col min="10" max="10" width="9.42578125" style="292" customWidth="1"/>
    <col min="11" max="11" width="11.28515625" style="292" customWidth="1"/>
    <col min="12" max="12" width="10.5703125" style="292" customWidth="1"/>
    <col min="13" max="13" width="8.42578125" style="292" customWidth="1"/>
    <col min="14" max="14" width="9.7109375" style="292" hidden="1" customWidth="1"/>
    <col min="15" max="15" width="9.28515625" style="370" bestFit="1" customWidth="1"/>
    <col min="16" max="16384" width="9.140625" style="292"/>
  </cols>
  <sheetData>
    <row r="1" spans="1:18" ht="15.75">
      <c r="A1" s="4" t="s">
        <v>578</v>
      </c>
      <c r="B1" s="378"/>
      <c r="C1" s="4"/>
      <c r="D1" s="4"/>
      <c r="E1" s="4"/>
      <c r="F1" s="4"/>
      <c r="G1" s="4"/>
      <c r="H1" s="5"/>
      <c r="I1" s="5"/>
      <c r="J1" s="5"/>
      <c r="K1" s="291"/>
      <c r="L1" s="291"/>
      <c r="M1" s="291"/>
      <c r="N1" s="291"/>
    </row>
    <row r="2" spans="1:18" ht="15.75">
      <c r="A2" s="4"/>
      <c r="B2" s="378"/>
      <c r="C2" s="4"/>
      <c r="D2" s="4"/>
      <c r="E2" s="4"/>
      <c r="F2" s="4"/>
      <c r="G2" s="4"/>
      <c r="H2" s="5"/>
      <c r="I2" s="5"/>
      <c r="J2" s="5"/>
      <c r="K2" s="291"/>
      <c r="L2" s="291"/>
      <c r="M2" s="291"/>
      <c r="N2" s="291"/>
    </row>
    <row r="3" spans="1:18" ht="15.75">
      <c r="A3" s="545" t="s">
        <v>46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45"/>
    </row>
    <row r="4" spans="1:18" ht="15.75">
      <c r="A4" s="546" t="s">
        <v>410</v>
      </c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</row>
    <row r="5" spans="1:18" ht="15.75">
      <c r="A5" s="545" t="s">
        <v>2</v>
      </c>
      <c r="B5" s="545"/>
      <c r="C5" s="545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5"/>
      <c r="P5" s="545"/>
    </row>
    <row r="6" spans="1:18" ht="15.75">
      <c r="A6" s="290"/>
      <c r="B6" s="480"/>
      <c r="C6" s="290"/>
      <c r="D6" s="290"/>
      <c r="E6" s="290"/>
      <c r="F6" s="480"/>
      <c r="G6" s="480"/>
      <c r="H6" s="290"/>
      <c r="I6" s="290"/>
      <c r="J6" s="290"/>
      <c r="K6" s="291"/>
      <c r="L6" s="291"/>
      <c r="M6" s="291"/>
      <c r="N6" s="291"/>
    </row>
    <row r="7" spans="1:18">
      <c r="A7" s="291"/>
      <c r="B7" s="327"/>
      <c r="C7" s="291"/>
      <c r="D7" s="291"/>
      <c r="E7" s="291"/>
      <c r="F7" s="291"/>
      <c r="G7" s="291"/>
      <c r="H7" s="291"/>
      <c r="I7" s="291"/>
      <c r="J7" s="291"/>
      <c r="K7" s="547" t="s">
        <v>28</v>
      </c>
      <c r="L7" s="547"/>
      <c r="M7" s="547"/>
      <c r="N7" s="291"/>
    </row>
    <row r="8" spans="1:18" ht="12.75" customHeight="1">
      <c r="A8" s="7" t="s">
        <v>29</v>
      </c>
      <c r="B8" s="548" t="s">
        <v>327</v>
      </c>
      <c r="C8" s="534" t="s">
        <v>328</v>
      </c>
      <c r="D8" s="534" t="s">
        <v>289</v>
      </c>
      <c r="E8" s="534" t="s">
        <v>284</v>
      </c>
      <c r="F8" s="534" t="s">
        <v>285</v>
      </c>
      <c r="G8" s="534" t="s">
        <v>205</v>
      </c>
      <c r="H8" s="534" t="s">
        <v>255</v>
      </c>
      <c r="I8" s="534" t="s">
        <v>257</v>
      </c>
      <c r="J8" s="539" t="s">
        <v>286</v>
      </c>
      <c r="K8" s="540"/>
      <c r="L8" s="539" t="s">
        <v>287</v>
      </c>
      <c r="M8" s="540"/>
      <c r="N8" s="534" t="s">
        <v>288</v>
      </c>
      <c r="O8" s="534" t="s">
        <v>329</v>
      </c>
      <c r="P8" s="534" t="s">
        <v>330</v>
      </c>
    </row>
    <row r="9" spans="1:18">
      <c r="A9" s="19" t="s">
        <v>31</v>
      </c>
      <c r="B9" s="549"/>
      <c r="C9" s="535"/>
      <c r="D9" s="551"/>
      <c r="E9" s="535"/>
      <c r="F9" s="535"/>
      <c r="G9" s="535"/>
      <c r="H9" s="535"/>
      <c r="I9" s="535"/>
      <c r="J9" s="541"/>
      <c r="K9" s="542"/>
      <c r="L9" s="541"/>
      <c r="M9" s="542"/>
      <c r="N9" s="535"/>
      <c r="O9" s="535"/>
      <c r="P9" s="535"/>
    </row>
    <row r="10" spans="1:18">
      <c r="A10" s="8"/>
      <c r="B10" s="550"/>
      <c r="C10" s="536"/>
      <c r="D10" s="552"/>
      <c r="E10" s="536"/>
      <c r="F10" s="536"/>
      <c r="G10" s="536"/>
      <c r="H10" s="536"/>
      <c r="I10" s="536"/>
      <c r="J10" s="365" t="s">
        <v>231</v>
      </c>
      <c r="K10" s="365" t="s">
        <v>139</v>
      </c>
      <c r="L10" s="365" t="s">
        <v>231</v>
      </c>
      <c r="M10" s="365" t="s">
        <v>139</v>
      </c>
      <c r="N10" s="536"/>
      <c r="O10" s="536"/>
      <c r="P10" s="536"/>
    </row>
    <row r="11" spans="1:18">
      <c r="A11" s="7" t="s">
        <v>8</v>
      </c>
      <c r="B11" s="334" t="s">
        <v>9</v>
      </c>
      <c r="C11" s="7" t="s">
        <v>10</v>
      </c>
      <c r="D11" s="7"/>
      <c r="E11" s="7" t="s">
        <v>11</v>
      </c>
      <c r="F11" s="7" t="s">
        <v>12</v>
      </c>
      <c r="G11" s="9" t="s">
        <v>13</v>
      </c>
      <c r="H11" s="7" t="s">
        <v>14</v>
      </c>
      <c r="I11" s="9" t="s">
        <v>15</v>
      </c>
      <c r="J11" s="537" t="s">
        <v>16</v>
      </c>
      <c r="K11" s="538"/>
      <c r="L11" s="537" t="s">
        <v>17</v>
      </c>
      <c r="M11" s="538"/>
      <c r="N11" s="19">
        <v>11</v>
      </c>
      <c r="O11" s="9">
        <v>11</v>
      </c>
      <c r="P11" s="9">
        <v>12</v>
      </c>
    </row>
    <row r="12" spans="1:18">
      <c r="A12" s="262" t="s">
        <v>312</v>
      </c>
      <c r="B12" s="255"/>
      <c r="C12" s="259"/>
      <c r="D12" s="259"/>
      <c r="E12" s="259"/>
      <c r="F12" s="258"/>
      <c r="G12" s="259"/>
      <c r="H12" s="258"/>
      <c r="I12" s="259"/>
      <c r="J12" s="258"/>
      <c r="K12" s="259"/>
      <c r="L12" s="258"/>
      <c r="M12" s="259"/>
      <c r="N12" s="261"/>
      <c r="O12" s="258"/>
      <c r="P12" s="259"/>
    </row>
    <row r="13" spans="1:18">
      <c r="A13" s="260" t="s">
        <v>37</v>
      </c>
      <c r="B13" s="329" t="s">
        <v>236</v>
      </c>
      <c r="C13" s="263">
        <f>SUM(D13:P13)</f>
        <v>143553</v>
      </c>
      <c r="D13" s="263">
        <v>125528</v>
      </c>
      <c r="E13" s="263"/>
      <c r="F13" s="264"/>
      <c r="G13" s="261"/>
      <c r="H13" s="264">
        <v>18025</v>
      </c>
      <c r="I13" s="261"/>
      <c r="J13" s="264"/>
      <c r="K13" s="261"/>
      <c r="L13" s="264"/>
      <c r="M13" s="261"/>
      <c r="N13" s="261"/>
      <c r="O13" s="264"/>
      <c r="P13" s="261"/>
      <c r="Q13" s="482">
        <f>SUM(D13:P13)</f>
        <v>143553</v>
      </c>
      <c r="R13" s="482">
        <f>Q13-C13</f>
        <v>0</v>
      </c>
    </row>
    <row r="14" spans="1:18">
      <c r="A14" s="262" t="s">
        <v>313</v>
      </c>
      <c r="B14" s="256"/>
      <c r="C14" s="261"/>
      <c r="D14" s="261"/>
      <c r="E14" s="261"/>
      <c r="F14" s="258"/>
      <c r="G14" s="259"/>
      <c r="H14" s="258"/>
      <c r="I14" s="259"/>
      <c r="J14" s="258"/>
      <c r="K14" s="259"/>
      <c r="L14" s="258"/>
      <c r="M14" s="259"/>
      <c r="N14" s="261"/>
      <c r="O14" s="258"/>
      <c r="P14" s="259"/>
      <c r="Q14" s="482">
        <f t="shared" ref="Q14:Q77" si="0">SUM(D14:P14)</f>
        <v>0</v>
      </c>
      <c r="R14" s="482">
        <f t="shared" ref="R14:R77" si="1">Q14-C14</f>
        <v>0</v>
      </c>
    </row>
    <row r="15" spans="1:18">
      <c r="A15" s="260" t="s">
        <v>37</v>
      </c>
      <c r="B15" s="330" t="s">
        <v>236</v>
      </c>
      <c r="C15" s="263">
        <f t="shared" ref="C15:C77" si="2">SUM(D15:P15)</f>
        <v>120402</v>
      </c>
      <c r="D15" s="263">
        <v>104441</v>
      </c>
      <c r="E15" s="263"/>
      <c r="F15" s="264"/>
      <c r="G15" s="261"/>
      <c r="H15" s="264">
        <v>15961</v>
      </c>
      <c r="I15" s="261"/>
      <c r="J15" s="264"/>
      <c r="K15" s="261"/>
      <c r="L15" s="264"/>
      <c r="M15" s="261"/>
      <c r="N15" s="261"/>
      <c r="O15" s="264"/>
      <c r="P15" s="261"/>
      <c r="Q15" s="482">
        <f t="shared" si="0"/>
        <v>120402</v>
      </c>
      <c r="R15" s="482">
        <f t="shared" si="1"/>
        <v>0</v>
      </c>
    </row>
    <row r="16" spans="1:18">
      <c r="A16" s="262" t="s">
        <v>314</v>
      </c>
      <c r="B16" s="255"/>
      <c r="C16" s="261"/>
      <c r="D16" s="261"/>
      <c r="E16" s="261"/>
      <c r="F16" s="258"/>
      <c r="G16" s="259"/>
      <c r="H16" s="258"/>
      <c r="I16" s="259"/>
      <c r="J16" s="258"/>
      <c r="K16" s="259"/>
      <c r="L16" s="258"/>
      <c r="M16" s="259"/>
      <c r="N16" s="261"/>
      <c r="O16" s="258"/>
      <c r="P16" s="259"/>
      <c r="Q16" s="482">
        <f t="shared" si="0"/>
        <v>0</v>
      </c>
      <c r="R16" s="482">
        <f t="shared" si="1"/>
        <v>0</v>
      </c>
    </row>
    <row r="17" spans="1:18">
      <c r="A17" s="260" t="s">
        <v>37</v>
      </c>
      <c r="B17" s="329" t="s">
        <v>236</v>
      </c>
      <c r="C17" s="263">
        <f t="shared" si="2"/>
        <v>61529</v>
      </c>
      <c r="D17" s="263">
        <f>'[1]5.3-7.'!C16-'4.3-7'!H17-'4.3-7'!E17-'4.3-7'!F17-'4.3-7'!G17-'4.3-7'!I17-'4.3-7'!J17-'4.3-7'!K17-L17-M17-O17-P17</f>
        <v>54141</v>
      </c>
      <c r="E17" s="263"/>
      <c r="F17" s="264"/>
      <c r="G17" s="261"/>
      <c r="H17" s="264">
        <v>7388</v>
      </c>
      <c r="I17" s="261"/>
      <c r="J17" s="264"/>
      <c r="K17" s="261"/>
      <c r="L17" s="264"/>
      <c r="M17" s="261"/>
      <c r="N17" s="261"/>
      <c r="O17" s="264"/>
      <c r="P17" s="261"/>
      <c r="Q17" s="482">
        <f t="shared" si="0"/>
        <v>61529</v>
      </c>
      <c r="R17" s="482">
        <f t="shared" si="1"/>
        <v>0</v>
      </c>
    </row>
    <row r="18" spans="1:18">
      <c r="A18" s="262" t="s">
        <v>315</v>
      </c>
      <c r="B18" s="256"/>
      <c r="C18" s="261"/>
      <c r="D18" s="261"/>
      <c r="E18" s="261"/>
      <c r="F18" s="258"/>
      <c r="G18" s="259"/>
      <c r="H18" s="258"/>
      <c r="I18" s="259"/>
      <c r="J18" s="258"/>
      <c r="K18" s="259"/>
      <c r="L18" s="258"/>
      <c r="M18" s="259"/>
      <c r="N18" s="261"/>
      <c r="O18" s="258"/>
      <c r="P18" s="259"/>
      <c r="Q18" s="482">
        <f t="shared" si="0"/>
        <v>0</v>
      </c>
      <c r="R18" s="482">
        <f t="shared" si="1"/>
        <v>0</v>
      </c>
    </row>
    <row r="19" spans="1:18">
      <c r="A19" s="260" t="s">
        <v>37</v>
      </c>
      <c r="B19" s="330" t="s">
        <v>236</v>
      </c>
      <c r="C19" s="263">
        <f t="shared" si="2"/>
        <v>28009</v>
      </c>
      <c r="D19" s="263">
        <f>'[1]5.3-7.'!C18-'4.3-7'!H19-'4.3-7'!E19-'4.3-7'!F19-'4.3-7'!G19-'4.3-7'!I19-'4.3-7'!J19-'4.3-7'!K19-L19-M19-O19-P19</f>
        <v>27309</v>
      </c>
      <c r="E19" s="263"/>
      <c r="F19" s="264"/>
      <c r="G19" s="261"/>
      <c r="H19" s="264">
        <v>700</v>
      </c>
      <c r="I19" s="261"/>
      <c r="J19" s="264"/>
      <c r="K19" s="261"/>
      <c r="L19" s="264"/>
      <c r="M19" s="261"/>
      <c r="N19" s="261"/>
      <c r="O19" s="264"/>
      <c r="P19" s="261"/>
      <c r="Q19" s="482">
        <f t="shared" si="0"/>
        <v>28009</v>
      </c>
      <c r="R19" s="482">
        <f t="shared" si="1"/>
        <v>0</v>
      </c>
    </row>
    <row r="20" spans="1:18">
      <c r="A20" s="265" t="s">
        <v>316</v>
      </c>
      <c r="B20" s="331"/>
      <c r="C20" s="261"/>
      <c r="D20" s="261"/>
      <c r="E20" s="261"/>
      <c r="F20" s="258"/>
      <c r="G20" s="259"/>
      <c r="H20" s="258"/>
      <c r="I20" s="259"/>
      <c r="J20" s="258"/>
      <c r="K20" s="259"/>
      <c r="L20" s="258"/>
      <c r="M20" s="259"/>
      <c r="N20" s="261"/>
      <c r="O20" s="258"/>
      <c r="P20" s="259"/>
      <c r="Q20" s="482">
        <f t="shared" si="0"/>
        <v>0</v>
      </c>
      <c r="R20" s="482">
        <f t="shared" si="1"/>
        <v>0</v>
      </c>
    </row>
    <row r="21" spans="1:18">
      <c r="A21" s="260" t="s">
        <v>37</v>
      </c>
      <c r="B21" s="330" t="s">
        <v>237</v>
      </c>
      <c r="C21" s="263">
        <f t="shared" ref="C21:F21" si="3">SUM(C23,C25)</f>
        <v>165361</v>
      </c>
      <c r="D21" s="263">
        <f t="shared" si="3"/>
        <v>75736</v>
      </c>
      <c r="E21" s="263">
        <f t="shared" si="3"/>
        <v>0</v>
      </c>
      <c r="F21" s="261">
        <f t="shared" si="3"/>
        <v>0</v>
      </c>
      <c r="G21" s="261">
        <f>SUM(G23,G25)</f>
        <v>0</v>
      </c>
      <c r="H21" s="261">
        <f t="shared" ref="H21:N21" si="4">SUM(H23,H25)</f>
        <v>89625</v>
      </c>
      <c r="I21" s="261">
        <f t="shared" si="4"/>
        <v>0</v>
      </c>
      <c r="J21" s="261">
        <f t="shared" si="4"/>
        <v>0</v>
      </c>
      <c r="K21" s="261">
        <f t="shared" si="4"/>
        <v>0</v>
      </c>
      <c r="L21" s="261">
        <f t="shared" si="4"/>
        <v>0</v>
      </c>
      <c r="M21" s="261">
        <f t="shared" si="4"/>
        <v>0</v>
      </c>
      <c r="N21" s="261">
        <f t="shared" si="4"/>
        <v>0</v>
      </c>
      <c r="O21" s="261">
        <f>SUM(O23,O25)</f>
        <v>0</v>
      </c>
      <c r="P21" s="261">
        <f>SUM(P23,P25)</f>
        <v>0</v>
      </c>
      <c r="Q21" s="482">
        <f t="shared" si="0"/>
        <v>165361</v>
      </c>
      <c r="R21" s="482">
        <f t="shared" si="1"/>
        <v>0</v>
      </c>
    </row>
    <row r="22" spans="1:18">
      <c r="A22" s="262" t="s">
        <v>211</v>
      </c>
      <c r="B22" s="255"/>
      <c r="C22" s="261"/>
      <c r="D22" s="261"/>
      <c r="E22" s="261"/>
      <c r="F22" s="258"/>
      <c r="G22" s="259"/>
      <c r="H22" s="258"/>
      <c r="I22" s="259"/>
      <c r="J22" s="258"/>
      <c r="K22" s="259"/>
      <c r="L22" s="258"/>
      <c r="M22" s="259"/>
      <c r="N22" s="261"/>
      <c r="O22" s="258"/>
      <c r="P22" s="259"/>
      <c r="Q22" s="482">
        <f t="shared" si="0"/>
        <v>0</v>
      </c>
      <c r="R22" s="482">
        <f t="shared" si="1"/>
        <v>0</v>
      </c>
    </row>
    <row r="23" spans="1:18">
      <c r="A23" s="260" t="s">
        <v>37</v>
      </c>
      <c r="B23" s="329" t="s">
        <v>239</v>
      </c>
      <c r="C23" s="263">
        <f t="shared" si="2"/>
        <v>99887</v>
      </c>
      <c r="D23" s="263">
        <f>'[1]5.3-7.'!C22-'4.3-7'!H23-'4.3-7'!E23-'4.3-7'!F23-'4.3-7'!G23-'4.3-7'!I23-'4.3-7'!J23-'4.3-7'!K23-L23-M23-O23-P23</f>
        <v>41684</v>
      </c>
      <c r="E23" s="263"/>
      <c r="F23" s="264"/>
      <c r="G23" s="261"/>
      <c r="H23" s="264">
        <v>58203</v>
      </c>
      <c r="I23" s="261"/>
      <c r="J23" s="264"/>
      <c r="K23" s="261"/>
      <c r="L23" s="264"/>
      <c r="M23" s="261"/>
      <c r="N23" s="261"/>
      <c r="O23" s="264"/>
      <c r="P23" s="261"/>
      <c r="Q23" s="482">
        <f t="shared" si="0"/>
        <v>99887</v>
      </c>
      <c r="R23" s="482">
        <f t="shared" si="1"/>
        <v>0</v>
      </c>
    </row>
    <row r="24" spans="1:18">
      <c r="A24" s="262" t="s">
        <v>212</v>
      </c>
      <c r="B24" s="256"/>
      <c r="C24" s="261"/>
      <c r="D24" s="261"/>
      <c r="E24" s="261"/>
      <c r="F24" s="258"/>
      <c r="G24" s="259"/>
      <c r="H24" s="258"/>
      <c r="I24" s="259"/>
      <c r="J24" s="258"/>
      <c r="K24" s="259"/>
      <c r="L24" s="258"/>
      <c r="M24" s="259"/>
      <c r="N24" s="261"/>
      <c r="O24" s="258"/>
      <c r="P24" s="259"/>
      <c r="Q24" s="482">
        <f t="shared" si="0"/>
        <v>0</v>
      </c>
      <c r="R24" s="482">
        <f t="shared" si="1"/>
        <v>0</v>
      </c>
    </row>
    <row r="25" spans="1:18">
      <c r="A25" s="260" t="s">
        <v>37</v>
      </c>
      <c r="B25" s="330" t="s">
        <v>239</v>
      </c>
      <c r="C25" s="263">
        <f t="shared" si="2"/>
        <v>65474</v>
      </c>
      <c r="D25" s="263">
        <f>'[1]5.3-7.'!C24-'4.3-7'!H25-'4.3-7'!E25-'4.3-7'!F25-'4.3-7'!G25-'4.3-7'!I25-'4.3-7'!J25-'4.3-7'!K25-L25-M25-O25-P25</f>
        <v>34052</v>
      </c>
      <c r="E25" s="263"/>
      <c r="F25" s="264"/>
      <c r="G25" s="261"/>
      <c r="H25" s="264">
        <v>31422</v>
      </c>
      <c r="I25" s="261"/>
      <c r="J25" s="264"/>
      <c r="K25" s="261"/>
      <c r="L25" s="264"/>
      <c r="M25" s="261"/>
      <c r="N25" s="261"/>
      <c r="O25" s="264"/>
      <c r="P25" s="261"/>
      <c r="Q25" s="482">
        <f t="shared" si="0"/>
        <v>65474</v>
      </c>
      <c r="R25" s="482">
        <f t="shared" si="1"/>
        <v>0</v>
      </c>
    </row>
    <row r="26" spans="1:18">
      <c r="A26" s="265" t="s">
        <v>317</v>
      </c>
      <c r="B26" s="331"/>
      <c r="C26" s="261"/>
      <c r="D26" s="261"/>
      <c r="E26" s="261"/>
      <c r="F26" s="258"/>
      <c r="G26" s="259"/>
      <c r="H26" s="258"/>
      <c r="I26" s="259"/>
      <c r="J26" s="258"/>
      <c r="K26" s="259"/>
      <c r="L26" s="258"/>
      <c r="M26" s="259"/>
      <c r="N26" s="261"/>
      <c r="O26" s="258"/>
      <c r="P26" s="259"/>
      <c r="Q26" s="482">
        <f t="shared" si="0"/>
        <v>0</v>
      </c>
      <c r="R26" s="482">
        <f t="shared" si="1"/>
        <v>0</v>
      </c>
    </row>
    <row r="27" spans="1:18">
      <c r="A27" s="260" t="s">
        <v>37</v>
      </c>
      <c r="B27" s="330" t="s">
        <v>236</v>
      </c>
      <c r="C27" s="263">
        <f t="shared" si="2"/>
        <v>49853</v>
      </c>
      <c r="D27" s="263">
        <v>42777</v>
      </c>
      <c r="E27" s="263"/>
      <c r="F27" s="264"/>
      <c r="G27" s="261"/>
      <c r="H27" s="264">
        <v>7076</v>
      </c>
      <c r="I27" s="261"/>
      <c r="J27" s="264"/>
      <c r="K27" s="261"/>
      <c r="L27" s="264"/>
      <c r="M27" s="261"/>
      <c r="N27" s="261"/>
      <c r="O27" s="264"/>
      <c r="P27" s="261"/>
      <c r="Q27" s="482">
        <f t="shared" si="0"/>
        <v>49853</v>
      </c>
      <c r="R27" s="482">
        <f t="shared" si="1"/>
        <v>0</v>
      </c>
    </row>
    <row r="28" spans="1:18">
      <c r="A28" s="266" t="s">
        <v>318</v>
      </c>
      <c r="B28" s="332"/>
      <c r="C28" s="261"/>
      <c r="D28" s="261"/>
      <c r="E28" s="261"/>
      <c r="F28" s="267"/>
      <c r="G28" s="268"/>
      <c r="H28" s="267"/>
      <c r="I28" s="268"/>
      <c r="J28" s="268"/>
      <c r="K28" s="267"/>
      <c r="L28" s="268"/>
      <c r="M28" s="269"/>
      <c r="N28" s="269"/>
      <c r="O28" s="268"/>
      <c r="P28" s="269"/>
      <c r="Q28" s="482">
        <f t="shared" si="0"/>
        <v>0</v>
      </c>
      <c r="R28" s="482">
        <f t="shared" si="1"/>
        <v>0</v>
      </c>
    </row>
    <row r="29" spans="1:18">
      <c r="A29" s="270" t="s">
        <v>37</v>
      </c>
      <c r="B29" s="333"/>
      <c r="C29" s="232">
        <f t="shared" ref="C29:M29" si="5">SUM(C31,C33,C35,C37)</f>
        <v>127571</v>
      </c>
      <c r="D29" s="232">
        <f t="shared" si="5"/>
        <v>65608</v>
      </c>
      <c r="E29" s="232">
        <f t="shared" si="5"/>
        <v>0</v>
      </c>
      <c r="F29" s="232">
        <f t="shared" si="5"/>
        <v>0</v>
      </c>
      <c r="G29" s="232">
        <f t="shared" si="5"/>
        <v>0</v>
      </c>
      <c r="H29" s="232">
        <f t="shared" si="5"/>
        <v>56363</v>
      </c>
      <c r="I29" s="232">
        <f t="shared" si="5"/>
        <v>0</v>
      </c>
      <c r="J29" s="232">
        <f t="shared" si="5"/>
        <v>5600</v>
      </c>
      <c r="K29" s="233">
        <f t="shared" si="5"/>
        <v>0</v>
      </c>
      <c r="L29" s="233">
        <f t="shared" si="5"/>
        <v>0</v>
      </c>
      <c r="M29" s="233">
        <f t="shared" si="5"/>
        <v>0</v>
      </c>
      <c r="N29" s="233" t="e">
        <f>SUM(N31,N33,#REF!,N35,N37)</f>
        <v>#REF!</v>
      </c>
      <c r="O29" s="233">
        <f>SUM(O31,O33,O35,O37)</f>
        <v>0</v>
      </c>
      <c r="P29" s="233">
        <f>SUM(P31,P33,P35,P37)</f>
        <v>0</v>
      </c>
      <c r="Q29" s="482" t="e">
        <f t="shared" si="0"/>
        <v>#REF!</v>
      </c>
      <c r="R29" s="482" t="e">
        <f t="shared" si="1"/>
        <v>#REF!</v>
      </c>
    </row>
    <row r="30" spans="1:18">
      <c r="A30" s="271" t="s">
        <v>188</v>
      </c>
      <c r="B30" s="334"/>
      <c r="C30" s="261"/>
      <c r="D30" s="261"/>
      <c r="E30" s="261"/>
      <c r="F30" s="267"/>
      <c r="G30" s="268"/>
      <c r="H30" s="267"/>
      <c r="I30" s="268"/>
      <c r="J30" s="268"/>
      <c r="K30" s="267"/>
      <c r="L30" s="268"/>
      <c r="M30" s="269"/>
      <c r="N30" s="275"/>
      <c r="O30" s="268"/>
      <c r="P30" s="269"/>
      <c r="Q30" s="482">
        <f t="shared" si="0"/>
        <v>0</v>
      </c>
      <c r="R30" s="482">
        <f t="shared" si="1"/>
        <v>0</v>
      </c>
    </row>
    <row r="31" spans="1:18">
      <c r="A31" s="270" t="s">
        <v>37</v>
      </c>
      <c r="B31" s="335" t="s">
        <v>239</v>
      </c>
      <c r="C31" s="263">
        <f t="shared" si="2"/>
        <v>60553</v>
      </c>
      <c r="D31" s="263">
        <f>'[1]5.3-7.'!C30-'4.3-7'!H31-'4.3-7'!E31-'4.3-7'!F31-'4.3-7'!G31-'4.3-7'!I31-'4.3-7'!J31-'4.3-7'!K31-L31-M31-O31-P31</f>
        <v>15430</v>
      </c>
      <c r="E31" s="263"/>
      <c r="F31" s="272"/>
      <c r="G31" s="273"/>
      <c r="H31" s="272">
        <v>45123</v>
      </c>
      <c r="I31" s="273"/>
      <c r="J31" s="273"/>
      <c r="K31" s="272"/>
      <c r="L31" s="273"/>
      <c r="M31" s="274"/>
      <c r="N31" s="275"/>
      <c r="O31" s="273"/>
      <c r="P31" s="274"/>
      <c r="Q31" s="482">
        <f t="shared" si="0"/>
        <v>60553</v>
      </c>
      <c r="R31" s="482">
        <f t="shared" si="1"/>
        <v>0</v>
      </c>
    </row>
    <row r="32" spans="1:18">
      <c r="A32" s="271" t="s">
        <v>189</v>
      </c>
      <c r="B32" s="334"/>
      <c r="C32" s="261"/>
      <c r="D32" s="261"/>
      <c r="E32" s="261"/>
      <c r="F32" s="267"/>
      <c r="G32" s="268"/>
      <c r="H32" s="267"/>
      <c r="I32" s="268"/>
      <c r="J32" s="268"/>
      <c r="K32" s="267"/>
      <c r="L32" s="268"/>
      <c r="M32" s="275"/>
      <c r="N32" s="275"/>
      <c r="O32" s="268"/>
      <c r="P32" s="275"/>
      <c r="Q32" s="482">
        <f t="shared" si="0"/>
        <v>0</v>
      </c>
      <c r="R32" s="482">
        <f t="shared" si="1"/>
        <v>0</v>
      </c>
    </row>
    <row r="33" spans="1:118">
      <c r="A33" s="270" t="s">
        <v>37</v>
      </c>
      <c r="B33" s="335" t="s">
        <v>236</v>
      </c>
      <c r="C33" s="263">
        <f t="shared" si="2"/>
        <v>11346</v>
      </c>
      <c r="D33" s="263">
        <f>'[1]5.3-7.'!C32-'4.3-7'!H33-'4.3-7'!E33-'4.3-7'!F33-'4.3-7'!G33-'4.3-7'!I33-'4.3-7'!J33-'4.3-7'!K33-L33-M33-O33-P33</f>
        <v>6266</v>
      </c>
      <c r="E33" s="263"/>
      <c r="F33" s="272"/>
      <c r="G33" s="273"/>
      <c r="H33" s="272">
        <v>5080</v>
      </c>
      <c r="I33" s="273"/>
      <c r="J33" s="273"/>
      <c r="K33" s="272"/>
      <c r="L33" s="273"/>
      <c r="M33" s="275"/>
      <c r="N33" s="275"/>
      <c r="O33" s="273"/>
      <c r="P33" s="275"/>
      <c r="Q33" s="482">
        <f t="shared" si="0"/>
        <v>11346</v>
      </c>
      <c r="R33" s="482">
        <f t="shared" si="1"/>
        <v>0</v>
      </c>
    </row>
    <row r="34" spans="1:118">
      <c r="A34" s="271" t="s">
        <v>191</v>
      </c>
      <c r="B34" s="334"/>
      <c r="C34" s="261"/>
      <c r="D34" s="261"/>
      <c r="E34" s="261"/>
      <c r="F34" s="267"/>
      <c r="G34" s="268"/>
      <c r="H34" s="267"/>
      <c r="I34" s="268"/>
      <c r="J34" s="268"/>
      <c r="K34" s="267"/>
      <c r="L34" s="268"/>
      <c r="M34" s="269"/>
      <c r="N34" s="269"/>
      <c r="O34" s="268"/>
      <c r="P34" s="269"/>
      <c r="Q34" s="482">
        <f t="shared" si="0"/>
        <v>0</v>
      </c>
      <c r="R34" s="482">
        <f t="shared" si="1"/>
        <v>0</v>
      </c>
    </row>
    <row r="35" spans="1:118">
      <c r="A35" s="270" t="s">
        <v>37</v>
      </c>
      <c r="B35" s="335" t="s">
        <v>236</v>
      </c>
      <c r="C35" s="263">
        <f>SUM(D35:P35)</f>
        <v>8630</v>
      </c>
      <c r="D35" s="263">
        <f>'[1]5.3-7.'!C34-'4.3-7'!H35-'4.3-7'!E35-'4.3-7'!F35-'4.3-7'!G35-'4.3-7'!I35-'4.3-7'!J35-'4.3-7'!K35-L35-M35-O35-P35</f>
        <v>1823</v>
      </c>
      <c r="E35" s="263"/>
      <c r="F35" s="272"/>
      <c r="G35" s="273"/>
      <c r="H35" s="272">
        <v>1207</v>
      </c>
      <c r="I35" s="273"/>
      <c r="J35" s="273">
        <v>5600</v>
      </c>
      <c r="K35" s="272"/>
      <c r="L35" s="273"/>
      <c r="M35" s="274"/>
      <c r="N35" s="275"/>
      <c r="O35" s="273"/>
      <c r="P35" s="274"/>
      <c r="Q35" s="482">
        <f t="shared" si="0"/>
        <v>8630</v>
      </c>
      <c r="R35" s="482">
        <f t="shared" si="1"/>
        <v>0</v>
      </c>
    </row>
    <row r="36" spans="1:118">
      <c r="A36" s="271" t="s">
        <v>190</v>
      </c>
      <c r="B36" s="336"/>
      <c r="C36" s="261"/>
      <c r="D36" s="261"/>
      <c r="E36" s="261"/>
      <c r="F36" s="267"/>
      <c r="G36" s="268"/>
      <c r="H36" s="267"/>
      <c r="I36" s="268"/>
      <c r="J36" s="268"/>
      <c r="K36" s="268"/>
      <c r="L36" s="483"/>
      <c r="M36" s="275"/>
      <c r="N36" s="275"/>
      <c r="O36" s="268"/>
      <c r="P36" s="275"/>
      <c r="Q36" s="482">
        <f t="shared" si="0"/>
        <v>0</v>
      </c>
      <c r="R36" s="482">
        <f t="shared" si="1"/>
        <v>0</v>
      </c>
    </row>
    <row r="37" spans="1:118">
      <c r="A37" s="270" t="s">
        <v>37</v>
      </c>
      <c r="B37" s="333" t="s">
        <v>236</v>
      </c>
      <c r="C37" s="263">
        <f t="shared" si="2"/>
        <v>47042</v>
      </c>
      <c r="D37" s="263">
        <f>'[1]5.3-7.'!C36-'4.3-7'!H37-'4.3-7'!E37-'4.3-7'!F37-'4.3-7'!G37-'4.3-7'!I37-'4.3-7'!J37-'4.3-7'!K37-L37-M37-O37-P37</f>
        <v>42089</v>
      </c>
      <c r="E37" s="261"/>
      <c r="F37" s="272"/>
      <c r="G37" s="273"/>
      <c r="H37" s="272">
        <v>4953</v>
      </c>
      <c r="I37" s="273"/>
      <c r="J37" s="273"/>
      <c r="K37" s="273"/>
      <c r="L37" s="384"/>
      <c r="M37" s="275"/>
      <c r="N37" s="275"/>
      <c r="O37" s="273"/>
      <c r="P37" s="275"/>
      <c r="Q37" s="482">
        <f t="shared" si="0"/>
        <v>47042</v>
      </c>
      <c r="R37" s="482">
        <f t="shared" si="1"/>
        <v>0</v>
      </c>
    </row>
    <row r="38" spans="1:118">
      <c r="A38" s="369" t="s">
        <v>319</v>
      </c>
      <c r="B38" s="379"/>
      <c r="C38" s="261"/>
      <c r="D38" s="261"/>
      <c r="E38" s="259"/>
      <c r="F38" s="267"/>
      <c r="G38" s="268"/>
      <c r="H38" s="267"/>
      <c r="I38" s="268"/>
      <c r="J38" s="268"/>
      <c r="K38" s="268"/>
      <c r="L38" s="483"/>
      <c r="M38" s="269"/>
      <c r="N38" s="275"/>
      <c r="O38" s="267"/>
      <c r="P38" s="269"/>
      <c r="Q38" s="482">
        <f t="shared" si="0"/>
        <v>0</v>
      </c>
      <c r="R38" s="482">
        <f t="shared" si="1"/>
        <v>0</v>
      </c>
    </row>
    <row r="39" spans="1:118" s="370" customFormat="1">
      <c r="A39" s="484" t="s">
        <v>37</v>
      </c>
      <c r="B39" s="485" t="s">
        <v>236</v>
      </c>
      <c r="C39" s="486">
        <f t="shared" si="2"/>
        <v>52652</v>
      </c>
      <c r="D39" s="486">
        <f>'[1]5.3-7.'!C38-'4.3-7'!H39-'4.3-7'!E39-'4.3-7'!F39-'4.3-7'!G39-'4.3-7'!I39-'4.3-7'!J39-'4.3-7'!K39-L39-M39-O39-P39</f>
        <v>47652</v>
      </c>
      <c r="E39" s="486"/>
      <c r="F39" s="487"/>
      <c r="G39" s="488"/>
      <c r="H39" s="487">
        <v>5000</v>
      </c>
      <c r="I39" s="488"/>
      <c r="J39" s="488"/>
      <c r="K39" s="488"/>
      <c r="L39" s="489"/>
      <c r="M39" s="490"/>
      <c r="N39" s="491"/>
      <c r="O39" s="487"/>
      <c r="P39" s="490"/>
      <c r="Q39" s="492">
        <f t="shared" si="0"/>
        <v>52652</v>
      </c>
      <c r="R39" s="492">
        <f t="shared" si="1"/>
        <v>0</v>
      </c>
    </row>
    <row r="40" spans="1:118">
      <c r="A40" s="366" t="s">
        <v>325</v>
      </c>
      <c r="B40" s="367"/>
      <c r="C40" s="261"/>
      <c r="D40" s="261"/>
      <c r="E40" s="261"/>
      <c r="F40" s="264"/>
      <c r="G40" s="261"/>
      <c r="H40" s="264"/>
      <c r="I40" s="261"/>
      <c r="J40" s="261"/>
      <c r="K40" s="261"/>
      <c r="L40" s="493"/>
      <c r="M40" s="261"/>
      <c r="N40" s="261"/>
      <c r="O40" s="264"/>
      <c r="P40" s="261"/>
      <c r="Q40" s="482">
        <f t="shared" si="0"/>
        <v>0</v>
      </c>
      <c r="R40" s="482">
        <f t="shared" si="1"/>
        <v>0</v>
      </c>
    </row>
    <row r="41" spans="1:118">
      <c r="A41" s="260" t="s">
        <v>37</v>
      </c>
      <c r="B41" s="329"/>
      <c r="C41" s="276">
        <f t="shared" ref="C41:E41" si="6">SUM(C43,C45,C47)</f>
        <v>498609</v>
      </c>
      <c r="D41" s="276">
        <f t="shared" si="6"/>
        <v>398856</v>
      </c>
      <c r="E41" s="276">
        <f t="shared" si="6"/>
        <v>0</v>
      </c>
      <c r="F41" s="276">
        <f>SUM(F43,F45,F47)</f>
        <v>0</v>
      </c>
      <c r="G41" s="276">
        <f t="shared" ref="G41:N41" si="7">SUM(G43,G45,G47)</f>
        <v>0</v>
      </c>
      <c r="H41" s="276">
        <f t="shared" si="7"/>
        <v>72253</v>
      </c>
      <c r="I41" s="276">
        <f t="shared" si="7"/>
        <v>0</v>
      </c>
      <c r="J41" s="276">
        <f t="shared" si="7"/>
        <v>27500</v>
      </c>
      <c r="K41" s="276">
        <f t="shared" si="7"/>
        <v>0</v>
      </c>
      <c r="L41" s="263">
        <f t="shared" si="7"/>
        <v>0</v>
      </c>
      <c r="M41" s="263">
        <f t="shared" si="7"/>
        <v>0</v>
      </c>
      <c r="N41" s="276">
        <f t="shared" si="7"/>
        <v>0</v>
      </c>
      <c r="O41" s="276">
        <f>SUM(O43,O45,O47)</f>
        <v>0</v>
      </c>
      <c r="P41" s="263">
        <f>SUM(P43,P45,P47)</f>
        <v>0</v>
      </c>
      <c r="Q41" s="482">
        <f t="shared" si="0"/>
        <v>498609</v>
      </c>
      <c r="R41" s="482">
        <f t="shared" si="1"/>
        <v>0</v>
      </c>
    </row>
    <row r="42" spans="1:118">
      <c r="A42" s="262" t="s">
        <v>331</v>
      </c>
      <c r="B42" s="256"/>
      <c r="C42" s="261"/>
      <c r="D42" s="261"/>
      <c r="E42" s="261"/>
      <c r="F42" s="264"/>
      <c r="G42" s="261"/>
      <c r="H42" s="264"/>
      <c r="I42" s="261"/>
      <c r="J42" s="494"/>
      <c r="K42" s="261"/>
      <c r="L42" s="493"/>
      <c r="M42" s="261"/>
      <c r="N42" s="261"/>
      <c r="O42" s="264"/>
      <c r="P42" s="261"/>
      <c r="Q42" s="482">
        <f t="shared" si="0"/>
        <v>0</v>
      </c>
      <c r="R42" s="482">
        <f t="shared" si="1"/>
        <v>0</v>
      </c>
    </row>
    <row r="43" spans="1:118">
      <c r="A43" s="260" t="s">
        <v>37</v>
      </c>
      <c r="B43" s="330" t="s">
        <v>236</v>
      </c>
      <c r="C43" s="263">
        <f t="shared" si="2"/>
        <v>35638</v>
      </c>
      <c r="D43" s="263">
        <f>'[1]5.3-7.'!C42-'4.3-7'!H43-'4.3-7'!E43-'4.3-7'!F43-'4.3-7'!G43-'4.3-7'!I43-'4.3-7'!J43-'4.3-7'!K43-L43-M43-O43-P43</f>
        <v>33748</v>
      </c>
      <c r="E43" s="263"/>
      <c r="F43" s="264"/>
      <c r="G43" s="261"/>
      <c r="H43" s="264"/>
      <c r="I43" s="261"/>
      <c r="J43" s="264">
        <v>1890</v>
      </c>
      <c r="K43" s="261"/>
      <c r="L43" s="264"/>
      <c r="M43" s="261"/>
      <c r="N43" s="261"/>
      <c r="O43" s="264"/>
      <c r="P43" s="261"/>
      <c r="Q43" s="482">
        <f t="shared" si="0"/>
        <v>35638</v>
      </c>
      <c r="R43" s="482">
        <f t="shared" si="1"/>
        <v>0</v>
      </c>
    </row>
    <row r="44" spans="1:118">
      <c r="A44" s="262" t="s">
        <v>332</v>
      </c>
      <c r="B44" s="255"/>
      <c r="C44" s="261"/>
      <c r="D44" s="261"/>
      <c r="E44" s="261"/>
      <c r="F44" s="258"/>
      <c r="G44" s="259"/>
      <c r="H44" s="258"/>
      <c r="I44" s="259"/>
      <c r="J44" s="258"/>
      <c r="K44" s="259"/>
      <c r="L44" s="258"/>
      <c r="M44" s="259"/>
      <c r="N44" s="261"/>
      <c r="O44" s="258"/>
      <c r="P44" s="259"/>
      <c r="Q44" s="482">
        <f t="shared" si="0"/>
        <v>0</v>
      </c>
      <c r="R44" s="482">
        <f t="shared" si="1"/>
        <v>0</v>
      </c>
    </row>
    <row r="45" spans="1:118">
      <c r="A45" s="260" t="s">
        <v>37</v>
      </c>
      <c r="B45" s="330" t="s">
        <v>236</v>
      </c>
      <c r="C45" s="263">
        <f t="shared" si="2"/>
        <v>24905</v>
      </c>
      <c r="D45" s="263">
        <f>'[1]5.3-7.'!C44-'4.3-7'!H45-'4.3-7'!E45-'4.3-7'!F45-'4.3-7'!G45-'4.3-7'!I45-'4.3-7'!J45-'4.3-7'!K45-L45-M45-O45-P45</f>
        <v>0</v>
      </c>
      <c r="E45" s="263"/>
      <c r="F45" s="264"/>
      <c r="G45" s="261"/>
      <c r="H45" s="264"/>
      <c r="I45" s="261"/>
      <c r="J45" s="264">
        <v>24905</v>
      </c>
      <c r="K45" s="261"/>
      <c r="L45" s="264"/>
      <c r="M45" s="261"/>
      <c r="N45" s="261"/>
      <c r="O45" s="264"/>
      <c r="P45" s="261"/>
      <c r="Q45" s="482">
        <f t="shared" si="0"/>
        <v>24905</v>
      </c>
      <c r="R45" s="482">
        <f t="shared" si="1"/>
        <v>0</v>
      </c>
    </row>
    <row r="46" spans="1:118">
      <c r="A46" s="286" t="s">
        <v>333</v>
      </c>
      <c r="B46" s="328"/>
      <c r="C46" s="261"/>
      <c r="D46" s="261"/>
      <c r="E46" s="261"/>
      <c r="F46" s="277"/>
      <c r="G46" s="278"/>
      <c r="H46" s="277"/>
      <c r="I46" s="278"/>
      <c r="J46" s="277"/>
      <c r="K46" s="278"/>
      <c r="L46" s="277"/>
      <c r="M46" s="278"/>
      <c r="N46" s="278"/>
      <c r="O46" s="277"/>
      <c r="P46" s="278"/>
      <c r="Q46" s="482">
        <f t="shared" si="0"/>
        <v>0</v>
      </c>
      <c r="R46" s="482">
        <f t="shared" si="1"/>
        <v>0</v>
      </c>
      <c r="S46" s="495"/>
      <c r="T46" s="495"/>
      <c r="U46" s="495"/>
      <c r="V46" s="495"/>
      <c r="W46" s="495"/>
      <c r="X46" s="495"/>
      <c r="Y46" s="495"/>
      <c r="Z46" s="495"/>
      <c r="AA46" s="495"/>
      <c r="AB46" s="495"/>
      <c r="AC46" s="495"/>
      <c r="AD46" s="495"/>
      <c r="AE46" s="495"/>
      <c r="AF46" s="495"/>
      <c r="AG46" s="495"/>
      <c r="AH46" s="495"/>
      <c r="AI46" s="495"/>
      <c r="AJ46" s="495"/>
      <c r="AK46" s="495"/>
      <c r="AL46" s="495"/>
      <c r="AM46" s="495"/>
      <c r="AN46" s="495"/>
      <c r="AO46" s="495"/>
      <c r="AP46" s="495"/>
      <c r="AQ46" s="495"/>
      <c r="AR46" s="495"/>
      <c r="AS46" s="495"/>
      <c r="AT46" s="495"/>
      <c r="AU46" s="495"/>
      <c r="AV46" s="495"/>
      <c r="AW46" s="495"/>
      <c r="AX46" s="495"/>
      <c r="AY46" s="495"/>
      <c r="AZ46" s="495"/>
      <c r="BA46" s="495"/>
      <c r="BB46" s="495"/>
      <c r="BC46" s="495"/>
      <c r="BD46" s="495"/>
      <c r="BE46" s="495"/>
      <c r="BF46" s="495"/>
      <c r="BG46" s="495"/>
      <c r="BH46" s="495"/>
      <c r="BI46" s="495"/>
      <c r="BJ46" s="495"/>
      <c r="BK46" s="495"/>
      <c r="BL46" s="495"/>
      <c r="BM46" s="495"/>
      <c r="BN46" s="495"/>
      <c r="BO46" s="495"/>
      <c r="BP46" s="495"/>
      <c r="BQ46" s="495"/>
      <c r="BR46" s="495"/>
      <c r="BS46" s="495"/>
      <c r="BT46" s="495"/>
      <c r="BU46" s="495"/>
      <c r="BV46" s="495"/>
      <c r="BW46" s="495"/>
      <c r="BX46" s="495"/>
      <c r="BY46" s="495"/>
      <c r="BZ46" s="495"/>
      <c r="CA46" s="495"/>
      <c r="CB46" s="495"/>
      <c r="CC46" s="495"/>
      <c r="CD46" s="495"/>
      <c r="CE46" s="495"/>
      <c r="CF46" s="495"/>
      <c r="CG46" s="495"/>
      <c r="CH46" s="495"/>
      <c r="CI46" s="495"/>
      <c r="CJ46" s="495"/>
      <c r="CK46" s="495"/>
      <c r="CL46" s="495"/>
      <c r="CM46" s="495"/>
      <c r="CN46" s="495"/>
      <c r="CO46" s="495"/>
      <c r="CP46" s="495"/>
      <c r="CQ46" s="495"/>
      <c r="CR46" s="495"/>
      <c r="CS46" s="495"/>
      <c r="CT46" s="495"/>
      <c r="CU46" s="495"/>
      <c r="CV46" s="495"/>
      <c r="CW46" s="495"/>
      <c r="CX46" s="495"/>
      <c r="CY46" s="495"/>
      <c r="CZ46" s="495"/>
      <c r="DA46" s="495"/>
      <c r="DB46" s="495"/>
      <c r="DC46" s="495"/>
      <c r="DD46" s="495"/>
      <c r="DE46" s="495"/>
      <c r="DF46" s="495"/>
      <c r="DG46" s="495"/>
      <c r="DH46" s="495"/>
      <c r="DI46" s="495"/>
      <c r="DJ46" s="495"/>
      <c r="DK46" s="495"/>
      <c r="DL46" s="495"/>
      <c r="DM46" s="495"/>
      <c r="DN46" s="495"/>
    </row>
    <row r="47" spans="1:118" s="496" customFormat="1">
      <c r="A47" s="279" t="s">
        <v>37</v>
      </c>
      <c r="B47" s="337"/>
      <c r="C47" s="263">
        <f t="shared" si="2"/>
        <v>438066</v>
      </c>
      <c r="D47" s="263">
        <f>'[1]5.3-7.'!C46-'4.3-7'!H47-'4.3-7'!E47-'4.3-7'!F47-'4.3-7'!G47-'4.3-7'!I47-'4.3-7'!J47-'4.3-7'!K47-L47-M47-O47-P47</f>
        <v>365108</v>
      </c>
      <c r="E47" s="280"/>
      <c r="F47" s="280">
        <f t="shared" ref="F47:M47" si="8">SUM(F49:F93)</f>
        <v>0</v>
      </c>
      <c r="G47" s="280">
        <f t="shared" si="8"/>
        <v>0</v>
      </c>
      <c r="H47" s="280">
        <f t="shared" si="8"/>
        <v>72253</v>
      </c>
      <c r="I47" s="280">
        <f t="shared" si="8"/>
        <v>0</v>
      </c>
      <c r="J47" s="280">
        <f t="shared" si="8"/>
        <v>705</v>
      </c>
      <c r="K47" s="280">
        <f t="shared" si="8"/>
        <v>0</v>
      </c>
      <c r="L47" s="280">
        <f t="shared" si="8"/>
        <v>0</v>
      </c>
      <c r="M47" s="280">
        <f t="shared" si="8"/>
        <v>0</v>
      </c>
      <c r="N47" s="293"/>
      <c r="O47" s="280">
        <f>SUM(O49:O93)</f>
        <v>0</v>
      </c>
      <c r="P47" s="280">
        <f>SUM(P49:P93)</f>
        <v>0</v>
      </c>
      <c r="Q47" s="482">
        <f t="shared" si="0"/>
        <v>438066</v>
      </c>
      <c r="R47" s="482">
        <f t="shared" si="1"/>
        <v>0</v>
      </c>
      <c r="S47" s="495"/>
      <c r="T47" s="495"/>
      <c r="U47" s="495"/>
      <c r="V47" s="495"/>
      <c r="W47" s="495"/>
      <c r="X47" s="495"/>
      <c r="Y47" s="495"/>
      <c r="Z47" s="495"/>
      <c r="AA47" s="495"/>
      <c r="AB47" s="495"/>
      <c r="AC47" s="495"/>
      <c r="AD47" s="495"/>
      <c r="AE47" s="495"/>
      <c r="AF47" s="495"/>
      <c r="AG47" s="495"/>
      <c r="AH47" s="495"/>
      <c r="AI47" s="495"/>
      <c r="AJ47" s="495"/>
      <c r="AK47" s="495"/>
      <c r="AL47" s="495"/>
      <c r="AM47" s="495"/>
      <c r="AN47" s="495"/>
      <c r="AO47" s="495"/>
      <c r="AP47" s="495"/>
      <c r="AQ47" s="495"/>
      <c r="AR47" s="495"/>
      <c r="AS47" s="495"/>
      <c r="AT47" s="495"/>
      <c r="AU47" s="495"/>
      <c r="AV47" s="495"/>
      <c r="AW47" s="495"/>
      <c r="AX47" s="495"/>
      <c r="AY47" s="495"/>
      <c r="AZ47" s="495"/>
      <c r="BA47" s="495"/>
      <c r="BB47" s="495"/>
      <c r="BC47" s="495"/>
      <c r="BD47" s="495"/>
      <c r="BE47" s="495"/>
      <c r="BF47" s="495"/>
      <c r="BG47" s="495"/>
      <c r="BH47" s="495"/>
      <c r="BI47" s="495"/>
      <c r="BJ47" s="495"/>
      <c r="BK47" s="495"/>
      <c r="BL47" s="495"/>
      <c r="BM47" s="495"/>
      <c r="BN47" s="495"/>
      <c r="BO47" s="495"/>
      <c r="BP47" s="495"/>
      <c r="BQ47" s="495"/>
      <c r="BR47" s="495"/>
      <c r="BS47" s="495"/>
      <c r="BT47" s="495"/>
      <c r="BU47" s="495"/>
      <c r="BV47" s="495"/>
      <c r="BW47" s="495"/>
      <c r="BX47" s="495"/>
      <c r="BY47" s="495"/>
      <c r="BZ47" s="495"/>
      <c r="CA47" s="495"/>
      <c r="CB47" s="495"/>
      <c r="CC47" s="495"/>
      <c r="CD47" s="495"/>
      <c r="CE47" s="495"/>
      <c r="CF47" s="495"/>
      <c r="CG47" s="495"/>
      <c r="CH47" s="495"/>
      <c r="CI47" s="495"/>
      <c r="CJ47" s="495"/>
      <c r="CK47" s="495"/>
      <c r="CL47" s="495"/>
      <c r="CM47" s="495"/>
      <c r="CN47" s="495"/>
      <c r="CO47" s="495"/>
      <c r="CP47" s="495"/>
      <c r="CQ47" s="495"/>
      <c r="CR47" s="495"/>
      <c r="CS47" s="495"/>
      <c r="CT47" s="495"/>
      <c r="CU47" s="495"/>
      <c r="CV47" s="495"/>
      <c r="CW47" s="495"/>
      <c r="CX47" s="495"/>
      <c r="CY47" s="495"/>
      <c r="CZ47" s="495"/>
      <c r="DA47" s="495"/>
      <c r="DB47" s="495"/>
      <c r="DC47" s="495"/>
      <c r="DD47" s="495"/>
      <c r="DE47" s="495"/>
      <c r="DF47" s="495"/>
      <c r="DG47" s="495"/>
      <c r="DH47" s="495"/>
      <c r="DI47" s="495"/>
      <c r="DJ47" s="495"/>
      <c r="DK47" s="495"/>
      <c r="DL47" s="495"/>
      <c r="DM47" s="495"/>
      <c r="DN47" s="495"/>
    </row>
    <row r="48" spans="1:118">
      <c r="A48" s="281" t="s">
        <v>213</v>
      </c>
      <c r="B48" s="297"/>
      <c r="C48" s="261"/>
      <c r="D48" s="261"/>
      <c r="E48" s="283"/>
      <c r="F48" s="282"/>
      <c r="G48" s="283"/>
      <c r="H48" s="282"/>
      <c r="I48" s="283"/>
      <c r="J48" s="282"/>
      <c r="K48" s="283"/>
      <c r="L48" s="282"/>
      <c r="M48" s="283"/>
      <c r="N48" s="497"/>
      <c r="O48" s="282"/>
      <c r="P48" s="283"/>
      <c r="Q48" s="482">
        <f t="shared" si="0"/>
        <v>0</v>
      </c>
      <c r="R48" s="482">
        <f t="shared" si="1"/>
        <v>0</v>
      </c>
      <c r="S48" s="495"/>
      <c r="T48" s="495"/>
      <c r="U48" s="495"/>
      <c r="V48" s="495"/>
      <c r="W48" s="495"/>
      <c r="X48" s="495"/>
      <c r="Y48" s="495"/>
      <c r="Z48" s="495"/>
      <c r="AA48" s="495"/>
      <c r="AB48" s="495"/>
      <c r="AC48" s="495"/>
      <c r="AD48" s="495"/>
      <c r="AE48" s="495"/>
      <c r="AF48" s="495"/>
      <c r="AG48" s="495"/>
      <c r="AH48" s="495"/>
      <c r="AI48" s="495"/>
      <c r="AJ48" s="495"/>
      <c r="AK48" s="495"/>
      <c r="AL48" s="495"/>
      <c r="AM48" s="495"/>
      <c r="AN48" s="495"/>
      <c r="AO48" s="495"/>
      <c r="AP48" s="495"/>
      <c r="AQ48" s="495"/>
      <c r="AR48" s="495"/>
      <c r="AS48" s="495"/>
      <c r="AT48" s="495"/>
      <c r="AU48" s="495"/>
      <c r="AV48" s="495"/>
      <c r="AW48" s="495"/>
      <c r="AX48" s="495"/>
      <c r="AY48" s="495"/>
      <c r="AZ48" s="495"/>
      <c r="BA48" s="495"/>
      <c r="BB48" s="495"/>
      <c r="BC48" s="495"/>
      <c r="BD48" s="495"/>
      <c r="BE48" s="495"/>
      <c r="BF48" s="495"/>
      <c r="BG48" s="495"/>
      <c r="BH48" s="495"/>
      <c r="BI48" s="495"/>
      <c r="BJ48" s="495"/>
      <c r="BK48" s="495"/>
      <c r="BL48" s="495"/>
      <c r="BM48" s="495"/>
      <c r="BN48" s="495"/>
      <c r="BO48" s="495"/>
      <c r="BP48" s="495"/>
      <c r="BQ48" s="495"/>
      <c r="BR48" s="495"/>
      <c r="BS48" s="495"/>
      <c r="BT48" s="495"/>
      <c r="BU48" s="495"/>
      <c r="BV48" s="495"/>
      <c r="BW48" s="495"/>
      <c r="BX48" s="495"/>
      <c r="BY48" s="495"/>
      <c r="BZ48" s="495"/>
      <c r="CA48" s="495"/>
      <c r="CB48" s="495"/>
      <c r="CC48" s="495"/>
      <c r="CD48" s="495"/>
      <c r="CE48" s="495"/>
      <c r="CF48" s="495"/>
      <c r="CG48" s="495"/>
      <c r="CH48" s="495"/>
      <c r="CI48" s="495"/>
      <c r="CJ48" s="495"/>
      <c r="CK48" s="495"/>
      <c r="CL48" s="495"/>
      <c r="CM48" s="495"/>
      <c r="CN48" s="495"/>
      <c r="CO48" s="495"/>
      <c r="CP48" s="495"/>
      <c r="CQ48" s="495"/>
      <c r="CR48" s="495"/>
      <c r="CS48" s="495"/>
      <c r="CT48" s="495"/>
      <c r="CU48" s="495"/>
      <c r="CV48" s="495"/>
      <c r="CW48" s="495"/>
      <c r="CX48" s="495"/>
      <c r="CY48" s="495"/>
      <c r="CZ48" s="495"/>
      <c r="DA48" s="495"/>
      <c r="DB48" s="495"/>
      <c r="DC48" s="495"/>
      <c r="DD48" s="495"/>
      <c r="DE48" s="495"/>
      <c r="DF48" s="495"/>
      <c r="DG48" s="495"/>
      <c r="DH48" s="495"/>
      <c r="DI48" s="495"/>
      <c r="DJ48" s="495"/>
      <c r="DK48" s="495"/>
      <c r="DL48" s="495"/>
      <c r="DM48" s="495"/>
      <c r="DN48" s="495"/>
    </row>
    <row r="49" spans="1:118" s="496" customFormat="1">
      <c r="A49" s="279" t="s">
        <v>37</v>
      </c>
      <c r="B49" s="337" t="s">
        <v>236</v>
      </c>
      <c r="C49" s="263">
        <f t="shared" si="2"/>
        <v>25218</v>
      </c>
      <c r="D49" s="263">
        <f>'[1]5.3-7.'!C48-'4.3-7'!H49-'4.3-7'!E49-'4.3-7'!F49-'4.3-7'!G49-'4.3-7'!I49-'4.3-7'!J49-'4.3-7'!K49-L49-M49-O49-P49</f>
        <v>25218</v>
      </c>
      <c r="E49" s="263"/>
      <c r="F49" s="284"/>
      <c r="G49" s="280"/>
      <c r="H49" s="284"/>
      <c r="I49" s="280"/>
      <c r="J49" s="284"/>
      <c r="K49" s="280"/>
      <c r="L49" s="284"/>
      <c r="M49" s="280"/>
      <c r="N49" s="293"/>
      <c r="O49" s="284"/>
      <c r="P49" s="280"/>
      <c r="Q49" s="482">
        <f t="shared" si="0"/>
        <v>25218</v>
      </c>
      <c r="R49" s="482">
        <f t="shared" si="1"/>
        <v>0</v>
      </c>
      <c r="S49" s="495"/>
      <c r="T49" s="495"/>
      <c r="U49" s="495"/>
      <c r="V49" s="495"/>
      <c r="W49" s="495"/>
      <c r="X49" s="495"/>
      <c r="Y49" s="495"/>
      <c r="Z49" s="495"/>
      <c r="AA49" s="495"/>
      <c r="AB49" s="495"/>
      <c r="AC49" s="495"/>
      <c r="AD49" s="495"/>
      <c r="AE49" s="495"/>
      <c r="AF49" s="495"/>
      <c r="AG49" s="495"/>
      <c r="AH49" s="495"/>
      <c r="AI49" s="495"/>
      <c r="AJ49" s="495"/>
      <c r="AK49" s="495"/>
      <c r="AL49" s="495"/>
      <c r="AM49" s="495"/>
      <c r="AN49" s="495"/>
      <c r="AO49" s="495"/>
      <c r="AP49" s="495"/>
      <c r="AQ49" s="495"/>
      <c r="AR49" s="495"/>
      <c r="AS49" s="495"/>
      <c r="AT49" s="495"/>
      <c r="AU49" s="495"/>
      <c r="AV49" s="495"/>
      <c r="AW49" s="495"/>
      <c r="AX49" s="495"/>
      <c r="AY49" s="495"/>
      <c r="AZ49" s="495"/>
      <c r="BA49" s="495"/>
      <c r="BB49" s="495"/>
      <c r="BC49" s="495"/>
      <c r="BD49" s="495"/>
      <c r="BE49" s="495"/>
      <c r="BF49" s="495"/>
      <c r="BG49" s="495"/>
      <c r="BH49" s="495"/>
      <c r="BI49" s="495"/>
      <c r="BJ49" s="495"/>
      <c r="BK49" s="495"/>
      <c r="BL49" s="495"/>
      <c r="BM49" s="495"/>
      <c r="BN49" s="495"/>
      <c r="BO49" s="495"/>
      <c r="BP49" s="495"/>
      <c r="BQ49" s="495"/>
      <c r="BR49" s="495"/>
      <c r="BS49" s="495"/>
      <c r="BT49" s="495"/>
      <c r="BU49" s="495"/>
      <c r="BV49" s="495"/>
      <c r="BW49" s="495"/>
      <c r="BX49" s="495"/>
      <c r="BY49" s="495"/>
      <c r="BZ49" s="495"/>
      <c r="CA49" s="495"/>
      <c r="CB49" s="495"/>
      <c r="CC49" s="495"/>
      <c r="CD49" s="495"/>
      <c r="CE49" s="495"/>
      <c r="CF49" s="495"/>
      <c r="CG49" s="495"/>
      <c r="CH49" s="495"/>
      <c r="CI49" s="495"/>
      <c r="CJ49" s="495"/>
      <c r="CK49" s="495"/>
      <c r="CL49" s="495"/>
      <c r="CM49" s="495"/>
      <c r="CN49" s="495"/>
      <c r="CO49" s="495"/>
      <c r="CP49" s="495"/>
      <c r="CQ49" s="495"/>
      <c r="CR49" s="495"/>
      <c r="CS49" s="495"/>
      <c r="CT49" s="495"/>
      <c r="CU49" s="495"/>
      <c r="CV49" s="495"/>
      <c r="CW49" s="495"/>
      <c r="CX49" s="495"/>
      <c r="CY49" s="495"/>
      <c r="CZ49" s="495"/>
      <c r="DA49" s="495"/>
      <c r="DB49" s="495"/>
      <c r="DC49" s="495"/>
      <c r="DD49" s="495"/>
      <c r="DE49" s="495"/>
      <c r="DF49" s="495"/>
      <c r="DG49" s="495"/>
      <c r="DH49" s="495"/>
      <c r="DI49" s="495"/>
      <c r="DJ49" s="495"/>
      <c r="DK49" s="495"/>
      <c r="DL49" s="495"/>
      <c r="DM49" s="495"/>
      <c r="DN49" s="495"/>
    </row>
    <row r="50" spans="1:118">
      <c r="A50" s="285" t="s">
        <v>214</v>
      </c>
      <c r="B50" s="297"/>
      <c r="C50" s="261"/>
      <c r="D50" s="261"/>
      <c r="E50" s="283"/>
      <c r="F50" s="282"/>
      <c r="G50" s="283"/>
      <c r="H50" s="282"/>
      <c r="I50" s="283"/>
      <c r="J50" s="282"/>
      <c r="K50" s="283"/>
      <c r="L50" s="282"/>
      <c r="M50" s="283"/>
      <c r="N50" s="497"/>
      <c r="O50" s="282"/>
      <c r="P50" s="283"/>
      <c r="Q50" s="482">
        <f t="shared" si="0"/>
        <v>0</v>
      </c>
      <c r="R50" s="482">
        <f t="shared" si="1"/>
        <v>0</v>
      </c>
      <c r="S50" s="495"/>
      <c r="T50" s="495"/>
      <c r="U50" s="495"/>
      <c r="V50" s="495"/>
      <c r="W50" s="495"/>
      <c r="X50" s="495"/>
      <c r="Y50" s="495"/>
      <c r="Z50" s="495"/>
      <c r="AA50" s="495"/>
      <c r="AB50" s="495"/>
      <c r="AC50" s="495"/>
      <c r="AD50" s="495"/>
      <c r="AE50" s="495"/>
      <c r="AF50" s="495"/>
      <c r="AG50" s="495"/>
      <c r="AH50" s="495"/>
      <c r="AI50" s="495"/>
      <c r="AJ50" s="495"/>
      <c r="AK50" s="495"/>
      <c r="AL50" s="495"/>
      <c r="AM50" s="495"/>
      <c r="AN50" s="495"/>
      <c r="AO50" s="495"/>
      <c r="AP50" s="495"/>
      <c r="AQ50" s="495"/>
      <c r="AR50" s="495"/>
      <c r="AS50" s="495"/>
      <c r="AT50" s="495"/>
      <c r="AU50" s="495"/>
      <c r="AV50" s="495"/>
      <c r="AW50" s="495"/>
      <c r="AX50" s="495"/>
      <c r="AY50" s="495"/>
      <c r="AZ50" s="495"/>
      <c r="BA50" s="495"/>
      <c r="BB50" s="495"/>
      <c r="BC50" s="495"/>
      <c r="BD50" s="495"/>
      <c r="BE50" s="495"/>
      <c r="BF50" s="495"/>
      <c r="BG50" s="495"/>
      <c r="BH50" s="495"/>
      <c r="BI50" s="495"/>
      <c r="BJ50" s="495"/>
      <c r="BK50" s="495"/>
      <c r="BL50" s="495"/>
      <c r="BM50" s="495"/>
      <c r="BN50" s="495"/>
      <c r="BO50" s="495"/>
      <c r="BP50" s="495"/>
      <c r="BQ50" s="495"/>
      <c r="BR50" s="495"/>
      <c r="BS50" s="495"/>
      <c r="BT50" s="495"/>
      <c r="BU50" s="495"/>
      <c r="BV50" s="495"/>
      <c r="BW50" s="495"/>
      <c r="BX50" s="495"/>
      <c r="BY50" s="495"/>
      <c r="BZ50" s="495"/>
      <c r="CA50" s="495"/>
      <c r="CB50" s="495"/>
      <c r="CC50" s="495"/>
      <c r="CD50" s="495"/>
      <c r="CE50" s="495"/>
      <c r="CF50" s="495"/>
      <c r="CG50" s="495"/>
      <c r="CH50" s="495"/>
      <c r="CI50" s="495"/>
      <c r="CJ50" s="495"/>
      <c r="CK50" s="495"/>
      <c r="CL50" s="495"/>
      <c r="CM50" s="495"/>
      <c r="CN50" s="495"/>
      <c r="CO50" s="495"/>
      <c r="CP50" s="495"/>
      <c r="CQ50" s="495"/>
      <c r="CR50" s="495"/>
      <c r="CS50" s="495"/>
      <c r="CT50" s="495"/>
      <c r="CU50" s="495"/>
      <c r="CV50" s="495"/>
      <c r="CW50" s="495"/>
      <c r="CX50" s="495"/>
      <c r="CY50" s="495"/>
      <c r="CZ50" s="495"/>
      <c r="DA50" s="495"/>
      <c r="DB50" s="495"/>
      <c r="DC50" s="495"/>
      <c r="DD50" s="495"/>
      <c r="DE50" s="495"/>
      <c r="DF50" s="495"/>
      <c r="DG50" s="495"/>
      <c r="DH50" s="495"/>
      <c r="DI50" s="495"/>
      <c r="DJ50" s="495"/>
      <c r="DK50" s="495"/>
      <c r="DL50" s="495"/>
      <c r="DM50" s="495"/>
      <c r="DN50" s="495"/>
    </row>
    <row r="51" spans="1:118" s="496" customFormat="1">
      <c r="A51" s="279" t="s">
        <v>37</v>
      </c>
      <c r="B51" s="337" t="s">
        <v>236</v>
      </c>
      <c r="C51" s="263">
        <f t="shared" si="2"/>
        <v>4457</v>
      </c>
      <c r="D51" s="263">
        <f>'[1]5.3-7.'!C50-'4.3-7'!H51-'4.3-7'!E51-'4.3-7'!F51-'4.3-7'!G51-'4.3-7'!I51-'4.3-7'!J51-'4.3-7'!K51-L51-M51-O51-P51</f>
        <v>4457</v>
      </c>
      <c r="E51" s="263"/>
      <c r="F51" s="284"/>
      <c r="G51" s="280"/>
      <c r="H51" s="284"/>
      <c r="I51" s="280"/>
      <c r="J51" s="284"/>
      <c r="K51" s="280"/>
      <c r="L51" s="284"/>
      <c r="M51" s="280"/>
      <c r="N51" s="293"/>
      <c r="O51" s="284"/>
      <c r="P51" s="280"/>
      <c r="Q51" s="482">
        <f t="shared" si="0"/>
        <v>4457</v>
      </c>
      <c r="R51" s="482">
        <f t="shared" si="1"/>
        <v>0</v>
      </c>
      <c r="S51" s="495"/>
      <c r="T51" s="495"/>
      <c r="U51" s="495"/>
      <c r="V51" s="495"/>
      <c r="W51" s="495"/>
      <c r="X51" s="495"/>
      <c r="Y51" s="495"/>
      <c r="Z51" s="495"/>
      <c r="AA51" s="495"/>
      <c r="AB51" s="495"/>
      <c r="AC51" s="495"/>
      <c r="AD51" s="495"/>
      <c r="AE51" s="495"/>
      <c r="AF51" s="495"/>
      <c r="AG51" s="495"/>
      <c r="AH51" s="495"/>
      <c r="AI51" s="495"/>
      <c r="AJ51" s="495"/>
      <c r="AK51" s="495"/>
      <c r="AL51" s="495"/>
      <c r="AM51" s="495"/>
      <c r="AN51" s="495"/>
      <c r="AO51" s="495"/>
      <c r="AP51" s="495"/>
      <c r="AQ51" s="495"/>
      <c r="AR51" s="495"/>
      <c r="AS51" s="495"/>
      <c r="AT51" s="495"/>
      <c r="AU51" s="495"/>
      <c r="AV51" s="495"/>
      <c r="AW51" s="495"/>
      <c r="AX51" s="495"/>
      <c r="AY51" s="495"/>
      <c r="AZ51" s="495"/>
      <c r="BA51" s="495"/>
      <c r="BB51" s="495"/>
      <c r="BC51" s="495"/>
      <c r="BD51" s="495"/>
      <c r="BE51" s="495"/>
      <c r="BF51" s="495"/>
      <c r="BG51" s="495"/>
      <c r="BH51" s="495"/>
      <c r="BI51" s="495"/>
      <c r="BJ51" s="495"/>
      <c r="BK51" s="495"/>
      <c r="BL51" s="495"/>
      <c r="BM51" s="495"/>
      <c r="BN51" s="495"/>
      <c r="BO51" s="495"/>
      <c r="BP51" s="495"/>
      <c r="BQ51" s="495"/>
      <c r="BR51" s="495"/>
      <c r="BS51" s="495"/>
      <c r="BT51" s="495"/>
      <c r="BU51" s="495"/>
      <c r="BV51" s="495"/>
      <c r="BW51" s="495"/>
      <c r="BX51" s="495"/>
      <c r="BY51" s="495"/>
      <c r="BZ51" s="495"/>
      <c r="CA51" s="495"/>
      <c r="CB51" s="495"/>
      <c r="CC51" s="495"/>
      <c r="CD51" s="495"/>
      <c r="CE51" s="495"/>
      <c r="CF51" s="495"/>
      <c r="CG51" s="495"/>
      <c r="CH51" s="495"/>
      <c r="CI51" s="495"/>
      <c r="CJ51" s="495"/>
      <c r="CK51" s="495"/>
      <c r="CL51" s="495"/>
      <c r="CM51" s="495"/>
      <c r="CN51" s="495"/>
      <c r="CO51" s="495"/>
      <c r="CP51" s="495"/>
      <c r="CQ51" s="495"/>
      <c r="CR51" s="495"/>
      <c r="CS51" s="495"/>
      <c r="CT51" s="495"/>
      <c r="CU51" s="495"/>
      <c r="CV51" s="495"/>
      <c r="CW51" s="495"/>
      <c r="CX51" s="495"/>
      <c r="CY51" s="495"/>
      <c r="CZ51" s="495"/>
      <c r="DA51" s="495"/>
      <c r="DB51" s="495"/>
      <c r="DC51" s="495"/>
      <c r="DD51" s="495"/>
      <c r="DE51" s="495"/>
      <c r="DF51" s="495"/>
      <c r="DG51" s="495"/>
      <c r="DH51" s="495"/>
      <c r="DI51" s="495"/>
      <c r="DJ51" s="495"/>
      <c r="DK51" s="495"/>
      <c r="DL51" s="495"/>
      <c r="DM51" s="495"/>
      <c r="DN51" s="495"/>
    </row>
    <row r="52" spans="1:118">
      <c r="A52" s="285" t="s">
        <v>215</v>
      </c>
      <c r="B52" s="297"/>
      <c r="C52" s="261"/>
      <c r="D52" s="261"/>
      <c r="E52" s="283"/>
      <c r="F52" s="282"/>
      <c r="G52" s="283"/>
      <c r="H52" s="282"/>
      <c r="I52" s="283"/>
      <c r="J52" s="282"/>
      <c r="K52" s="283"/>
      <c r="L52" s="282"/>
      <c r="M52" s="283"/>
      <c r="N52" s="497"/>
      <c r="O52" s="282"/>
      <c r="P52" s="283"/>
      <c r="Q52" s="482">
        <f t="shared" si="0"/>
        <v>0</v>
      </c>
      <c r="R52" s="482">
        <f t="shared" si="1"/>
        <v>0</v>
      </c>
      <c r="S52" s="495"/>
      <c r="T52" s="495"/>
      <c r="U52" s="495"/>
      <c r="V52" s="495"/>
      <c r="W52" s="495"/>
      <c r="X52" s="495"/>
      <c r="Y52" s="495"/>
      <c r="Z52" s="495"/>
      <c r="AA52" s="495"/>
      <c r="AB52" s="495"/>
      <c r="AC52" s="495"/>
      <c r="AD52" s="495"/>
      <c r="AE52" s="495"/>
      <c r="AF52" s="495"/>
      <c r="AG52" s="495"/>
      <c r="AH52" s="495"/>
      <c r="AI52" s="495"/>
      <c r="AJ52" s="495"/>
      <c r="AK52" s="495"/>
      <c r="AL52" s="495"/>
      <c r="AM52" s="495"/>
      <c r="AN52" s="495"/>
      <c r="AO52" s="495"/>
      <c r="AP52" s="495"/>
      <c r="AQ52" s="495"/>
      <c r="AR52" s="495"/>
      <c r="AS52" s="495"/>
      <c r="AT52" s="495"/>
      <c r="AU52" s="495"/>
      <c r="AV52" s="495"/>
      <c r="AW52" s="495"/>
      <c r="AX52" s="495"/>
      <c r="AY52" s="495"/>
      <c r="AZ52" s="495"/>
      <c r="BA52" s="495"/>
      <c r="BB52" s="495"/>
      <c r="BC52" s="495"/>
      <c r="BD52" s="495"/>
      <c r="BE52" s="495"/>
      <c r="BF52" s="495"/>
      <c r="BG52" s="495"/>
      <c r="BH52" s="495"/>
      <c r="BI52" s="495"/>
      <c r="BJ52" s="495"/>
      <c r="BK52" s="495"/>
      <c r="BL52" s="495"/>
      <c r="BM52" s="495"/>
      <c r="BN52" s="495"/>
      <c r="BO52" s="495"/>
      <c r="BP52" s="495"/>
      <c r="BQ52" s="495"/>
      <c r="BR52" s="495"/>
      <c r="BS52" s="495"/>
      <c r="BT52" s="495"/>
      <c r="BU52" s="495"/>
      <c r="BV52" s="495"/>
      <c r="BW52" s="495"/>
      <c r="BX52" s="495"/>
      <c r="BY52" s="495"/>
      <c r="BZ52" s="495"/>
      <c r="CA52" s="495"/>
      <c r="CB52" s="495"/>
      <c r="CC52" s="495"/>
      <c r="CD52" s="495"/>
      <c r="CE52" s="495"/>
      <c r="CF52" s="495"/>
      <c r="CG52" s="495"/>
      <c r="CH52" s="495"/>
      <c r="CI52" s="495"/>
      <c r="CJ52" s="495"/>
      <c r="CK52" s="495"/>
      <c r="CL52" s="495"/>
      <c r="CM52" s="495"/>
      <c r="CN52" s="495"/>
      <c r="CO52" s="495"/>
      <c r="CP52" s="495"/>
      <c r="CQ52" s="495"/>
      <c r="CR52" s="495"/>
      <c r="CS52" s="495"/>
      <c r="CT52" s="495"/>
      <c r="CU52" s="495"/>
      <c r="CV52" s="495"/>
      <c r="CW52" s="495"/>
      <c r="CX52" s="495"/>
      <c r="CY52" s="495"/>
      <c r="CZ52" s="495"/>
      <c r="DA52" s="495"/>
      <c r="DB52" s="495"/>
      <c r="DC52" s="495"/>
      <c r="DD52" s="495"/>
      <c r="DE52" s="495"/>
      <c r="DF52" s="495"/>
      <c r="DG52" s="495"/>
      <c r="DH52" s="495"/>
      <c r="DI52" s="495"/>
      <c r="DJ52" s="495"/>
      <c r="DK52" s="495"/>
      <c r="DL52" s="495"/>
      <c r="DM52" s="495"/>
      <c r="DN52" s="495"/>
    </row>
    <row r="53" spans="1:118" s="496" customFormat="1">
      <c r="A53" s="279" t="s">
        <v>37</v>
      </c>
      <c r="B53" s="337" t="s">
        <v>236</v>
      </c>
      <c r="C53" s="263">
        <f t="shared" si="2"/>
        <v>6436</v>
      </c>
      <c r="D53" s="263">
        <f>'[1]5.3-7.'!C52-'4.3-7'!H53-'4.3-7'!E53-'4.3-7'!F53-'4.3-7'!G53-'4.3-7'!I53-'4.3-7'!J53-'4.3-7'!K53-L53-M53-O53-P53</f>
        <v>6436</v>
      </c>
      <c r="E53" s="263"/>
      <c r="F53" s="284"/>
      <c r="G53" s="280"/>
      <c r="H53" s="284"/>
      <c r="I53" s="280"/>
      <c r="J53" s="284"/>
      <c r="K53" s="280"/>
      <c r="L53" s="284"/>
      <c r="M53" s="280"/>
      <c r="N53" s="293"/>
      <c r="O53" s="284"/>
      <c r="P53" s="280"/>
      <c r="Q53" s="482">
        <f t="shared" si="0"/>
        <v>6436</v>
      </c>
      <c r="R53" s="482">
        <f t="shared" si="1"/>
        <v>0</v>
      </c>
      <c r="S53" s="495"/>
      <c r="T53" s="495"/>
      <c r="U53" s="495"/>
      <c r="V53" s="495"/>
      <c r="W53" s="495"/>
      <c r="X53" s="495"/>
      <c r="Y53" s="495"/>
      <c r="Z53" s="495"/>
      <c r="AA53" s="495"/>
      <c r="AB53" s="495"/>
      <c r="AC53" s="495"/>
      <c r="AD53" s="495"/>
      <c r="AE53" s="495"/>
      <c r="AF53" s="495"/>
      <c r="AG53" s="495"/>
      <c r="AH53" s="495"/>
      <c r="AI53" s="495"/>
      <c r="AJ53" s="495"/>
      <c r="AK53" s="495"/>
      <c r="AL53" s="495"/>
      <c r="AM53" s="495"/>
      <c r="AN53" s="495"/>
      <c r="AO53" s="495"/>
      <c r="AP53" s="495"/>
      <c r="AQ53" s="495"/>
      <c r="AR53" s="495"/>
      <c r="AS53" s="495"/>
      <c r="AT53" s="495"/>
      <c r="AU53" s="495"/>
      <c r="AV53" s="495"/>
      <c r="AW53" s="495"/>
      <c r="AX53" s="495"/>
      <c r="AY53" s="495"/>
      <c r="AZ53" s="495"/>
      <c r="BA53" s="495"/>
      <c r="BB53" s="495"/>
      <c r="BC53" s="495"/>
      <c r="BD53" s="495"/>
      <c r="BE53" s="495"/>
      <c r="BF53" s="495"/>
      <c r="BG53" s="495"/>
      <c r="BH53" s="495"/>
      <c r="BI53" s="495"/>
      <c r="BJ53" s="495"/>
      <c r="BK53" s="495"/>
      <c r="BL53" s="495"/>
      <c r="BM53" s="495"/>
      <c r="BN53" s="495"/>
      <c r="BO53" s="495"/>
      <c r="BP53" s="495"/>
      <c r="BQ53" s="495"/>
      <c r="BR53" s="495"/>
      <c r="BS53" s="495"/>
      <c r="BT53" s="495"/>
      <c r="BU53" s="495"/>
      <c r="BV53" s="495"/>
      <c r="BW53" s="495"/>
      <c r="BX53" s="495"/>
      <c r="BY53" s="495"/>
      <c r="BZ53" s="495"/>
      <c r="CA53" s="495"/>
      <c r="CB53" s="495"/>
      <c r="CC53" s="495"/>
      <c r="CD53" s="495"/>
      <c r="CE53" s="495"/>
      <c r="CF53" s="495"/>
      <c r="CG53" s="495"/>
      <c r="CH53" s="495"/>
      <c r="CI53" s="495"/>
      <c r="CJ53" s="495"/>
      <c r="CK53" s="495"/>
      <c r="CL53" s="495"/>
      <c r="CM53" s="495"/>
      <c r="CN53" s="495"/>
      <c r="CO53" s="495"/>
      <c r="CP53" s="495"/>
      <c r="CQ53" s="495"/>
      <c r="CR53" s="495"/>
      <c r="CS53" s="495"/>
      <c r="CT53" s="495"/>
      <c r="CU53" s="495"/>
      <c r="CV53" s="495"/>
      <c r="CW53" s="495"/>
      <c r="CX53" s="495"/>
      <c r="CY53" s="495"/>
      <c r="CZ53" s="495"/>
      <c r="DA53" s="495"/>
      <c r="DB53" s="495"/>
      <c r="DC53" s="495"/>
      <c r="DD53" s="495"/>
      <c r="DE53" s="495"/>
      <c r="DF53" s="495"/>
      <c r="DG53" s="495"/>
      <c r="DH53" s="495"/>
      <c r="DI53" s="495"/>
      <c r="DJ53" s="495"/>
      <c r="DK53" s="495"/>
      <c r="DL53" s="495"/>
      <c r="DM53" s="495"/>
      <c r="DN53" s="495"/>
    </row>
    <row r="54" spans="1:118">
      <c r="A54" s="285" t="s">
        <v>216</v>
      </c>
      <c r="B54" s="297"/>
      <c r="C54" s="261"/>
      <c r="D54" s="261"/>
      <c r="E54" s="283"/>
      <c r="F54" s="282"/>
      <c r="G54" s="283"/>
      <c r="H54" s="282"/>
      <c r="I54" s="283"/>
      <c r="J54" s="282"/>
      <c r="K54" s="283"/>
      <c r="L54" s="282"/>
      <c r="M54" s="283"/>
      <c r="N54" s="497"/>
      <c r="O54" s="282"/>
      <c r="P54" s="283"/>
      <c r="Q54" s="482">
        <f t="shared" si="0"/>
        <v>0</v>
      </c>
      <c r="R54" s="482">
        <f t="shared" si="1"/>
        <v>0</v>
      </c>
      <c r="S54" s="495"/>
      <c r="T54" s="495"/>
      <c r="U54" s="495"/>
      <c r="V54" s="495"/>
      <c r="W54" s="495"/>
      <c r="X54" s="495"/>
      <c r="Y54" s="495"/>
      <c r="Z54" s="495"/>
      <c r="AA54" s="495"/>
      <c r="AB54" s="495"/>
      <c r="AC54" s="495"/>
      <c r="AD54" s="495"/>
      <c r="AE54" s="495"/>
      <c r="AF54" s="495"/>
      <c r="AG54" s="495"/>
      <c r="AH54" s="495"/>
      <c r="AI54" s="495"/>
      <c r="AJ54" s="495"/>
      <c r="AK54" s="495"/>
      <c r="AL54" s="495"/>
      <c r="AM54" s="495"/>
      <c r="AN54" s="495"/>
      <c r="AO54" s="495"/>
      <c r="AP54" s="495"/>
      <c r="AQ54" s="495"/>
      <c r="AR54" s="495"/>
      <c r="AS54" s="495"/>
      <c r="AT54" s="495"/>
      <c r="AU54" s="495"/>
      <c r="AV54" s="495"/>
      <c r="AW54" s="495"/>
      <c r="AX54" s="495"/>
      <c r="AY54" s="495"/>
      <c r="AZ54" s="495"/>
      <c r="BA54" s="495"/>
      <c r="BB54" s="495"/>
      <c r="BC54" s="495"/>
      <c r="BD54" s="495"/>
      <c r="BE54" s="495"/>
      <c r="BF54" s="495"/>
      <c r="BG54" s="495"/>
      <c r="BH54" s="495"/>
      <c r="BI54" s="495"/>
      <c r="BJ54" s="495"/>
      <c r="BK54" s="495"/>
      <c r="BL54" s="495"/>
      <c r="BM54" s="495"/>
      <c r="BN54" s="495"/>
      <c r="BO54" s="495"/>
      <c r="BP54" s="495"/>
      <c r="BQ54" s="495"/>
      <c r="BR54" s="495"/>
      <c r="BS54" s="495"/>
      <c r="BT54" s="495"/>
      <c r="BU54" s="495"/>
      <c r="BV54" s="495"/>
      <c r="BW54" s="495"/>
      <c r="BX54" s="495"/>
      <c r="BY54" s="495"/>
      <c r="BZ54" s="495"/>
      <c r="CA54" s="495"/>
      <c r="CB54" s="495"/>
      <c r="CC54" s="495"/>
      <c r="CD54" s="495"/>
      <c r="CE54" s="495"/>
      <c r="CF54" s="495"/>
      <c r="CG54" s="495"/>
      <c r="CH54" s="495"/>
      <c r="CI54" s="495"/>
      <c r="CJ54" s="495"/>
      <c r="CK54" s="495"/>
      <c r="CL54" s="495"/>
      <c r="CM54" s="495"/>
      <c r="CN54" s="495"/>
      <c r="CO54" s="495"/>
      <c r="CP54" s="495"/>
      <c r="CQ54" s="495"/>
      <c r="CR54" s="495"/>
      <c r="CS54" s="495"/>
      <c r="CT54" s="495"/>
      <c r="CU54" s="495"/>
      <c r="CV54" s="495"/>
      <c r="CW54" s="495"/>
      <c r="CX54" s="495"/>
      <c r="CY54" s="495"/>
      <c r="CZ54" s="495"/>
      <c r="DA54" s="495"/>
      <c r="DB54" s="495"/>
      <c r="DC54" s="495"/>
      <c r="DD54" s="495"/>
      <c r="DE54" s="495"/>
      <c r="DF54" s="495"/>
      <c r="DG54" s="495"/>
      <c r="DH54" s="495"/>
      <c r="DI54" s="495"/>
      <c r="DJ54" s="495"/>
      <c r="DK54" s="495"/>
      <c r="DL54" s="495"/>
      <c r="DM54" s="495"/>
      <c r="DN54" s="495"/>
    </row>
    <row r="55" spans="1:118" s="496" customFormat="1">
      <c r="A55" s="279" t="s">
        <v>37</v>
      </c>
      <c r="B55" s="337" t="s">
        <v>236</v>
      </c>
      <c r="C55" s="263">
        <f t="shared" si="2"/>
        <v>7754</v>
      </c>
      <c r="D55" s="263">
        <f>'[1]5.3-7.'!C54-'4.3-7'!H55-'4.3-7'!E55-'4.3-7'!F55-'4.3-7'!G55-'4.3-7'!I55-'4.3-7'!J55-'4.3-7'!K55-L55-M55-O55-P55</f>
        <v>7754</v>
      </c>
      <c r="E55" s="263"/>
      <c r="F55" s="284"/>
      <c r="G55" s="280"/>
      <c r="H55" s="284"/>
      <c r="I55" s="280"/>
      <c r="J55" s="284"/>
      <c r="K55" s="280"/>
      <c r="L55" s="284"/>
      <c r="M55" s="280"/>
      <c r="N55" s="293"/>
      <c r="O55" s="284"/>
      <c r="P55" s="280"/>
      <c r="Q55" s="482">
        <f t="shared" si="0"/>
        <v>7754</v>
      </c>
      <c r="R55" s="482">
        <f t="shared" si="1"/>
        <v>0</v>
      </c>
      <c r="S55" s="495"/>
      <c r="T55" s="495"/>
      <c r="U55" s="495"/>
      <c r="V55" s="495"/>
      <c r="W55" s="495"/>
      <c r="X55" s="495"/>
      <c r="Y55" s="495"/>
      <c r="Z55" s="495"/>
      <c r="AA55" s="495"/>
      <c r="AB55" s="495"/>
      <c r="AC55" s="495"/>
      <c r="AD55" s="495"/>
      <c r="AE55" s="495"/>
      <c r="AF55" s="495"/>
      <c r="AG55" s="495"/>
      <c r="AH55" s="495"/>
      <c r="AI55" s="495"/>
      <c r="AJ55" s="495"/>
      <c r="AK55" s="495"/>
      <c r="AL55" s="495"/>
      <c r="AM55" s="495"/>
      <c r="AN55" s="495"/>
      <c r="AO55" s="495"/>
      <c r="AP55" s="495"/>
      <c r="AQ55" s="495"/>
      <c r="AR55" s="495"/>
      <c r="AS55" s="495"/>
      <c r="AT55" s="495"/>
      <c r="AU55" s="495"/>
      <c r="AV55" s="495"/>
      <c r="AW55" s="495"/>
      <c r="AX55" s="495"/>
      <c r="AY55" s="495"/>
      <c r="AZ55" s="495"/>
      <c r="BA55" s="495"/>
      <c r="BB55" s="495"/>
      <c r="BC55" s="495"/>
      <c r="BD55" s="495"/>
      <c r="BE55" s="495"/>
      <c r="BF55" s="495"/>
      <c r="BG55" s="495"/>
      <c r="BH55" s="495"/>
      <c r="BI55" s="495"/>
      <c r="BJ55" s="495"/>
      <c r="BK55" s="495"/>
      <c r="BL55" s="495"/>
      <c r="BM55" s="495"/>
      <c r="BN55" s="495"/>
      <c r="BO55" s="495"/>
      <c r="BP55" s="495"/>
      <c r="BQ55" s="495"/>
      <c r="BR55" s="495"/>
      <c r="BS55" s="495"/>
      <c r="BT55" s="495"/>
      <c r="BU55" s="495"/>
      <c r="BV55" s="495"/>
      <c r="BW55" s="495"/>
      <c r="BX55" s="495"/>
      <c r="BY55" s="495"/>
      <c r="BZ55" s="495"/>
      <c r="CA55" s="495"/>
      <c r="CB55" s="495"/>
      <c r="CC55" s="495"/>
      <c r="CD55" s="495"/>
      <c r="CE55" s="495"/>
      <c r="CF55" s="495"/>
      <c r="CG55" s="495"/>
      <c r="CH55" s="495"/>
      <c r="CI55" s="495"/>
      <c r="CJ55" s="495"/>
      <c r="CK55" s="495"/>
      <c r="CL55" s="495"/>
      <c r="CM55" s="495"/>
      <c r="CN55" s="495"/>
      <c r="CO55" s="495"/>
      <c r="CP55" s="495"/>
      <c r="CQ55" s="495"/>
      <c r="CR55" s="495"/>
      <c r="CS55" s="495"/>
      <c r="CT55" s="495"/>
      <c r="CU55" s="495"/>
      <c r="CV55" s="495"/>
      <c r="CW55" s="495"/>
      <c r="CX55" s="495"/>
      <c r="CY55" s="495"/>
      <c r="CZ55" s="495"/>
      <c r="DA55" s="495"/>
      <c r="DB55" s="495"/>
      <c r="DC55" s="495"/>
      <c r="DD55" s="495"/>
      <c r="DE55" s="495"/>
      <c r="DF55" s="495"/>
      <c r="DG55" s="495"/>
      <c r="DH55" s="495"/>
      <c r="DI55" s="495"/>
      <c r="DJ55" s="495"/>
      <c r="DK55" s="495"/>
      <c r="DL55" s="495"/>
      <c r="DM55" s="495"/>
      <c r="DN55" s="495"/>
    </row>
    <row r="56" spans="1:118">
      <c r="A56" s="286" t="s">
        <v>217</v>
      </c>
      <c r="B56" s="297"/>
      <c r="C56" s="261"/>
      <c r="D56" s="261"/>
      <c r="E56" s="283"/>
      <c r="F56" s="282"/>
      <c r="G56" s="283"/>
      <c r="H56" s="282"/>
      <c r="I56" s="283"/>
      <c r="J56" s="282"/>
      <c r="K56" s="283"/>
      <c r="L56" s="282"/>
      <c r="M56" s="283"/>
      <c r="N56" s="497"/>
      <c r="O56" s="282"/>
      <c r="P56" s="283"/>
      <c r="Q56" s="482">
        <f t="shared" si="0"/>
        <v>0</v>
      </c>
      <c r="R56" s="482">
        <f t="shared" si="1"/>
        <v>0</v>
      </c>
      <c r="S56" s="495"/>
      <c r="T56" s="495"/>
      <c r="U56" s="495"/>
      <c r="V56" s="495"/>
      <c r="W56" s="495"/>
      <c r="X56" s="495"/>
      <c r="Y56" s="495"/>
      <c r="Z56" s="495"/>
      <c r="AA56" s="495"/>
      <c r="AB56" s="495"/>
      <c r="AC56" s="495"/>
      <c r="AD56" s="495"/>
      <c r="AE56" s="495"/>
      <c r="AF56" s="495"/>
      <c r="AG56" s="495"/>
      <c r="AH56" s="495"/>
      <c r="AI56" s="495"/>
      <c r="AJ56" s="495"/>
      <c r="AK56" s="495"/>
      <c r="AL56" s="495"/>
      <c r="AM56" s="495"/>
      <c r="AN56" s="495"/>
      <c r="AO56" s="495"/>
      <c r="AP56" s="495"/>
      <c r="AQ56" s="495"/>
      <c r="AR56" s="495"/>
      <c r="AS56" s="495"/>
      <c r="AT56" s="495"/>
      <c r="AU56" s="495"/>
      <c r="AV56" s="495"/>
      <c r="AW56" s="495"/>
      <c r="AX56" s="495"/>
      <c r="AY56" s="495"/>
      <c r="AZ56" s="495"/>
      <c r="BA56" s="495"/>
      <c r="BB56" s="495"/>
      <c r="BC56" s="495"/>
      <c r="BD56" s="495"/>
      <c r="BE56" s="495"/>
      <c r="BF56" s="495"/>
      <c r="BG56" s="495"/>
      <c r="BH56" s="495"/>
      <c r="BI56" s="495"/>
      <c r="BJ56" s="495"/>
      <c r="BK56" s="495"/>
      <c r="BL56" s="495"/>
      <c r="BM56" s="495"/>
      <c r="BN56" s="495"/>
      <c r="BO56" s="495"/>
      <c r="BP56" s="495"/>
      <c r="BQ56" s="495"/>
      <c r="BR56" s="495"/>
      <c r="BS56" s="495"/>
      <c r="BT56" s="495"/>
      <c r="BU56" s="495"/>
      <c r="BV56" s="495"/>
      <c r="BW56" s="495"/>
      <c r="BX56" s="495"/>
      <c r="BY56" s="495"/>
      <c r="BZ56" s="495"/>
      <c r="CA56" s="495"/>
      <c r="CB56" s="495"/>
      <c r="CC56" s="495"/>
      <c r="CD56" s="495"/>
      <c r="CE56" s="495"/>
      <c r="CF56" s="495"/>
      <c r="CG56" s="495"/>
      <c r="CH56" s="495"/>
      <c r="CI56" s="495"/>
      <c r="CJ56" s="495"/>
      <c r="CK56" s="495"/>
      <c r="CL56" s="495"/>
      <c r="CM56" s="495"/>
      <c r="CN56" s="495"/>
      <c r="CO56" s="495"/>
      <c r="CP56" s="495"/>
      <c r="CQ56" s="495"/>
      <c r="CR56" s="495"/>
      <c r="CS56" s="495"/>
      <c r="CT56" s="495"/>
      <c r="CU56" s="495"/>
      <c r="CV56" s="495"/>
      <c r="CW56" s="495"/>
      <c r="CX56" s="495"/>
      <c r="CY56" s="495"/>
      <c r="CZ56" s="495"/>
      <c r="DA56" s="495"/>
      <c r="DB56" s="495"/>
      <c r="DC56" s="495"/>
      <c r="DD56" s="495"/>
      <c r="DE56" s="495"/>
      <c r="DF56" s="495"/>
      <c r="DG56" s="495"/>
      <c r="DH56" s="495"/>
      <c r="DI56" s="495"/>
      <c r="DJ56" s="495"/>
      <c r="DK56" s="495"/>
      <c r="DL56" s="495"/>
      <c r="DM56" s="495"/>
      <c r="DN56" s="495"/>
    </row>
    <row r="57" spans="1:118" s="496" customFormat="1">
      <c r="A57" s="279" t="s">
        <v>37</v>
      </c>
      <c r="B57" s="337" t="s">
        <v>236</v>
      </c>
      <c r="C57" s="263">
        <f t="shared" si="2"/>
        <v>9656</v>
      </c>
      <c r="D57" s="263">
        <f>'[1]5.3-7.'!C56-'4.3-7'!H57-'4.3-7'!E57-'4.3-7'!F57-'4.3-7'!G57-'4.3-7'!I57-'4.3-7'!J57-'4.3-7'!K57-L57-M57-O57-P57</f>
        <v>9656</v>
      </c>
      <c r="E57" s="263"/>
      <c r="F57" s="284"/>
      <c r="G57" s="280"/>
      <c r="H57" s="284"/>
      <c r="I57" s="280"/>
      <c r="J57" s="284"/>
      <c r="K57" s="280"/>
      <c r="L57" s="284"/>
      <c r="M57" s="280"/>
      <c r="N57" s="293"/>
      <c r="O57" s="284"/>
      <c r="P57" s="280"/>
      <c r="Q57" s="482">
        <f t="shared" si="0"/>
        <v>9656</v>
      </c>
      <c r="R57" s="482">
        <f t="shared" si="1"/>
        <v>0</v>
      </c>
      <c r="S57" s="495"/>
      <c r="T57" s="495"/>
      <c r="U57" s="495"/>
      <c r="V57" s="495"/>
      <c r="W57" s="495"/>
      <c r="X57" s="495"/>
      <c r="Y57" s="495"/>
      <c r="Z57" s="495"/>
      <c r="AA57" s="495"/>
      <c r="AB57" s="495"/>
      <c r="AC57" s="495"/>
      <c r="AD57" s="495"/>
      <c r="AE57" s="495"/>
      <c r="AF57" s="495"/>
      <c r="AG57" s="495"/>
      <c r="AH57" s="495"/>
      <c r="AI57" s="495"/>
      <c r="AJ57" s="495"/>
      <c r="AK57" s="495"/>
      <c r="AL57" s="495"/>
      <c r="AM57" s="495"/>
      <c r="AN57" s="495"/>
      <c r="AO57" s="495"/>
      <c r="AP57" s="495"/>
      <c r="AQ57" s="495"/>
      <c r="AR57" s="495"/>
      <c r="AS57" s="495"/>
      <c r="AT57" s="495"/>
      <c r="AU57" s="495"/>
      <c r="AV57" s="495"/>
      <c r="AW57" s="495"/>
      <c r="AX57" s="495"/>
      <c r="AY57" s="495"/>
      <c r="AZ57" s="495"/>
      <c r="BA57" s="495"/>
      <c r="BB57" s="495"/>
      <c r="BC57" s="495"/>
      <c r="BD57" s="495"/>
      <c r="BE57" s="495"/>
      <c r="BF57" s="495"/>
      <c r="BG57" s="495"/>
      <c r="BH57" s="495"/>
      <c r="BI57" s="495"/>
      <c r="BJ57" s="495"/>
      <c r="BK57" s="495"/>
      <c r="BL57" s="495"/>
      <c r="BM57" s="495"/>
      <c r="BN57" s="495"/>
      <c r="BO57" s="495"/>
      <c r="BP57" s="495"/>
      <c r="BQ57" s="495"/>
      <c r="BR57" s="495"/>
      <c r="BS57" s="495"/>
      <c r="BT57" s="495"/>
      <c r="BU57" s="495"/>
      <c r="BV57" s="495"/>
      <c r="BW57" s="495"/>
      <c r="BX57" s="495"/>
      <c r="BY57" s="495"/>
      <c r="BZ57" s="495"/>
      <c r="CA57" s="495"/>
      <c r="CB57" s="495"/>
      <c r="CC57" s="495"/>
      <c r="CD57" s="495"/>
      <c r="CE57" s="495"/>
      <c r="CF57" s="495"/>
      <c r="CG57" s="495"/>
      <c r="CH57" s="495"/>
      <c r="CI57" s="495"/>
      <c r="CJ57" s="495"/>
      <c r="CK57" s="495"/>
      <c r="CL57" s="495"/>
      <c r="CM57" s="495"/>
      <c r="CN57" s="495"/>
      <c r="CO57" s="495"/>
      <c r="CP57" s="495"/>
      <c r="CQ57" s="495"/>
      <c r="CR57" s="495"/>
      <c r="CS57" s="495"/>
      <c r="CT57" s="495"/>
      <c r="CU57" s="495"/>
      <c r="CV57" s="495"/>
      <c r="CW57" s="495"/>
      <c r="CX57" s="495"/>
      <c r="CY57" s="495"/>
      <c r="CZ57" s="495"/>
      <c r="DA57" s="495"/>
      <c r="DB57" s="495"/>
      <c r="DC57" s="495"/>
      <c r="DD57" s="495"/>
      <c r="DE57" s="495"/>
      <c r="DF57" s="495"/>
      <c r="DG57" s="495"/>
      <c r="DH57" s="495"/>
      <c r="DI57" s="495"/>
      <c r="DJ57" s="495"/>
      <c r="DK57" s="495"/>
      <c r="DL57" s="495"/>
      <c r="DM57" s="495"/>
      <c r="DN57" s="495"/>
    </row>
    <row r="58" spans="1:118">
      <c r="A58" s="285" t="s">
        <v>218</v>
      </c>
      <c r="B58" s="297"/>
      <c r="C58" s="261"/>
      <c r="D58" s="261"/>
      <c r="E58" s="283"/>
      <c r="F58" s="282"/>
      <c r="G58" s="283"/>
      <c r="H58" s="282"/>
      <c r="I58" s="283"/>
      <c r="J58" s="282"/>
      <c r="K58" s="283"/>
      <c r="L58" s="282"/>
      <c r="M58" s="283"/>
      <c r="N58" s="497"/>
      <c r="O58" s="282"/>
      <c r="P58" s="283"/>
      <c r="Q58" s="482">
        <f t="shared" si="0"/>
        <v>0</v>
      </c>
      <c r="R58" s="482">
        <f t="shared" si="1"/>
        <v>0</v>
      </c>
      <c r="S58" s="495"/>
      <c r="T58" s="495"/>
      <c r="U58" s="495"/>
      <c r="V58" s="495"/>
      <c r="W58" s="495"/>
      <c r="X58" s="495"/>
      <c r="Y58" s="495"/>
      <c r="Z58" s="495"/>
      <c r="AA58" s="495"/>
      <c r="AB58" s="495"/>
      <c r="AC58" s="495"/>
      <c r="AD58" s="495"/>
      <c r="AE58" s="495"/>
      <c r="AF58" s="495"/>
      <c r="AG58" s="495"/>
      <c r="AH58" s="495"/>
      <c r="AI58" s="495"/>
      <c r="AJ58" s="495"/>
      <c r="AK58" s="495"/>
      <c r="AL58" s="495"/>
      <c r="AM58" s="495"/>
      <c r="AN58" s="495"/>
      <c r="AO58" s="495"/>
      <c r="AP58" s="495"/>
      <c r="AQ58" s="495"/>
      <c r="AR58" s="495"/>
      <c r="AS58" s="495"/>
      <c r="AT58" s="495"/>
      <c r="AU58" s="495"/>
      <c r="AV58" s="495"/>
      <c r="AW58" s="495"/>
      <c r="AX58" s="495"/>
      <c r="AY58" s="495"/>
      <c r="AZ58" s="495"/>
      <c r="BA58" s="495"/>
      <c r="BB58" s="495"/>
      <c r="BC58" s="495"/>
      <c r="BD58" s="495"/>
      <c r="BE58" s="495"/>
      <c r="BF58" s="495"/>
      <c r="BG58" s="495"/>
      <c r="BH58" s="495"/>
      <c r="BI58" s="495"/>
      <c r="BJ58" s="495"/>
      <c r="BK58" s="495"/>
      <c r="BL58" s="495"/>
      <c r="BM58" s="495"/>
      <c r="BN58" s="495"/>
      <c r="BO58" s="495"/>
      <c r="BP58" s="495"/>
      <c r="BQ58" s="495"/>
      <c r="BR58" s="495"/>
      <c r="BS58" s="495"/>
      <c r="BT58" s="495"/>
      <c r="BU58" s="495"/>
      <c r="BV58" s="495"/>
      <c r="BW58" s="495"/>
      <c r="BX58" s="495"/>
      <c r="BY58" s="495"/>
      <c r="BZ58" s="495"/>
      <c r="CA58" s="495"/>
      <c r="CB58" s="495"/>
      <c r="CC58" s="495"/>
      <c r="CD58" s="495"/>
      <c r="CE58" s="495"/>
      <c r="CF58" s="495"/>
      <c r="CG58" s="495"/>
      <c r="CH58" s="495"/>
      <c r="CI58" s="495"/>
      <c r="CJ58" s="495"/>
      <c r="CK58" s="495"/>
      <c r="CL58" s="495"/>
      <c r="CM58" s="495"/>
      <c r="CN58" s="495"/>
      <c r="CO58" s="495"/>
      <c r="CP58" s="495"/>
      <c r="CQ58" s="495"/>
      <c r="CR58" s="495"/>
      <c r="CS58" s="495"/>
      <c r="CT58" s="495"/>
      <c r="CU58" s="495"/>
      <c r="CV58" s="495"/>
      <c r="CW58" s="495"/>
      <c r="CX58" s="495"/>
      <c r="CY58" s="495"/>
      <c r="CZ58" s="495"/>
      <c r="DA58" s="495"/>
      <c r="DB58" s="495"/>
      <c r="DC58" s="495"/>
      <c r="DD58" s="495"/>
      <c r="DE58" s="495"/>
      <c r="DF58" s="495"/>
      <c r="DG58" s="495"/>
      <c r="DH58" s="495"/>
      <c r="DI58" s="495"/>
      <c r="DJ58" s="495"/>
      <c r="DK58" s="495"/>
      <c r="DL58" s="495"/>
      <c r="DM58" s="495"/>
      <c r="DN58" s="495"/>
    </row>
    <row r="59" spans="1:118" s="496" customFormat="1">
      <c r="A59" s="279" t="s">
        <v>37</v>
      </c>
      <c r="B59" s="337" t="s">
        <v>236</v>
      </c>
      <c r="C59" s="263">
        <f t="shared" si="2"/>
        <v>46651</v>
      </c>
      <c r="D59" s="263">
        <f>'[1]5.3-7.'!C58-'4.3-7'!H59-'4.3-7'!E59-'4.3-7'!F59-'4.3-7'!G59-'4.3-7'!I59-'4.3-7'!J59-'4.3-7'!K59-L59-M59-O59-P59</f>
        <v>31749</v>
      </c>
      <c r="E59" s="263"/>
      <c r="F59" s="284"/>
      <c r="G59" s="280"/>
      <c r="H59" s="284">
        <v>14902</v>
      </c>
      <c r="I59" s="280"/>
      <c r="J59" s="284"/>
      <c r="K59" s="280"/>
      <c r="L59" s="284"/>
      <c r="M59" s="280"/>
      <c r="N59" s="293"/>
      <c r="O59" s="284"/>
      <c r="P59" s="280"/>
      <c r="Q59" s="482">
        <f t="shared" si="0"/>
        <v>46651</v>
      </c>
      <c r="R59" s="482">
        <f t="shared" si="1"/>
        <v>0</v>
      </c>
      <c r="S59" s="495"/>
      <c r="T59" s="495"/>
      <c r="U59" s="495"/>
      <c r="V59" s="495"/>
      <c r="W59" s="495"/>
      <c r="X59" s="495"/>
      <c r="Y59" s="495"/>
      <c r="Z59" s="495"/>
      <c r="AA59" s="495"/>
      <c r="AB59" s="495"/>
      <c r="AC59" s="495"/>
      <c r="AD59" s="495"/>
      <c r="AE59" s="495"/>
      <c r="AF59" s="495"/>
      <c r="AG59" s="495"/>
      <c r="AH59" s="495"/>
      <c r="AI59" s="495"/>
      <c r="AJ59" s="495"/>
      <c r="AK59" s="495"/>
      <c r="AL59" s="495"/>
      <c r="AM59" s="495"/>
      <c r="AN59" s="495"/>
      <c r="AO59" s="495"/>
      <c r="AP59" s="495"/>
      <c r="AQ59" s="495"/>
      <c r="AR59" s="495"/>
      <c r="AS59" s="495"/>
      <c r="AT59" s="495"/>
      <c r="AU59" s="495"/>
      <c r="AV59" s="495"/>
      <c r="AW59" s="495"/>
      <c r="AX59" s="495"/>
      <c r="AY59" s="495"/>
      <c r="AZ59" s="495"/>
      <c r="BA59" s="495"/>
      <c r="BB59" s="495"/>
      <c r="BC59" s="495"/>
      <c r="BD59" s="495"/>
      <c r="BE59" s="495"/>
      <c r="BF59" s="495"/>
      <c r="BG59" s="495"/>
      <c r="BH59" s="495"/>
      <c r="BI59" s="495"/>
      <c r="BJ59" s="495"/>
      <c r="BK59" s="495"/>
      <c r="BL59" s="495"/>
      <c r="BM59" s="495"/>
      <c r="BN59" s="495"/>
      <c r="BO59" s="495"/>
      <c r="BP59" s="495"/>
      <c r="BQ59" s="495"/>
      <c r="BR59" s="495"/>
      <c r="BS59" s="495"/>
      <c r="BT59" s="495"/>
      <c r="BU59" s="495"/>
      <c r="BV59" s="495"/>
      <c r="BW59" s="495"/>
      <c r="BX59" s="495"/>
      <c r="BY59" s="495"/>
      <c r="BZ59" s="495"/>
      <c r="CA59" s="495"/>
      <c r="CB59" s="495"/>
      <c r="CC59" s="495"/>
      <c r="CD59" s="495"/>
      <c r="CE59" s="495"/>
      <c r="CF59" s="495"/>
      <c r="CG59" s="495"/>
      <c r="CH59" s="495"/>
      <c r="CI59" s="495"/>
      <c r="CJ59" s="495"/>
      <c r="CK59" s="495"/>
      <c r="CL59" s="495"/>
      <c r="CM59" s="495"/>
      <c r="CN59" s="495"/>
      <c r="CO59" s="495"/>
      <c r="CP59" s="495"/>
      <c r="CQ59" s="495"/>
      <c r="CR59" s="495"/>
      <c r="CS59" s="495"/>
      <c r="CT59" s="495"/>
      <c r="CU59" s="495"/>
      <c r="CV59" s="495"/>
      <c r="CW59" s="495"/>
      <c r="CX59" s="495"/>
      <c r="CY59" s="495"/>
      <c r="CZ59" s="495"/>
      <c r="DA59" s="495"/>
      <c r="DB59" s="495"/>
      <c r="DC59" s="495"/>
      <c r="DD59" s="495"/>
      <c r="DE59" s="495"/>
      <c r="DF59" s="495"/>
      <c r="DG59" s="495"/>
      <c r="DH59" s="495"/>
      <c r="DI59" s="495"/>
      <c r="DJ59" s="495"/>
      <c r="DK59" s="495"/>
      <c r="DL59" s="495"/>
      <c r="DM59" s="495"/>
      <c r="DN59" s="495"/>
    </row>
    <row r="60" spans="1:118">
      <c r="A60" s="285" t="s">
        <v>219</v>
      </c>
      <c r="B60" s="297"/>
      <c r="C60" s="261"/>
      <c r="D60" s="261"/>
      <c r="E60" s="283"/>
      <c r="F60" s="282"/>
      <c r="G60" s="283"/>
      <c r="H60" s="282"/>
      <c r="I60" s="283"/>
      <c r="J60" s="282"/>
      <c r="K60" s="283"/>
      <c r="L60" s="282"/>
      <c r="M60" s="283"/>
      <c r="N60" s="497"/>
      <c r="O60" s="282"/>
      <c r="P60" s="283"/>
      <c r="Q60" s="482">
        <f t="shared" si="0"/>
        <v>0</v>
      </c>
      <c r="R60" s="482">
        <f t="shared" si="1"/>
        <v>0</v>
      </c>
      <c r="S60" s="495"/>
      <c r="T60" s="495"/>
      <c r="U60" s="495"/>
      <c r="V60" s="495"/>
      <c r="W60" s="495"/>
      <c r="X60" s="495"/>
      <c r="Y60" s="495"/>
      <c r="Z60" s="495"/>
      <c r="AA60" s="495"/>
      <c r="AB60" s="495"/>
      <c r="AC60" s="495"/>
      <c r="AD60" s="495"/>
      <c r="AE60" s="495"/>
      <c r="AF60" s="495"/>
      <c r="AG60" s="495"/>
      <c r="AH60" s="495"/>
      <c r="AI60" s="495"/>
      <c r="AJ60" s="495"/>
      <c r="AK60" s="495"/>
      <c r="AL60" s="495"/>
      <c r="AM60" s="495"/>
      <c r="AN60" s="495"/>
      <c r="AO60" s="495"/>
      <c r="AP60" s="495"/>
      <c r="AQ60" s="495"/>
      <c r="AR60" s="495"/>
      <c r="AS60" s="495"/>
      <c r="AT60" s="495"/>
      <c r="AU60" s="495"/>
      <c r="AV60" s="495"/>
      <c r="AW60" s="495"/>
      <c r="AX60" s="495"/>
      <c r="AY60" s="495"/>
      <c r="AZ60" s="495"/>
      <c r="BA60" s="495"/>
      <c r="BB60" s="495"/>
      <c r="BC60" s="495"/>
      <c r="BD60" s="495"/>
      <c r="BE60" s="495"/>
      <c r="BF60" s="495"/>
      <c r="BG60" s="495"/>
      <c r="BH60" s="495"/>
      <c r="BI60" s="495"/>
      <c r="BJ60" s="495"/>
      <c r="BK60" s="495"/>
      <c r="BL60" s="495"/>
      <c r="BM60" s="495"/>
      <c r="BN60" s="495"/>
      <c r="BO60" s="495"/>
      <c r="BP60" s="495"/>
      <c r="BQ60" s="495"/>
      <c r="BR60" s="495"/>
      <c r="BS60" s="495"/>
      <c r="BT60" s="495"/>
      <c r="BU60" s="495"/>
      <c r="BV60" s="495"/>
      <c r="BW60" s="495"/>
      <c r="BX60" s="495"/>
      <c r="BY60" s="495"/>
      <c r="BZ60" s="495"/>
      <c r="CA60" s="495"/>
      <c r="CB60" s="495"/>
      <c r="CC60" s="495"/>
      <c r="CD60" s="495"/>
      <c r="CE60" s="495"/>
      <c r="CF60" s="495"/>
      <c r="CG60" s="495"/>
      <c r="CH60" s="495"/>
      <c r="CI60" s="495"/>
      <c r="CJ60" s="495"/>
      <c r="CK60" s="495"/>
      <c r="CL60" s="495"/>
      <c r="CM60" s="495"/>
      <c r="CN60" s="495"/>
      <c r="CO60" s="495"/>
      <c r="CP60" s="495"/>
      <c r="CQ60" s="495"/>
      <c r="CR60" s="495"/>
      <c r="CS60" s="495"/>
      <c r="CT60" s="495"/>
      <c r="CU60" s="495"/>
      <c r="CV60" s="495"/>
      <c r="CW60" s="495"/>
      <c r="CX60" s="495"/>
      <c r="CY60" s="495"/>
      <c r="CZ60" s="495"/>
      <c r="DA60" s="495"/>
      <c r="DB60" s="495"/>
      <c r="DC60" s="495"/>
      <c r="DD60" s="495"/>
      <c r="DE60" s="495"/>
      <c r="DF60" s="495"/>
      <c r="DG60" s="495"/>
      <c r="DH60" s="495"/>
      <c r="DI60" s="495"/>
      <c r="DJ60" s="495"/>
      <c r="DK60" s="495"/>
      <c r="DL60" s="495"/>
      <c r="DM60" s="495"/>
      <c r="DN60" s="495"/>
    </row>
    <row r="61" spans="1:118" s="496" customFormat="1">
      <c r="A61" s="279" t="s">
        <v>37</v>
      </c>
      <c r="B61" s="337" t="s">
        <v>236</v>
      </c>
      <c r="C61" s="263">
        <f t="shared" si="2"/>
        <v>54210</v>
      </c>
      <c r="D61" s="263">
        <f>'[1]5.3-7.'!C60-'4.3-7'!H61-'4.3-7'!E61-'4.3-7'!F61-'4.3-7'!G61-'4.3-7'!I61-'4.3-7'!J61-'4.3-7'!K61-L61-M61-O61-P61</f>
        <v>34491</v>
      </c>
      <c r="E61" s="263"/>
      <c r="F61" s="284"/>
      <c r="G61" s="280"/>
      <c r="H61" s="284">
        <v>19719</v>
      </c>
      <c r="I61" s="280"/>
      <c r="J61" s="284"/>
      <c r="K61" s="280"/>
      <c r="L61" s="284"/>
      <c r="M61" s="280"/>
      <c r="N61" s="293"/>
      <c r="O61" s="284"/>
      <c r="P61" s="280"/>
      <c r="Q61" s="482">
        <f t="shared" si="0"/>
        <v>54210</v>
      </c>
      <c r="R61" s="482">
        <f t="shared" si="1"/>
        <v>0</v>
      </c>
      <c r="S61" s="495"/>
      <c r="T61" s="495"/>
      <c r="U61" s="495"/>
      <c r="V61" s="495"/>
      <c r="W61" s="495"/>
      <c r="X61" s="495"/>
      <c r="Y61" s="495"/>
      <c r="Z61" s="495"/>
      <c r="AA61" s="495"/>
      <c r="AB61" s="495"/>
      <c r="AC61" s="495"/>
      <c r="AD61" s="495"/>
      <c r="AE61" s="495"/>
      <c r="AF61" s="495"/>
      <c r="AG61" s="495"/>
      <c r="AH61" s="495"/>
      <c r="AI61" s="495"/>
      <c r="AJ61" s="495"/>
      <c r="AK61" s="495"/>
      <c r="AL61" s="495"/>
      <c r="AM61" s="495"/>
      <c r="AN61" s="495"/>
      <c r="AO61" s="495"/>
      <c r="AP61" s="495"/>
      <c r="AQ61" s="495"/>
      <c r="AR61" s="495"/>
      <c r="AS61" s="495"/>
      <c r="AT61" s="495"/>
      <c r="AU61" s="495"/>
      <c r="AV61" s="495"/>
      <c r="AW61" s="495"/>
      <c r="AX61" s="495"/>
      <c r="AY61" s="495"/>
      <c r="AZ61" s="495"/>
      <c r="BA61" s="495"/>
      <c r="BB61" s="495"/>
      <c r="BC61" s="495"/>
      <c r="BD61" s="495"/>
      <c r="BE61" s="495"/>
      <c r="BF61" s="495"/>
      <c r="BG61" s="495"/>
      <c r="BH61" s="495"/>
      <c r="BI61" s="495"/>
      <c r="BJ61" s="495"/>
      <c r="BK61" s="495"/>
      <c r="BL61" s="495"/>
      <c r="BM61" s="495"/>
      <c r="BN61" s="495"/>
      <c r="BO61" s="495"/>
      <c r="BP61" s="495"/>
      <c r="BQ61" s="495"/>
      <c r="BR61" s="495"/>
      <c r="BS61" s="495"/>
      <c r="BT61" s="495"/>
      <c r="BU61" s="495"/>
      <c r="BV61" s="495"/>
      <c r="BW61" s="495"/>
      <c r="BX61" s="495"/>
      <c r="BY61" s="495"/>
      <c r="BZ61" s="495"/>
      <c r="CA61" s="495"/>
      <c r="CB61" s="495"/>
      <c r="CC61" s="495"/>
      <c r="CD61" s="495"/>
      <c r="CE61" s="495"/>
      <c r="CF61" s="495"/>
      <c r="CG61" s="495"/>
      <c r="CH61" s="495"/>
      <c r="CI61" s="495"/>
      <c r="CJ61" s="495"/>
      <c r="CK61" s="495"/>
      <c r="CL61" s="495"/>
      <c r="CM61" s="495"/>
      <c r="CN61" s="495"/>
      <c r="CO61" s="495"/>
      <c r="CP61" s="495"/>
      <c r="CQ61" s="495"/>
      <c r="CR61" s="495"/>
      <c r="CS61" s="495"/>
      <c r="CT61" s="495"/>
      <c r="CU61" s="495"/>
      <c r="CV61" s="495"/>
      <c r="CW61" s="495"/>
      <c r="CX61" s="495"/>
      <c r="CY61" s="495"/>
      <c r="CZ61" s="495"/>
      <c r="DA61" s="495"/>
      <c r="DB61" s="495"/>
      <c r="DC61" s="495"/>
      <c r="DD61" s="495"/>
      <c r="DE61" s="495"/>
      <c r="DF61" s="495"/>
      <c r="DG61" s="495"/>
      <c r="DH61" s="495"/>
      <c r="DI61" s="495"/>
      <c r="DJ61" s="495"/>
      <c r="DK61" s="495"/>
      <c r="DL61" s="495"/>
      <c r="DM61" s="495"/>
      <c r="DN61" s="495"/>
    </row>
    <row r="62" spans="1:118">
      <c r="A62" s="285" t="s">
        <v>220</v>
      </c>
      <c r="B62" s="297"/>
      <c r="C62" s="261"/>
      <c r="D62" s="261"/>
      <c r="E62" s="283"/>
      <c r="F62" s="282"/>
      <c r="G62" s="283"/>
      <c r="H62" s="282"/>
      <c r="I62" s="283"/>
      <c r="J62" s="282"/>
      <c r="K62" s="283"/>
      <c r="L62" s="282"/>
      <c r="M62" s="283"/>
      <c r="N62" s="497"/>
      <c r="O62" s="282"/>
      <c r="P62" s="283"/>
      <c r="Q62" s="482">
        <f t="shared" si="0"/>
        <v>0</v>
      </c>
      <c r="R62" s="482">
        <f t="shared" si="1"/>
        <v>0</v>
      </c>
      <c r="S62" s="495"/>
      <c r="T62" s="495"/>
      <c r="U62" s="495"/>
      <c r="V62" s="495"/>
      <c r="W62" s="495"/>
      <c r="X62" s="495"/>
      <c r="Y62" s="495"/>
      <c r="Z62" s="495"/>
      <c r="AA62" s="495"/>
      <c r="AB62" s="495"/>
      <c r="AC62" s="495"/>
      <c r="AD62" s="495"/>
      <c r="AE62" s="495"/>
      <c r="AF62" s="495"/>
      <c r="AG62" s="495"/>
      <c r="AH62" s="495"/>
      <c r="AI62" s="495"/>
      <c r="AJ62" s="495"/>
      <c r="AK62" s="495"/>
      <c r="AL62" s="495"/>
      <c r="AM62" s="495"/>
      <c r="AN62" s="495"/>
      <c r="AO62" s="495"/>
      <c r="AP62" s="495"/>
      <c r="AQ62" s="495"/>
      <c r="AR62" s="495"/>
      <c r="AS62" s="495"/>
      <c r="AT62" s="495"/>
      <c r="AU62" s="495"/>
      <c r="AV62" s="495"/>
      <c r="AW62" s="495"/>
      <c r="AX62" s="495"/>
      <c r="AY62" s="495"/>
      <c r="AZ62" s="495"/>
      <c r="BA62" s="495"/>
      <c r="BB62" s="495"/>
      <c r="BC62" s="495"/>
      <c r="BD62" s="495"/>
      <c r="BE62" s="495"/>
      <c r="BF62" s="495"/>
      <c r="BG62" s="495"/>
      <c r="BH62" s="495"/>
      <c r="BI62" s="495"/>
      <c r="BJ62" s="495"/>
      <c r="BK62" s="495"/>
      <c r="BL62" s="495"/>
      <c r="BM62" s="495"/>
      <c r="BN62" s="495"/>
      <c r="BO62" s="495"/>
      <c r="BP62" s="495"/>
      <c r="BQ62" s="495"/>
      <c r="BR62" s="495"/>
      <c r="BS62" s="495"/>
      <c r="BT62" s="495"/>
      <c r="BU62" s="495"/>
      <c r="BV62" s="495"/>
      <c r="BW62" s="495"/>
      <c r="BX62" s="495"/>
      <c r="BY62" s="495"/>
      <c r="BZ62" s="495"/>
      <c r="CA62" s="495"/>
      <c r="CB62" s="495"/>
      <c r="CC62" s="495"/>
      <c r="CD62" s="495"/>
      <c r="CE62" s="495"/>
      <c r="CF62" s="495"/>
      <c r="CG62" s="495"/>
      <c r="CH62" s="495"/>
      <c r="CI62" s="495"/>
      <c r="CJ62" s="495"/>
      <c r="CK62" s="495"/>
      <c r="CL62" s="495"/>
      <c r="CM62" s="495"/>
      <c r="CN62" s="495"/>
      <c r="CO62" s="495"/>
      <c r="CP62" s="495"/>
      <c r="CQ62" s="495"/>
      <c r="CR62" s="495"/>
      <c r="CS62" s="495"/>
      <c r="CT62" s="495"/>
      <c r="CU62" s="495"/>
      <c r="CV62" s="495"/>
      <c r="CW62" s="495"/>
      <c r="CX62" s="495"/>
      <c r="CY62" s="495"/>
      <c r="CZ62" s="495"/>
      <c r="DA62" s="495"/>
      <c r="DB62" s="495"/>
      <c r="DC62" s="495"/>
      <c r="DD62" s="495"/>
      <c r="DE62" s="495"/>
      <c r="DF62" s="495"/>
      <c r="DG62" s="495"/>
      <c r="DH62" s="495"/>
      <c r="DI62" s="495"/>
      <c r="DJ62" s="495"/>
      <c r="DK62" s="495"/>
      <c r="DL62" s="495"/>
      <c r="DM62" s="495"/>
      <c r="DN62" s="495"/>
    </row>
    <row r="63" spans="1:118" s="496" customFormat="1">
      <c r="A63" s="279" t="s">
        <v>37</v>
      </c>
      <c r="B63" s="337" t="s">
        <v>236</v>
      </c>
      <c r="C63" s="263">
        <f t="shared" si="2"/>
        <v>77159</v>
      </c>
      <c r="D63" s="263">
        <f>'[1]5.3-7.'!C62-'4.3-7'!H63-'4.3-7'!E63-'4.3-7'!F63-'4.3-7'!G63-'4.3-7'!I63-'4.3-7'!J63-'4.3-7'!K63-L63-M63-O63-P63</f>
        <v>44871</v>
      </c>
      <c r="E63" s="263"/>
      <c r="F63" s="284"/>
      <c r="G63" s="280"/>
      <c r="H63" s="284">
        <v>32288</v>
      </c>
      <c r="I63" s="280"/>
      <c r="J63" s="284"/>
      <c r="K63" s="280"/>
      <c r="L63" s="284"/>
      <c r="M63" s="280"/>
      <c r="N63" s="293"/>
      <c r="O63" s="284"/>
      <c r="P63" s="280"/>
      <c r="Q63" s="482">
        <f t="shared" si="0"/>
        <v>77159</v>
      </c>
      <c r="R63" s="482">
        <f t="shared" si="1"/>
        <v>0</v>
      </c>
      <c r="S63" s="495"/>
      <c r="T63" s="495"/>
      <c r="U63" s="495"/>
      <c r="V63" s="495"/>
      <c r="W63" s="495"/>
      <c r="X63" s="495"/>
      <c r="Y63" s="495"/>
      <c r="Z63" s="495"/>
      <c r="AA63" s="495"/>
      <c r="AB63" s="495"/>
      <c r="AC63" s="495"/>
      <c r="AD63" s="495"/>
      <c r="AE63" s="495"/>
      <c r="AF63" s="495"/>
      <c r="AG63" s="495"/>
      <c r="AH63" s="495"/>
      <c r="AI63" s="495"/>
      <c r="AJ63" s="495"/>
      <c r="AK63" s="495"/>
      <c r="AL63" s="495"/>
      <c r="AM63" s="495"/>
      <c r="AN63" s="495"/>
      <c r="AO63" s="495"/>
      <c r="AP63" s="495"/>
      <c r="AQ63" s="495"/>
      <c r="AR63" s="495"/>
      <c r="AS63" s="495"/>
      <c r="AT63" s="495"/>
      <c r="AU63" s="495"/>
      <c r="AV63" s="495"/>
      <c r="AW63" s="495"/>
      <c r="AX63" s="495"/>
      <c r="AY63" s="495"/>
      <c r="AZ63" s="495"/>
      <c r="BA63" s="495"/>
      <c r="BB63" s="495"/>
      <c r="BC63" s="495"/>
      <c r="BD63" s="495"/>
      <c r="BE63" s="495"/>
      <c r="BF63" s="495"/>
      <c r="BG63" s="495"/>
      <c r="BH63" s="495"/>
      <c r="BI63" s="495"/>
      <c r="BJ63" s="495"/>
      <c r="BK63" s="495"/>
      <c r="BL63" s="495"/>
      <c r="BM63" s="495"/>
      <c r="BN63" s="495"/>
      <c r="BO63" s="495"/>
      <c r="BP63" s="495"/>
      <c r="BQ63" s="495"/>
      <c r="BR63" s="495"/>
      <c r="BS63" s="495"/>
      <c r="BT63" s="495"/>
      <c r="BU63" s="495"/>
      <c r="BV63" s="495"/>
      <c r="BW63" s="495"/>
      <c r="BX63" s="495"/>
      <c r="BY63" s="495"/>
      <c r="BZ63" s="495"/>
      <c r="CA63" s="495"/>
      <c r="CB63" s="495"/>
      <c r="CC63" s="495"/>
      <c r="CD63" s="495"/>
      <c r="CE63" s="495"/>
      <c r="CF63" s="495"/>
      <c r="CG63" s="495"/>
      <c r="CH63" s="495"/>
      <c r="CI63" s="495"/>
      <c r="CJ63" s="495"/>
      <c r="CK63" s="495"/>
      <c r="CL63" s="495"/>
      <c r="CM63" s="495"/>
      <c r="CN63" s="495"/>
      <c r="CO63" s="495"/>
      <c r="CP63" s="495"/>
      <c r="CQ63" s="495"/>
      <c r="CR63" s="495"/>
      <c r="CS63" s="495"/>
      <c r="CT63" s="495"/>
      <c r="CU63" s="495"/>
      <c r="CV63" s="495"/>
      <c r="CW63" s="495"/>
      <c r="CX63" s="495"/>
      <c r="CY63" s="495"/>
      <c r="CZ63" s="495"/>
      <c r="DA63" s="495"/>
      <c r="DB63" s="495"/>
      <c r="DC63" s="495"/>
      <c r="DD63" s="495"/>
      <c r="DE63" s="495"/>
      <c r="DF63" s="495"/>
      <c r="DG63" s="495"/>
      <c r="DH63" s="495"/>
      <c r="DI63" s="495"/>
      <c r="DJ63" s="495"/>
      <c r="DK63" s="495"/>
      <c r="DL63" s="495"/>
      <c r="DM63" s="495"/>
      <c r="DN63" s="495"/>
    </row>
    <row r="64" spans="1:118">
      <c r="A64" s="286" t="s">
        <v>221</v>
      </c>
      <c r="B64" s="297"/>
      <c r="C64" s="261"/>
      <c r="D64" s="261"/>
      <c r="E64" s="283"/>
      <c r="F64" s="282"/>
      <c r="G64" s="283"/>
      <c r="H64" s="282"/>
      <c r="I64" s="283"/>
      <c r="J64" s="282"/>
      <c r="K64" s="283"/>
      <c r="L64" s="282"/>
      <c r="M64" s="283"/>
      <c r="N64" s="497"/>
      <c r="O64" s="282"/>
      <c r="P64" s="283"/>
      <c r="Q64" s="482">
        <f t="shared" si="0"/>
        <v>0</v>
      </c>
      <c r="R64" s="482">
        <f t="shared" si="1"/>
        <v>0</v>
      </c>
      <c r="S64" s="495"/>
      <c r="T64" s="495"/>
      <c r="U64" s="495"/>
      <c r="V64" s="495"/>
      <c r="W64" s="495"/>
      <c r="X64" s="495"/>
      <c r="Y64" s="495"/>
      <c r="Z64" s="495"/>
      <c r="AA64" s="495"/>
      <c r="AB64" s="495"/>
      <c r="AC64" s="495"/>
      <c r="AD64" s="495"/>
      <c r="AE64" s="495"/>
      <c r="AF64" s="495"/>
      <c r="AG64" s="495"/>
      <c r="AH64" s="495"/>
      <c r="AI64" s="495"/>
      <c r="AJ64" s="495"/>
      <c r="AK64" s="495"/>
      <c r="AL64" s="495"/>
      <c r="AM64" s="495"/>
      <c r="AN64" s="495"/>
      <c r="AO64" s="495"/>
      <c r="AP64" s="495"/>
      <c r="AQ64" s="495"/>
      <c r="AR64" s="495"/>
      <c r="AS64" s="495"/>
      <c r="AT64" s="495"/>
      <c r="AU64" s="495"/>
      <c r="AV64" s="495"/>
      <c r="AW64" s="495"/>
      <c r="AX64" s="495"/>
      <c r="AY64" s="495"/>
      <c r="AZ64" s="495"/>
      <c r="BA64" s="495"/>
      <c r="BB64" s="495"/>
      <c r="BC64" s="495"/>
      <c r="BD64" s="495"/>
      <c r="BE64" s="495"/>
      <c r="BF64" s="495"/>
      <c r="BG64" s="495"/>
      <c r="BH64" s="495"/>
      <c r="BI64" s="495"/>
      <c r="BJ64" s="495"/>
      <c r="BK64" s="495"/>
      <c r="BL64" s="495"/>
      <c r="BM64" s="495"/>
      <c r="BN64" s="495"/>
      <c r="BO64" s="495"/>
      <c r="BP64" s="495"/>
      <c r="BQ64" s="495"/>
      <c r="BR64" s="495"/>
      <c r="BS64" s="495"/>
      <c r="BT64" s="495"/>
      <c r="BU64" s="495"/>
      <c r="BV64" s="495"/>
      <c r="BW64" s="495"/>
      <c r="BX64" s="495"/>
      <c r="BY64" s="495"/>
      <c r="BZ64" s="495"/>
      <c r="CA64" s="495"/>
      <c r="CB64" s="495"/>
      <c r="CC64" s="495"/>
      <c r="CD64" s="495"/>
      <c r="CE64" s="495"/>
      <c r="CF64" s="495"/>
      <c r="CG64" s="495"/>
      <c r="CH64" s="495"/>
      <c r="CI64" s="495"/>
      <c r="CJ64" s="495"/>
      <c r="CK64" s="495"/>
      <c r="CL64" s="495"/>
      <c r="CM64" s="495"/>
      <c r="CN64" s="495"/>
      <c r="CO64" s="495"/>
      <c r="CP64" s="495"/>
      <c r="CQ64" s="495"/>
      <c r="CR64" s="495"/>
      <c r="CS64" s="495"/>
      <c r="CT64" s="495"/>
      <c r="CU64" s="495"/>
      <c r="CV64" s="495"/>
      <c r="CW64" s="495"/>
      <c r="CX64" s="495"/>
      <c r="CY64" s="495"/>
      <c r="CZ64" s="495"/>
      <c r="DA64" s="495"/>
      <c r="DB64" s="495"/>
      <c r="DC64" s="495"/>
      <c r="DD64" s="495"/>
      <c r="DE64" s="495"/>
      <c r="DF64" s="495"/>
      <c r="DG64" s="495"/>
      <c r="DH64" s="495"/>
      <c r="DI64" s="495"/>
      <c r="DJ64" s="495"/>
      <c r="DK64" s="495"/>
      <c r="DL64" s="495"/>
      <c r="DM64" s="495"/>
      <c r="DN64" s="495"/>
    </row>
    <row r="65" spans="1:118" s="496" customFormat="1">
      <c r="A65" s="279" t="s">
        <v>37</v>
      </c>
      <c r="B65" s="337" t="s">
        <v>236</v>
      </c>
      <c r="C65" s="263">
        <f t="shared" si="2"/>
        <v>4090</v>
      </c>
      <c r="D65" s="263">
        <f>'[1]5.3-7.'!C64-'4.3-7'!H65-'4.3-7'!E65-'4.3-7'!F65-'4.3-7'!G65-'4.3-7'!I65-'4.3-7'!J65-'4.3-7'!K65-L65-M65-O65-P65</f>
        <v>4090</v>
      </c>
      <c r="E65" s="263"/>
      <c r="F65" s="284"/>
      <c r="G65" s="280"/>
      <c r="H65" s="284"/>
      <c r="I65" s="280"/>
      <c r="J65" s="284"/>
      <c r="K65" s="280"/>
      <c r="L65" s="284"/>
      <c r="M65" s="280"/>
      <c r="N65" s="293"/>
      <c r="O65" s="284"/>
      <c r="P65" s="280"/>
      <c r="Q65" s="482">
        <f t="shared" si="0"/>
        <v>4090</v>
      </c>
      <c r="R65" s="482">
        <f t="shared" si="1"/>
        <v>0</v>
      </c>
      <c r="S65" s="495"/>
      <c r="T65" s="495"/>
      <c r="U65" s="495"/>
      <c r="V65" s="495"/>
      <c r="W65" s="495"/>
      <c r="X65" s="495"/>
      <c r="Y65" s="495"/>
      <c r="Z65" s="495"/>
      <c r="AA65" s="495"/>
      <c r="AB65" s="495"/>
      <c r="AC65" s="495"/>
      <c r="AD65" s="495"/>
      <c r="AE65" s="495"/>
      <c r="AF65" s="495"/>
      <c r="AG65" s="495"/>
      <c r="AH65" s="495"/>
      <c r="AI65" s="495"/>
      <c r="AJ65" s="495"/>
      <c r="AK65" s="495"/>
      <c r="AL65" s="495"/>
      <c r="AM65" s="495"/>
      <c r="AN65" s="495"/>
      <c r="AO65" s="495"/>
      <c r="AP65" s="495"/>
      <c r="AQ65" s="495"/>
      <c r="AR65" s="495"/>
      <c r="AS65" s="495"/>
      <c r="AT65" s="495"/>
      <c r="AU65" s="495"/>
      <c r="AV65" s="495"/>
      <c r="AW65" s="495"/>
      <c r="AX65" s="495"/>
      <c r="AY65" s="495"/>
      <c r="AZ65" s="495"/>
      <c r="BA65" s="495"/>
      <c r="BB65" s="495"/>
      <c r="BC65" s="495"/>
      <c r="BD65" s="495"/>
      <c r="BE65" s="495"/>
      <c r="BF65" s="495"/>
      <c r="BG65" s="495"/>
      <c r="BH65" s="495"/>
      <c r="BI65" s="495"/>
      <c r="BJ65" s="495"/>
      <c r="BK65" s="495"/>
      <c r="BL65" s="495"/>
      <c r="BM65" s="495"/>
      <c r="BN65" s="495"/>
      <c r="BO65" s="495"/>
      <c r="BP65" s="495"/>
      <c r="BQ65" s="495"/>
      <c r="BR65" s="495"/>
      <c r="BS65" s="495"/>
      <c r="BT65" s="495"/>
      <c r="BU65" s="495"/>
      <c r="BV65" s="495"/>
      <c r="BW65" s="495"/>
      <c r="BX65" s="495"/>
      <c r="BY65" s="495"/>
      <c r="BZ65" s="495"/>
      <c r="CA65" s="495"/>
      <c r="CB65" s="495"/>
      <c r="CC65" s="495"/>
      <c r="CD65" s="495"/>
      <c r="CE65" s="495"/>
      <c r="CF65" s="495"/>
      <c r="CG65" s="495"/>
      <c r="CH65" s="495"/>
      <c r="CI65" s="495"/>
      <c r="CJ65" s="495"/>
      <c r="CK65" s="495"/>
      <c r="CL65" s="495"/>
      <c r="CM65" s="495"/>
      <c r="CN65" s="495"/>
      <c r="CO65" s="495"/>
      <c r="CP65" s="495"/>
      <c r="CQ65" s="495"/>
      <c r="CR65" s="495"/>
      <c r="CS65" s="495"/>
      <c r="CT65" s="495"/>
      <c r="CU65" s="495"/>
      <c r="CV65" s="495"/>
      <c r="CW65" s="495"/>
      <c r="CX65" s="495"/>
      <c r="CY65" s="495"/>
      <c r="CZ65" s="495"/>
      <c r="DA65" s="495"/>
      <c r="DB65" s="495"/>
      <c r="DC65" s="495"/>
      <c r="DD65" s="495"/>
      <c r="DE65" s="495"/>
      <c r="DF65" s="495"/>
      <c r="DG65" s="495"/>
      <c r="DH65" s="495"/>
      <c r="DI65" s="495"/>
      <c r="DJ65" s="495"/>
      <c r="DK65" s="495"/>
      <c r="DL65" s="495"/>
      <c r="DM65" s="495"/>
      <c r="DN65" s="495"/>
    </row>
    <row r="66" spans="1:118">
      <c r="A66" s="285" t="s">
        <v>334</v>
      </c>
      <c r="B66" s="297"/>
      <c r="C66" s="261"/>
      <c r="D66" s="261"/>
      <c r="E66" s="283"/>
      <c r="F66" s="282"/>
      <c r="G66" s="283"/>
      <c r="H66" s="282"/>
      <c r="I66" s="283"/>
      <c r="J66" s="282"/>
      <c r="K66" s="283"/>
      <c r="L66" s="282"/>
      <c r="M66" s="283"/>
      <c r="N66" s="497"/>
      <c r="O66" s="282"/>
      <c r="P66" s="283"/>
      <c r="Q66" s="482">
        <f t="shared" si="0"/>
        <v>0</v>
      </c>
      <c r="R66" s="482">
        <f t="shared" si="1"/>
        <v>0</v>
      </c>
      <c r="S66" s="495"/>
      <c r="T66" s="495"/>
      <c r="U66" s="495"/>
      <c r="V66" s="495"/>
      <c r="W66" s="495"/>
      <c r="X66" s="495"/>
      <c r="Y66" s="495"/>
      <c r="Z66" s="495"/>
      <c r="AA66" s="495"/>
      <c r="AB66" s="495"/>
      <c r="AC66" s="495"/>
      <c r="AD66" s="495"/>
      <c r="AE66" s="495"/>
      <c r="AF66" s="495"/>
      <c r="AG66" s="495"/>
      <c r="AH66" s="495"/>
      <c r="AI66" s="495"/>
      <c r="AJ66" s="495"/>
      <c r="AK66" s="495"/>
      <c r="AL66" s="495"/>
      <c r="AM66" s="495"/>
      <c r="AN66" s="495"/>
      <c r="AO66" s="495"/>
      <c r="AP66" s="495"/>
      <c r="AQ66" s="495"/>
      <c r="AR66" s="495"/>
      <c r="AS66" s="495"/>
      <c r="AT66" s="495"/>
      <c r="AU66" s="495"/>
      <c r="AV66" s="495"/>
      <c r="AW66" s="495"/>
      <c r="AX66" s="495"/>
      <c r="AY66" s="495"/>
      <c r="AZ66" s="495"/>
      <c r="BA66" s="495"/>
      <c r="BB66" s="495"/>
      <c r="BC66" s="495"/>
      <c r="BD66" s="495"/>
      <c r="BE66" s="495"/>
      <c r="BF66" s="495"/>
      <c r="BG66" s="495"/>
      <c r="BH66" s="495"/>
      <c r="BI66" s="495"/>
      <c r="BJ66" s="495"/>
      <c r="BK66" s="495"/>
      <c r="BL66" s="495"/>
      <c r="BM66" s="495"/>
      <c r="BN66" s="495"/>
      <c r="BO66" s="495"/>
      <c r="BP66" s="495"/>
      <c r="BQ66" s="495"/>
      <c r="BR66" s="495"/>
      <c r="BS66" s="495"/>
      <c r="BT66" s="495"/>
      <c r="BU66" s="495"/>
      <c r="BV66" s="495"/>
      <c r="BW66" s="495"/>
      <c r="BX66" s="495"/>
      <c r="BY66" s="495"/>
      <c r="BZ66" s="495"/>
      <c r="CA66" s="495"/>
      <c r="CB66" s="495"/>
      <c r="CC66" s="495"/>
      <c r="CD66" s="495"/>
      <c r="CE66" s="495"/>
      <c r="CF66" s="495"/>
      <c r="CG66" s="495"/>
      <c r="CH66" s="495"/>
      <c r="CI66" s="495"/>
      <c r="CJ66" s="495"/>
      <c r="CK66" s="495"/>
      <c r="CL66" s="495"/>
      <c r="CM66" s="495"/>
      <c r="CN66" s="495"/>
      <c r="CO66" s="495"/>
      <c r="CP66" s="495"/>
      <c r="CQ66" s="495"/>
      <c r="CR66" s="495"/>
      <c r="CS66" s="495"/>
      <c r="CT66" s="495"/>
      <c r="CU66" s="495"/>
      <c r="CV66" s="495"/>
      <c r="CW66" s="495"/>
      <c r="CX66" s="495"/>
      <c r="CY66" s="495"/>
      <c r="CZ66" s="495"/>
      <c r="DA66" s="495"/>
      <c r="DB66" s="495"/>
      <c r="DC66" s="495"/>
      <c r="DD66" s="495"/>
      <c r="DE66" s="495"/>
      <c r="DF66" s="495"/>
      <c r="DG66" s="495"/>
      <c r="DH66" s="495"/>
      <c r="DI66" s="495"/>
      <c r="DJ66" s="495"/>
      <c r="DK66" s="495"/>
      <c r="DL66" s="495"/>
      <c r="DM66" s="495"/>
      <c r="DN66" s="495"/>
    </row>
    <row r="67" spans="1:118" s="496" customFormat="1">
      <c r="A67" s="279" t="s">
        <v>37</v>
      </c>
      <c r="B67" s="337" t="s">
        <v>236</v>
      </c>
      <c r="C67" s="263">
        <f t="shared" si="2"/>
        <v>7361</v>
      </c>
      <c r="D67" s="263">
        <f>'[1]5.3-7.'!C66-'4.3-7'!H67-'4.3-7'!E67-'4.3-7'!F67-'4.3-7'!G67-'4.3-7'!I67-'4.3-7'!J67-'4.3-7'!K67-L67-M67-O67-P67</f>
        <v>7361</v>
      </c>
      <c r="E67" s="263"/>
      <c r="F67" s="284"/>
      <c r="G67" s="280"/>
      <c r="H67" s="284"/>
      <c r="I67" s="280"/>
      <c r="J67" s="284"/>
      <c r="K67" s="280"/>
      <c r="L67" s="284"/>
      <c r="M67" s="280"/>
      <c r="N67" s="293"/>
      <c r="O67" s="284"/>
      <c r="P67" s="280"/>
      <c r="Q67" s="482">
        <f t="shared" si="0"/>
        <v>7361</v>
      </c>
      <c r="R67" s="482">
        <f t="shared" si="1"/>
        <v>0</v>
      </c>
      <c r="S67" s="495"/>
      <c r="T67" s="495"/>
      <c r="U67" s="495"/>
      <c r="V67" s="495"/>
      <c r="W67" s="495"/>
      <c r="X67" s="495"/>
      <c r="Y67" s="495"/>
      <c r="Z67" s="495"/>
      <c r="AA67" s="495"/>
      <c r="AB67" s="495"/>
      <c r="AC67" s="495"/>
      <c r="AD67" s="495"/>
      <c r="AE67" s="495"/>
      <c r="AF67" s="495"/>
      <c r="AG67" s="495"/>
      <c r="AH67" s="495"/>
      <c r="AI67" s="495"/>
      <c r="AJ67" s="495"/>
      <c r="AK67" s="495"/>
      <c r="AL67" s="495"/>
      <c r="AM67" s="495"/>
      <c r="AN67" s="495"/>
      <c r="AO67" s="495"/>
      <c r="AP67" s="495"/>
      <c r="AQ67" s="495"/>
      <c r="AR67" s="495"/>
      <c r="AS67" s="495"/>
      <c r="AT67" s="495"/>
      <c r="AU67" s="495"/>
      <c r="AV67" s="495"/>
      <c r="AW67" s="495"/>
      <c r="AX67" s="495"/>
      <c r="AY67" s="495"/>
      <c r="AZ67" s="495"/>
      <c r="BA67" s="495"/>
      <c r="BB67" s="495"/>
      <c r="BC67" s="495"/>
      <c r="BD67" s="495"/>
      <c r="BE67" s="495"/>
      <c r="BF67" s="495"/>
      <c r="BG67" s="495"/>
      <c r="BH67" s="495"/>
      <c r="BI67" s="495"/>
      <c r="BJ67" s="495"/>
      <c r="BK67" s="495"/>
      <c r="BL67" s="495"/>
      <c r="BM67" s="495"/>
      <c r="BN67" s="495"/>
      <c r="BO67" s="495"/>
      <c r="BP67" s="495"/>
      <c r="BQ67" s="495"/>
      <c r="BR67" s="495"/>
      <c r="BS67" s="495"/>
      <c r="BT67" s="495"/>
      <c r="BU67" s="495"/>
      <c r="BV67" s="495"/>
      <c r="BW67" s="495"/>
      <c r="BX67" s="495"/>
      <c r="BY67" s="495"/>
      <c r="BZ67" s="495"/>
      <c r="CA67" s="495"/>
      <c r="CB67" s="495"/>
      <c r="CC67" s="495"/>
      <c r="CD67" s="495"/>
      <c r="CE67" s="495"/>
      <c r="CF67" s="495"/>
      <c r="CG67" s="495"/>
      <c r="CH67" s="495"/>
      <c r="CI67" s="495"/>
      <c r="CJ67" s="495"/>
      <c r="CK67" s="495"/>
      <c r="CL67" s="495"/>
      <c r="CM67" s="495"/>
      <c r="CN67" s="495"/>
      <c r="CO67" s="495"/>
      <c r="CP67" s="495"/>
      <c r="CQ67" s="495"/>
      <c r="CR67" s="495"/>
      <c r="CS67" s="495"/>
      <c r="CT67" s="495"/>
      <c r="CU67" s="495"/>
      <c r="CV67" s="495"/>
      <c r="CW67" s="495"/>
      <c r="CX67" s="495"/>
      <c r="CY67" s="495"/>
      <c r="CZ67" s="495"/>
      <c r="DA67" s="495"/>
      <c r="DB67" s="495"/>
      <c r="DC67" s="495"/>
      <c r="DD67" s="495"/>
      <c r="DE67" s="495"/>
      <c r="DF67" s="495"/>
      <c r="DG67" s="495"/>
      <c r="DH67" s="495"/>
      <c r="DI67" s="495"/>
      <c r="DJ67" s="495"/>
      <c r="DK67" s="495"/>
      <c r="DL67" s="495"/>
      <c r="DM67" s="495"/>
      <c r="DN67" s="495"/>
    </row>
    <row r="68" spans="1:118">
      <c r="A68" s="285" t="s">
        <v>222</v>
      </c>
      <c r="B68" s="297"/>
      <c r="C68" s="261"/>
      <c r="D68" s="261"/>
      <c r="E68" s="283"/>
      <c r="F68" s="282"/>
      <c r="G68" s="283"/>
      <c r="H68" s="282"/>
      <c r="I68" s="283"/>
      <c r="J68" s="282"/>
      <c r="K68" s="283"/>
      <c r="L68" s="282"/>
      <c r="M68" s="283"/>
      <c r="N68" s="497"/>
      <c r="O68" s="282"/>
      <c r="P68" s="283"/>
      <c r="Q68" s="482">
        <f t="shared" si="0"/>
        <v>0</v>
      </c>
      <c r="R68" s="482">
        <f t="shared" si="1"/>
        <v>0</v>
      </c>
      <c r="S68" s="495"/>
      <c r="T68" s="495"/>
      <c r="U68" s="495"/>
      <c r="V68" s="495"/>
      <c r="W68" s="495"/>
      <c r="X68" s="495"/>
      <c r="Y68" s="495"/>
      <c r="Z68" s="495"/>
      <c r="AA68" s="495"/>
      <c r="AB68" s="495"/>
      <c r="AC68" s="495"/>
      <c r="AD68" s="495"/>
      <c r="AE68" s="495"/>
      <c r="AF68" s="495"/>
      <c r="AG68" s="495"/>
      <c r="AH68" s="495"/>
      <c r="AI68" s="495"/>
      <c r="AJ68" s="495"/>
      <c r="AK68" s="495"/>
      <c r="AL68" s="495"/>
      <c r="AM68" s="495"/>
      <c r="AN68" s="495"/>
      <c r="AO68" s="495"/>
      <c r="AP68" s="495"/>
      <c r="AQ68" s="495"/>
      <c r="AR68" s="495"/>
      <c r="AS68" s="495"/>
      <c r="AT68" s="495"/>
      <c r="AU68" s="495"/>
      <c r="AV68" s="495"/>
      <c r="AW68" s="495"/>
      <c r="AX68" s="495"/>
      <c r="AY68" s="495"/>
      <c r="AZ68" s="495"/>
      <c r="BA68" s="495"/>
      <c r="BB68" s="495"/>
      <c r="BC68" s="495"/>
      <c r="BD68" s="495"/>
      <c r="BE68" s="495"/>
      <c r="BF68" s="495"/>
      <c r="BG68" s="495"/>
      <c r="BH68" s="495"/>
      <c r="BI68" s="495"/>
      <c r="BJ68" s="495"/>
      <c r="BK68" s="495"/>
      <c r="BL68" s="495"/>
      <c r="BM68" s="495"/>
      <c r="BN68" s="495"/>
      <c r="BO68" s="495"/>
      <c r="BP68" s="495"/>
      <c r="BQ68" s="495"/>
      <c r="BR68" s="495"/>
      <c r="BS68" s="495"/>
      <c r="BT68" s="495"/>
      <c r="BU68" s="495"/>
      <c r="BV68" s="495"/>
      <c r="BW68" s="495"/>
      <c r="BX68" s="495"/>
      <c r="BY68" s="495"/>
      <c r="BZ68" s="495"/>
      <c r="CA68" s="495"/>
      <c r="CB68" s="495"/>
      <c r="CC68" s="495"/>
      <c r="CD68" s="495"/>
      <c r="CE68" s="495"/>
      <c r="CF68" s="495"/>
      <c r="CG68" s="495"/>
      <c r="CH68" s="495"/>
      <c r="CI68" s="495"/>
      <c r="CJ68" s="495"/>
      <c r="CK68" s="495"/>
      <c r="CL68" s="495"/>
      <c r="CM68" s="495"/>
      <c r="CN68" s="495"/>
      <c r="CO68" s="495"/>
      <c r="CP68" s="495"/>
      <c r="CQ68" s="495"/>
      <c r="CR68" s="495"/>
      <c r="CS68" s="495"/>
      <c r="CT68" s="495"/>
      <c r="CU68" s="495"/>
      <c r="CV68" s="495"/>
      <c r="CW68" s="495"/>
      <c r="CX68" s="495"/>
      <c r="CY68" s="495"/>
      <c r="CZ68" s="495"/>
      <c r="DA68" s="495"/>
      <c r="DB68" s="495"/>
      <c r="DC68" s="495"/>
      <c r="DD68" s="495"/>
      <c r="DE68" s="495"/>
      <c r="DF68" s="495"/>
      <c r="DG68" s="495"/>
      <c r="DH68" s="495"/>
      <c r="DI68" s="495"/>
      <c r="DJ68" s="495"/>
      <c r="DK68" s="495"/>
      <c r="DL68" s="495"/>
      <c r="DM68" s="495"/>
      <c r="DN68" s="495"/>
    </row>
    <row r="69" spans="1:118" s="496" customFormat="1">
      <c r="A69" s="279" t="s">
        <v>37</v>
      </c>
      <c r="B69" s="337" t="s">
        <v>236</v>
      </c>
      <c r="C69" s="263">
        <f t="shared" si="2"/>
        <v>12316</v>
      </c>
      <c r="D69" s="263">
        <f>'[1]5.3-7.'!C68-'4.3-7'!H69-'4.3-7'!E69-'4.3-7'!F69-'4.3-7'!G69-'4.3-7'!I69-'4.3-7'!J69-'4.3-7'!K69-L69-M69-O69-P69</f>
        <v>12316</v>
      </c>
      <c r="E69" s="263"/>
      <c r="F69" s="284"/>
      <c r="G69" s="280"/>
      <c r="H69" s="284"/>
      <c r="I69" s="280"/>
      <c r="J69" s="284"/>
      <c r="K69" s="280"/>
      <c r="L69" s="284"/>
      <c r="M69" s="280"/>
      <c r="N69" s="293"/>
      <c r="O69" s="284"/>
      <c r="P69" s="280"/>
      <c r="Q69" s="482">
        <f t="shared" si="0"/>
        <v>12316</v>
      </c>
      <c r="R69" s="482">
        <f t="shared" si="1"/>
        <v>0</v>
      </c>
      <c r="S69" s="495"/>
      <c r="T69" s="495"/>
      <c r="U69" s="495"/>
      <c r="V69" s="495"/>
      <c r="W69" s="495"/>
      <c r="X69" s="495"/>
      <c r="Y69" s="495"/>
      <c r="Z69" s="495"/>
      <c r="AA69" s="495"/>
      <c r="AB69" s="495"/>
      <c r="AC69" s="495"/>
      <c r="AD69" s="495"/>
      <c r="AE69" s="495"/>
      <c r="AF69" s="495"/>
      <c r="AG69" s="495"/>
      <c r="AH69" s="495"/>
      <c r="AI69" s="495"/>
      <c r="AJ69" s="495"/>
      <c r="AK69" s="495"/>
      <c r="AL69" s="495"/>
      <c r="AM69" s="495"/>
      <c r="AN69" s="495"/>
      <c r="AO69" s="495"/>
      <c r="AP69" s="495"/>
      <c r="AQ69" s="495"/>
      <c r="AR69" s="495"/>
      <c r="AS69" s="495"/>
      <c r="AT69" s="495"/>
      <c r="AU69" s="495"/>
      <c r="AV69" s="495"/>
      <c r="AW69" s="495"/>
      <c r="AX69" s="495"/>
      <c r="AY69" s="495"/>
      <c r="AZ69" s="495"/>
      <c r="BA69" s="495"/>
      <c r="BB69" s="495"/>
      <c r="BC69" s="495"/>
      <c r="BD69" s="495"/>
      <c r="BE69" s="495"/>
      <c r="BF69" s="495"/>
      <c r="BG69" s="495"/>
      <c r="BH69" s="495"/>
      <c r="BI69" s="495"/>
      <c r="BJ69" s="495"/>
      <c r="BK69" s="495"/>
      <c r="BL69" s="495"/>
      <c r="BM69" s="495"/>
      <c r="BN69" s="495"/>
      <c r="BO69" s="495"/>
      <c r="BP69" s="495"/>
      <c r="BQ69" s="495"/>
      <c r="BR69" s="495"/>
      <c r="BS69" s="495"/>
      <c r="BT69" s="495"/>
      <c r="BU69" s="495"/>
      <c r="BV69" s="495"/>
      <c r="BW69" s="495"/>
      <c r="BX69" s="495"/>
      <c r="BY69" s="495"/>
      <c r="BZ69" s="495"/>
      <c r="CA69" s="495"/>
      <c r="CB69" s="495"/>
      <c r="CC69" s="495"/>
      <c r="CD69" s="495"/>
      <c r="CE69" s="495"/>
      <c r="CF69" s="495"/>
      <c r="CG69" s="495"/>
      <c r="CH69" s="495"/>
      <c r="CI69" s="495"/>
      <c r="CJ69" s="495"/>
      <c r="CK69" s="495"/>
      <c r="CL69" s="495"/>
      <c r="CM69" s="495"/>
      <c r="CN69" s="495"/>
      <c r="CO69" s="495"/>
      <c r="CP69" s="495"/>
      <c r="CQ69" s="495"/>
      <c r="CR69" s="495"/>
      <c r="CS69" s="495"/>
      <c r="CT69" s="495"/>
      <c r="CU69" s="495"/>
      <c r="CV69" s="495"/>
      <c r="CW69" s="495"/>
      <c r="CX69" s="495"/>
      <c r="CY69" s="495"/>
      <c r="CZ69" s="495"/>
      <c r="DA69" s="495"/>
      <c r="DB69" s="495"/>
      <c r="DC69" s="495"/>
      <c r="DD69" s="495"/>
      <c r="DE69" s="495"/>
      <c r="DF69" s="495"/>
      <c r="DG69" s="495"/>
      <c r="DH69" s="495"/>
      <c r="DI69" s="495"/>
      <c r="DJ69" s="495"/>
      <c r="DK69" s="495"/>
      <c r="DL69" s="495"/>
      <c r="DM69" s="495"/>
      <c r="DN69" s="495"/>
    </row>
    <row r="70" spans="1:118">
      <c r="A70" s="285" t="s">
        <v>223</v>
      </c>
      <c r="B70" s="297"/>
      <c r="C70" s="261"/>
      <c r="D70" s="261"/>
      <c r="E70" s="283"/>
      <c r="F70" s="282"/>
      <c r="G70" s="283"/>
      <c r="H70" s="282"/>
      <c r="I70" s="283"/>
      <c r="J70" s="282"/>
      <c r="K70" s="283"/>
      <c r="L70" s="282"/>
      <c r="M70" s="283"/>
      <c r="N70" s="497"/>
      <c r="O70" s="282"/>
      <c r="P70" s="283"/>
      <c r="Q70" s="482">
        <f t="shared" si="0"/>
        <v>0</v>
      </c>
      <c r="R70" s="482">
        <f t="shared" si="1"/>
        <v>0</v>
      </c>
      <c r="S70" s="495"/>
      <c r="T70" s="495"/>
      <c r="U70" s="495"/>
      <c r="V70" s="495"/>
      <c r="W70" s="495"/>
      <c r="X70" s="495"/>
      <c r="Y70" s="495"/>
      <c r="Z70" s="495"/>
      <c r="AA70" s="495"/>
      <c r="AB70" s="495"/>
      <c r="AC70" s="495"/>
      <c r="AD70" s="495"/>
      <c r="AE70" s="495"/>
      <c r="AF70" s="495"/>
      <c r="AG70" s="495"/>
      <c r="AH70" s="495"/>
      <c r="AI70" s="495"/>
      <c r="AJ70" s="495"/>
      <c r="AK70" s="495"/>
      <c r="AL70" s="495"/>
      <c r="AM70" s="495"/>
      <c r="AN70" s="495"/>
      <c r="AO70" s="495"/>
      <c r="AP70" s="495"/>
      <c r="AQ70" s="495"/>
      <c r="AR70" s="495"/>
      <c r="AS70" s="495"/>
      <c r="AT70" s="495"/>
      <c r="AU70" s="495"/>
      <c r="AV70" s="495"/>
      <c r="AW70" s="495"/>
      <c r="AX70" s="495"/>
      <c r="AY70" s="495"/>
      <c r="AZ70" s="495"/>
      <c r="BA70" s="495"/>
      <c r="BB70" s="495"/>
      <c r="BC70" s="495"/>
      <c r="BD70" s="495"/>
      <c r="BE70" s="495"/>
      <c r="BF70" s="495"/>
      <c r="BG70" s="495"/>
      <c r="BH70" s="495"/>
      <c r="BI70" s="495"/>
      <c r="BJ70" s="495"/>
      <c r="BK70" s="495"/>
      <c r="BL70" s="495"/>
      <c r="BM70" s="495"/>
      <c r="BN70" s="495"/>
      <c r="BO70" s="495"/>
      <c r="BP70" s="495"/>
      <c r="BQ70" s="495"/>
      <c r="BR70" s="495"/>
      <c r="BS70" s="495"/>
      <c r="BT70" s="495"/>
      <c r="BU70" s="495"/>
      <c r="BV70" s="495"/>
      <c r="BW70" s="495"/>
      <c r="BX70" s="495"/>
      <c r="BY70" s="495"/>
      <c r="BZ70" s="495"/>
      <c r="CA70" s="495"/>
      <c r="CB70" s="495"/>
      <c r="CC70" s="495"/>
      <c r="CD70" s="495"/>
      <c r="CE70" s="495"/>
      <c r="CF70" s="495"/>
      <c r="CG70" s="495"/>
      <c r="CH70" s="495"/>
      <c r="CI70" s="495"/>
      <c r="CJ70" s="495"/>
      <c r="CK70" s="495"/>
      <c r="CL70" s="495"/>
      <c r="CM70" s="495"/>
      <c r="CN70" s="495"/>
      <c r="CO70" s="495"/>
      <c r="CP70" s="495"/>
      <c r="CQ70" s="495"/>
      <c r="CR70" s="495"/>
      <c r="CS70" s="495"/>
      <c r="CT70" s="495"/>
      <c r="CU70" s="495"/>
      <c r="CV70" s="495"/>
      <c r="CW70" s="495"/>
      <c r="CX70" s="495"/>
      <c r="CY70" s="495"/>
      <c r="CZ70" s="495"/>
      <c r="DA70" s="495"/>
      <c r="DB70" s="495"/>
      <c r="DC70" s="495"/>
      <c r="DD70" s="495"/>
      <c r="DE70" s="495"/>
      <c r="DF70" s="495"/>
      <c r="DG70" s="495"/>
      <c r="DH70" s="495"/>
      <c r="DI70" s="495"/>
      <c r="DJ70" s="495"/>
      <c r="DK70" s="495"/>
      <c r="DL70" s="495"/>
      <c r="DM70" s="495"/>
      <c r="DN70" s="495"/>
    </row>
    <row r="71" spans="1:118" s="496" customFormat="1">
      <c r="A71" s="279" t="s">
        <v>37</v>
      </c>
      <c r="B71" s="337" t="s">
        <v>237</v>
      </c>
      <c r="C71" s="263">
        <f t="shared" si="2"/>
        <v>28236</v>
      </c>
      <c r="D71" s="263">
        <f>'[1]5.3-7.'!C70-'4.3-7'!H71-'4.3-7'!E71-'4.3-7'!F71-'4.3-7'!G71-'4.3-7'!I71-'4.3-7'!J71-'4.3-7'!K71-L71-M71-O71-P71</f>
        <v>28236</v>
      </c>
      <c r="E71" s="263"/>
      <c r="F71" s="284"/>
      <c r="G71" s="280"/>
      <c r="H71" s="284"/>
      <c r="I71" s="280"/>
      <c r="J71" s="284"/>
      <c r="K71" s="280"/>
      <c r="L71" s="284"/>
      <c r="M71" s="280"/>
      <c r="N71" s="293"/>
      <c r="O71" s="284"/>
      <c r="P71" s="280"/>
      <c r="Q71" s="482">
        <f t="shared" si="0"/>
        <v>28236</v>
      </c>
      <c r="R71" s="482">
        <f t="shared" si="1"/>
        <v>0</v>
      </c>
      <c r="S71" s="495"/>
      <c r="T71" s="495"/>
      <c r="U71" s="495"/>
      <c r="V71" s="495"/>
      <c r="W71" s="495"/>
      <c r="X71" s="495"/>
      <c r="Y71" s="495"/>
      <c r="Z71" s="495"/>
      <c r="AA71" s="495"/>
      <c r="AB71" s="495"/>
      <c r="AC71" s="495"/>
      <c r="AD71" s="495"/>
      <c r="AE71" s="495"/>
      <c r="AF71" s="495"/>
      <c r="AG71" s="495"/>
      <c r="AH71" s="495"/>
      <c r="AI71" s="495"/>
      <c r="AJ71" s="495"/>
      <c r="AK71" s="495"/>
      <c r="AL71" s="495"/>
      <c r="AM71" s="495"/>
      <c r="AN71" s="495"/>
      <c r="AO71" s="495"/>
      <c r="AP71" s="495"/>
      <c r="AQ71" s="495"/>
      <c r="AR71" s="495"/>
      <c r="AS71" s="495"/>
      <c r="AT71" s="495"/>
      <c r="AU71" s="495"/>
      <c r="AV71" s="495"/>
      <c r="AW71" s="495"/>
      <c r="AX71" s="495"/>
      <c r="AY71" s="495"/>
      <c r="AZ71" s="495"/>
      <c r="BA71" s="495"/>
      <c r="BB71" s="495"/>
      <c r="BC71" s="495"/>
      <c r="BD71" s="495"/>
      <c r="BE71" s="495"/>
      <c r="BF71" s="495"/>
      <c r="BG71" s="495"/>
      <c r="BH71" s="495"/>
      <c r="BI71" s="495"/>
      <c r="BJ71" s="495"/>
      <c r="BK71" s="495"/>
      <c r="BL71" s="495"/>
      <c r="BM71" s="495"/>
      <c r="BN71" s="495"/>
      <c r="BO71" s="495"/>
      <c r="BP71" s="495"/>
      <c r="BQ71" s="495"/>
      <c r="BR71" s="495"/>
      <c r="BS71" s="495"/>
      <c r="BT71" s="495"/>
      <c r="BU71" s="495"/>
      <c r="BV71" s="495"/>
      <c r="BW71" s="495"/>
      <c r="BX71" s="495"/>
      <c r="BY71" s="495"/>
      <c r="BZ71" s="495"/>
      <c r="CA71" s="495"/>
      <c r="CB71" s="495"/>
      <c r="CC71" s="495"/>
      <c r="CD71" s="495"/>
      <c r="CE71" s="495"/>
      <c r="CF71" s="495"/>
      <c r="CG71" s="495"/>
      <c r="CH71" s="495"/>
      <c r="CI71" s="495"/>
      <c r="CJ71" s="495"/>
      <c r="CK71" s="495"/>
      <c r="CL71" s="495"/>
      <c r="CM71" s="495"/>
      <c r="CN71" s="495"/>
      <c r="CO71" s="495"/>
      <c r="CP71" s="495"/>
      <c r="CQ71" s="495"/>
      <c r="CR71" s="495"/>
      <c r="CS71" s="495"/>
      <c r="CT71" s="495"/>
      <c r="CU71" s="495"/>
      <c r="CV71" s="495"/>
      <c r="CW71" s="495"/>
      <c r="CX71" s="495"/>
      <c r="CY71" s="495"/>
      <c r="CZ71" s="495"/>
      <c r="DA71" s="495"/>
      <c r="DB71" s="495"/>
      <c r="DC71" s="495"/>
      <c r="DD71" s="495"/>
      <c r="DE71" s="495"/>
      <c r="DF71" s="495"/>
      <c r="DG71" s="495"/>
      <c r="DH71" s="495"/>
      <c r="DI71" s="495"/>
      <c r="DJ71" s="495"/>
      <c r="DK71" s="495"/>
      <c r="DL71" s="495"/>
      <c r="DM71" s="495"/>
      <c r="DN71" s="495"/>
    </row>
    <row r="72" spans="1:118">
      <c r="A72" s="286" t="s">
        <v>224</v>
      </c>
      <c r="B72" s="297"/>
      <c r="C72" s="261"/>
      <c r="D72" s="261"/>
      <c r="E72" s="283"/>
      <c r="F72" s="282"/>
      <c r="G72" s="283"/>
      <c r="H72" s="282"/>
      <c r="I72" s="283"/>
      <c r="J72" s="282"/>
      <c r="K72" s="283"/>
      <c r="L72" s="282"/>
      <c r="M72" s="283"/>
      <c r="N72" s="497"/>
      <c r="O72" s="282"/>
      <c r="P72" s="283"/>
      <c r="Q72" s="482">
        <f t="shared" si="0"/>
        <v>0</v>
      </c>
      <c r="R72" s="482">
        <f t="shared" si="1"/>
        <v>0</v>
      </c>
      <c r="S72" s="495"/>
      <c r="T72" s="495"/>
      <c r="U72" s="495"/>
      <c r="V72" s="495"/>
      <c r="W72" s="495"/>
      <c r="X72" s="495"/>
      <c r="Y72" s="495"/>
      <c r="Z72" s="495"/>
      <c r="AA72" s="495"/>
      <c r="AB72" s="495"/>
      <c r="AC72" s="495"/>
      <c r="AD72" s="495"/>
      <c r="AE72" s="495"/>
      <c r="AF72" s="495"/>
      <c r="AG72" s="495"/>
      <c r="AH72" s="495"/>
      <c r="AI72" s="495"/>
      <c r="AJ72" s="495"/>
      <c r="AK72" s="495"/>
      <c r="AL72" s="495"/>
      <c r="AM72" s="495"/>
      <c r="AN72" s="495"/>
      <c r="AO72" s="495"/>
      <c r="AP72" s="495"/>
      <c r="AQ72" s="495"/>
      <c r="AR72" s="495"/>
      <c r="AS72" s="495"/>
      <c r="AT72" s="495"/>
      <c r="AU72" s="495"/>
      <c r="AV72" s="495"/>
      <c r="AW72" s="495"/>
      <c r="AX72" s="495"/>
      <c r="AY72" s="495"/>
      <c r="AZ72" s="495"/>
      <c r="BA72" s="495"/>
      <c r="BB72" s="495"/>
      <c r="BC72" s="495"/>
      <c r="BD72" s="495"/>
      <c r="BE72" s="495"/>
      <c r="BF72" s="495"/>
      <c r="BG72" s="495"/>
      <c r="BH72" s="495"/>
      <c r="BI72" s="495"/>
      <c r="BJ72" s="495"/>
      <c r="BK72" s="495"/>
      <c r="BL72" s="495"/>
      <c r="BM72" s="495"/>
      <c r="BN72" s="495"/>
      <c r="BO72" s="495"/>
      <c r="BP72" s="495"/>
      <c r="BQ72" s="495"/>
      <c r="BR72" s="495"/>
      <c r="BS72" s="495"/>
      <c r="BT72" s="495"/>
      <c r="BU72" s="495"/>
      <c r="BV72" s="495"/>
      <c r="BW72" s="495"/>
      <c r="BX72" s="495"/>
      <c r="BY72" s="495"/>
      <c r="BZ72" s="495"/>
      <c r="CA72" s="495"/>
      <c r="CB72" s="495"/>
      <c r="CC72" s="495"/>
      <c r="CD72" s="495"/>
      <c r="CE72" s="495"/>
      <c r="CF72" s="495"/>
      <c r="CG72" s="495"/>
      <c r="CH72" s="495"/>
      <c r="CI72" s="495"/>
      <c r="CJ72" s="495"/>
      <c r="CK72" s="495"/>
      <c r="CL72" s="495"/>
      <c r="CM72" s="495"/>
      <c r="CN72" s="495"/>
      <c r="CO72" s="495"/>
      <c r="CP72" s="495"/>
      <c r="CQ72" s="495"/>
      <c r="CR72" s="495"/>
      <c r="CS72" s="495"/>
      <c r="CT72" s="495"/>
      <c r="CU72" s="495"/>
      <c r="CV72" s="495"/>
      <c r="CW72" s="495"/>
      <c r="CX72" s="495"/>
      <c r="CY72" s="495"/>
      <c r="CZ72" s="495"/>
      <c r="DA72" s="495"/>
      <c r="DB72" s="495"/>
      <c r="DC72" s="495"/>
      <c r="DD72" s="495"/>
      <c r="DE72" s="495"/>
      <c r="DF72" s="495"/>
      <c r="DG72" s="495"/>
      <c r="DH72" s="495"/>
      <c r="DI72" s="495"/>
      <c r="DJ72" s="495"/>
      <c r="DK72" s="495"/>
      <c r="DL72" s="495"/>
      <c r="DM72" s="495"/>
      <c r="DN72" s="495"/>
    </row>
    <row r="73" spans="1:118" s="496" customFormat="1">
      <c r="A73" s="279" t="s">
        <v>37</v>
      </c>
      <c r="B73" s="337" t="s">
        <v>239</v>
      </c>
      <c r="C73" s="263">
        <f t="shared" si="2"/>
        <v>11734</v>
      </c>
      <c r="D73" s="263">
        <f>'[1]5.3-7.'!C72-'4.3-7'!H73-'4.3-7'!E73-'4.3-7'!F73-'4.3-7'!G73-'4.3-7'!I73-'4.3-7'!J73-'4.3-7'!K73-L73-M73-O73-P73</f>
        <v>11734</v>
      </c>
      <c r="E73" s="263"/>
      <c r="F73" s="284"/>
      <c r="G73" s="280"/>
      <c r="H73" s="284"/>
      <c r="I73" s="280"/>
      <c r="J73" s="284"/>
      <c r="K73" s="280"/>
      <c r="L73" s="284"/>
      <c r="M73" s="280"/>
      <c r="N73" s="293"/>
      <c r="O73" s="284"/>
      <c r="P73" s="280"/>
      <c r="Q73" s="482">
        <f t="shared" si="0"/>
        <v>11734</v>
      </c>
      <c r="R73" s="482">
        <f t="shared" si="1"/>
        <v>0</v>
      </c>
      <c r="S73" s="495"/>
      <c r="T73" s="495"/>
      <c r="U73" s="495"/>
      <c r="V73" s="495"/>
      <c r="W73" s="495"/>
      <c r="X73" s="495"/>
      <c r="Y73" s="495"/>
      <c r="Z73" s="495"/>
      <c r="AA73" s="495"/>
      <c r="AB73" s="495"/>
      <c r="AC73" s="495"/>
      <c r="AD73" s="495"/>
      <c r="AE73" s="495"/>
      <c r="AF73" s="495"/>
      <c r="AG73" s="495"/>
      <c r="AH73" s="495"/>
      <c r="AI73" s="495"/>
      <c r="AJ73" s="495"/>
      <c r="AK73" s="495"/>
      <c r="AL73" s="495"/>
      <c r="AM73" s="495"/>
      <c r="AN73" s="495"/>
      <c r="AO73" s="495"/>
      <c r="AP73" s="495"/>
      <c r="AQ73" s="495"/>
      <c r="AR73" s="495"/>
      <c r="AS73" s="495"/>
      <c r="AT73" s="495"/>
      <c r="AU73" s="495"/>
      <c r="AV73" s="495"/>
      <c r="AW73" s="495"/>
      <c r="AX73" s="495"/>
      <c r="AY73" s="495"/>
      <c r="AZ73" s="495"/>
      <c r="BA73" s="495"/>
      <c r="BB73" s="495"/>
      <c r="BC73" s="495"/>
      <c r="BD73" s="495"/>
      <c r="BE73" s="495"/>
      <c r="BF73" s="495"/>
      <c r="BG73" s="495"/>
      <c r="BH73" s="495"/>
      <c r="BI73" s="495"/>
      <c r="BJ73" s="495"/>
      <c r="BK73" s="495"/>
      <c r="BL73" s="495"/>
      <c r="BM73" s="495"/>
      <c r="BN73" s="495"/>
      <c r="BO73" s="495"/>
      <c r="BP73" s="495"/>
      <c r="BQ73" s="495"/>
      <c r="BR73" s="495"/>
      <c r="BS73" s="495"/>
      <c r="BT73" s="495"/>
      <c r="BU73" s="495"/>
      <c r="BV73" s="495"/>
      <c r="BW73" s="495"/>
      <c r="BX73" s="495"/>
      <c r="BY73" s="495"/>
      <c r="BZ73" s="495"/>
      <c r="CA73" s="495"/>
      <c r="CB73" s="495"/>
      <c r="CC73" s="495"/>
      <c r="CD73" s="495"/>
      <c r="CE73" s="495"/>
      <c r="CF73" s="495"/>
      <c r="CG73" s="495"/>
      <c r="CH73" s="495"/>
      <c r="CI73" s="495"/>
      <c r="CJ73" s="495"/>
      <c r="CK73" s="495"/>
      <c r="CL73" s="495"/>
      <c r="CM73" s="495"/>
      <c r="CN73" s="495"/>
      <c r="CO73" s="495"/>
      <c r="CP73" s="495"/>
      <c r="CQ73" s="495"/>
      <c r="CR73" s="495"/>
      <c r="CS73" s="495"/>
      <c r="CT73" s="495"/>
      <c r="CU73" s="495"/>
      <c r="CV73" s="495"/>
      <c r="CW73" s="495"/>
      <c r="CX73" s="495"/>
      <c r="CY73" s="495"/>
      <c r="CZ73" s="495"/>
      <c r="DA73" s="495"/>
      <c r="DB73" s="495"/>
      <c r="DC73" s="495"/>
      <c r="DD73" s="495"/>
      <c r="DE73" s="495"/>
      <c r="DF73" s="495"/>
      <c r="DG73" s="495"/>
      <c r="DH73" s="495"/>
      <c r="DI73" s="495"/>
      <c r="DJ73" s="495"/>
      <c r="DK73" s="495"/>
      <c r="DL73" s="495"/>
      <c r="DM73" s="495"/>
      <c r="DN73" s="495"/>
    </row>
    <row r="74" spans="1:118">
      <c r="A74" s="285" t="s">
        <v>225</v>
      </c>
      <c r="B74" s="297"/>
      <c r="C74" s="261"/>
      <c r="D74" s="261"/>
      <c r="E74" s="283"/>
      <c r="F74" s="282"/>
      <c r="G74" s="283"/>
      <c r="H74" s="282"/>
      <c r="I74" s="283"/>
      <c r="J74" s="282"/>
      <c r="K74" s="283"/>
      <c r="L74" s="282"/>
      <c r="M74" s="283"/>
      <c r="N74" s="497"/>
      <c r="O74" s="282"/>
      <c r="P74" s="283"/>
      <c r="Q74" s="482">
        <f t="shared" si="0"/>
        <v>0</v>
      </c>
      <c r="R74" s="482">
        <f t="shared" si="1"/>
        <v>0</v>
      </c>
      <c r="S74" s="495"/>
      <c r="T74" s="495"/>
      <c r="U74" s="495"/>
      <c r="V74" s="495"/>
      <c r="W74" s="495"/>
      <c r="X74" s="495"/>
      <c r="Y74" s="495"/>
      <c r="Z74" s="495"/>
      <c r="AA74" s="495"/>
      <c r="AB74" s="495"/>
      <c r="AC74" s="495"/>
      <c r="AD74" s="495"/>
      <c r="AE74" s="495"/>
      <c r="AF74" s="495"/>
      <c r="AG74" s="495"/>
      <c r="AH74" s="495"/>
      <c r="AI74" s="495"/>
      <c r="AJ74" s="495"/>
      <c r="AK74" s="495"/>
      <c r="AL74" s="495"/>
      <c r="AM74" s="495"/>
      <c r="AN74" s="495"/>
      <c r="AO74" s="495"/>
      <c r="AP74" s="495"/>
      <c r="AQ74" s="495"/>
      <c r="AR74" s="495"/>
      <c r="AS74" s="495"/>
      <c r="AT74" s="495"/>
      <c r="AU74" s="495"/>
      <c r="AV74" s="495"/>
      <c r="AW74" s="495"/>
      <c r="AX74" s="495"/>
      <c r="AY74" s="495"/>
      <c r="AZ74" s="495"/>
      <c r="BA74" s="495"/>
      <c r="BB74" s="495"/>
      <c r="BC74" s="495"/>
      <c r="BD74" s="495"/>
      <c r="BE74" s="495"/>
      <c r="BF74" s="495"/>
      <c r="BG74" s="495"/>
      <c r="BH74" s="495"/>
      <c r="BI74" s="495"/>
      <c r="BJ74" s="495"/>
      <c r="BK74" s="495"/>
      <c r="BL74" s="495"/>
      <c r="BM74" s="495"/>
      <c r="BN74" s="495"/>
      <c r="BO74" s="495"/>
      <c r="BP74" s="495"/>
      <c r="BQ74" s="495"/>
      <c r="BR74" s="495"/>
      <c r="BS74" s="495"/>
      <c r="BT74" s="495"/>
      <c r="BU74" s="495"/>
      <c r="BV74" s="495"/>
      <c r="BW74" s="495"/>
      <c r="BX74" s="495"/>
      <c r="BY74" s="495"/>
      <c r="BZ74" s="495"/>
      <c r="CA74" s="495"/>
      <c r="CB74" s="495"/>
      <c r="CC74" s="495"/>
      <c r="CD74" s="495"/>
      <c r="CE74" s="495"/>
      <c r="CF74" s="495"/>
      <c r="CG74" s="495"/>
      <c r="CH74" s="495"/>
      <c r="CI74" s="495"/>
      <c r="CJ74" s="495"/>
      <c r="CK74" s="495"/>
      <c r="CL74" s="495"/>
      <c r="CM74" s="495"/>
      <c r="CN74" s="495"/>
      <c r="CO74" s="495"/>
      <c r="CP74" s="495"/>
      <c r="CQ74" s="495"/>
      <c r="CR74" s="495"/>
      <c r="CS74" s="495"/>
      <c r="CT74" s="495"/>
      <c r="CU74" s="495"/>
      <c r="CV74" s="495"/>
      <c r="CW74" s="495"/>
      <c r="CX74" s="495"/>
      <c r="CY74" s="495"/>
      <c r="CZ74" s="495"/>
      <c r="DA74" s="495"/>
      <c r="DB74" s="495"/>
      <c r="DC74" s="495"/>
      <c r="DD74" s="495"/>
      <c r="DE74" s="495"/>
      <c r="DF74" s="495"/>
      <c r="DG74" s="495"/>
      <c r="DH74" s="495"/>
      <c r="DI74" s="495"/>
      <c r="DJ74" s="495"/>
      <c r="DK74" s="495"/>
      <c r="DL74" s="495"/>
      <c r="DM74" s="495"/>
      <c r="DN74" s="495"/>
    </row>
    <row r="75" spans="1:118" s="496" customFormat="1">
      <c r="A75" s="279" t="s">
        <v>37</v>
      </c>
      <c r="B75" s="337" t="s">
        <v>236</v>
      </c>
      <c r="C75" s="263">
        <f t="shared" si="2"/>
        <v>6289</v>
      </c>
      <c r="D75" s="263">
        <f>'[1]5.3-7.'!C74-'4.3-7'!H75-'4.3-7'!E75-'4.3-7'!F75-'4.3-7'!G75-'4.3-7'!I75-'4.3-7'!J75-'4.3-7'!K75-L75-M75-O75-P75</f>
        <v>5584</v>
      </c>
      <c r="E75" s="263"/>
      <c r="F75" s="284"/>
      <c r="G75" s="280"/>
      <c r="H75" s="284"/>
      <c r="I75" s="280"/>
      <c r="J75" s="284">
        <v>705</v>
      </c>
      <c r="K75" s="280"/>
      <c r="L75" s="284"/>
      <c r="M75" s="280"/>
      <c r="N75" s="293"/>
      <c r="O75" s="284"/>
      <c r="P75" s="280"/>
      <c r="Q75" s="482">
        <f t="shared" si="0"/>
        <v>6289</v>
      </c>
      <c r="R75" s="482">
        <f t="shared" si="1"/>
        <v>0</v>
      </c>
      <c r="S75" s="495"/>
      <c r="T75" s="495"/>
      <c r="U75" s="495"/>
      <c r="V75" s="495"/>
      <c r="W75" s="495"/>
      <c r="X75" s="495"/>
      <c r="Y75" s="495"/>
      <c r="Z75" s="495"/>
      <c r="AA75" s="495"/>
      <c r="AB75" s="495"/>
      <c r="AC75" s="495"/>
      <c r="AD75" s="495"/>
      <c r="AE75" s="495"/>
      <c r="AF75" s="495"/>
      <c r="AG75" s="495"/>
      <c r="AH75" s="495"/>
      <c r="AI75" s="495"/>
      <c r="AJ75" s="495"/>
      <c r="AK75" s="495"/>
      <c r="AL75" s="495"/>
      <c r="AM75" s="495"/>
      <c r="AN75" s="495"/>
      <c r="AO75" s="495"/>
      <c r="AP75" s="495"/>
      <c r="AQ75" s="495"/>
      <c r="AR75" s="495"/>
      <c r="AS75" s="495"/>
      <c r="AT75" s="495"/>
      <c r="AU75" s="495"/>
      <c r="AV75" s="495"/>
      <c r="AW75" s="495"/>
      <c r="AX75" s="495"/>
      <c r="AY75" s="495"/>
      <c r="AZ75" s="495"/>
      <c r="BA75" s="495"/>
      <c r="BB75" s="495"/>
      <c r="BC75" s="495"/>
      <c r="BD75" s="495"/>
      <c r="BE75" s="495"/>
      <c r="BF75" s="495"/>
      <c r="BG75" s="495"/>
      <c r="BH75" s="495"/>
      <c r="BI75" s="495"/>
      <c r="BJ75" s="495"/>
      <c r="BK75" s="495"/>
      <c r="BL75" s="495"/>
      <c r="BM75" s="495"/>
      <c r="BN75" s="495"/>
      <c r="BO75" s="495"/>
      <c r="BP75" s="495"/>
      <c r="BQ75" s="495"/>
      <c r="BR75" s="495"/>
      <c r="BS75" s="495"/>
      <c r="BT75" s="495"/>
      <c r="BU75" s="495"/>
      <c r="BV75" s="495"/>
      <c r="BW75" s="495"/>
      <c r="BX75" s="495"/>
      <c r="BY75" s="495"/>
      <c r="BZ75" s="495"/>
      <c r="CA75" s="495"/>
      <c r="CB75" s="495"/>
      <c r="CC75" s="495"/>
      <c r="CD75" s="495"/>
      <c r="CE75" s="495"/>
      <c r="CF75" s="495"/>
      <c r="CG75" s="495"/>
      <c r="CH75" s="495"/>
      <c r="CI75" s="495"/>
      <c r="CJ75" s="495"/>
      <c r="CK75" s="495"/>
      <c r="CL75" s="495"/>
      <c r="CM75" s="495"/>
      <c r="CN75" s="495"/>
      <c r="CO75" s="495"/>
      <c r="CP75" s="495"/>
      <c r="CQ75" s="495"/>
      <c r="CR75" s="495"/>
      <c r="CS75" s="495"/>
      <c r="CT75" s="495"/>
      <c r="CU75" s="495"/>
      <c r="CV75" s="495"/>
      <c r="CW75" s="495"/>
      <c r="CX75" s="495"/>
      <c r="CY75" s="495"/>
      <c r="CZ75" s="495"/>
      <c r="DA75" s="495"/>
      <c r="DB75" s="495"/>
      <c r="DC75" s="495"/>
      <c r="DD75" s="495"/>
      <c r="DE75" s="495"/>
      <c r="DF75" s="495"/>
      <c r="DG75" s="495"/>
      <c r="DH75" s="495"/>
      <c r="DI75" s="495"/>
      <c r="DJ75" s="495"/>
      <c r="DK75" s="495"/>
      <c r="DL75" s="495"/>
      <c r="DM75" s="495"/>
      <c r="DN75" s="495"/>
    </row>
    <row r="76" spans="1:118" s="495" customFormat="1">
      <c r="A76" s="285" t="s">
        <v>335</v>
      </c>
      <c r="B76" s="297"/>
      <c r="C76" s="261"/>
      <c r="D76" s="261"/>
      <c r="E76" s="261"/>
      <c r="F76" s="282"/>
      <c r="G76" s="283"/>
      <c r="H76" s="282"/>
      <c r="I76" s="283"/>
      <c r="J76" s="282"/>
      <c r="K76" s="283"/>
      <c r="L76" s="282"/>
      <c r="M76" s="283"/>
      <c r="N76" s="497"/>
      <c r="O76" s="282"/>
      <c r="P76" s="283"/>
      <c r="Q76" s="482">
        <f t="shared" si="0"/>
        <v>0</v>
      </c>
      <c r="R76" s="482">
        <f t="shared" si="1"/>
        <v>0</v>
      </c>
    </row>
    <row r="77" spans="1:118" s="495" customFormat="1">
      <c r="A77" s="279" t="s">
        <v>37</v>
      </c>
      <c r="B77" s="337" t="s">
        <v>236</v>
      </c>
      <c r="C77" s="263">
        <f t="shared" si="2"/>
        <v>14745</v>
      </c>
      <c r="D77" s="263">
        <f>'[1]5.3-7.'!C76-'4.3-7'!H77-'4.3-7'!E77-'4.3-7'!F77-'4.3-7'!G77-'4.3-7'!I77-'4.3-7'!J77-'4.3-7'!K77-L77-M77-O77-P77</f>
        <v>14745</v>
      </c>
      <c r="E77" s="263"/>
      <c r="F77" s="284"/>
      <c r="G77" s="280"/>
      <c r="H77" s="284"/>
      <c r="I77" s="280"/>
      <c r="J77" s="284"/>
      <c r="K77" s="280"/>
      <c r="L77" s="284"/>
      <c r="M77" s="280"/>
      <c r="N77" s="293"/>
      <c r="O77" s="284"/>
      <c r="P77" s="280"/>
      <c r="Q77" s="482">
        <f t="shared" si="0"/>
        <v>14745</v>
      </c>
      <c r="R77" s="482">
        <f t="shared" si="1"/>
        <v>0</v>
      </c>
    </row>
    <row r="78" spans="1:118">
      <c r="A78" s="285" t="s">
        <v>226</v>
      </c>
      <c r="B78" s="297"/>
      <c r="C78" s="261"/>
      <c r="D78" s="261"/>
      <c r="E78" s="283"/>
      <c r="F78" s="282"/>
      <c r="G78" s="283"/>
      <c r="H78" s="282"/>
      <c r="I78" s="283"/>
      <c r="J78" s="282"/>
      <c r="K78" s="283"/>
      <c r="L78" s="282"/>
      <c r="M78" s="283"/>
      <c r="N78" s="497"/>
      <c r="O78" s="282"/>
      <c r="P78" s="283"/>
      <c r="Q78" s="482">
        <f t="shared" ref="Q78:Q98" si="9">SUM(D78:P78)</f>
        <v>0</v>
      </c>
      <c r="R78" s="482">
        <f t="shared" ref="R78:R98" si="10">Q78-C78</f>
        <v>0</v>
      </c>
      <c r="S78" s="495"/>
      <c r="T78" s="495"/>
      <c r="U78" s="495"/>
      <c r="V78" s="495"/>
      <c r="W78" s="495"/>
      <c r="X78" s="495"/>
      <c r="Y78" s="495"/>
      <c r="Z78" s="495"/>
      <c r="AA78" s="495"/>
      <c r="AB78" s="495"/>
      <c r="AC78" s="495"/>
      <c r="AD78" s="495"/>
      <c r="AE78" s="495"/>
      <c r="AF78" s="495"/>
      <c r="AG78" s="495"/>
      <c r="AH78" s="495"/>
      <c r="AI78" s="495"/>
      <c r="AJ78" s="495"/>
      <c r="AK78" s="495"/>
      <c r="AL78" s="495"/>
      <c r="AM78" s="495"/>
      <c r="AN78" s="495"/>
      <c r="AO78" s="495"/>
      <c r="AP78" s="495"/>
      <c r="AQ78" s="495"/>
      <c r="AR78" s="495"/>
      <c r="AS78" s="495"/>
      <c r="AT78" s="495"/>
      <c r="AU78" s="495"/>
      <c r="AV78" s="495"/>
      <c r="AW78" s="495"/>
      <c r="AX78" s="495"/>
      <c r="AY78" s="495"/>
      <c r="AZ78" s="495"/>
      <c r="BA78" s="495"/>
      <c r="BB78" s="495"/>
      <c r="BC78" s="495"/>
      <c r="BD78" s="495"/>
      <c r="BE78" s="495"/>
      <c r="BF78" s="495"/>
      <c r="BG78" s="495"/>
      <c r="BH78" s="495"/>
      <c r="BI78" s="495"/>
      <c r="BJ78" s="495"/>
      <c r="BK78" s="495"/>
      <c r="BL78" s="495"/>
      <c r="BM78" s="495"/>
      <c r="BN78" s="495"/>
      <c r="BO78" s="495"/>
      <c r="BP78" s="495"/>
      <c r="BQ78" s="495"/>
      <c r="BR78" s="495"/>
      <c r="BS78" s="495"/>
      <c r="BT78" s="495"/>
      <c r="BU78" s="495"/>
      <c r="BV78" s="495"/>
      <c r="BW78" s="495"/>
      <c r="BX78" s="495"/>
      <c r="BY78" s="495"/>
      <c r="BZ78" s="495"/>
      <c r="CA78" s="495"/>
      <c r="CB78" s="495"/>
      <c r="CC78" s="495"/>
      <c r="CD78" s="495"/>
      <c r="CE78" s="495"/>
      <c r="CF78" s="495"/>
      <c r="CG78" s="495"/>
      <c r="CH78" s="495"/>
      <c r="CI78" s="495"/>
      <c r="CJ78" s="495"/>
      <c r="CK78" s="495"/>
      <c r="CL78" s="495"/>
      <c r="CM78" s="495"/>
      <c r="CN78" s="495"/>
      <c r="CO78" s="495"/>
      <c r="CP78" s="495"/>
      <c r="CQ78" s="495"/>
      <c r="CR78" s="495"/>
      <c r="CS78" s="495"/>
      <c r="CT78" s="495"/>
      <c r="CU78" s="495"/>
      <c r="CV78" s="495"/>
      <c r="CW78" s="495"/>
      <c r="CX78" s="495"/>
      <c r="CY78" s="495"/>
      <c r="CZ78" s="495"/>
      <c r="DA78" s="495"/>
      <c r="DB78" s="495"/>
      <c r="DC78" s="495"/>
      <c r="DD78" s="495"/>
      <c r="DE78" s="495"/>
      <c r="DF78" s="495"/>
      <c r="DG78" s="495"/>
      <c r="DH78" s="495"/>
      <c r="DI78" s="495"/>
      <c r="DJ78" s="495"/>
      <c r="DK78" s="495"/>
      <c r="DL78" s="495"/>
      <c r="DM78" s="495"/>
      <c r="DN78" s="495"/>
    </row>
    <row r="79" spans="1:118" s="496" customFormat="1">
      <c r="A79" s="279" t="s">
        <v>37</v>
      </c>
      <c r="B79" s="337" t="s">
        <v>236</v>
      </c>
      <c r="C79" s="263">
        <f t="shared" ref="C79:C93" si="11">SUM(D79:P79)</f>
        <v>27327</v>
      </c>
      <c r="D79" s="263">
        <f>'[1]5.3-7.'!C78-'4.3-7'!H79-'4.3-7'!E79-'4.3-7'!F79-'4.3-7'!G79-'4.3-7'!I79-'4.3-7'!J79-'4.3-7'!K79-L79-M79-O79-P79</f>
        <v>24122</v>
      </c>
      <c r="E79" s="263"/>
      <c r="F79" s="284"/>
      <c r="G79" s="280"/>
      <c r="H79" s="284">
        <v>3205</v>
      </c>
      <c r="I79" s="280"/>
      <c r="J79" s="284"/>
      <c r="K79" s="280"/>
      <c r="L79" s="284"/>
      <c r="M79" s="280"/>
      <c r="N79" s="293"/>
      <c r="O79" s="284"/>
      <c r="P79" s="280"/>
      <c r="Q79" s="482">
        <f t="shared" si="9"/>
        <v>27327</v>
      </c>
      <c r="R79" s="482">
        <f t="shared" si="10"/>
        <v>0</v>
      </c>
      <c r="S79" s="495"/>
      <c r="T79" s="495"/>
      <c r="U79" s="495"/>
      <c r="V79" s="495"/>
      <c r="W79" s="495"/>
      <c r="X79" s="495"/>
      <c r="Y79" s="495"/>
      <c r="Z79" s="495"/>
      <c r="AA79" s="495"/>
      <c r="AB79" s="495"/>
      <c r="AC79" s="495"/>
      <c r="AD79" s="495"/>
      <c r="AE79" s="495"/>
      <c r="AF79" s="495"/>
      <c r="AG79" s="495"/>
      <c r="AH79" s="495"/>
      <c r="AI79" s="495"/>
      <c r="AJ79" s="495"/>
      <c r="AK79" s="495"/>
      <c r="AL79" s="495"/>
      <c r="AM79" s="495"/>
      <c r="AN79" s="495"/>
      <c r="AO79" s="495"/>
      <c r="AP79" s="495"/>
      <c r="AQ79" s="495"/>
      <c r="AR79" s="495"/>
      <c r="AS79" s="495"/>
      <c r="AT79" s="495"/>
      <c r="AU79" s="495"/>
      <c r="AV79" s="495"/>
      <c r="AW79" s="495"/>
      <c r="AX79" s="495"/>
      <c r="AY79" s="495"/>
      <c r="AZ79" s="495"/>
      <c r="BA79" s="495"/>
      <c r="BB79" s="495"/>
      <c r="BC79" s="495"/>
      <c r="BD79" s="495"/>
      <c r="BE79" s="495"/>
      <c r="BF79" s="495"/>
      <c r="BG79" s="495"/>
      <c r="BH79" s="495"/>
      <c r="BI79" s="495"/>
      <c r="BJ79" s="495"/>
      <c r="BK79" s="495"/>
      <c r="BL79" s="495"/>
      <c r="BM79" s="495"/>
      <c r="BN79" s="495"/>
      <c r="BO79" s="495"/>
      <c r="BP79" s="495"/>
      <c r="BQ79" s="495"/>
      <c r="BR79" s="495"/>
      <c r="BS79" s="495"/>
      <c r="BT79" s="495"/>
      <c r="BU79" s="495"/>
      <c r="BV79" s="495"/>
      <c r="BW79" s="495"/>
      <c r="BX79" s="495"/>
      <c r="BY79" s="495"/>
      <c r="BZ79" s="495"/>
      <c r="CA79" s="495"/>
      <c r="CB79" s="495"/>
      <c r="CC79" s="495"/>
      <c r="CD79" s="495"/>
      <c r="CE79" s="495"/>
      <c r="CF79" s="495"/>
      <c r="CG79" s="495"/>
      <c r="CH79" s="495"/>
      <c r="CI79" s="495"/>
      <c r="CJ79" s="495"/>
      <c r="CK79" s="495"/>
      <c r="CL79" s="495"/>
      <c r="CM79" s="495"/>
      <c r="CN79" s="495"/>
      <c r="CO79" s="495"/>
      <c r="CP79" s="495"/>
      <c r="CQ79" s="495"/>
      <c r="CR79" s="495"/>
      <c r="CS79" s="495"/>
      <c r="CT79" s="495"/>
      <c r="CU79" s="495"/>
      <c r="CV79" s="495"/>
      <c r="CW79" s="495"/>
      <c r="CX79" s="495"/>
      <c r="CY79" s="495"/>
      <c r="CZ79" s="495"/>
      <c r="DA79" s="495"/>
      <c r="DB79" s="495"/>
      <c r="DC79" s="495"/>
      <c r="DD79" s="495"/>
      <c r="DE79" s="495"/>
      <c r="DF79" s="495"/>
      <c r="DG79" s="495"/>
      <c r="DH79" s="495"/>
      <c r="DI79" s="495"/>
      <c r="DJ79" s="495"/>
      <c r="DK79" s="495"/>
      <c r="DL79" s="495"/>
      <c r="DM79" s="495"/>
      <c r="DN79" s="495"/>
    </row>
    <row r="80" spans="1:118">
      <c r="A80" s="285" t="s">
        <v>336</v>
      </c>
      <c r="B80" s="297"/>
      <c r="C80" s="261"/>
      <c r="D80" s="261"/>
      <c r="E80" s="283"/>
      <c r="F80" s="282"/>
      <c r="G80" s="283"/>
      <c r="H80" s="282"/>
      <c r="I80" s="283"/>
      <c r="J80" s="282"/>
      <c r="K80" s="283"/>
      <c r="L80" s="282"/>
      <c r="M80" s="283"/>
      <c r="N80" s="497"/>
      <c r="O80" s="282"/>
      <c r="P80" s="283"/>
      <c r="Q80" s="482">
        <f t="shared" si="9"/>
        <v>0</v>
      </c>
      <c r="R80" s="482">
        <f t="shared" si="10"/>
        <v>0</v>
      </c>
      <c r="S80" s="495"/>
      <c r="T80" s="495"/>
      <c r="U80" s="495"/>
      <c r="V80" s="495"/>
      <c r="W80" s="495"/>
      <c r="X80" s="495"/>
      <c r="Y80" s="495"/>
      <c r="Z80" s="495"/>
      <c r="AA80" s="495"/>
      <c r="AB80" s="495"/>
      <c r="AC80" s="495"/>
      <c r="AD80" s="495"/>
      <c r="AE80" s="495"/>
      <c r="AF80" s="495"/>
      <c r="AG80" s="495"/>
      <c r="AH80" s="495"/>
      <c r="AI80" s="495"/>
      <c r="AJ80" s="495"/>
      <c r="AK80" s="495"/>
      <c r="AL80" s="495"/>
      <c r="AM80" s="495"/>
      <c r="AN80" s="495"/>
      <c r="AO80" s="495"/>
      <c r="AP80" s="495"/>
      <c r="AQ80" s="495"/>
      <c r="AR80" s="495"/>
      <c r="AS80" s="495"/>
      <c r="AT80" s="495"/>
      <c r="AU80" s="495"/>
      <c r="AV80" s="495"/>
      <c r="AW80" s="495"/>
      <c r="AX80" s="495"/>
      <c r="AY80" s="495"/>
      <c r="AZ80" s="495"/>
      <c r="BA80" s="495"/>
      <c r="BB80" s="495"/>
      <c r="BC80" s="495"/>
      <c r="BD80" s="495"/>
      <c r="BE80" s="495"/>
      <c r="BF80" s="495"/>
      <c r="BG80" s="495"/>
      <c r="BH80" s="495"/>
      <c r="BI80" s="495"/>
      <c r="BJ80" s="495"/>
      <c r="BK80" s="495"/>
      <c r="BL80" s="495"/>
      <c r="BM80" s="495"/>
      <c r="BN80" s="495"/>
      <c r="BO80" s="495"/>
      <c r="BP80" s="495"/>
      <c r="BQ80" s="495"/>
      <c r="BR80" s="495"/>
      <c r="BS80" s="495"/>
      <c r="BT80" s="495"/>
      <c r="BU80" s="495"/>
      <c r="BV80" s="495"/>
      <c r="BW80" s="495"/>
      <c r="BX80" s="495"/>
      <c r="BY80" s="495"/>
      <c r="BZ80" s="495"/>
      <c r="CA80" s="495"/>
      <c r="CB80" s="495"/>
      <c r="CC80" s="495"/>
      <c r="CD80" s="495"/>
      <c r="CE80" s="495"/>
      <c r="CF80" s="495"/>
      <c r="CG80" s="495"/>
      <c r="CH80" s="495"/>
      <c r="CI80" s="495"/>
      <c r="CJ80" s="495"/>
      <c r="CK80" s="495"/>
      <c r="CL80" s="495"/>
      <c r="CM80" s="495"/>
      <c r="CN80" s="495"/>
      <c r="CO80" s="495"/>
      <c r="CP80" s="495"/>
      <c r="CQ80" s="495"/>
      <c r="CR80" s="495"/>
      <c r="CS80" s="495"/>
      <c r="CT80" s="495"/>
      <c r="CU80" s="495"/>
      <c r="CV80" s="495"/>
      <c r="CW80" s="495"/>
      <c r="CX80" s="495"/>
      <c r="CY80" s="495"/>
      <c r="CZ80" s="495"/>
      <c r="DA80" s="495"/>
      <c r="DB80" s="495"/>
      <c r="DC80" s="495"/>
      <c r="DD80" s="495"/>
      <c r="DE80" s="495"/>
      <c r="DF80" s="495"/>
      <c r="DG80" s="495"/>
      <c r="DH80" s="495"/>
      <c r="DI80" s="495"/>
      <c r="DJ80" s="495"/>
      <c r="DK80" s="495"/>
      <c r="DL80" s="495"/>
      <c r="DM80" s="495"/>
      <c r="DN80" s="495"/>
    </row>
    <row r="81" spans="1:118" s="496" customFormat="1">
      <c r="A81" s="279" t="s">
        <v>37</v>
      </c>
      <c r="B81" s="337" t="s">
        <v>237</v>
      </c>
      <c r="C81" s="263">
        <f t="shared" si="11"/>
        <v>62219</v>
      </c>
      <c r="D81" s="263">
        <f>'[1]5.3-7.'!C80-'4.3-7'!H81-'4.3-7'!E81-'4.3-7'!F81-'4.3-7'!G81-'4.3-7'!I81-'4.3-7'!J81-'4.3-7'!K81-L81-M81-O81-P81</f>
        <v>62219</v>
      </c>
      <c r="E81" s="263"/>
      <c r="F81" s="284"/>
      <c r="G81" s="280"/>
      <c r="H81" s="284"/>
      <c r="I81" s="280"/>
      <c r="J81" s="284"/>
      <c r="K81" s="280"/>
      <c r="L81" s="284"/>
      <c r="M81" s="280"/>
      <c r="N81" s="293"/>
      <c r="O81" s="284"/>
      <c r="P81" s="280"/>
      <c r="Q81" s="482">
        <f t="shared" si="9"/>
        <v>62219</v>
      </c>
      <c r="R81" s="482">
        <f t="shared" si="10"/>
        <v>0</v>
      </c>
      <c r="S81" s="495"/>
      <c r="T81" s="495"/>
      <c r="U81" s="495"/>
      <c r="V81" s="495"/>
      <c r="W81" s="495"/>
      <c r="X81" s="495"/>
      <c r="Y81" s="495"/>
      <c r="Z81" s="495"/>
      <c r="AA81" s="495"/>
      <c r="AB81" s="495"/>
      <c r="AC81" s="495"/>
      <c r="AD81" s="495"/>
      <c r="AE81" s="495"/>
      <c r="AF81" s="495"/>
      <c r="AG81" s="495"/>
      <c r="AH81" s="495"/>
      <c r="AI81" s="495"/>
      <c r="AJ81" s="495"/>
      <c r="AK81" s="495"/>
      <c r="AL81" s="495"/>
      <c r="AM81" s="495"/>
      <c r="AN81" s="495"/>
      <c r="AO81" s="495"/>
      <c r="AP81" s="495"/>
      <c r="AQ81" s="495"/>
      <c r="AR81" s="495"/>
      <c r="AS81" s="495"/>
      <c r="AT81" s="495"/>
      <c r="AU81" s="495"/>
      <c r="AV81" s="495"/>
      <c r="AW81" s="495"/>
      <c r="AX81" s="495"/>
      <c r="AY81" s="495"/>
      <c r="AZ81" s="495"/>
      <c r="BA81" s="495"/>
      <c r="BB81" s="495"/>
      <c r="BC81" s="495"/>
      <c r="BD81" s="495"/>
      <c r="BE81" s="495"/>
      <c r="BF81" s="495"/>
      <c r="BG81" s="495"/>
      <c r="BH81" s="495"/>
      <c r="BI81" s="495"/>
      <c r="BJ81" s="495"/>
      <c r="BK81" s="495"/>
      <c r="BL81" s="495"/>
      <c r="BM81" s="495"/>
      <c r="BN81" s="495"/>
      <c r="BO81" s="495"/>
      <c r="BP81" s="495"/>
      <c r="BQ81" s="495"/>
      <c r="BR81" s="495"/>
      <c r="BS81" s="495"/>
      <c r="BT81" s="495"/>
      <c r="BU81" s="495"/>
      <c r="BV81" s="495"/>
      <c r="BW81" s="495"/>
      <c r="BX81" s="495"/>
      <c r="BY81" s="495"/>
      <c r="BZ81" s="495"/>
      <c r="CA81" s="495"/>
      <c r="CB81" s="495"/>
      <c r="CC81" s="495"/>
      <c r="CD81" s="495"/>
      <c r="CE81" s="495"/>
      <c r="CF81" s="495"/>
      <c r="CG81" s="495"/>
      <c r="CH81" s="495"/>
      <c r="CI81" s="495"/>
      <c r="CJ81" s="495"/>
      <c r="CK81" s="495"/>
      <c r="CL81" s="495"/>
      <c r="CM81" s="495"/>
      <c r="CN81" s="495"/>
      <c r="CO81" s="495"/>
      <c r="CP81" s="495"/>
      <c r="CQ81" s="495"/>
      <c r="CR81" s="495"/>
      <c r="CS81" s="495"/>
      <c r="CT81" s="495"/>
      <c r="CU81" s="495"/>
      <c r="CV81" s="495"/>
      <c r="CW81" s="495"/>
      <c r="CX81" s="495"/>
      <c r="CY81" s="495"/>
      <c r="CZ81" s="495"/>
      <c r="DA81" s="495"/>
      <c r="DB81" s="495"/>
      <c r="DC81" s="495"/>
      <c r="DD81" s="495"/>
      <c r="DE81" s="495"/>
      <c r="DF81" s="495"/>
      <c r="DG81" s="495"/>
      <c r="DH81" s="495"/>
      <c r="DI81" s="495"/>
      <c r="DJ81" s="495"/>
      <c r="DK81" s="495"/>
      <c r="DL81" s="495"/>
      <c r="DM81" s="495"/>
      <c r="DN81" s="495"/>
    </row>
    <row r="82" spans="1:118">
      <c r="A82" s="285" t="s">
        <v>227</v>
      </c>
      <c r="B82" s="297"/>
      <c r="C82" s="261"/>
      <c r="D82" s="261"/>
      <c r="E82" s="283"/>
      <c r="F82" s="282"/>
      <c r="G82" s="283"/>
      <c r="H82" s="282"/>
      <c r="I82" s="283"/>
      <c r="J82" s="282"/>
      <c r="K82" s="283"/>
      <c r="L82" s="282"/>
      <c r="M82" s="283"/>
      <c r="N82" s="497"/>
      <c r="O82" s="282"/>
      <c r="P82" s="283"/>
      <c r="Q82" s="482">
        <f t="shared" si="9"/>
        <v>0</v>
      </c>
      <c r="R82" s="482">
        <f t="shared" si="10"/>
        <v>0</v>
      </c>
      <c r="S82" s="495"/>
      <c r="T82" s="495"/>
      <c r="U82" s="495"/>
      <c r="V82" s="495"/>
      <c r="W82" s="495"/>
      <c r="X82" s="495"/>
      <c r="Y82" s="495"/>
      <c r="Z82" s="495"/>
      <c r="AA82" s="495"/>
      <c r="AB82" s="495"/>
      <c r="AC82" s="495"/>
      <c r="AD82" s="495"/>
      <c r="AE82" s="495"/>
      <c r="AF82" s="495"/>
      <c r="AG82" s="495"/>
      <c r="AH82" s="495"/>
      <c r="AI82" s="495"/>
      <c r="AJ82" s="495"/>
      <c r="AK82" s="495"/>
      <c r="AL82" s="495"/>
      <c r="AM82" s="495"/>
      <c r="AN82" s="495"/>
      <c r="AO82" s="495"/>
      <c r="AP82" s="495"/>
      <c r="AQ82" s="495"/>
      <c r="AR82" s="495"/>
      <c r="AS82" s="495"/>
      <c r="AT82" s="495"/>
      <c r="AU82" s="495"/>
      <c r="AV82" s="495"/>
      <c r="AW82" s="495"/>
      <c r="AX82" s="495"/>
      <c r="AY82" s="495"/>
      <c r="AZ82" s="495"/>
      <c r="BA82" s="495"/>
      <c r="BB82" s="495"/>
      <c r="BC82" s="495"/>
      <c r="BD82" s="495"/>
      <c r="BE82" s="495"/>
      <c r="BF82" s="495"/>
      <c r="BG82" s="495"/>
      <c r="BH82" s="495"/>
      <c r="BI82" s="495"/>
      <c r="BJ82" s="495"/>
      <c r="BK82" s="495"/>
      <c r="BL82" s="495"/>
      <c r="BM82" s="495"/>
      <c r="BN82" s="495"/>
      <c r="BO82" s="495"/>
      <c r="BP82" s="495"/>
      <c r="BQ82" s="495"/>
      <c r="BR82" s="495"/>
      <c r="BS82" s="495"/>
      <c r="BT82" s="495"/>
      <c r="BU82" s="495"/>
      <c r="BV82" s="495"/>
      <c r="BW82" s="495"/>
      <c r="BX82" s="495"/>
      <c r="BY82" s="495"/>
      <c r="BZ82" s="495"/>
      <c r="CA82" s="495"/>
      <c r="CB82" s="495"/>
      <c r="CC82" s="495"/>
      <c r="CD82" s="495"/>
      <c r="CE82" s="495"/>
      <c r="CF82" s="495"/>
      <c r="CG82" s="495"/>
      <c r="CH82" s="495"/>
      <c r="CI82" s="495"/>
      <c r="CJ82" s="495"/>
      <c r="CK82" s="495"/>
      <c r="CL82" s="495"/>
      <c r="CM82" s="495"/>
      <c r="CN82" s="495"/>
      <c r="CO82" s="495"/>
      <c r="CP82" s="495"/>
      <c r="CQ82" s="495"/>
      <c r="CR82" s="495"/>
      <c r="CS82" s="495"/>
      <c r="CT82" s="495"/>
      <c r="CU82" s="495"/>
      <c r="CV82" s="495"/>
      <c r="CW82" s="495"/>
      <c r="CX82" s="495"/>
      <c r="CY82" s="495"/>
      <c r="CZ82" s="495"/>
      <c r="DA82" s="495"/>
      <c r="DB82" s="495"/>
      <c r="DC82" s="495"/>
      <c r="DD82" s="495"/>
      <c r="DE82" s="495"/>
      <c r="DF82" s="495"/>
      <c r="DG82" s="495"/>
      <c r="DH82" s="495"/>
      <c r="DI82" s="495"/>
      <c r="DJ82" s="495"/>
      <c r="DK82" s="495"/>
      <c r="DL82" s="495"/>
      <c r="DM82" s="495"/>
      <c r="DN82" s="495"/>
    </row>
    <row r="83" spans="1:118" s="496" customFormat="1">
      <c r="A83" s="279" t="s">
        <v>37</v>
      </c>
      <c r="B83" s="337" t="s">
        <v>236</v>
      </c>
      <c r="C83" s="263">
        <f t="shared" si="11"/>
        <v>17772</v>
      </c>
      <c r="D83" s="263">
        <f>'[1]5.3-7.'!C82-'4.3-7'!H83-'4.3-7'!E83-'4.3-7'!F83-'4.3-7'!G83-'4.3-7'!I83-'4.3-7'!J83-'4.3-7'!K83-L83-M83-O83-P83</f>
        <v>17772</v>
      </c>
      <c r="E83" s="263"/>
      <c r="F83" s="284"/>
      <c r="G83" s="280"/>
      <c r="H83" s="284"/>
      <c r="I83" s="280"/>
      <c r="J83" s="284"/>
      <c r="K83" s="280"/>
      <c r="L83" s="284"/>
      <c r="M83" s="280"/>
      <c r="N83" s="293"/>
      <c r="O83" s="284"/>
      <c r="P83" s="280"/>
      <c r="Q83" s="482">
        <f t="shared" si="9"/>
        <v>17772</v>
      </c>
      <c r="R83" s="482">
        <f t="shared" si="10"/>
        <v>0</v>
      </c>
      <c r="S83" s="495"/>
      <c r="T83" s="495"/>
      <c r="U83" s="495"/>
      <c r="V83" s="495"/>
      <c r="W83" s="495"/>
      <c r="X83" s="495"/>
      <c r="Y83" s="495"/>
      <c r="Z83" s="495"/>
      <c r="AA83" s="495"/>
      <c r="AB83" s="495"/>
      <c r="AC83" s="495"/>
      <c r="AD83" s="495"/>
      <c r="AE83" s="495"/>
      <c r="AF83" s="495"/>
      <c r="AG83" s="495"/>
      <c r="AH83" s="495"/>
      <c r="AI83" s="495"/>
      <c r="AJ83" s="495"/>
      <c r="AK83" s="495"/>
      <c r="AL83" s="495"/>
      <c r="AM83" s="495"/>
      <c r="AN83" s="495"/>
      <c r="AO83" s="495"/>
      <c r="AP83" s="495"/>
      <c r="AQ83" s="495"/>
      <c r="AR83" s="495"/>
      <c r="AS83" s="495"/>
      <c r="AT83" s="495"/>
      <c r="AU83" s="495"/>
      <c r="AV83" s="495"/>
      <c r="AW83" s="495"/>
      <c r="AX83" s="495"/>
      <c r="AY83" s="495"/>
      <c r="AZ83" s="495"/>
      <c r="BA83" s="495"/>
      <c r="BB83" s="495"/>
      <c r="BC83" s="495"/>
      <c r="BD83" s="495"/>
      <c r="BE83" s="495"/>
      <c r="BF83" s="495"/>
      <c r="BG83" s="495"/>
      <c r="BH83" s="495"/>
      <c r="BI83" s="495"/>
      <c r="BJ83" s="495"/>
      <c r="BK83" s="495"/>
      <c r="BL83" s="495"/>
      <c r="BM83" s="495"/>
      <c r="BN83" s="495"/>
      <c r="BO83" s="495"/>
      <c r="BP83" s="495"/>
      <c r="BQ83" s="495"/>
      <c r="BR83" s="495"/>
      <c r="BS83" s="495"/>
      <c r="BT83" s="495"/>
      <c r="BU83" s="495"/>
      <c r="BV83" s="495"/>
      <c r="BW83" s="495"/>
      <c r="BX83" s="495"/>
      <c r="BY83" s="495"/>
      <c r="BZ83" s="495"/>
      <c r="CA83" s="495"/>
      <c r="CB83" s="495"/>
      <c r="CC83" s="495"/>
      <c r="CD83" s="495"/>
      <c r="CE83" s="495"/>
      <c r="CF83" s="495"/>
      <c r="CG83" s="495"/>
      <c r="CH83" s="495"/>
      <c r="CI83" s="495"/>
      <c r="CJ83" s="495"/>
      <c r="CK83" s="495"/>
      <c r="CL83" s="495"/>
      <c r="CM83" s="495"/>
      <c r="CN83" s="495"/>
      <c r="CO83" s="495"/>
      <c r="CP83" s="495"/>
      <c r="CQ83" s="495"/>
      <c r="CR83" s="495"/>
      <c r="CS83" s="495"/>
      <c r="CT83" s="495"/>
      <c r="CU83" s="495"/>
      <c r="CV83" s="495"/>
      <c r="CW83" s="495"/>
      <c r="CX83" s="495"/>
      <c r="CY83" s="495"/>
      <c r="CZ83" s="495"/>
      <c r="DA83" s="495"/>
      <c r="DB83" s="495"/>
      <c r="DC83" s="495"/>
      <c r="DD83" s="495"/>
      <c r="DE83" s="495"/>
      <c r="DF83" s="495"/>
      <c r="DG83" s="495"/>
      <c r="DH83" s="495"/>
      <c r="DI83" s="495"/>
      <c r="DJ83" s="495"/>
      <c r="DK83" s="495"/>
      <c r="DL83" s="495"/>
      <c r="DM83" s="495"/>
      <c r="DN83" s="495"/>
    </row>
    <row r="84" spans="1:118">
      <c r="A84" s="285" t="s">
        <v>229</v>
      </c>
      <c r="B84" s="297"/>
      <c r="C84" s="261"/>
      <c r="D84" s="261"/>
      <c r="E84" s="283"/>
      <c r="F84" s="282"/>
      <c r="G84" s="283"/>
      <c r="H84" s="282"/>
      <c r="I84" s="283"/>
      <c r="J84" s="282"/>
      <c r="K84" s="283"/>
      <c r="L84" s="282"/>
      <c r="M84" s="283"/>
      <c r="N84" s="497"/>
      <c r="O84" s="282"/>
      <c r="P84" s="283"/>
      <c r="Q84" s="482">
        <f t="shared" si="9"/>
        <v>0</v>
      </c>
      <c r="R84" s="482">
        <f t="shared" si="10"/>
        <v>0</v>
      </c>
      <c r="S84" s="495"/>
      <c r="T84" s="495"/>
      <c r="U84" s="495"/>
      <c r="V84" s="495"/>
      <c r="W84" s="495"/>
      <c r="X84" s="495"/>
      <c r="Y84" s="495"/>
      <c r="Z84" s="495"/>
      <c r="AA84" s="495"/>
      <c r="AB84" s="495"/>
      <c r="AC84" s="495"/>
      <c r="AD84" s="495"/>
      <c r="AE84" s="495"/>
      <c r="AF84" s="495"/>
      <c r="AG84" s="495"/>
      <c r="AH84" s="495"/>
      <c r="AI84" s="495"/>
      <c r="AJ84" s="495"/>
      <c r="AK84" s="495"/>
      <c r="AL84" s="495"/>
      <c r="AM84" s="495"/>
      <c r="AN84" s="495"/>
      <c r="AO84" s="495"/>
      <c r="AP84" s="495"/>
      <c r="AQ84" s="495"/>
      <c r="AR84" s="495"/>
      <c r="AS84" s="495"/>
      <c r="AT84" s="495"/>
      <c r="AU84" s="495"/>
      <c r="AV84" s="495"/>
      <c r="AW84" s="495"/>
      <c r="AX84" s="495"/>
      <c r="AY84" s="495"/>
      <c r="AZ84" s="495"/>
      <c r="BA84" s="495"/>
      <c r="BB84" s="495"/>
      <c r="BC84" s="495"/>
      <c r="BD84" s="495"/>
      <c r="BE84" s="495"/>
      <c r="BF84" s="495"/>
      <c r="BG84" s="495"/>
      <c r="BH84" s="495"/>
      <c r="BI84" s="495"/>
      <c r="BJ84" s="495"/>
      <c r="BK84" s="495"/>
      <c r="BL84" s="495"/>
      <c r="BM84" s="495"/>
      <c r="BN84" s="495"/>
      <c r="BO84" s="495"/>
      <c r="BP84" s="495"/>
      <c r="BQ84" s="495"/>
      <c r="BR84" s="495"/>
      <c r="BS84" s="495"/>
      <c r="BT84" s="495"/>
      <c r="BU84" s="495"/>
      <c r="BV84" s="495"/>
      <c r="BW84" s="495"/>
      <c r="BX84" s="495"/>
      <c r="BY84" s="495"/>
      <c r="BZ84" s="495"/>
      <c r="CA84" s="495"/>
      <c r="CB84" s="495"/>
      <c r="CC84" s="495"/>
      <c r="CD84" s="495"/>
      <c r="CE84" s="495"/>
      <c r="CF84" s="495"/>
      <c r="CG84" s="495"/>
      <c r="CH84" s="495"/>
      <c r="CI84" s="495"/>
      <c r="CJ84" s="495"/>
      <c r="CK84" s="495"/>
      <c r="CL84" s="495"/>
      <c r="CM84" s="495"/>
      <c r="CN84" s="495"/>
      <c r="CO84" s="495"/>
      <c r="CP84" s="495"/>
      <c r="CQ84" s="495"/>
      <c r="CR84" s="495"/>
      <c r="CS84" s="495"/>
      <c r="CT84" s="495"/>
      <c r="CU84" s="495"/>
      <c r="CV84" s="495"/>
      <c r="CW84" s="495"/>
      <c r="CX84" s="495"/>
      <c r="CY84" s="495"/>
      <c r="CZ84" s="495"/>
      <c r="DA84" s="495"/>
      <c r="DB84" s="495"/>
      <c r="DC84" s="495"/>
      <c r="DD84" s="495"/>
      <c r="DE84" s="495"/>
      <c r="DF84" s="495"/>
      <c r="DG84" s="495"/>
      <c r="DH84" s="495"/>
      <c r="DI84" s="495"/>
      <c r="DJ84" s="495"/>
      <c r="DK84" s="495"/>
      <c r="DL84" s="495"/>
      <c r="DM84" s="495"/>
      <c r="DN84" s="495"/>
    </row>
    <row r="85" spans="1:118" s="496" customFormat="1">
      <c r="A85" s="279" t="s">
        <v>37</v>
      </c>
      <c r="B85" s="337" t="s">
        <v>236</v>
      </c>
      <c r="C85" s="263">
        <f t="shared" si="11"/>
        <v>6479</v>
      </c>
      <c r="D85" s="263">
        <f>'[1]5.3-7.'!C84-'4.3-7'!H85-'4.3-7'!E85-'4.3-7'!F85-'4.3-7'!G85-'4.3-7'!I85-'4.3-7'!J85-'4.3-7'!K85-L85-M85-O85-P85</f>
        <v>6479</v>
      </c>
      <c r="E85" s="263"/>
      <c r="F85" s="284"/>
      <c r="G85" s="280"/>
      <c r="H85" s="284"/>
      <c r="I85" s="280"/>
      <c r="J85" s="284"/>
      <c r="K85" s="280"/>
      <c r="L85" s="284"/>
      <c r="M85" s="280"/>
      <c r="N85" s="293"/>
      <c r="O85" s="284"/>
      <c r="P85" s="280"/>
      <c r="Q85" s="482">
        <f t="shared" si="9"/>
        <v>6479</v>
      </c>
      <c r="R85" s="482">
        <f t="shared" si="10"/>
        <v>0</v>
      </c>
      <c r="S85" s="495"/>
      <c r="T85" s="495"/>
      <c r="U85" s="495"/>
      <c r="V85" s="495"/>
      <c r="W85" s="495"/>
      <c r="X85" s="495"/>
      <c r="Y85" s="495"/>
      <c r="Z85" s="495"/>
      <c r="AA85" s="495"/>
      <c r="AB85" s="495"/>
      <c r="AC85" s="495"/>
      <c r="AD85" s="495"/>
      <c r="AE85" s="495"/>
      <c r="AF85" s="495"/>
      <c r="AG85" s="495"/>
      <c r="AH85" s="495"/>
      <c r="AI85" s="495"/>
      <c r="AJ85" s="495"/>
      <c r="AK85" s="495"/>
      <c r="AL85" s="495"/>
      <c r="AM85" s="495"/>
      <c r="AN85" s="495"/>
      <c r="AO85" s="495"/>
      <c r="AP85" s="495"/>
      <c r="AQ85" s="495"/>
      <c r="AR85" s="495"/>
      <c r="AS85" s="495"/>
      <c r="AT85" s="495"/>
      <c r="AU85" s="495"/>
      <c r="AV85" s="495"/>
      <c r="AW85" s="495"/>
      <c r="AX85" s="495"/>
      <c r="AY85" s="495"/>
      <c r="AZ85" s="495"/>
      <c r="BA85" s="495"/>
      <c r="BB85" s="495"/>
      <c r="BC85" s="495"/>
      <c r="BD85" s="495"/>
      <c r="BE85" s="495"/>
      <c r="BF85" s="495"/>
      <c r="BG85" s="495"/>
      <c r="BH85" s="495"/>
      <c r="BI85" s="495"/>
      <c r="BJ85" s="495"/>
      <c r="BK85" s="495"/>
      <c r="BL85" s="495"/>
      <c r="BM85" s="495"/>
      <c r="BN85" s="495"/>
      <c r="BO85" s="495"/>
      <c r="BP85" s="495"/>
      <c r="BQ85" s="495"/>
      <c r="BR85" s="495"/>
      <c r="BS85" s="495"/>
      <c r="BT85" s="495"/>
      <c r="BU85" s="495"/>
      <c r="BV85" s="495"/>
      <c r="BW85" s="495"/>
      <c r="BX85" s="495"/>
      <c r="BY85" s="495"/>
      <c r="BZ85" s="495"/>
      <c r="CA85" s="495"/>
      <c r="CB85" s="495"/>
      <c r="CC85" s="495"/>
      <c r="CD85" s="495"/>
      <c r="CE85" s="495"/>
      <c r="CF85" s="495"/>
      <c r="CG85" s="495"/>
      <c r="CH85" s="495"/>
      <c r="CI85" s="495"/>
      <c r="CJ85" s="495"/>
      <c r="CK85" s="495"/>
      <c r="CL85" s="495"/>
      <c r="CM85" s="495"/>
      <c r="CN85" s="495"/>
      <c r="CO85" s="495"/>
      <c r="CP85" s="495"/>
      <c r="CQ85" s="495"/>
      <c r="CR85" s="495"/>
      <c r="CS85" s="495"/>
      <c r="CT85" s="495"/>
      <c r="CU85" s="495"/>
      <c r="CV85" s="495"/>
      <c r="CW85" s="495"/>
      <c r="CX85" s="495"/>
      <c r="CY85" s="495"/>
      <c r="CZ85" s="495"/>
      <c r="DA85" s="495"/>
      <c r="DB85" s="495"/>
      <c r="DC85" s="495"/>
      <c r="DD85" s="495"/>
      <c r="DE85" s="495"/>
      <c r="DF85" s="495"/>
      <c r="DG85" s="495"/>
      <c r="DH85" s="495"/>
      <c r="DI85" s="495"/>
      <c r="DJ85" s="495"/>
      <c r="DK85" s="495"/>
      <c r="DL85" s="495"/>
      <c r="DM85" s="495"/>
      <c r="DN85" s="495"/>
    </row>
    <row r="86" spans="1:118">
      <c r="A86" s="285" t="s">
        <v>337</v>
      </c>
      <c r="B86" s="297"/>
      <c r="C86" s="261"/>
      <c r="D86" s="261"/>
      <c r="E86" s="283"/>
      <c r="F86" s="282"/>
      <c r="G86" s="283"/>
      <c r="H86" s="282"/>
      <c r="I86" s="283"/>
      <c r="J86" s="282"/>
      <c r="K86" s="283"/>
      <c r="L86" s="282"/>
      <c r="M86" s="283"/>
      <c r="N86" s="497"/>
      <c r="O86" s="282"/>
      <c r="P86" s="283"/>
      <c r="Q86" s="482">
        <f t="shared" si="9"/>
        <v>0</v>
      </c>
      <c r="R86" s="482">
        <f t="shared" si="10"/>
        <v>0</v>
      </c>
      <c r="S86" s="495"/>
      <c r="T86" s="495"/>
      <c r="U86" s="495"/>
      <c r="V86" s="495"/>
      <c r="W86" s="495"/>
      <c r="X86" s="495"/>
      <c r="Y86" s="495"/>
      <c r="Z86" s="495"/>
      <c r="AA86" s="495"/>
      <c r="AB86" s="495"/>
      <c r="AC86" s="495"/>
      <c r="AD86" s="495"/>
      <c r="AE86" s="495"/>
      <c r="AF86" s="495"/>
      <c r="AG86" s="495"/>
      <c r="AH86" s="495"/>
      <c r="AI86" s="495"/>
      <c r="AJ86" s="495"/>
      <c r="AK86" s="495"/>
      <c r="AL86" s="495"/>
      <c r="AM86" s="495"/>
      <c r="AN86" s="495"/>
      <c r="AO86" s="495"/>
      <c r="AP86" s="495"/>
      <c r="AQ86" s="495"/>
      <c r="AR86" s="495"/>
      <c r="AS86" s="495"/>
      <c r="AT86" s="495"/>
      <c r="AU86" s="495"/>
      <c r="AV86" s="495"/>
      <c r="AW86" s="495"/>
      <c r="AX86" s="495"/>
      <c r="AY86" s="495"/>
      <c r="AZ86" s="495"/>
      <c r="BA86" s="495"/>
      <c r="BB86" s="495"/>
      <c r="BC86" s="495"/>
      <c r="BD86" s="495"/>
      <c r="BE86" s="495"/>
      <c r="BF86" s="495"/>
      <c r="BG86" s="495"/>
      <c r="BH86" s="495"/>
      <c r="BI86" s="495"/>
      <c r="BJ86" s="495"/>
      <c r="BK86" s="495"/>
      <c r="BL86" s="495"/>
      <c r="BM86" s="495"/>
      <c r="BN86" s="495"/>
      <c r="BO86" s="495"/>
      <c r="BP86" s="495"/>
      <c r="BQ86" s="495"/>
      <c r="BR86" s="495"/>
      <c r="BS86" s="495"/>
      <c r="BT86" s="495"/>
      <c r="BU86" s="495"/>
      <c r="BV86" s="495"/>
      <c r="BW86" s="495"/>
      <c r="BX86" s="495"/>
      <c r="BY86" s="495"/>
      <c r="BZ86" s="495"/>
      <c r="CA86" s="495"/>
      <c r="CB86" s="495"/>
      <c r="CC86" s="495"/>
      <c r="CD86" s="495"/>
      <c r="CE86" s="495"/>
      <c r="CF86" s="495"/>
      <c r="CG86" s="495"/>
      <c r="CH86" s="495"/>
      <c r="CI86" s="495"/>
      <c r="CJ86" s="495"/>
      <c r="CK86" s="495"/>
      <c r="CL86" s="495"/>
      <c r="CM86" s="495"/>
      <c r="CN86" s="495"/>
      <c r="CO86" s="495"/>
      <c r="CP86" s="495"/>
      <c r="CQ86" s="495"/>
      <c r="CR86" s="495"/>
      <c r="CS86" s="495"/>
      <c r="CT86" s="495"/>
      <c r="CU86" s="495"/>
      <c r="CV86" s="495"/>
      <c r="CW86" s="495"/>
      <c r="CX86" s="495"/>
      <c r="CY86" s="495"/>
      <c r="CZ86" s="495"/>
      <c r="DA86" s="495"/>
      <c r="DB86" s="495"/>
      <c r="DC86" s="495"/>
      <c r="DD86" s="495"/>
      <c r="DE86" s="495"/>
      <c r="DF86" s="495"/>
      <c r="DG86" s="495"/>
      <c r="DH86" s="495"/>
      <c r="DI86" s="495"/>
      <c r="DJ86" s="495"/>
      <c r="DK86" s="495"/>
      <c r="DL86" s="495"/>
      <c r="DM86" s="495"/>
      <c r="DN86" s="495"/>
    </row>
    <row r="87" spans="1:118" s="496" customFormat="1">
      <c r="A87" s="279" t="s">
        <v>37</v>
      </c>
      <c r="B87" s="337" t="s">
        <v>236</v>
      </c>
      <c r="C87" s="263">
        <f t="shared" si="11"/>
        <v>826</v>
      </c>
      <c r="D87" s="263">
        <f>'[1]5.3-7.'!C86-'4.3-7'!H87-'4.3-7'!E87-'4.3-7'!F87-'4.3-7'!G87-'4.3-7'!I87-'4.3-7'!J87-'4.3-7'!K87-L87-M87-O87-P87</f>
        <v>826</v>
      </c>
      <c r="E87" s="263"/>
      <c r="F87" s="284"/>
      <c r="G87" s="280"/>
      <c r="H87" s="284"/>
      <c r="I87" s="280"/>
      <c r="J87" s="284"/>
      <c r="K87" s="280"/>
      <c r="L87" s="284"/>
      <c r="M87" s="280"/>
      <c r="N87" s="293"/>
      <c r="O87" s="284"/>
      <c r="P87" s="280"/>
      <c r="Q87" s="482">
        <f t="shared" si="9"/>
        <v>826</v>
      </c>
      <c r="R87" s="482">
        <f t="shared" si="10"/>
        <v>0</v>
      </c>
      <c r="S87" s="495"/>
      <c r="T87" s="495"/>
      <c r="U87" s="495"/>
      <c r="V87" s="495"/>
      <c r="W87" s="495"/>
      <c r="X87" s="495"/>
      <c r="Y87" s="495"/>
      <c r="Z87" s="495"/>
      <c r="AA87" s="495"/>
      <c r="AB87" s="495"/>
      <c r="AC87" s="495"/>
      <c r="AD87" s="495"/>
      <c r="AE87" s="495"/>
      <c r="AF87" s="495"/>
      <c r="AG87" s="495"/>
      <c r="AH87" s="495"/>
      <c r="AI87" s="495"/>
      <c r="AJ87" s="495"/>
      <c r="AK87" s="495"/>
      <c r="AL87" s="495"/>
      <c r="AM87" s="495"/>
      <c r="AN87" s="495"/>
      <c r="AO87" s="495"/>
      <c r="AP87" s="495"/>
      <c r="AQ87" s="495"/>
      <c r="AR87" s="495"/>
      <c r="AS87" s="495"/>
      <c r="AT87" s="495"/>
      <c r="AU87" s="495"/>
      <c r="AV87" s="495"/>
      <c r="AW87" s="495"/>
      <c r="AX87" s="495"/>
      <c r="AY87" s="495"/>
      <c r="AZ87" s="495"/>
      <c r="BA87" s="495"/>
      <c r="BB87" s="495"/>
      <c r="BC87" s="495"/>
      <c r="BD87" s="495"/>
      <c r="BE87" s="495"/>
      <c r="BF87" s="495"/>
      <c r="BG87" s="495"/>
      <c r="BH87" s="495"/>
      <c r="BI87" s="495"/>
      <c r="BJ87" s="495"/>
      <c r="BK87" s="495"/>
      <c r="BL87" s="495"/>
      <c r="BM87" s="495"/>
      <c r="BN87" s="495"/>
      <c r="BO87" s="495"/>
      <c r="BP87" s="495"/>
      <c r="BQ87" s="495"/>
      <c r="BR87" s="495"/>
      <c r="BS87" s="495"/>
      <c r="BT87" s="495"/>
      <c r="BU87" s="495"/>
      <c r="BV87" s="495"/>
      <c r="BW87" s="495"/>
      <c r="BX87" s="495"/>
      <c r="BY87" s="495"/>
      <c r="BZ87" s="495"/>
      <c r="CA87" s="495"/>
      <c r="CB87" s="495"/>
      <c r="CC87" s="495"/>
      <c r="CD87" s="495"/>
      <c r="CE87" s="495"/>
      <c r="CF87" s="495"/>
      <c r="CG87" s="495"/>
      <c r="CH87" s="495"/>
      <c r="CI87" s="495"/>
      <c r="CJ87" s="495"/>
      <c r="CK87" s="495"/>
      <c r="CL87" s="495"/>
      <c r="CM87" s="495"/>
      <c r="CN87" s="495"/>
      <c r="CO87" s="495"/>
      <c r="CP87" s="495"/>
      <c r="CQ87" s="495"/>
      <c r="CR87" s="495"/>
      <c r="CS87" s="495"/>
      <c r="CT87" s="495"/>
      <c r="CU87" s="495"/>
      <c r="CV87" s="495"/>
      <c r="CW87" s="495"/>
      <c r="CX87" s="495"/>
      <c r="CY87" s="495"/>
      <c r="CZ87" s="495"/>
      <c r="DA87" s="495"/>
      <c r="DB87" s="495"/>
      <c r="DC87" s="495"/>
      <c r="DD87" s="495"/>
      <c r="DE87" s="495"/>
      <c r="DF87" s="495"/>
      <c r="DG87" s="495"/>
      <c r="DH87" s="495"/>
      <c r="DI87" s="495"/>
      <c r="DJ87" s="495"/>
      <c r="DK87" s="495"/>
      <c r="DL87" s="495"/>
      <c r="DM87" s="495"/>
      <c r="DN87" s="495"/>
    </row>
    <row r="88" spans="1:118">
      <c r="A88" s="285" t="s">
        <v>338</v>
      </c>
      <c r="B88" s="297"/>
      <c r="C88" s="261"/>
      <c r="D88" s="261"/>
      <c r="E88" s="283"/>
      <c r="F88" s="282"/>
      <c r="G88" s="283"/>
      <c r="H88" s="282"/>
      <c r="I88" s="283"/>
      <c r="J88" s="282"/>
      <c r="K88" s="283"/>
      <c r="L88" s="282"/>
      <c r="M88" s="283"/>
      <c r="N88" s="497"/>
      <c r="O88" s="282"/>
      <c r="P88" s="283"/>
      <c r="Q88" s="482">
        <f t="shared" si="9"/>
        <v>0</v>
      </c>
      <c r="R88" s="482">
        <f t="shared" si="10"/>
        <v>0</v>
      </c>
      <c r="S88" s="495"/>
      <c r="T88" s="495"/>
      <c r="U88" s="495"/>
      <c r="V88" s="495"/>
      <c r="W88" s="495"/>
      <c r="X88" s="495"/>
      <c r="Y88" s="495"/>
      <c r="Z88" s="495"/>
      <c r="AA88" s="495"/>
      <c r="AB88" s="495"/>
      <c r="AC88" s="495"/>
      <c r="AD88" s="495"/>
      <c r="AE88" s="495"/>
      <c r="AF88" s="495"/>
      <c r="AG88" s="495"/>
      <c r="AH88" s="495"/>
      <c r="AI88" s="495"/>
      <c r="AJ88" s="495"/>
      <c r="AK88" s="495"/>
      <c r="AL88" s="495"/>
      <c r="AM88" s="495"/>
      <c r="AN88" s="495"/>
      <c r="AO88" s="495"/>
      <c r="AP88" s="495"/>
      <c r="AQ88" s="495"/>
      <c r="AR88" s="495"/>
      <c r="AS88" s="495"/>
      <c r="AT88" s="495"/>
      <c r="AU88" s="495"/>
      <c r="AV88" s="495"/>
      <c r="AW88" s="495"/>
      <c r="AX88" s="495"/>
      <c r="AY88" s="495"/>
      <c r="AZ88" s="495"/>
      <c r="BA88" s="495"/>
      <c r="BB88" s="495"/>
      <c r="BC88" s="495"/>
      <c r="BD88" s="495"/>
      <c r="BE88" s="495"/>
      <c r="BF88" s="495"/>
      <c r="BG88" s="495"/>
      <c r="BH88" s="495"/>
      <c r="BI88" s="495"/>
      <c r="BJ88" s="495"/>
      <c r="BK88" s="495"/>
      <c r="BL88" s="495"/>
      <c r="BM88" s="495"/>
      <c r="BN88" s="495"/>
      <c r="BO88" s="495"/>
      <c r="BP88" s="495"/>
      <c r="BQ88" s="495"/>
      <c r="BR88" s="495"/>
      <c r="BS88" s="495"/>
      <c r="BT88" s="495"/>
      <c r="BU88" s="495"/>
      <c r="BV88" s="495"/>
      <c r="BW88" s="495"/>
      <c r="BX88" s="495"/>
      <c r="BY88" s="495"/>
      <c r="BZ88" s="495"/>
      <c r="CA88" s="495"/>
      <c r="CB88" s="495"/>
      <c r="CC88" s="495"/>
      <c r="CD88" s="495"/>
      <c r="CE88" s="495"/>
      <c r="CF88" s="495"/>
      <c r="CG88" s="495"/>
      <c r="CH88" s="495"/>
      <c r="CI88" s="495"/>
      <c r="CJ88" s="495"/>
      <c r="CK88" s="495"/>
      <c r="CL88" s="495"/>
      <c r="CM88" s="495"/>
      <c r="CN88" s="495"/>
      <c r="CO88" s="495"/>
      <c r="CP88" s="495"/>
      <c r="CQ88" s="495"/>
      <c r="CR88" s="495"/>
      <c r="CS88" s="495"/>
      <c r="CT88" s="495"/>
      <c r="CU88" s="495"/>
      <c r="CV88" s="495"/>
      <c r="CW88" s="495"/>
      <c r="CX88" s="495"/>
      <c r="CY88" s="495"/>
      <c r="CZ88" s="495"/>
      <c r="DA88" s="495"/>
      <c r="DB88" s="495"/>
      <c r="DC88" s="495"/>
      <c r="DD88" s="495"/>
      <c r="DE88" s="495"/>
      <c r="DF88" s="495"/>
      <c r="DG88" s="495"/>
      <c r="DH88" s="495"/>
      <c r="DI88" s="495"/>
      <c r="DJ88" s="495"/>
      <c r="DK88" s="495"/>
      <c r="DL88" s="495"/>
      <c r="DM88" s="495"/>
      <c r="DN88" s="495"/>
    </row>
    <row r="89" spans="1:118" s="496" customFormat="1">
      <c r="A89" s="279" t="s">
        <v>37</v>
      </c>
      <c r="B89" s="337" t="s">
        <v>236</v>
      </c>
      <c r="C89" s="263">
        <f t="shared" si="11"/>
        <v>76</v>
      </c>
      <c r="D89" s="263">
        <f>'[1]5.3-7.'!C88-'4.3-7'!H89-'4.3-7'!E89-'4.3-7'!F89-'4.3-7'!G89-'4.3-7'!I89-'4.3-7'!J89-'4.3-7'!K89-L89-M89-O89-P89</f>
        <v>76</v>
      </c>
      <c r="E89" s="263"/>
      <c r="F89" s="284"/>
      <c r="G89" s="280"/>
      <c r="H89" s="284"/>
      <c r="I89" s="280"/>
      <c r="J89" s="284"/>
      <c r="K89" s="280"/>
      <c r="L89" s="284"/>
      <c r="M89" s="280"/>
      <c r="N89" s="293"/>
      <c r="O89" s="284"/>
      <c r="P89" s="280"/>
      <c r="Q89" s="482">
        <f t="shared" si="9"/>
        <v>76</v>
      </c>
      <c r="R89" s="482">
        <f t="shared" si="10"/>
        <v>0</v>
      </c>
      <c r="S89" s="495"/>
      <c r="T89" s="495"/>
      <c r="U89" s="495"/>
      <c r="V89" s="495"/>
      <c r="W89" s="495"/>
      <c r="X89" s="495"/>
      <c r="Y89" s="495"/>
      <c r="Z89" s="495"/>
      <c r="AA89" s="495"/>
      <c r="AB89" s="495"/>
      <c r="AC89" s="495"/>
      <c r="AD89" s="495"/>
      <c r="AE89" s="495"/>
      <c r="AF89" s="495"/>
      <c r="AG89" s="495"/>
      <c r="AH89" s="495"/>
      <c r="AI89" s="495"/>
      <c r="AJ89" s="495"/>
      <c r="AK89" s="495"/>
      <c r="AL89" s="495"/>
      <c r="AM89" s="495"/>
      <c r="AN89" s="495"/>
      <c r="AO89" s="495"/>
      <c r="AP89" s="495"/>
      <c r="AQ89" s="495"/>
      <c r="AR89" s="495"/>
      <c r="AS89" s="495"/>
      <c r="AT89" s="495"/>
      <c r="AU89" s="495"/>
      <c r="AV89" s="495"/>
      <c r="AW89" s="495"/>
      <c r="AX89" s="495"/>
      <c r="AY89" s="495"/>
      <c r="AZ89" s="495"/>
      <c r="BA89" s="495"/>
      <c r="BB89" s="495"/>
      <c r="BC89" s="495"/>
      <c r="BD89" s="495"/>
      <c r="BE89" s="495"/>
      <c r="BF89" s="495"/>
      <c r="BG89" s="495"/>
      <c r="BH89" s="495"/>
      <c r="BI89" s="495"/>
      <c r="BJ89" s="495"/>
      <c r="BK89" s="495"/>
      <c r="BL89" s="495"/>
      <c r="BM89" s="495"/>
      <c r="BN89" s="495"/>
      <c r="BO89" s="495"/>
      <c r="BP89" s="495"/>
      <c r="BQ89" s="495"/>
      <c r="BR89" s="495"/>
      <c r="BS89" s="495"/>
      <c r="BT89" s="495"/>
      <c r="BU89" s="495"/>
      <c r="BV89" s="495"/>
      <c r="BW89" s="495"/>
      <c r="BX89" s="495"/>
      <c r="BY89" s="495"/>
      <c r="BZ89" s="495"/>
      <c r="CA89" s="495"/>
      <c r="CB89" s="495"/>
      <c r="CC89" s="495"/>
      <c r="CD89" s="495"/>
      <c r="CE89" s="495"/>
      <c r="CF89" s="495"/>
      <c r="CG89" s="495"/>
      <c r="CH89" s="495"/>
      <c r="CI89" s="495"/>
      <c r="CJ89" s="495"/>
      <c r="CK89" s="495"/>
      <c r="CL89" s="495"/>
      <c r="CM89" s="495"/>
      <c r="CN89" s="495"/>
      <c r="CO89" s="495"/>
      <c r="CP89" s="495"/>
      <c r="CQ89" s="495"/>
      <c r="CR89" s="495"/>
      <c r="CS89" s="495"/>
      <c r="CT89" s="495"/>
      <c r="CU89" s="495"/>
      <c r="CV89" s="495"/>
      <c r="CW89" s="495"/>
      <c r="CX89" s="495"/>
      <c r="CY89" s="495"/>
      <c r="CZ89" s="495"/>
      <c r="DA89" s="495"/>
      <c r="DB89" s="495"/>
      <c r="DC89" s="495"/>
      <c r="DD89" s="495"/>
      <c r="DE89" s="495"/>
      <c r="DF89" s="495"/>
      <c r="DG89" s="495"/>
      <c r="DH89" s="495"/>
      <c r="DI89" s="495"/>
      <c r="DJ89" s="495"/>
      <c r="DK89" s="495"/>
      <c r="DL89" s="495"/>
      <c r="DM89" s="495"/>
      <c r="DN89" s="495"/>
    </row>
    <row r="90" spans="1:118">
      <c r="A90" s="285" t="s">
        <v>339</v>
      </c>
      <c r="B90" s="297"/>
      <c r="C90" s="261"/>
      <c r="D90" s="261"/>
      <c r="E90" s="283"/>
      <c r="F90" s="282"/>
      <c r="G90" s="283"/>
      <c r="H90" s="282"/>
      <c r="I90" s="283"/>
      <c r="J90" s="282"/>
      <c r="K90" s="283"/>
      <c r="L90" s="282"/>
      <c r="M90" s="283"/>
      <c r="N90" s="497"/>
      <c r="O90" s="282"/>
      <c r="P90" s="283"/>
      <c r="Q90" s="482">
        <f t="shared" si="9"/>
        <v>0</v>
      </c>
      <c r="R90" s="482">
        <f t="shared" si="10"/>
        <v>0</v>
      </c>
      <c r="S90" s="495"/>
      <c r="T90" s="495"/>
      <c r="U90" s="495"/>
      <c r="V90" s="495"/>
      <c r="W90" s="495"/>
      <c r="X90" s="495"/>
      <c r="Y90" s="495"/>
      <c r="Z90" s="495"/>
      <c r="AA90" s="495"/>
      <c r="AB90" s="495"/>
      <c r="AC90" s="495"/>
      <c r="AD90" s="495"/>
      <c r="AE90" s="495"/>
      <c r="AF90" s="495"/>
      <c r="AG90" s="495"/>
      <c r="AH90" s="495"/>
      <c r="AI90" s="495"/>
      <c r="AJ90" s="495"/>
      <c r="AK90" s="495"/>
      <c r="AL90" s="495"/>
      <c r="AM90" s="495"/>
      <c r="AN90" s="495"/>
      <c r="AO90" s="495"/>
      <c r="AP90" s="495"/>
      <c r="AQ90" s="495"/>
      <c r="AR90" s="495"/>
      <c r="AS90" s="495"/>
      <c r="AT90" s="495"/>
      <c r="AU90" s="495"/>
      <c r="AV90" s="495"/>
      <c r="AW90" s="495"/>
      <c r="AX90" s="495"/>
      <c r="AY90" s="495"/>
      <c r="AZ90" s="495"/>
      <c r="BA90" s="495"/>
      <c r="BB90" s="495"/>
      <c r="BC90" s="495"/>
      <c r="BD90" s="495"/>
      <c r="BE90" s="495"/>
      <c r="BF90" s="495"/>
      <c r="BG90" s="495"/>
      <c r="BH90" s="495"/>
      <c r="BI90" s="495"/>
      <c r="BJ90" s="495"/>
      <c r="BK90" s="495"/>
      <c r="BL90" s="495"/>
      <c r="BM90" s="495"/>
      <c r="BN90" s="495"/>
      <c r="BO90" s="495"/>
      <c r="BP90" s="495"/>
      <c r="BQ90" s="495"/>
      <c r="BR90" s="495"/>
      <c r="BS90" s="495"/>
      <c r="BT90" s="495"/>
      <c r="BU90" s="495"/>
      <c r="BV90" s="495"/>
      <c r="BW90" s="495"/>
      <c r="BX90" s="495"/>
      <c r="BY90" s="495"/>
      <c r="BZ90" s="495"/>
      <c r="CA90" s="495"/>
      <c r="CB90" s="495"/>
      <c r="CC90" s="495"/>
      <c r="CD90" s="495"/>
      <c r="CE90" s="495"/>
      <c r="CF90" s="495"/>
      <c r="CG90" s="495"/>
      <c r="CH90" s="495"/>
      <c r="CI90" s="495"/>
      <c r="CJ90" s="495"/>
      <c r="CK90" s="495"/>
      <c r="CL90" s="495"/>
      <c r="CM90" s="495"/>
      <c r="CN90" s="495"/>
      <c r="CO90" s="495"/>
      <c r="CP90" s="495"/>
      <c r="CQ90" s="495"/>
      <c r="CR90" s="495"/>
      <c r="CS90" s="495"/>
      <c r="CT90" s="495"/>
      <c r="CU90" s="495"/>
      <c r="CV90" s="495"/>
      <c r="CW90" s="495"/>
      <c r="CX90" s="495"/>
      <c r="CY90" s="495"/>
      <c r="CZ90" s="495"/>
      <c r="DA90" s="495"/>
      <c r="DB90" s="495"/>
      <c r="DC90" s="495"/>
      <c r="DD90" s="495"/>
      <c r="DE90" s="495"/>
      <c r="DF90" s="495"/>
      <c r="DG90" s="495"/>
      <c r="DH90" s="495"/>
      <c r="DI90" s="495"/>
      <c r="DJ90" s="495"/>
      <c r="DK90" s="495"/>
      <c r="DL90" s="495"/>
      <c r="DM90" s="495"/>
      <c r="DN90" s="495"/>
    </row>
    <row r="91" spans="1:118" s="496" customFormat="1">
      <c r="A91" s="279" t="s">
        <v>37</v>
      </c>
      <c r="B91" s="337" t="s">
        <v>236</v>
      </c>
      <c r="C91" s="263">
        <f t="shared" si="11"/>
        <v>4891</v>
      </c>
      <c r="D91" s="263">
        <f>'[1]5.3-7.'!C90-'4.3-7'!H91-'4.3-7'!E91-'4.3-7'!F91-'4.3-7'!G91-'4.3-7'!I91-'4.3-7'!J91-'4.3-7'!K91-L91-M91-O91-P91</f>
        <v>4891</v>
      </c>
      <c r="E91" s="263"/>
      <c r="F91" s="284"/>
      <c r="G91" s="280"/>
      <c r="H91" s="284"/>
      <c r="I91" s="280"/>
      <c r="J91" s="284"/>
      <c r="K91" s="280"/>
      <c r="L91" s="284"/>
      <c r="M91" s="280"/>
      <c r="N91" s="293"/>
      <c r="O91" s="284"/>
      <c r="P91" s="280"/>
      <c r="Q91" s="482">
        <f t="shared" si="9"/>
        <v>4891</v>
      </c>
      <c r="R91" s="482">
        <f t="shared" si="10"/>
        <v>0</v>
      </c>
      <c r="S91" s="495"/>
      <c r="T91" s="495"/>
      <c r="U91" s="495"/>
      <c r="V91" s="495"/>
      <c r="W91" s="495"/>
      <c r="X91" s="495"/>
      <c r="Y91" s="495"/>
      <c r="Z91" s="495"/>
      <c r="AA91" s="495"/>
      <c r="AB91" s="495"/>
      <c r="AC91" s="495"/>
      <c r="AD91" s="495"/>
      <c r="AE91" s="495"/>
      <c r="AF91" s="495"/>
      <c r="AG91" s="495"/>
      <c r="AH91" s="495"/>
      <c r="AI91" s="495"/>
      <c r="AJ91" s="495"/>
      <c r="AK91" s="495"/>
      <c r="AL91" s="495"/>
      <c r="AM91" s="495"/>
      <c r="AN91" s="495"/>
      <c r="AO91" s="495"/>
      <c r="AP91" s="495"/>
      <c r="AQ91" s="495"/>
      <c r="AR91" s="495"/>
      <c r="AS91" s="495"/>
      <c r="AT91" s="495"/>
      <c r="AU91" s="495"/>
      <c r="AV91" s="495"/>
      <c r="AW91" s="495"/>
      <c r="AX91" s="495"/>
      <c r="AY91" s="495"/>
      <c r="AZ91" s="495"/>
      <c r="BA91" s="495"/>
      <c r="BB91" s="495"/>
      <c r="BC91" s="495"/>
      <c r="BD91" s="495"/>
      <c r="BE91" s="495"/>
      <c r="BF91" s="495"/>
      <c r="BG91" s="495"/>
      <c r="BH91" s="495"/>
      <c r="BI91" s="495"/>
      <c r="BJ91" s="495"/>
      <c r="BK91" s="495"/>
      <c r="BL91" s="495"/>
      <c r="BM91" s="495"/>
      <c r="BN91" s="495"/>
      <c r="BO91" s="495"/>
      <c r="BP91" s="495"/>
      <c r="BQ91" s="495"/>
      <c r="BR91" s="495"/>
      <c r="BS91" s="495"/>
      <c r="BT91" s="495"/>
      <c r="BU91" s="495"/>
      <c r="BV91" s="495"/>
      <c r="BW91" s="495"/>
      <c r="BX91" s="495"/>
      <c r="BY91" s="495"/>
      <c r="BZ91" s="495"/>
      <c r="CA91" s="495"/>
      <c r="CB91" s="495"/>
      <c r="CC91" s="495"/>
      <c r="CD91" s="495"/>
      <c r="CE91" s="495"/>
      <c r="CF91" s="495"/>
      <c r="CG91" s="495"/>
      <c r="CH91" s="495"/>
      <c r="CI91" s="495"/>
      <c r="CJ91" s="495"/>
      <c r="CK91" s="495"/>
      <c r="CL91" s="495"/>
      <c r="CM91" s="495"/>
      <c r="CN91" s="495"/>
      <c r="CO91" s="495"/>
      <c r="CP91" s="495"/>
      <c r="CQ91" s="495"/>
      <c r="CR91" s="495"/>
      <c r="CS91" s="495"/>
      <c r="CT91" s="495"/>
      <c r="CU91" s="495"/>
      <c r="CV91" s="495"/>
      <c r="CW91" s="495"/>
      <c r="CX91" s="495"/>
      <c r="CY91" s="495"/>
      <c r="CZ91" s="495"/>
      <c r="DA91" s="495"/>
      <c r="DB91" s="495"/>
      <c r="DC91" s="495"/>
      <c r="DD91" s="495"/>
      <c r="DE91" s="495"/>
      <c r="DF91" s="495"/>
      <c r="DG91" s="495"/>
      <c r="DH91" s="495"/>
      <c r="DI91" s="495"/>
      <c r="DJ91" s="495"/>
      <c r="DK91" s="495"/>
      <c r="DL91" s="495"/>
      <c r="DM91" s="495"/>
      <c r="DN91" s="495"/>
    </row>
    <row r="92" spans="1:118">
      <c r="A92" s="285" t="s">
        <v>230</v>
      </c>
      <c r="B92" s="297"/>
      <c r="C92" s="261">
        <f t="shared" si="11"/>
        <v>0</v>
      </c>
      <c r="D92" s="261">
        <f>'[1]5.3-7.'!C91-'4.3-7'!H92-'4.3-7'!E92-'4.3-7'!F92-'4.3-7'!G92-'4.3-7'!I92-'4.3-7'!J92-'4.3-7'!K92-L92-M92-O92-P92</f>
        <v>0</v>
      </c>
      <c r="E92" s="283"/>
      <c r="F92" s="282"/>
      <c r="G92" s="283"/>
      <c r="H92" s="282"/>
      <c r="I92" s="283"/>
      <c r="J92" s="282"/>
      <c r="K92" s="283"/>
      <c r="L92" s="282"/>
      <c r="M92" s="283"/>
      <c r="N92" s="497"/>
      <c r="O92" s="282"/>
      <c r="P92" s="283"/>
      <c r="Q92" s="482">
        <f t="shared" si="9"/>
        <v>0</v>
      </c>
      <c r="R92" s="482">
        <f t="shared" si="10"/>
        <v>0</v>
      </c>
      <c r="S92" s="495"/>
      <c r="T92" s="495"/>
      <c r="U92" s="495"/>
      <c r="V92" s="495"/>
      <c r="W92" s="495"/>
      <c r="X92" s="495"/>
      <c r="Y92" s="495"/>
      <c r="Z92" s="495"/>
      <c r="AA92" s="495"/>
      <c r="AB92" s="495"/>
      <c r="AC92" s="495"/>
      <c r="AD92" s="495"/>
      <c r="AE92" s="495"/>
      <c r="AF92" s="495"/>
      <c r="AG92" s="495"/>
      <c r="AH92" s="495"/>
      <c r="AI92" s="495"/>
      <c r="AJ92" s="495"/>
      <c r="AK92" s="495"/>
      <c r="AL92" s="495"/>
      <c r="AM92" s="495"/>
      <c r="AN92" s="495"/>
      <c r="AO92" s="495"/>
      <c r="AP92" s="495"/>
      <c r="AQ92" s="495"/>
      <c r="AR92" s="495"/>
      <c r="AS92" s="495"/>
      <c r="AT92" s="495"/>
      <c r="AU92" s="495"/>
      <c r="AV92" s="495"/>
      <c r="AW92" s="495"/>
      <c r="AX92" s="495"/>
      <c r="AY92" s="495"/>
      <c r="AZ92" s="495"/>
      <c r="BA92" s="495"/>
      <c r="BB92" s="495"/>
      <c r="BC92" s="495"/>
      <c r="BD92" s="495"/>
      <c r="BE92" s="495"/>
      <c r="BF92" s="495"/>
      <c r="BG92" s="495"/>
      <c r="BH92" s="495"/>
      <c r="BI92" s="495"/>
      <c r="BJ92" s="495"/>
      <c r="BK92" s="495"/>
      <c r="BL92" s="495"/>
      <c r="BM92" s="495"/>
      <c r="BN92" s="495"/>
      <c r="BO92" s="495"/>
      <c r="BP92" s="495"/>
      <c r="BQ92" s="495"/>
      <c r="BR92" s="495"/>
      <c r="BS92" s="495"/>
      <c r="BT92" s="495"/>
      <c r="BU92" s="495"/>
      <c r="BV92" s="495"/>
      <c r="BW92" s="495"/>
      <c r="BX92" s="495"/>
      <c r="BY92" s="495"/>
      <c r="BZ92" s="495"/>
      <c r="CA92" s="495"/>
      <c r="CB92" s="495"/>
      <c r="CC92" s="495"/>
      <c r="CD92" s="495"/>
      <c r="CE92" s="495"/>
      <c r="CF92" s="495"/>
      <c r="CG92" s="495"/>
      <c r="CH92" s="495"/>
      <c r="CI92" s="495"/>
      <c r="CJ92" s="495"/>
      <c r="CK92" s="495"/>
      <c r="CL92" s="495"/>
      <c r="CM92" s="495"/>
      <c r="CN92" s="495"/>
      <c r="CO92" s="495"/>
      <c r="CP92" s="495"/>
      <c r="CQ92" s="495"/>
      <c r="CR92" s="495"/>
      <c r="CS92" s="495"/>
      <c r="CT92" s="495"/>
      <c r="CU92" s="495"/>
      <c r="CV92" s="495"/>
      <c r="CW92" s="495"/>
      <c r="CX92" s="495"/>
      <c r="CY92" s="495"/>
      <c r="CZ92" s="495"/>
      <c r="DA92" s="495"/>
      <c r="DB92" s="495"/>
      <c r="DC92" s="495"/>
      <c r="DD92" s="495"/>
      <c r="DE92" s="495"/>
      <c r="DF92" s="495"/>
      <c r="DG92" s="495"/>
      <c r="DH92" s="495"/>
      <c r="DI92" s="495"/>
      <c r="DJ92" s="495"/>
      <c r="DK92" s="495"/>
      <c r="DL92" s="495"/>
      <c r="DM92" s="495"/>
      <c r="DN92" s="495"/>
    </row>
    <row r="93" spans="1:118" s="496" customFormat="1">
      <c r="A93" s="279" t="s">
        <v>37</v>
      </c>
      <c r="B93" s="337" t="s">
        <v>236</v>
      </c>
      <c r="C93" s="261">
        <f t="shared" si="11"/>
        <v>2164</v>
      </c>
      <c r="D93" s="261">
        <f>'[1]5.3-7.'!C92-'4.3-7'!H93-'4.3-7'!E93-'4.3-7'!F93-'4.3-7'!G93-'4.3-7'!I93-'4.3-7'!J93-'4.3-7'!K93-L93-M93-O93-P93</f>
        <v>25</v>
      </c>
      <c r="E93" s="263"/>
      <c r="F93" s="284"/>
      <c r="G93" s="280"/>
      <c r="H93" s="284">
        <v>2139</v>
      </c>
      <c r="I93" s="280"/>
      <c r="J93" s="284"/>
      <c r="K93" s="280"/>
      <c r="L93" s="284"/>
      <c r="M93" s="280"/>
      <c r="N93" s="293"/>
      <c r="O93" s="284"/>
      <c r="P93" s="280"/>
      <c r="Q93" s="482">
        <f t="shared" si="9"/>
        <v>2164</v>
      </c>
      <c r="R93" s="482">
        <f t="shared" si="10"/>
        <v>0</v>
      </c>
      <c r="S93" s="495"/>
      <c r="T93" s="495"/>
      <c r="U93" s="495"/>
      <c r="V93" s="495"/>
      <c r="W93" s="495"/>
      <c r="X93" s="495"/>
      <c r="Y93" s="495"/>
      <c r="Z93" s="495"/>
      <c r="AA93" s="495"/>
      <c r="AB93" s="495"/>
      <c r="AC93" s="495"/>
      <c r="AD93" s="495"/>
      <c r="AE93" s="495"/>
      <c r="AF93" s="495"/>
      <c r="AG93" s="495"/>
      <c r="AH93" s="495"/>
      <c r="AI93" s="495"/>
      <c r="AJ93" s="495"/>
      <c r="AK93" s="495"/>
      <c r="AL93" s="495"/>
      <c r="AM93" s="495"/>
      <c r="AN93" s="495"/>
      <c r="AO93" s="495"/>
      <c r="AP93" s="495"/>
      <c r="AQ93" s="495"/>
      <c r="AR93" s="495"/>
      <c r="AS93" s="495"/>
      <c r="AT93" s="495"/>
      <c r="AU93" s="495"/>
      <c r="AV93" s="495"/>
      <c r="AW93" s="495"/>
      <c r="AX93" s="495"/>
      <c r="AY93" s="495"/>
      <c r="AZ93" s="495"/>
      <c r="BA93" s="495"/>
      <c r="BB93" s="495"/>
      <c r="BC93" s="495"/>
      <c r="BD93" s="495"/>
      <c r="BE93" s="495"/>
      <c r="BF93" s="495"/>
      <c r="BG93" s="495"/>
      <c r="BH93" s="495"/>
      <c r="BI93" s="495"/>
      <c r="BJ93" s="495"/>
      <c r="BK93" s="495"/>
      <c r="BL93" s="495"/>
      <c r="BM93" s="495"/>
      <c r="BN93" s="495"/>
      <c r="BO93" s="495"/>
      <c r="BP93" s="495"/>
      <c r="BQ93" s="495"/>
      <c r="BR93" s="495"/>
      <c r="BS93" s="495"/>
      <c r="BT93" s="495"/>
      <c r="BU93" s="495"/>
      <c r="BV93" s="495"/>
      <c r="BW93" s="495"/>
      <c r="BX93" s="495"/>
      <c r="BY93" s="495"/>
      <c r="BZ93" s="495"/>
      <c r="CA93" s="495"/>
      <c r="CB93" s="495"/>
      <c r="CC93" s="495"/>
      <c r="CD93" s="495"/>
      <c r="CE93" s="495"/>
      <c r="CF93" s="495"/>
      <c r="CG93" s="495"/>
      <c r="CH93" s="495"/>
      <c r="CI93" s="495"/>
      <c r="CJ93" s="495"/>
      <c r="CK93" s="495"/>
      <c r="CL93" s="495"/>
      <c r="CM93" s="495"/>
      <c r="CN93" s="495"/>
      <c r="CO93" s="495"/>
      <c r="CP93" s="495"/>
      <c r="CQ93" s="495"/>
      <c r="CR93" s="495"/>
      <c r="CS93" s="495"/>
      <c r="CT93" s="495"/>
      <c r="CU93" s="495"/>
      <c r="CV93" s="495"/>
      <c r="CW93" s="495"/>
      <c r="CX93" s="495"/>
      <c r="CY93" s="495"/>
      <c r="CZ93" s="495"/>
      <c r="DA93" s="495"/>
      <c r="DB93" s="495"/>
      <c r="DC93" s="495"/>
      <c r="DD93" s="495"/>
      <c r="DE93" s="495"/>
      <c r="DF93" s="495"/>
      <c r="DG93" s="495"/>
      <c r="DH93" s="495"/>
      <c r="DI93" s="495"/>
      <c r="DJ93" s="495"/>
      <c r="DK93" s="495"/>
      <c r="DL93" s="495"/>
      <c r="DM93" s="495"/>
      <c r="DN93" s="495"/>
    </row>
    <row r="94" spans="1:118">
      <c r="A94" s="262" t="s">
        <v>555</v>
      </c>
      <c r="B94" s="255"/>
      <c r="C94" s="380"/>
      <c r="D94" s="287"/>
      <c r="E94" s="288"/>
      <c r="F94" s="287"/>
      <c r="G94" s="288"/>
      <c r="H94" s="287"/>
      <c r="I94" s="288"/>
      <c r="J94" s="287"/>
      <c r="K94" s="288"/>
      <c r="L94" s="287"/>
      <c r="M94" s="288"/>
      <c r="N94" s="498"/>
      <c r="O94" s="287"/>
      <c r="P94" s="288"/>
      <c r="Q94" s="482">
        <f t="shared" si="9"/>
        <v>0</v>
      </c>
      <c r="R94" s="482">
        <f t="shared" si="10"/>
        <v>0</v>
      </c>
      <c r="S94" s="495"/>
      <c r="T94" s="495"/>
      <c r="U94" s="495"/>
      <c r="V94" s="495"/>
      <c r="W94" s="495"/>
      <c r="X94" s="495"/>
      <c r="Y94" s="495"/>
      <c r="Z94" s="495"/>
      <c r="AA94" s="495"/>
      <c r="AB94" s="495"/>
      <c r="AC94" s="495"/>
      <c r="AD94" s="495"/>
      <c r="AE94" s="495"/>
      <c r="AF94" s="495"/>
      <c r="AG94" s="495"/>
      <c r="AH94" s="495"/>
      <c r="AI94" s="495"/>
      <c r="AJ94" s="495"/>
      <c r="AK94" s="495"/>
      <c r="AL94" s="495"/>
      <c r="AM94" s="495"/>
      <c r="AN94" s="495"/>
      <c r="AO94" s="495"/>
      <c r="AP94" s="495"/>
      <c r="AQ94" s="495"/>
      <c r="AR94" s="495"/>
      <c r="AS94" s="495"/>
      <c r="AT94" s="495"/>
      <c r="AU94" s="495"/>
      <c r="AV94" s="495"/>
      <c r="AW94" s="495"/>
      <c r="AX94" s="495"/>
      <c r="AY94" s="495"/>
      <c r="AZ94" s="495"/>
      <c r="BA94" s="495"/>
      <c r="BB94" s="495"/>
      <c r="BC94" s="495"/>
      <c r="BD94" s="495"/>
      <c r="BE94" s="495"/>
      <c r="BF94" s="495"/>
      <c r="BG94" s="495"/>
      <c r="BH94" s="495"/>
      <c r="BI94" s="495"/>
      <c r="BJ94" s="495"/>
      <c r="BK94" s="495"/>
      <c r="BL94" s="495"/>
      <c r="BM94" s="495"/>
      <c r="BN94" s="495"/>
      <c r="BO94" s="495"/>
      <c r="BP94" s="495"/>
      <c r="BQ94" s="495"/>
      <c r="BR94" s="495"/>
      <c r="BS94" s="495"/>
      <c r="BT94" s="495"/>
      <c r="BU94" s="495"/>
      <c r="BV94" s="495"/>
      <c r="BW94" s="495"/>
      <c r="BX94" s="495"/>
      <c r="BY94" s="495"/>
      <c r="BZ94" s="495"/>
      <c r="CA94" s="495"/>
      <c r="CB94" s="495"/>
      <c r="CC94" s="495"/>
      <c r="CD94" s="495"/>
      <c r="CE94" s="495"/>
      <c r="CF94" s="495"/>
      <c r="CG94" s="495"/>
      <c r="CH94" s="495"/>
      <c r="CI94" s="495"/>
      <c r="CJ94" s="495"/>
      <c r="CK94" s="495"/>
      <c r="CL94" s="495"/>
      <c r="CM94" s="495"/>
      <c r="CN94" s="495"/>
      <c r="CO94" s="495"/>
      <c r="CP94" s="495"/>
      <c r="CQ94" s="495"/>
      <c r="CR94" s="495"/>
      <c r="CS94" s="495"/>
      <c r="CT94" s="495"/>
      <c r="CU94" s="495"/>
      <c r="CV94" s="495"/>
      <c r="CW94" s="495"/>
      <c r="CX94" s="495"/>
      <c r="CY94" s="495"/>
      <c r="CZ94" s="495"/>
      <c r="DA94" s="495"/>
      <c r="DB94" s="495"/>
      <c r="DC94" s="495"/>
      <c r="DD94" s="495"/>
      <c r="DE94" s="495"/>
      <c r="DF94" s="495"/>
      <c r="DG94" s="495"/>
      <c r="DH94" s="495"/>
      <c r="DI94" s="495"/>
      <c r="DJ94" s="495"/>
      <c r="DK94" s="495"/>
      <c r="DL94" s="495"/>
      <c r="DM94" s="495"/>
      <c r="DN94" s="495"/>
    </row>
    <row r="95" spans="1:118" s="500" customFormat="1">
      <c r="A95" s="289" t="s">
        <v>37</v>
      </c>
      <c r="B95" s="329"/>
      <c r="C95" s="326">
        <f>C13+C15+C17+C19+C21+C27+C29+C39+C41</f>
        <v>1247539</v>
      </c>
      <c r="D95" s="326">
        <f t="shared" ref="D95:P95" si="12">D13+D15+D17+D19+D21+D27+D29+D39+D41</f>
        <v>942048</v>
      </c>
      <c r="E95" s="326">
        <f t="shared" si="12"/>
        <v>0</v>
      </c>
      <c r="F95" s="326">
        <f t="shared" si="12"/>
        <v>0</v>
      </c>
      <c r="G95" s="326">
        <f t="shared" si="12"/>
        <v>0</v>
      </c>
      <c r="H95" s="326">
        <f t="shared" si="12"/>
        <v>272391</v>
      </c>
      <c r="I95" s="326">
        <f t="shared" si="12"/>
        <v>0</v>
      </c>
      <c r="J95" s="326">
        <f t="shared" si="12"/>
        <v>33100</v>
      </c>
      <c r="K95" s="326">
        <f t="shared" si="12"/>
        <v>0</v>
      </c>
      <c r="L95" s="326">
        <f t="shared" si="12"/>
        <v>0</v>
      </c>
      <c r="M95" s="326">
        <f t="shared" si="12"/>
        <v>0</v>
      </c>
      <c r="N95" s="326" t="e">
        <f t="shared" si="12"/>
        <v>#REF!</v>
      </c>
      <c r="O95" s="326">
        <f t="shared" si="12"/>
        <v>0</v>
      </c>
      <c r="P95" s="326">
        <f t="shared" si="12"/>
        <v>0</v>
      </c>
      <c r="Q95" s="482" t="e">
        <f t="shared" si="9"/>
        <v>#REF!</v>
      </c>
      <c r="R95" s="482" t="e">
        <f t="shared" si="10"/>
        <v>#REF!</v>
      </c>
      <c r="S95" s="499"/>
      <c r="T95" s="499"/>
      <c r="U95" s="499"/>
      <c r="V95" s="499"/>
      <c r="W95" s="499"/>
      <c r="X95" s="499"/>
      <c r="Y95" s="499"/>
      <c r="Z95" s="499"/>
      <c r="AA95" s="499"/>
      <c r="AB95" s="499"/>
      <c r="AC95" s="499"/>
      <c r="AD95" s="499"/>
      <c r="AE95" s="499"/>
      <c r="AF95" s="499"/>
      <c r="AG95" s="499"/>
      <c r="AH95" s="499"/>
      <c r="AI95" s="499"/>
      <c r="AJ95" s="499"/>
      <c r="AK95" s="499"/>
      <c r="AL95" s="499"/>
      <c r="AM95" s="499"/>
      <c r="AN95" s="499"/>
      <c r="AO95" s="499"/>
      <c r="AP95" s="499"/>
      <c r="AQ95" s="499"/>
      <c r="AR95" s="499"/>
      <c r="AS95" s="499"/>
      <c r="AT95" s="499"/>
      <c r="AU95" s="499"/>
      <c r="AV95" s="499"/>
      <c r="AW95" s="499"/>
      <c r="AX95" s="499"/>
      <c r="AY95" s="499"/>
      <c r="AZ95" s="499"/>
      <c r="BA95" s="499"/>
      <c r="BB95" s="499"/>
      <c r="BC95" s="499"/>
      <c r="BD95" s="499"/>
      <c r="BE95" s="499"/>
      <c r="BF95" s="499"/>
      <c r="BG95" s="499"/>
      <c r="BH95" s="499"/>
      <c r="BI95" s="499"/>
      <c r="BJ95" s="499"/>
      <c r="BK95" s="499"/>
      <c r="BL95" s="499"/>
      <c r="BM95" s="499"/>
      <c r="BN95" s="499"/>
      <c r="BO95" s="499"/>
      <c r="BP95" s="499"/>
      <c r="BQ95" s="499"/>
      <c r="BR95" s="499"/>
      <c r="BS95" s="499"/>
      <c r="BT95" s="499"/>
      <c r="BU95" s="499"/>
      <c r="BV95" s="499"/>
      <c r="BW95" s="499"/>
      <c r="BX95" s="499"/>
      <c r="BY95" s="499"/>
      <c r="BZ95" s="499"/>
      <c r="CA95" s="499"/>
      <c r="CB95" s="499"/>
      <c r="CC95" s="499"/>
      <c r="CD95" s="499"/>
      <c r="CE95" s="499"/>
      <c r="CF95" s="499"/>
      <c r="CG95" s="499"/>
      <c r="CH95" s="499"/>
      <c r="CI95" s="499"/>
      <c r="CJ95" s="499"/>
      <c r="CK95" s="499"/>
      <c r="CL95" s="499"/>
      <c r="CM95" s="499"/>
      <c r="CN95" s="499"/>
      <c r="CO95" s="499"/>
      <c r="CP95" s="499"/>
      <c r="CQ95" s="499"/>
      <c r="CR95" s="499"/>
      <c r="CS95" s="499"/>
      <c r="CT95" s="499"/>
      <c r="CU95" s="499"/>
      <c r="CV95" s="499"/>
      <c r="CW95" s="499"/>
      <c r="CX95" s="499"/>
      <c r="CY95" s="499"/>
      <c r="CZ95" s="499"/>
      <c r="DA95" s="499"/>
      <c r="DB95" s="499"/>
      <c r="DC95" s="499"/>
      <c r="DD95" s="499"/>
      <c r="DE95" s="499"/>
      <c r="DF95" s="499"/>
      <c r="DG95" s="499"/>
      <c r="DH95" s="499"/>
      <c r="DI95" s="499"/>
      <c r="DJ95" s="499"/>
      <c r="DK95" s="499"/>
      <c r="DL95" s="499"/>
      <c r="DM95" s="499"/>
      <c r="DN95" s="499"/>
    </row>
    <row r="96" spans="1:118">
      <c r="A96" s="348" t="s">
        <v>240</v>
      </c>
      <c r="B96" s="501"/>
      <c r="C96" s="381">
        <f>C13+C15+C17+C19+C27+C33+C35+C37+C39+C43+C45+C49+C51+C53+C55+C57+C59+C61+C63+C65+C67+C69+C75+C77+C79+C83+C85+C87+C89+C91+C93</f>
        <v>919436</v>
      </c>
      <c r="D96" s="381">
        <f t="shared" ref="D96:P96" si="13">D13+D15+D17+D19+D27+D33+D35+D37+D39+D43+D45+D49+D51+D53+D55+D57+D59+D61+D63+D65+D67+D69+D75+D77+D79+D83+D85+D87+D89+D91+D93</f>
        <v>748693</v>
      </c>
      <c r="E96" s="381">
        <f t="shared" si="13"/>
        <v>0</v>
      </c>
      <c r="F96" s="381">
        <f t="shared" si="13"/>
        <v>0</v>
      </c>
      <c r="G96" s="381">
        <f t="shared" si="13"/>
        <v>0</v>
      </c>
      <c r="H96" s="381">
        <f t="shared" si="13"/>
        <v>137643</v>
      </c>
      <c r="I96" s="381">
        <f t="shared" si="13"/>
        <v>0</v>
      </c>
      <c r="J96" s="381">
        <f t="shared" si="13"/>
        <v>33100</v>
      </c>
      <c r="K96" s="381">
        <f t="shared" si="13"/>
        <v>0</v>
      </c>
      <c r="L96" s="381">
        <f t="shared" si="13"/>
        <v>0</v>
      </c>
      <c r="M96" s="381">
        <f t="shared" si="13"/>
        <v>0</v>
      </c>
      <c r="N96" s="381">
        <f t="shared" si="13"/>
        <v>0</v>
      </c>
      <c r="O96" s="381">
        <f t="shared" si="13"/>
        <v>0</v>
      </c>
      <c r="P96" s="381">
        <f t="shared" si="13"/>
        <v>0</v>
      </c>
      <c r="Q96" s="482">
        <f t="shared" si="9"/>
        <v>919436</v>
      </c>
      <c r="R96" s="482">
        <f t="shared" si="10"/>
        <v>0</v>
      </c>
    </row>
    <row r="97" spans="1:18">
      <c r="A97" s="348" t="s">
        <v>241</v>
      </c>
      <c r="B97" s="501"/>
      <c r="C97" s="381">
        <f>C21+C31+C71+C73+C81</f>
        <v>328103</v>
      </c>
      <c r="D97" s="381">
        <f t="shared" ref="D97:P97" si="14">D21+D31+D71+D73+D81</f>
        <v>193355</v>
      </c>
      <c r="E97" s="381">
        <f t="shared" si="14"/>
        <v>0</v>
      </c>
      <c r="F97" s="381">
        <f t="shared" si="14"/>
        <v>0</v>
      </c>
      <c r="G97" s="381">
        <f t="shared" si="14"/>
        <v>0</v>
      </c>
      <c r="H97" s="381">
        <f t="shared" si="14"/>
        <v>134748</v>
      </c>
      <c r="I97" s="381">
        <f t="shared" si="14"/>
        <v>0</v>
      </c>
      <c r="J97" s="381">
        <f t="shared" si="14"/>
        <v>0</v>
      </c>
      <c r="K97" s="381">
        <f t="shared" si="14"/>
        <v>0</v>
      </c>
      <c r="L97" s="381">
        <f t="shared" si="14"/>
        <v>0</v>
      </c>
      <c r="M97" s="381">
        <f t="shared" si="14"/>
        <v>0</v>
      </c>
      <c r="N97" s="381">
        <f t="shared" si="14"/>
        <v>0</v>
      </c>
      <c r="O97" s="381">
        <f t="shared" si="14"/>
        <v>0</v>
      </c>
      <c r="P97" s="381">
        <f t="shared" si="14"/>
        <v>0</v>
      </c>
      <c r="Q97" s="482">
        <f t="shared" si="9"/>
        <v>328103</v>
      </c>
      <c r="R97" s="482">
        <f t="shared" si="10"/>
        <v>0</v>
      </c>
    </row>
    <row r="98" spans="1:18">
      <c r="A98" s="348" t="s">
        <v>242</v>
      </c>
      <c r="B98" s="501"/>
      <c r="C98" s="382">
        <v>0</v>
      </c>
      <c r="D98" s="382">
        <v>0</v>
      </c>
      <c r="E98" s="382">
        <v>0</v>
      </c>
      <c r="F98" s="382">
        <v>0</v>
      </c>
      <c r="G98" s="382">
        <v>0</v>
      </c>
      <c r="H98" s="382">
        <v>0</v>
      </c>
      <c r="I98" s="382">
        <v>0</v>
      </c>
      <c r="J98" s="382">
        <v>0</v>
      </c>
      <c r="K98" s="382">
        <v>0</v>
      </c>
      <c r="L98" s="382">
        <v>0</v>
      </c>
      <c r="M98" s="382">
        <v>0</v>
      </c>
      <c r="N98" s="382">
        <v>0</v>
      </c>
      <c r="O98" s="382">
        <v>0</v>
      </c>
      <c r="P98" s="382">
        <v>0</v>
      </c>
      <c r="Q98" s="482">
        <f t="shared" si="9"/>
        <v>0</v>
      </c>
      <c r="R98" s="482">
        <f t="shared" si="10"/>
        <v>0</v>
      </c>
    </row>
    <row r="99" spans="1:18">
      <c r="C99" s="383">
        <f>SUM(C96:C97)</f>
        <v>1247539</v>
      </c>
      <c r="D99" s="383">
        <f t="shared" ref="D99:P99" si="15">SUM(D96:D97)</f>
        <v>942048</v>
      </c>
      <c r="E99" s="383">
        <f t="shared" si="15"/>
        <v>0</v>
      </c>
      <c r="F99" s="383">
        <f t="shared" si="15"/>
        <v>0</v>
      </c>
      <c r="G99" s="383">
        <f t="shared" si="15"/>
        <v>0</v>
      </c>
      <c r="H99" s="383">
        <f t="shared" si="15"/>
        <v>272391</v>
      </c>
      <c r="I99" s="383">
        <f t="shared" si="15"/>
        <v>0</v>
      </c>
      <c r="J99" s="383">
        <f t="shared" si="15"/>
        <v>33100</v>
      </c>
      <c r="K99" s="383">
        <f t="shared" si="15"/>
        <v>0</v>
      </c>
      <c r="L99" s="383">
        <f t="shared" si="15"/>
        <v>0</v>
      </c>
      <c r="M99" s="383">
        <f t="shared" si="15"/>
        <v>0</v>
      </c>
      <c r="N99" s="383">
        <f t="shared" si="15"/>
        <v>0</v>
      </c>
      <c r="O99" s="383">
        <f t="shared" si="15"/>
        <v>0</v>
      </c>
      <c r="P99" s="383">
        <f t="shared" si="15"/>
        <v>0</v>
      </c>
    </row>
    <row r="101" spans="1:18">
      <c r="A101" s="503"/>
      <c r="E101" s="482"/>
    </row>
    <row r="102" spans="1:18">
      <c r="A102" s="503"/>
      <c r="C102" s="482"/>
      <c r="D102" s="482"/>
    </row>
    <row r="103" spans="1:18">
      <c r="A103" s="503"/>
    </row>
    <row r="104" spans="1:18">
      <c r="A104" s="503"/>
    </row>
  </sheetData>
  <mergeCells count="19">
    <mergeCell ref="A3:P3"/>
    <mergeCell ref="A4:P4"/>
    <mergeCell ref="A5:P5"/>
    <mergeCell ref="K7:M7"/>
    <mergeCell ref="B8:B10"/>
    <mergeCell ref="C8:C10"/>
    <mergeCell ref="D8:D10"/>
    <mergeCell ref="E8:E10"/>
    <mergeCell ref="F8:F10"/>
    <mergeCell ref="G8:G10"/>
    <mergeCell ref="P8:P10"/>
    <mergeCell ref="N8:N10"/>
    <mergeCell ref="O8:O10"/>
    <mergeCell ref="J11:K11"/>
    <mergeCell ref="L11:M11"/>
    <mergeCell ref="H8:H10"/>
    <mergeCell ref="I8:I10"/>
    <mergeCell ref="J8:K9"/>
    <mergeCell ref="L8:M9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65" firstPageNumber="8" orientation="landscape" verticalDpi="300" r:id="rId1"/>
  <headerFooter alignWithMargins="0">
    <oddFooter>&amp;P. oldal</oddFooter>
  </headerFooter>
  <rowBreaks count="1" manualBreakCount="1">
    <brk id="59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K80"/>
  <sheetViews>
    <sheetView view="pageBreakPreview" topLeftCell="A4" zoomScaleNormal="80" workbookViewId="0">
      <selection activeCell="D5" sqref="D5"/>
    </sheetView>
  </sheetViews>
  <sheetFormatPr defaultRowHeight="12.75"/>
  <cols>
    <col min="1" max="1" width="28.5703125" customWidth="1"/>
    <col min="2" max="2" width="10.5703125" customWidth="1"/>
    <col min="3" max="3" width="10.7109375" customWidth="1"/>
    <col min="4" max="4" width="9.7109375" customWidth="1"/>
    <col min="5" max="5" width="9.28515625" customWidth="1"/>
    <col min="6" max="6" width="10.5703125" customWidth="1"/>
    <col min="7" max="7" width="11" customWidth="1"/>
    <col min="8" max="8" width="11.42578125" customWidth="1"/>
    <col min="9" max="9" width="9.7109375" customWidth="1"/>
    <col min="10" max="10" width="10.85546875" customWidth="1"/>
    <col min="11" max="11" width="10.28515625" customWidth="1"/>
  </cols>
  <sheetData>
    <row r="1" spans="1:11" ht="15.75">
      <c r="A1" s="29" t="s">
        <v>562</v>
      </c>
      <c r="B1" s="29"/>
      <c r="C1" s="29"/>
      <c r="D1" s="29"/>
      <c r="E1" s="29"/>
      <c r="F1" s="29"/>
      <c r="G1" s="29"/>
      <c r="H1" s="28"/>
      <c r="I1" s="36"/>
      <c r="J1" s="36"/>
      <c r="K1" s="36"/>
    </row>
    <row r="2" spans="1:11">
      <c r="A2" s="37"/>
      <c r="B2" s="37"/>
      <c r="C2" s="37"/>
      <c r="D2" s="37"/>
      <c r="E2" s="37"/>
      <c r="F2" s="37"/>
      <c r="G2" s="37"/>
      <c r="H2" s="38"/>
      <c r="I2" s="37"/>
      <c r="J2" s="37"/>
      <c r="K2" s="37"/>
    </row>
    <row r="3" spans="1:11">
      <c r="A3" s="37"/>
      <c r="B3" s="37"/>
      <c r="C3" s="37"/>
      <c r="D3" s="37"/>
      <c r="E3" s="37"/>
      <c r="F3" s="37"/>
      <c r="G3" s="37"/>
      <c r="H3" s="38"/>
      <c r="I3" s="37"/>
      <c r="J3" s="37"/>
      <c r="K3" s="37"/>
    </row>
    <row r="4" spans="1:11" ht="15.75">
      <c r="A4" s="37"/>
      <c r="B4" s="37"/>
      <c r="C4" s="37"/>
      <c r="D4" s="37"/>
      <c r="E4" s="39"/>
      <c r="F4" s="39" t="s">
        <v>26</v>
      </c>
      <c r="G4" s="39"/>
      <c r="H4" s="37"/>
      <c r="I4" s="37"/>
      <c r="J4" s="37"/>
      <c r="K4" s="37"/>
    </row>
    <row r="5" spans="1:11" ht="15.75">
      <c r="A5" s="37"/>
      <c r="B5" s="37"/>
      <c r="C5" s="37"/>
      <c r="D5" s="37"/>
      <c r="E5" s="39"/>
      <c r="F5" s="39" t="s">
        <v>410</v>
      </c>
      <c r="G5" s="39"/>
      <c r="H5" s="37"/>
      <c r="I5" s="37"/>
      <c r="J5" s="37"/>
      <c r="K5" s="37"/>
    </row>
    <row r="6" spans="1:11" ht="15.75">
      <c r="A6" s="37"/>
      <c r="B6" s="37"/>
      <c r="C6" s="37"/>
      <c r="D6" s="37"/>
      <c r="E6" s="39"/>
      <c r="F6" s="39" t="s">
        <v>38</v>
      </c>
      <c r="G6" s="39"/>
      <c r="H6" s="37"/>
      <c r="I6" s="37"/>
      <c r="J6" s="37"/>
      <c r="K6" s="37"/>
    </row>
    <row r="7" spans="1:11" ht="15.75">
      <c r="A7" s="37"/>
      <c r="B7" s="37"/>
      <c r="C7" s="37"/>
      <c r="D7" s="37"/>
      <c r="E7" s="39"/>
      <c r="F7" s="39"/>
      <c r="G7" s="39"/>
      <c r="H7" s="37"/>
      <c r="I7" s="37"/>
      <c r="J7" s="37"/>
      <c r="K7" s="37"/>
    </row>
    <row r="8" spans="1:1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ht="15">
      <c r="A9" s="40"/>
      <c r="B9" s="40"/>
      <c r="C9" s="40"/>
      <c r="D9" s="40"/>
      <c r="E9" s="40"/>
      <c r="F9" s="40"/>
      <c r="G9" s="40"/>
      <c r="H9" s="5"/>
      <c r="I9" s="40"/>
      <c r="J9" s="5" t="s">
        <v>28</v>
      </c>
      <c r="K9" s="40"/>
    </row>
    <row r="10" spans="1:11">
      <c r="A10" s="7" t="s">
        <v>39</v>
      </c>
      <c r="B10" s="16" t="s">
        <v>30</v>
      </c>
      <c r="C10" s="537" t="s">
        <v>40</v>
      </c>
      <c r="D10" s="553"/>
      <c r="E10" s="553"/>
      <c r="F10" s="553"/>
      <c r="G10" s="553"/>
      <c r="H10" s="537" t="s">
        <v>41</v>
      </c>
      <c r="I10" s="554"/>
      <c r="J10" s="555"/>
      <c r="K10" s="534" t="s">
        <v>269</v>
      </c>
    </row>
    <row r="11" spans="1:11" ht="12.75" customHeight="1">
      <c r="A11" s="19" t="s">
        <v>42</v>
      </c>
      <c r="B11" s="20" t="s">
        <v>49</v>
      </c>
      <c r="C11" s="534" t="s">
        <v>91</v>
      </c>
      <c r="D11" s="534" t="s">
        <v>92</v>
      </c>
      <c r="E11" s="534" t="s">
        <v>116</v>
      </c>
      <c r="F11" s="556" t="s">
        <v>290</v>
      </c>
      <c r="G11" s="556" t="s">
        <v>264</v>
      </c>
      <c r="H11" s="534" t="s">
        <v>44</v>
      </c>
      <c r="I11" s="534" t="s">
        <v>43</v>
      </c>
      <c r="J11" s="559" t="s">
        <v>308</v>
      </c>
      <c r="K11" s="535"/>
    </row>
    <row r="12" spans="1:11">
      <c r="A12" s="19"/>
      <c r="B12" s="20" t="s">
        <v>33</v>
      </c>
      <c r="C12" s="535"/>
      <c r="D12" s="535"/>
      <c r="E12" s="535"/>
      <c r="F12" s="557"/>
      <c r="G12" s="557"/>
      <c r="H12" s="535"/>
      <c r="I12" s="535"/>
      <c r="J12" s="560"/>
      <c r="K12" s="535"/>
    </row>
    <row r="13" spans="1:11" ht="26.25" customHeight="1">
      <c r="A13" s="8"/>
      <c r="B13" s="21"/>
      <c r="C13" s="536"/>
      <c r="D13" s="536"/>
      <c r="E13" s="536"/>
      <c r="F13" s="558"/>
      <c r="G13" s="558"/>
      <c r="H13" s="536"/>
      <c r="I13" s="536"/>
      <c r="J13" s="561"/>
      <c r="K13" s="536"/>
    </row>
    <row r="14" spans="1:11">
      <c r="A14" s="7" t="s">
        <v>8</v>
      </c>
      <c r="B14" s="18" t="s">
        <v>9</v>
      </c>
      <c r="C14" s="9" t="s">
        <v>10</v>
      </c>
      <c r="D14" s="18" t="s">
        <v>11</v>
      </c>
      <c r="E14" s="9" t="s">
        <v>12</v>
      </c>
      <c r="F14" s="18" t="s">
        <v>13</v>
      </c>
      <c r="G14" s="9" t="s">
        <v>14</v>
      </c>
      <c r="H14" s="17" t="s">
        <v>15</v>
      </c>
      <c r="I14" s="9" t="s">
        <v>16</v>
      </c>
      <c r="J14" s="18" t="s">
        <v>17</v>
      </c>
      <c r="K14" s="9" t="s">
        <v>18</v>
      </c>
    </row>
    <row r="15" spans="1:11">
      <c r="A15" s="13" t="s">
        <v>151</v>
      </c>
      <c r="B15" s="127"/>
      <c r="C15" s="127"/>
      <c r="D15" s="131"/>
      <c r="E15" s="127"/>
      <c r="F15" s="131"/>
      <c r="G15" s="127"/>
      <c r="H15" s="131"/>
      <c r="I15" s="127"/>
      <c r="J15" s="131"/>
      <c r="K15" s="127"/>
    </row>
    <row r="16" spans="1:11">
      <c r="A16" s="15" t="s">
        <v>34</v>
      </c>
      <c r="B16" s="125">
        <f>SUM(C16:K16)</f>
        <v>1009560</v>
      </c>
      <c r="C16" s="125">
        <f>SUM('5.1'!D95)</f>
        <v>90365</v>
      </c>
      <c r="D16" s="125">
        <f>SUM('5.1'!E95)</f>
        <v>18716</v>
      </c>
      <c r="E16" s="125">
        <f>SUM('5.1'!F95)</f>
        <v>358874</v>
      </c>
      <c r="F16" s="125">
        <f>SUM('5.1'!G95)</f>
        <v>8834</v>
      </c>
      <c r="G16" s="125">
        <f>SUM('5.1'!H95)</f>
        <v>236301</v>
      </c>
      <c r="H16" s="125">
        <f>SUM('5.1'!I95)</f>
        <v>40455</v>
      </c>
      <c r="I16" s="125">
        <f>SUM('5.1'!J95)</f>
        <v>228466</v>
      </c>
      <c r="J16" s="125">
        <f>SUM('5.1'!K95)</f>
        <v>27549</v>
      </c>
      <c r="K16" s="125">
        <f>SUM('5.1'!L95)</f>
        <v>0</v>
      </c>
    </row>
    <row r="17" spans="1:11">
      <c r="A17" s="24" t="s">
        <v>84</v>
      </c>
      <c r="B17" s="138"/>
      <c r="C17" s="127"/>
      <c r="D17" s="131"/>
      <c r="E17" s="127"/>
      <c r="F17" s="131"/>
      <c r="G17" s="127"/>
      <c r="H17" s="127"/>
      <c r="I17" s="135"/>
      <c r="J17" s="127"/>
      <c r="K17" s="127"/>
    </row>
    <row r="18" spans="1:11">
      <c r="A18" s="11" t="s">
        <v>34</v>
      </c>
      <c r="B18" s="125">
        <f>SUM(C18:K18)</f>
        <v>237825</v>
      </c>
      <c r="C18" s="125">
        <f>SUM('5.2'!D23)</f>
        <v>149117</v>
      </c>
      <c r="D18" s="125">
        <f>SUM('5.2'!E23)</f>
        <v>40887</v>
      </c>
      <c r="E18" s="125">
        <f>SUM('5.2'!F23)</f>
        <v>43797</v>
      </c>
      <c r="F18" s="125">
        <f>SUM('5.2'!G23)</f>
        <v>20</v>
      </c>
      <c r="G18" s="125">
        <f>SUM('5.2'!H23)</f>
        <v>0</v>
      </c>
      <c r="H18" s="125">
        <f>SUM('5.2'!I23)</f>
        <v>4004</v>
      </c>
      <c r="I18" s="125">
        <f>SUM('5.2'!J23)</f>
        <v>0</v>
      </c>
      <c r="J18" s="125">
        <f>SUM('5.2'!K23)</f>
        <v>0</v>
      </c>
      <c r="K18" s="125">
        <f>SUM('5.2'!L23)</f>
        <v>0</v>
      </c>
    </row>
    <row r="19" spans="1:11">
      <c r="A19" s="13" t="s">
        <v>276</v>
      </c>
      <c r="B19" s="138"/>
      <c r="C19" s="144"/>
      <c r="D19" s="160"/>
      <c r="E19" s="144"/>
      <c r="F19" s="160"/>
      <c r="G19" s="144"/>
      <c r="H19" s="144"/>
      <c r="I19" s="160"/>
      <c r="J19" s="144"/>
      <c r="K19" s="144"/>
    </row>
    <row r="20" spans="1:11">
      <c r="A20" s="15" t="s">
        <v>34</v>
      </c>
      <c r="B20" s="125">
        <f>SUM(C20:K20)</f>
        <v>143553</v>
      </c>
      <c r="C20" s="124">
        <v>78079</v>
      </c>
      <c r="D20" s="124">
        <v>22344</v>
      </c>
      <c r="E20" s="124">
        <v>26086</v>
      </c>
      <c r="F20" s="124">
        <v>16390</v>
      </c>
      <c r="G20" s="124">
        <v>0</v>
      </c>
      <c r="H20" s="124">
        <v>654</v>
      </c>
      <c r="I20" s="124">
        <v>0</v>
      </c>
      <c r="J20" s="124">
        <v>0</v>
      </c>
      <c r="K20" s="124">
        <v>0</v>
      </c>
    </row>
    <row r="21" spans="1:11">
      <c r="A21" s="13" t="s">
        <v>277</v>
      </c>
      <c r="B21" s="138"/>
      <c r="C21" s="144"/>
      <c r="D21" s="160"/>
      <c r="E21" s="144"/>
      <c r="F21" s="160"/>
      <c r="G21" s="144"/>
      <c r="H21" s="144"/>
      <c r="I21" s="160"/>
      <c r="J21" s="144"/>
      <c r="K21" s="144"/>
    </row>
    <row r="22" spans="1:11">
      <c r="A22" s="15" t="s">
        <v>34</v>
      </c>
      <c r="B22" s="125">
        <f>SUM(C22:K22)</f>
        <v>120402</v>
      </c>
      <c r="C22" s="124">
        <v>65878</v>
      </c>
      <c r="D22" s="124">
        <v>17500</v>
      </c>
      <c r="E22" s="124">
        <v>22502</v>
      </c>
      <c r="F22" s="124">
        <v>12760</v>
      </c>
      <c r="G22" s="124">
        <v>0</v>
      </c>
      <c r="H22" s="124">
        <v>1762</v>
      </c>
      <c r="I22" s="124">
        <v>0</v>
      </c>
      <c r="J22" s="124">
        <v>0</v>
      </c>
      <c r="K22" s="124">
        <v>0</v>
      </c>
    </row>
    <row r="23" spans="1:11">
      <c r="A23" s="13" t="s">
        <v>278</v>
      </c>
      <c r="B23" s="138"/>
      <c r="C23" s="144"/>
      <c r="D23" s="160"/>
      <c r="E23" s="144"/>
      <c r="F23" s="160"/>
      <c r="G23" s="144"/>
      <c r="H23" s="144"/>
      <c r="I23" s="160"/>
      <c r="J23" s="144"/>
      <c r="K23" s="144"/>
    </row>
    <row r="24" spans="1:11">
      <c r="A24" s="15" t="s">
        <v>34</v>
      </c>
      <c r="B24" s="125">
        <f>SUM(C24:K24)</f>
        <v>61529</v>
      </c>
      <c r="C24" s="124">
        <v>34290</v>
      </c>
      <c r="D24" s="124">
        <v>9234</v>
      </c>
      <c r="E24" s="124">
        <v>11677</v>
      </c>
      <c r="F24" s="124">
        <v>5636</v>
      </c>
      <c r="G24" s="124">
        <v>0</v>
      </c>
      <c r="H24" s="124">
        <v>692</v>
      </c>
      <c r="I24" s="124">
        <v>0</v>
      </c>
      <c r="J24" s="124">
        <v>0</v>
      </c>
      <c r="K24" s="124">
        <v>0</v>
      </c>
    </row>
    <row r="25" spans="1:11">
      <c r="A25" s="13" t="s">
        <v>291</v>
      </c>
      <c r="B25" s="127"/>
      <c r="C25" s="127"/>
      <c r="D25" s="131"/>
      <c r="E25" s="127"/>
      <c r="F25" s="131"/>
      <c r="G25" s="127"/>
      <c r="H25" s="127"/>
      <c r="I25" s="131"/>
      <c r="J25" s="127"/>
      <c r="K25" s="127"/>
    </row>
    <row r="26" spans="1:11">
      <c r="A26" s="15" t="s">
        <v>34</v>
      </c>
      <c r="B26" s="125">
        <f>SUM(C26:K26)</f>
        <v>28009</v>
      </c>
      <c r="C26" s="125">
        <v>16978</v>
      </c>
      <c r="D26" s="125">
        <v>4584</v>
      </c>
      <c r="E26" s="125">
        <v>2408</v>
      </c>
      <c r="F26" s="125">
        <v>0</v>
      </c>
      <c r="G26" s="125">
        <v>0</v>
      </c>
      <c r="H26" s="124">
        <v>4039</v>
      </c>
      <c r="I26" s="125">
        <v>0</v>
      </c>
      <c r="J26" s="125">
        <v>0</v>
      </c>
      <c r="K26" s="125">
        <v>0</v>
      </c>
    </row>
    <row r="27" spans="1:11">
      <c r="A27" s="24" t="s">
        <v>292</v>
      </c>
      <c r="B27" s="144"/>
      <c r="C27" s="127"/>
      <c r="D27" s="131"/>
      <c r="E27" s="127"/>
      <c r="F27" s="131"/>
      <c r="G27" s="127"/>
      <c r="H27" s="127"/>
      <c r="I27" s="131"/>
      <c r="J27" s="127"/>
      <c r="K27" s="127"/>
    </row>
    <row r="28" spans="1:11">
      <c r="A28" s="15" t="s">
        <v>37</v>
      </c>
      <c r="B28" s="125">
        <f>SUM(C28:K28)</f>
        <v>165361</v>
      </c>
      <c r="C28" s="125">
        <v>76905</v>
      </c>
      <c r="D28" s="125">
        <v>21397</v>
      </c>
      <c r="E28" s="125">
        <v>63069</v>
      </c>
      <c r="F28" s="125">
        <v>0</v>
      </c>
      <c r="G28" s="125">
        <v>0</v>
      </c>
      <c r="H28" s="124">
        <v>3990</v>
      </c>
      <c r="I28" s="125">
        <v>0</v>
      </c>
      <c r="J28" s="125">
        <v>0</v>
      </c>
      <c r="K28" s="125">
        <v>0</v>
      </c>
    </row>
    <row r="29" spans="1:11">
      <c r="A29" s="13" t="s">
        <v>293</v>
      </c>
      <c r="B29" s="138"/>
      <c r="C29" s="127"/>
      <c r="D29" s="131"/>
      <c r="E29" s="127"/>
      <c r="F29" s="131"/>
      <c r="G29" s="127"/>
      <c r="H29" s="127"/>
      <c r="I29" s="131"/>
      <c r="J29" s="127"/>
      <c r="K29" s="127"/>
    </row>
    <row r="30" spans="1:11">
      <c r="A30" s="15" t="s">
        <v>34</v>
      </c>
      <c r="B30" s="125">
        <f>SUM(C30:K30)</f>
        <v>49853</v>
      </c>
      <c r="C30" s="125">
        <v>26961</v>
      </c>
      <c r="D30" s="125">
        <v>7029</v>
      </c>
      <c r="E30" s="125">
        <v>11712</v>
      </c>
      <c r="F30" s="125">
        <v>3745</v>
      </c>
      <c r="G30" s="125">
        <v>0</v>
      </c>
      <c r="H30" s="124">
        <v>406</v>
      </c>
      <c r="I30" s="125">
        <v>0</v>
      </c>
      <c r="J30" s="125">
        <v>0</v>
      </c>
      <c r="K30" s="125">
        <v>0</v>
      </c>
    </row>
    <row r="31" spans="1:11">
      <c r="A31" s="13" t="s">
        <v>294</v>
      </c>
      <c r="B31" s="138"/>
      <c r="C31" s="127"/>
      <c r="D31" s="131"/>
      <c r="E31" s="127"/>
      <c r="F31" s="131"/>
      <c r="G31" s="127"/>
      <c r="H31" s="127"/>
      <c r="I31" s="131"/>
      <c r="J31" s="127"/>
      <c r="K31" s="127"/>
    </row>
    <row r="32" spans="1:11">
      <c r="A32" s="15" t="s">
        <v>34</v>
      </c>
      <c r="B32" s="125">
        <f>SUM(C32:K32)</f>
        <v>127571</v>
      </c>
      <c r="C32" s="125">
        <v>37384</v>
      </c>
      <c r="D32" s="125">
        <v>10204</v>
      </c>
      <c r="E32" s="125">
        <v>56889</v>
      </c>
      <c r="F32" s="125">
        <v>0</v>
      </c>
      <c r="G32" s="125">
        <v>21000</v>
      </c>
      <c r="H32" s="124">
        <v>2094</v>
      </c>
      <c r="I32" s="125">
        <v>0</v>
      </c>
      <c r="J32" s="125">
        <v>0</v>
      </c>
      <c r="K32" s="125">
        <v>0</v>
      </c>
    </row>
    <row r="33" spans="1:11">
      <c r="A33" s="13" t="s">
        <v>282</v>
      </c>
      <c r="B33" s="138"/>
      <c r="C33" s="127"/>
      <c r="D33" s="131"/>
      <c r="E33" s="127"/>
      <c r="F33" s="131"/>
      <c r="G33" s="127"/>
      <c r="H33" s="127"/>
      <c r="I33" s="131"/>
      <c r="J33" s="127"/>
      <c r="K33" s="127"/>
    </row>
    <row r="34" spans="1:11">
      <c r="A34" s="15" t="s">
        <v>34</v>
      </c>
      <c r="B34" s="125">
        <f>SUM(C34:K34)</f>
        <v>52652</v>
      </c>
      <c r="C34" s="125">
        <v>16132</v>
      </c>
      <c r="D34" s="125">
        <v>4330</v>
      </c>
      <c r="E34" s="125">
        <v>30285</v>
      </c>
      <c r="F34" s="125">
        <v>0</v>
      </c>
      <c r="G34" s="125">
        <v>0</v>
      </c>
      <c r="H34" s="124">
        <v>1905</v>
      </c>
      <c r="I34" s="125">
        <v>0</v>
      </c>
      <c r="J34" s="125">
        <v>0</v>
      </c>
      <c r="K34" s="125">
        <v>0</v>
      </c>
    </row>
    <row r="35" spans="1:11">
      <c r="A35" s="13" t="s">
        <v>283</v>
      </c>
      <c r="B35" s="138"/>
      <c r="C35" s="127"/>
      <c r="D35" s="131"/>
      <c r="E35" s="127"/>
      <c r="F35" s="131"/>
      <c r="G35" s="127"/>
      <c r="H35" s="127"/>
      <c r="I35" s="131"/>
      <c r="J35" s="127"/>
      <c r="K35" s="127"/>
    </row>
    <row r="36" spans="1:11">
      <c r="A36" s="15" t="s">
        <v>34</v>
      </c>
      <c r="B36" s="125">
        <f>SUM(C36:K36)</f>
        <v>498609</v>
      </c>
      <c r="C36" s="125">
        <v>132491</v>
      </c>
      <c r="D36" s="125">
        <v>35720</v>
      </c>
      <c r="E36" s="125">
        <v>309615</v>
      </c>
      <c r="F36" s="125">
        <v>14251</v>
      </c>
      <c r="G36" s="125">
        <v>1105</v>
      </c>
      <c r="H36" s="125">
        <v>5427</v>
      </c>
      <c r="I36" s="125">
        <v>0</v>
      </c>
      <c r="J36" s="125">
        <v>0</v>
      </c>
      <c r="K36" s="125">
        <v>0</v>
      </c>
    </row>
    <row r="37" spans="1:11">
      <c r="A37" s="13" t="s">
        <v>121</v>
      </c>
      <c r="B37" s="138"/>
      <c r="C37" s="131"/>
      <c r="D37" s="127"/>
      <c r="E37" s="131"/>
      <c r="F37" s="127"/>
      <c r="G37" s="127"/>
      <c r="H37" s="127"/>
      <c r="I37" s="127"/>
      <c r="J37" s="127"/>
      <c r="K37" s="127"/>
    </row>
    <row r="38" spans="1:11">
      <c r="A38" s="15" t="s">
        <v>34</v>
      </c>
      <c r="B38" s="125">
        <f>SUM(C38:K38)</f>
        <v>2494924</v>
      </c>
      <c r="C38" s="125">
        <f>SUM(C16,C18,C20,C22,C24,C26,C28,C30,C32,C34,C36)</f>
        <v>724580</v>
      </c>
      <c r="D38" s="125">
        <f t="shared" ref="D38:K38" si="0">SUM(D16,D18,D20,D22,D24,D26,D28,D30,D32,D34,D36)</f>
        <v>191945</v>
      </c>
      <c r="E38" s="125">
        <f t="shared" si="0"/>
        <v>936914</v>
      </c>
      <c r="F38" s="125">
        <f t="shared" si="0"/>
        <v>61636</v>
      </c>
      <c r="G38" s="125">
        <f t="shared" si="0"/>
        <v>258406</v>
      </c>
      <c r="H38" s="125">
        <f t="shared" si="0"/>
        <v>65428</v>
      </c>
      <c r="I38" s="125">
        <f t="shared" si="0"/>
        <v>228466</v>
      </c>
      <c r="J38" s="125">
        <f t="shared" si="0"/>
        <v>27549</v>
      </c>
      <c r="K38" s="125">
        <f t="shared" si="0"/>
        <v>0</v>
      </c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 t="s">
        <v>203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 t="s">
        <v>204</v>
      </c>
      <c r="B43" s="190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5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.7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.7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.7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.7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.7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.7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5.7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.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.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.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.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.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.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.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11">
    <mergeCell ref="K10:K13"/>
    <mergeCell ref="D11:D13"/>
    <mergeCell ref="C10:G10"/>
    <mergeCell ref="H10:J10"/>
    <mergeCell ref="F11:F13"/>
    <mergeCell ref="E11:E13"/>
    <mergeCell ref="C11:C13"/>
    <mergeCell ref="G11:G13"/>
    <mergeCell ref="H11:H13"/>
    <mergeCell ref="J11:J13"/>
    <mergeCell ref="I11:I13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92" firstPageNumber="9" orientation="landscape" horizontalDpi="300" verticalDpi="300" r:id="rId1"/>
  <headerFooter alignWithMargins="0"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256"/>
  <sheetViews>
    <sheetView view="pageBreakPreview" topLeftCell="A7" zoomScaleNormal="100" workbookViewId="0">
      <pane ySplit="1260" topLeftCell="A70" activePane="bottomLeft"/>
      <selection activeCell="A12" sqref="A12"/>
      <selection pane="bottomLeft" activeCell="D17" sqref="D17"/>
    </sheetView>
  </sheetViews>
  <sheetFormatPr defaultRowHeight="12.75"/>
  <cols>
    <col min="1" max="1" width="42.42578125" customWidth="1"/>
    <col min="2" max="2" width="8.42578125" customWidth="1"/>
    <col min="3" max="3" width="9.7109375" customWidth="1"/>
    <col min="4" max="4" width="9.85546875" bestFit="1" customWidth="1"/>
    <col min="5" max="5" width="10.85546875" customWidth="1"/>
    <col min="6" max="7" width="9.7109375" customWidth="1"/>
    <col min="8" max="8" width="10.42578125" customWidth="1"/>
    <col min="9" max="9" width="10.5703125" customWidth="1"/>
    <col min="10" max="10" width="9.7109375" customWidth="1"/>
    <col min="11" max="11" width="11.140625" customWidth="1"/>
    <col min="12" max="12" width="10.28515625" customWidth="1"/>
    <col min="14" max="14" width="9.85546875" bestFit="1" customWidth="1"/>
  </cols>
  <sheetData>
    <row r="1" spans="1:12" ht="15.75">
      <c r="A1" s="4" t="s">
        <v>563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2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2" ht="15.75">
      <c r="A3" s="562" t="s">
        <v>149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</row>
    <row r="4" spans="1:12" ht="15.75">
      <c r="A4" s="562" t="s">
        <v>408</v>
      </c>
      <c r="B4" s="563"/>
      <c r="C4" s="563"/>
      <c r="D4" s="563"/>
      <c r="E4" s="563"/>
      <c r="F4" s="563"/>
      <c r="G4" s="563"/>
      <c r="H4" s="563"/>
      <c r="I4" s="563"/>
      <c r="J4" s="563"/>
      <c r="K4" s="563"/>
      <c r="L4" s="563"/>
    </row>
    <row r="5" spans="1:12" ht="15.75">
      <c r="A5" s="562" t="s">
        <v>20</v>
      </c>
      <c r="B5" s="563"/>
      <c r="C5" s="563"/>
      <c r="D5" s="563"/>
      <c r="E5" s="563"/>
      <c r="F5" s="563"/>
      <c r="G5" s="563"/>
      <c r="H5" s="563"/>
      <c r="I5" s="563"/>
      <c r="J5" s="563"/>
      <c r="K5" s="563"/>
      <c r="L5" s="563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2">
      <c r="A7" s="7" t="s">
        <v>39</v>
      </c>
      <c r="B7" s="7"/>
      <c r="C7" s="16" t="s">
        <v>30</v>
      </c>
      <c r="D7" s="537" t="s">
        <v>40</v>
      </c>
      <c r="E7" s="553"/>
      <c r="F7" s="553"/>
      <c r="G7" s="553"/>
      <c r="H7" s="553"/>
      <c r="I7" s="537" t="s">
        <v>41</v>
      </c>
      <c r="J7" s="554"/>
      <c r="K7" s="555"/>
      <c r="L7" s="534" t="s">
        <v>269</v>
      </c>
    </row>
    <row r="8" spans="1:12" ht="12.75" customHeight="1">
      <c r="A8" s="19" t="s">
        <v>42</v>
      </c>
      <c r="B8" s="19"/>
      <c r="C8" s="20" t="s">
        <v>49</v>
      </c>
      <c r="D8" s="534" t="s">
        <v>91</v>
      </c>
      <c r="E8" s="534" t="s">
        <v>92</v>
      </c>
      <c r="F8" s="534" t="s">
        <v>116</v>
      </c>
      <c r="G8" s="556" t="s">
        <v>290</v>
      </c>
      <c r="H8" s="556" t="s">
        <v>264</v>
      </c>
      <c r="I8" s="534" t="s">
        <v>44</v>
      </c>
      <c r="J8" s="534" t="s">
        <v>43</v>
      </c>
      <c r="K8" s="559" t="s">
        <v>309</v>
      </c>
      <c r="L8" s="535"/>
    </row>
    <row r="9" spans="1:12">
      <c r="A9" s="19"/>
      <c r="B9" s="19"/>
      <c r="C9" s="20" t="s">
        <v>33</v>
      </c>
      <c r="D9" s="535"/>
      <c r="E9" s="535"/>
      <c r="F9" s="535"/>
      <c r="G9" s="557"/>
      <c r="H9" s="557"/>
      <c r="I9" s="535"/>
      <c r="J9" s="535"/>
      <c r="K9" s="560"/>
      <c r="L9" s="535"/>
    </row>
    <row r="10" spans="1:12" ht="23.25" customHeight="1">
      <c r="A10" s="8"/>
      <c r="B10" s="8"/>
      <c r="C10" s="21"/>
      <c r="D10" s="536"/>
      <c r="E10" s="536"/>
      <c r="F10" s="536"/>
      <c r="G10" s="558"/>
      <c r="H10" s="558"/>
      <c r="I10" s="536"/>
      <c r="J10" s="536"/>
      <c r="K10" s="561"/>
      <c r="L10" s="536"/>
    </row>
    <row r="11" spans="1:12">
      <c r="A11" s="7" t="s">
        <v>8</v>
      </c>
      <c r="B11" s="16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9" t="s">
        <v>14</v>
      </c>
      <c r="I11" s="17" t="s">
        <v>15</v>
      </c>
      <c r="J11" s="9" t="s">
        <v>16</v>
      </c>
      <c r="K11" s="18" t="s">
        <v>17</v>
      </c>
      <c r="L11" s="9" t="s">
        <v>18</v>
      </c>
    </row>
    <row r="12" spans="1:12">
      <c r="A12" s="13" t="s">
        <v>297</v>
      </c>
      <c r="B12" s="13"/>
      <c r="C12" s="13"/>
      <c r="D12" s="129"/>
      <c r="E12" s="127"/>
      <c r="F12" s="128"/>
      <c r="G12" s="127"/>
      <c r="H12" s="128"/>
      <c r="I12" s="127"/>
      <c r="J12" s="130"/>
      <c r="K12" s="127"/>
      <c r="L12" s="131"/>
    </row>
    <row r="13" spans="1:12">
      <c r="A13" s="15" t="s">
        <v>47</v>
      </c>
      <c r="B13" s="406" t="s">
        <v>238</v>
      </c>
      <c r="C13" s="125">
        <f>SUM(D13:L13)</f>
        <v>32854</v>
      </c>
      <c r="D13" s="122">
        <v>26009</v>
      </c>
      <c r="E13" s="98">
        <v>6845</v>
      </c>
      <c r="F13" s="128">
        <v>0</v>
      </c>
      <c r="G13" s="98"/>
      <c r="H13" s="128"/>
      <c r="I13" s="98">
        <v>0</v>
      </c>
      <c r="J13" s="132"/>
      <c r="K13" s="125"/>
      <c r="L13" s="133">
        <v>0</v>
      </c>
    </row>
    <row r="14" spans="1:12">
      <c r="A14" s="13" t="s">
        <v>298</v>
      </c>
      <c r="B14" s="19"/>
      <c r="C14" s="13"/>
      <c r="D14" s="129"/>
      <c r="E14" s="127"/>
      <c r="F14" s="131"/>
      <c r="G14" s="127"/>
      <c r="H14" s="131"/>
      <c r="I14" s="127"/>
      <c r="J14" s="130"/>
      <c r="K14" s="127"/>
      <c r="L14" s="131"/>
    </row>
    <row r="15" spans="1:12">
      <c r="A15" s="15" t="s">
        <v>47</v>
      </c>
      <c r="B15" s="406" t="s">
        <v>236</v>
      </c>
      <c r="C15" s="125">
        <f>SUM(D15:L15)</f>
        <v>1864</v>
      </c>
      <c r="D15" s="122"/>
      <c r="E15" s="125">
        <v>0</v>
      </c>
      <c r="F15" s="133">
        <v>1864</v>
      </c>
      <c r="G15" s="125"/>
      <c r="H15" s="133">
        <v>0</v>
      </c>
      <c r="I15" s="125">
        <v>0</v>
      </c>
      <c r="J15" s="132">
        <v>0</v>
      </c>
      <c r="K15" s="125">
        <v>0</v>
      </c>
      <c r="L15" s="133"/>
    </row>
    <row r="16" spans="1:12">
      <c r="A16" s="24" t="s">
        <v>299</v>
      </c>
      <c r="B16" s="19"/>
      <c r="C16" s="24"/>
      <c r="D16" s="129"/>
      <c r="E16" s="127"/>
      <c r="F16" s="131"/>
      <c r="G16" s="127"/>
      <c r="H16" s="131"/>
      <c r="I16" s="127"/>
      <c r="J16" s="130"/>
      <c r="K16" s="127"/>
      <c r="L16" s="131"/>
    </row>
    <row r="17" spans="1:12">
      <c r="A17" s="11" t="s">
        <v>47</v>
      </c>
      <c r="B17" s="407" t="s">
        <v>236</v>
      </c>
      <c r="C17" s="125">
        <f>SUM(D17:L17)</f>
        <v>148656</v>
      </c>
      <c r="D17" s="122"/>
      <c r="E17" s="125">
        <v>0</v>
      </c>
      <c r="F17" s="133">
        <v>79346</v>
      </c>
      <c r="G17" s="125">
        <v>0</v>
      </c>
      <c r="H17" s="133">
        <v>0</v>
      </c>
      <c r="I17" s="125">
        <v>5495</v>
      </c>
      <c r="J17" s="132">
        <v>63600</v>
      </c>
      <c r="K17" s="125">
        <v>215</v>
      </c>
      <c r="L17" s="133">
        <v>0</v>
      </c>
    </row>
    <row r="18" spans="1:12">
      <c r="A18" s="13" t="s">
        <v>300</v>
      </c>
      <c r="B18" s="7"/>
      <c r="C18" s="13"/>
      <c r="D18" s="129"/>
      <c r="E18" s="98"/>
      <c r="F18" s="128"/>
      <c r="G18" s="98"/>
      <c r="H18" s="134"/>
      <c r="I18" s="98"/>
      <c r="J18" s="130"/>
      <c r="K18" s="127"/>
      <c r="L18" s="131"/>
    </row>
    <row r="19" spans="1:12">
      <c r="A19" s="15" t="s">
        <v>47</v>
      </c>
      <c r="B19" s="406" t="s">
        <v>236</v>
      </c>
      <c r="C19" s="125">
        <f>SUM(D19:L19)</f>
        <v>16788</v>
      </c>
      <c r="D19" s="122"/>
      <c r="E19" s="98">
        <v>0</v>
      </c>
      <c r="F19" s="128">
        <v>0</v>
      </c>
      <c r="G19" s="98"/>
      <c r="H19" s="128">
        <v>16788</v>
      </c>
      <c r="I19" s="98">
        <v>0</v>
      </c>
      <c r="J19" s="132">
        <v>0</v>
      </c>
      <c r="K19" s="125">
        <v>0</v>
      </c>
      <c r="L19" s="133">
        <v>0</v>
      </c>
    </row>
    <row r="20" spans="1:12">
      <c r="A20" s="13" t="s">
        <v>301</v>
      </c>
      <c r="B20" s="7"/>
      <c r="C20" s="13"/>
      <c r="D20" s="129"/>
      <c r="E20" s="127"/>
      <c r="F20" s="131"/>
      <c r="G20" s="127"/>
      <c r="H20" s="131"/>
      <c r="I20" s="127"/>
      <c r="J20" s="130"/>
      <c r="K20" s="127"/>
      <c r="L20" s="131"/>
    </row>
    <row r="21" spans="1:12">
      <c r="A21" s="15" t="s">
        <v>232</v>
      </c>
      <c r="B21" s="406" t="s">
        <v>236</v>
      </c>
      <c r="C21" s="125">
        <f>SUM(D21:L21)</f>
        <v>0</v>
      </c>
      <c r="D21" s="122"/>
      <c r="E21" s="125">
        <v>0</v>
      </c>
      <c r="F21" s="133">
        <v>0</v>
      </c>
      <c r="G21" s="125"/>
      <c r="H21" s="133">
        <v>0</v>
      </c>
      <c r="I21" s="125">
        <v>0</v>
      </c>
      <c r="J21" s="132"/>
      <c r="K21" s="125">
        <v>0</v>
      </c>
      <c r="L21" s="133">
        <v>0</v>
      </c>
    </row>
    <row r="22" spans="1:12">
      <c r="A22" s="13" t="s">
        <v>302</v>
      </c>
      <c r="B22" s="7"/>
      <c r="C22" s="13"/>
      <c r="D22" s="129"/>
      <c r="E22" s="127"/>
      <c r="F22" s="131"/>
      <c r="G22" s="127"/>
      <c r="H22" s="131"/>
      <c r="I22" s="127"/>
      <c r="J22" s="130"/>
      <c r="K22" s="127"/>
      <c r="L22" s="131"/>
    </row>
    <row r="23" spans="1:12">
      <c r="A23" s="15" t="s">
        <v>232</v>
      </c>
      <c r="B23" s="406" t="s">
        <v>236</v>
      </c>
      <c r="C23" s="125">
        <f>SUM(D23:L23)</f>
        <v>0</v>
      </c>
      <c r="D23" s="122"/>
      <c r="E23" s="125">
        <v>0</v>
      </c>
      <c r="F23" s="133">
        <v>0</v>
      </c>
      <c r="G23" s="125"/>
      <c r="H23" s="133">
        <v>0</v>
      </c>
      <c r="I23" s="125">
        <v>0</v>
      </c>
      <c r="J23" s="132"/>
      <c r="K23" s="125">
        <v>0</v>
      </c>
      <c r="L23" s="133">
        <v>0</v>
      </c>
    </row>
    <row r="24" spans="1:12">
      <c r="A24" s="13" t="s">
        <v>303</v>
      </c>
      <c r="B24" s="7"/>
      <c r="C24" s="13"/>
      <c r="D24" s="129"/>
      <c r="E24" s="127"/>
      <c r="F24" s="131"/>
      <c r="G24" s="127"/>
      <c r="H24" s="131"/>
      <c r="I24" s="127"/>
      <c r="J24" s="130"/>
      <c r="K24" s="127"/>
      <c r="L24" s="131"/>
    </row>
    <row r="25" spans="1:12">
      <c r="A25" s="15" t="s">
        <v>202</v>
      </c>
      <c r="B25" s="406" t="s">
        <v>236</v>
      </c>
      <c r="C25" s="125">
        <f>SUM(D25:L25)</f>
        <v>61396</v>
      </c>
      <c r="D25" s="122">
        <v>52206</v>
      </c>
      <c r="E25" s="125">
        <v>7190</v>
      </c>
      <c r="F25" s="133">
        <v>2000</v>
      </c>
      <c r="G25" s="125"/>
      <c r="H25" s="133">
        <v>0</v>
      </c>
      <c r="I25" s="125">
        <v>0</v>
      </c>
      <c r="J25" s="132"/>
      <c r="K25" s="125">
        <v>0</v>
      </c>
      <c r="L25" s="133"/>
    </row>
    <row r="26" spans="1:12" s="193" customFormat="1">
      <c r="A26" s="13" t="s">
        <v>304</v>
      </c>
      <c r="B26" s="7"/>
      <c r="C26" s="13"/>
      <c r="D26" s="129"/>
      <c r="E26" s="127"/>
      <c r="F26" s="131"/>
      <c r="G26" s="127"/>
      <c r="H26" s="131"/>
      <c r="I26" s="127"/>
      <c r="J26" s="130"/>
      <c r="K26" s="127"/>
      <c r="L26" s="131"/>
    </row>
    <row r="27" spans="1:12" s="193" customFormat="1">
      <c r="A27" s="15" t="s">
        <v>47</v>
      </c>
      <c r="B27" s="406" t="s">
        <v>236</v>
      </c>
      <c r="C27" s="125">
        <f>SUM(D27:L27)</f>
        <v>3816</v>
      </c>
      <c r="D27" s="122"/>
      <c r="E27" s="125">
        <v>0</v>
      </c>
      <c r="F27" s="133">
        <v>3816</v>
      </c>
      <c r="G27" s="125"/>
      <c r="H27" s="133">
        <v>0</v>
      </c>
      <c r="I27" s="125">
        <v>0</v>
      </c>
      <c r="J27" s="132"/>
      <c r="K27" s="125"/>
      <c r="L27" s="133">
        <v>0</v>
      </c>
    </row>
    <row r="28" spans="1:12" s="193" customFormat="1">
      <c r="A28" s="13" t="s">
        <v>305</v>
      </c>
      <c r="B28" s="7"/>
      <c r="C28" s="13"/>
      <c r="D28" s="129"/>
      <c r="E28" s="127"/>
      <c r="F28" s="131"/>
      <c r="G28" s="127"/>
      <c r="H28" s="131"/>
      <c r="I28" s="127"/>
      <c r="J28" s="130"/>
      <c r="K28" s="127"/>
      <c r="L28" s="131"/>
    </row>
    <row r="29" spans="1:12" s="193" customFormat="1">
      <c r="A29" s="15" t="s">
        <v>47</v>
      </c>
      <c r="B29" s="406" t="s">
        <v>236</v>
      </c>
      <c r="C29" s="125">
        <f>SUM(D29:L29)</f>
        <v>143466</v>
      </c>
      <c r="D29" s="122"/>
      <c r="E29" s="125">
        <v>0</v>
      </c>
      <c r="F29" s="133">
        <v>0</v>
      </c>
      <c r="G29" s="125"/>
      <c r="H29" s="133">
        <v>0</v>
      </c>
      <c r="I29" s="125">
        <v>0</v>
      </c>
      <c r="J29" s="132">
        <v>143466</v>
      </c>
      <c r="K29" s="125">
        <v>0</v>
      </c>
      <c r="L29" s="133">
        <v>0</v>
      </c>
    </row>
    <row r="30" spans="1:12">
      <c r="A30" s="13" t="s">
        <v>306</v>
      </c>
      <c r="B30" s="7"/>
      <c r="C30" s="24"/>
      <c r="D30" s="128"/>
      <c r="E30" s="98"/>
      <c r="F30" s="128"/>
      <c r="G30" s="98"/>
      <c r="H30" s="128"/>
      <c r="I30" s="98"/>
      <c r="J30" s="145"/>
      <c r="K30" s="98"/>
      <c r="L30" s="135"/>
    </row>
    <row r="31" spans="1:12">
      <c r="A31" s="15" t="s">
        <v>47</v>
      </c>
      <c r="B31" s="406" t="s">
        <v>236</v>
      </c>
      <c r="C31" s="125">
        <f>SUM(D31:L31)</f>
        <v>33429</v>
      </c>
      <c r="D31" s="122"/>
      <c r="E31" s="98">
        <v>0</v>
      </c>
      <c r="F31" s="128">
        <v>33429</v>
      </c>
      <c r="G31" s="98"/>
      <c r="H31" s="128">
        <v>0</v>
      </c>
      <c r="I31" s="98">
        <v>0</v>
      </c>
      <c r="J31" s="132">
        <v>0</v>
      </c>
      <c r="K31" s="125"/>
      <c r="L31" s="133">
        <v>0</v>
      </c>
    </row>
    <row r="32" spans="1:12">
      <c r="A32" s="57" t="s">
        <v>307</v>
      </c>
      <c r="B32" s="50"/>
      <c r="C32" s="57"/>
      <c r="D32" s="131"/>
      <c r="E32" s="127"/>
      <c r="F32" s="131"/>
      <c r="G32" s="127"/>
      <c r="H32" s="131"/>
      <c r="I32" s="127"/>
      <c r="J32" s="130"/>
      <c r="K32" s="127"/>
      <c r="L32" s="131"/>
    </row>
    <row r="33" spans="1:12">
      <c r="A33" s="15" t="s">
        <v>35</v>
      </c>
      <c r="B33" s="406" t="s">
        <v>236</v>
      </c>
      <c r="C33" s="125">
        <f>SUM(D33:L33)</f>
        <v>14036</v>
      </c>
      <c r="D33" s="122"/>
      <c r="E33" s="125">
        <v>0</v>
      </c>
      <c r="F33" s="133">
        <v>14036</v>
      </c>
      <c r="G33" s="232"/>
      <c r="H33" s="133">
        <v>0</v>
      </c>
      <c r="I33" s="125">
        <v>0</v>
      </c>
      <c r="J33" s="132">
        <v>0</v>
      </c>
      <c r="K33" s="125"/>
      <c r="L33" s="133">
        <v>0</v>
      </c>
    </row>
    <row r="34" spans="1:12">
      <c r="A34" s="434" t="s">
        <v>451</v>
      </c>
      <c r="B34" s="50"/>
      <c r="C34" s="57"/>
      <c r="D34" s="131"/>
      <c r="E34" s="127"/>
      <c r="F34" s="131"/>
      <c r="G34" s="127"/>
      <c r="H34" s="131"/>
      <c r="I34" s="127"/>
      <c r="J34" s="130"/>
      <c r="K34" s="127"/>
      <c r="L34" s="131"/>
    </row>
    <row r="35" spans="1:12">
      <c r="A35" s="15" t="s">
        <v>35</v>
      </c>
      <c r="B35" s="406" t="s">
        <v>236</v>
      </c>
      <c r="C35" s="125">
        <f>SUM(D35:L35)</f>
        <v>6858</v>
      </c>
      <c r="D35" s="122"/>
      <c r="E35" s="125">
        <v>0</v>
      </c>
      <c r="F35" s="133">
        <v>6858</v>
      </c>
      <c r="G35" s="232"/>
      <c r="H35" s="133">
        <v>0</v>
      </c>
      <c r="I35" s="125">
        <v>0</v>
      </c>
      <c r="J35" s="132">
        <v>0</v>
      </c>
      <c r="K35" s="125"/>
      <c r="L35" s="133">
        <v>0</v>
      </c>
    </row>
    <row r="36" spans="1:12">
      <c r="A36" s="57" t="s">
        <v>452</v>
      </c>
      <c r="B36" s="50"/>
      <c r="C36" s="57"/>
      <c r="D36" s="131"/>
      <c r="E36" s="127"/>
      <c r="F36" s="131"/>
      <c r="G36" s="127"/>
      <c r="H36" s="131"/>
      <c r="I36" s="127"/>
      <c r="J36" s="130"/>
      <c r="K36" s="127"/>
      <c r="L36" s="131"/>
    </row>
    <row r="37" spans="1:12">
      <c r="A37" s="15" t="s">
        <v>35</v>
      </c>
      <c r="B37" s="406" t="s">
        <v>236</v>
      </c>
      <c r="C37" s="125">
        <f>SUM(D37:L37)</f>
        <v>40</v>
      </c>
      <c r="D37" s="122"/>
      <c r="E37" s="125">
        <v>0</v>
      </c>
      <c r="F37" s="133">
        <v>40</v>
      </c>
      <c r="G37" s="125"/>
      <c r="H37" s="133"/>
      <c r="I37" s="125">
        <v>0</v>
      </c>
      <c r="J37" s="132"/>
      <c r="K37" s="125">
        <v>0</v>
      </c>
      <c r="L37" s="133"/>
    </row>
    <row r="38" spans="1:12">
      <c r="A38" s="57" t="s">
        <v>453</v>
      </c>
      <c r="B38" s="50"/>
      <c r="C38" s="57"/>
      <c r="D38" s="131"/>
      <c r="E38" s="127"/>
      <c r="F38" s="131"/>
      <c r="G38" s="127"/>
      <c r="H38" s="131"/>
      <c r="I38" s="127"/>
      <c r="J38" s="130"/>
      <c r="K38" s="127"/>
      <c r="L38" s="131"/>
    </row>
    <row r="39" spans="1:12">
      <c r="A39" s="15" t="s">
        <v>35</v>
      </c>
      <c r="B39" s="406" t="s">
        <v>236</v>
      </c>
      <c r="C39" s="125">
        <f>SUM(D39:L39)</f>
        <v>44483</v>
      </c>
      <c r="D39" s="122"/>
      <c r="E39" s="125">
        <v>0</v>
      </c>
      <c r="F39" s="133">
        <v>34483</v>
      </c>
      <c r="G39" s="125">
        <v>0</v>
      </c>
      <c r="H39" s="133">
        <v>0</v>
      </c>
      <c r="I39" s="125">
        <v>10000</v>
      </c>
      <c r="J39" s="132">
        <v>0</v>
      </c>
      <c r="K39" s="125">
        <v>0</v>
      </c>
      <c r="L39" s="133">
        <v>0</v>
      </c>
    </row>
    <row r="40" spans="1:12">
      <c r="A40" s="60" t="s">
        <v>454</v>
      </c>
      <c r="B40" s="51"/>
      <c r="C40" s="60"/>
      <c r="D40" s="135"/>
      <c r="E40" s="98"/>
      <c r="F40" s="135"/>
      <c r="G40" s="98"/>
      <c r="H40" s="135"/>
      <c r="I40" s="98"/>
      <c r="J40" s="145"/>
      <c r="K40" s="98"/>
      <c r="L40" s="135"/>
    </row>
    <row r="41" spans="1:12">
      <c r="A41" s="15" t="s">
        <v>35</v>
      </c>
      <c r="B41" s="406" t="s">
        <v>236</v>
      </c>
      <c r="C41" s="125">
        <f>SUM(D41:L41)</f>
        <v>63964</v>
      </c>
      <c r="D41" s="122"/>
      <c r="E41" s="98">
        <v>0</v>
      </c>
      <c r="F41" s="135">
        <v>63964</v>
      </c>
      <c r="G41" s="98">
        <v>0</v>
      </c>
      <c r="H41" s="135">
        <v>0</v>
      </c>
      <c r="I41" s="98"/>
      <c r="J41" s="145">
        <v>0</v>
      </c>
      <c r="K41" s="98">
        <v>0</v>
      </c>
      <c r="L41" s="135">
        <v>0</v>
      </c>
    </row>
    <row r="42" spans="1:12">
      <c r="A42" s="57" t="s">
        <v>455</v>
      </c>
      <c r="B42" s="50"/>
      <c r="C42" s="57"/>
      <c r="D42" s="131"/>
      <c r="E42" s="127"/>
      <c r="F42" s="131"/>
      <c r="G42" s="127"/>
      <c r="H42" s="131"/>
      <c r="I42" s="127"/>
      <c r="J42" s="130"/>
      <c r="K42" s="127"/>
      <c r="L42" s="131"/>
    </row>
    <row r="43" spans="1:12">
      <c r="A43" s="15" t="s">
        <v>35</v>
      </c>
      <c r="B43" s="406" t="s">
        <v>236</v>
      </c>
      <c r="C43" s="125">
        <f>SUM(D43:L43)</f>
        <v>184947</v>
      </c>
      <c r="D43" s="122">
        <v>5793</v>
      </c>
      <c r="E43" s="125">
        <v>2965</v>
      </c>
      <c r="F43" s="133">
        <v>51412</v>
      </c>
      <c r="G43" s="125"/>
      <c r="H43" s="133">
        <v>97443</v>
      </c>
      <c r="I43" s="125">
        <v>0</v>
      </c>
      <c r="J43" s="132"/>
      <c r="K43" s="125">
        <v>27334</v>
      </c>
      <c r="L43" s="133">
        <v>0</v>
      </c>
    </row>
    <row r="44" spans="1:12">
      <c r="A44" s="13" t="s">
        <v>456</v>
      </c>
      <c r="B44" s="19"/>
      <c r="C44" s="13"/>
      <c r="D44" s="131"/>
      <c r="E44" s="127"/>
      <c r="F44" s="131"/>
      <c r="G44" s="127"/>
      <c r="H44" s="131"/>
      <c r="I44" s="127"/>
      <c r="J44" s="130"/>
      <c r="K44" s="127"/>
      <c r="L44" s="129"/>
    </row>
    <row r="45" spans="1:12">
      <c r="A45" s="15" t="s">
        <v>35</v>
      </c>
      <c r="B45" s="406" t="s">
        <v>236</v>
      </c>
      <c r="C45" s="125">
        <f>SUM(D45:L45)</f>
        <v>8620</v>
      </c>
      <c r="D45" s="135"/>
      <c r="E45" s="98"/>
      <c r="F45" s="135">
        <v>8620</v>
      </c>
      <c r="G45" s="98"/>
      <c r="H45" s="135"/>
      <c r="I45" s="98"/>
      <c r="J45" s="145">
        <v>0</v>
      </c>
      <c r="K45" s="98"/>
      <c r="L45" s="123"/>
    </row>
    <row r="46" spans="1:12">
      <c r="A46" s="30" t="s">
        <v>457</v>
      </c>
      <c r="B46" s="7"/>
      <c r="C46" s="33"/>
      <c r="D46" s="127"/>
      <c r="E46" s="131"/>
      <c r="F46" s="127"/>
      <c r="G46" s="131"/>
      <c r="H46" s="127"/>
      <c r="I46" s="131"/>
      <c r="J46" s="127"/>
      <c r="K46" s="131"/>
      <c r="L46" s="127"/>
    </row>
    <row r="47" spans="1:12">
      <c r="A47" s="31" t="s">
        <v>35</v>
      </c>
      <c r="B47" s="406" t="s">
        <v>236</v>
      </c>
      <c r="C47" s="132">
        <f>SUM(D47:L47)</f>
        <v>28361</v>
      </c>
      <c r="D47" s="125"/>
      <c r="E47" s="133"/>
      <c r="F47" s="125">
        <v>7761</v>
      </c>
      <c r="G47" s="133"/>
      <c r="H47" s="125"/>
      <c r="I47" s="133">
        <v>20600</v>
      </c>
      <c r="J47" s="125">
        <v>0</v>
      </c>
      <c r="K47" s="133"/>
      <c r="L47" s="125"/>
    </row>
    <row r="48" spans="1:12">
      <c r="A48" s="13" t="s">
        <v>458</v>
      </c>
      <c r="B48" s="19"/>
      <c r="C48" s="24"/>
      <c r="D48" s="123"/>
      <c r="E48" s="98"/>
      <c r="F48" s="135"/>
      <c r="G48" s="98"/>
      <c r="H48" s="135"/>
      <c r="I48" s="98"/>
      <c r="J48" s="135"/>
      <c r="K48" s="98"/>
      <c r="L48" s="123"/>
    </row>
    <row r="49" spans="1:12">
      <c r="A49" s="15" t="s">
        <v>35</v>
      </c>
      <c r="B49" s="406" t="s">
        <v>236</v>
      </c>
      <c r="C49" s="125">
        <f>SUM(D49:L49)</f>
        <v>3265</v>
      </c>
      <c r="D49" s="122"/>
      <c r="E49" s="125">
        <v>0</v>
      </c>
      <c r="F49" s="133">
        <v>3265</v>
      </c>
      <c r="G49" s="125"/>
      <c r="H49" s="133"/>
      <c r="I49" s="125"/>
      <c r="J49" s="135"/>
      <c r="K49" s="98">
        <v>0</v>
      </c>
      <c r="L49" s="123">
        <v>0</v>
      </c>
    </row>
    <row r="50" spans="1:12">
      <c r="A50" s="13" t="s">
        <v>459</v>
      </c>
      <c r="B50" s="7"/>
      <c r="C50" s="13"/>
      <c r="D50" s="131"/>
      <c r="E50" s="127"/>
      <c r="F50" s="131"/>
      <c r="G50" s="127"/>
      <c r="H50" s="131"/>
      <c r="I50" s="127"/>
      <c r="J50" s="130"/>
      <c r="K50" s="127"/>
      <c r="L50" s="129"/>
    </row>
    <row r="51" spans="1:12">
      <c r="A51" s="15" t="s">
        <v>35</v>
      </c>
      <c r="B51" s="406" t="s">
        <v>237</v>
      </c>
      <c r="C51" s="125">
        <f>SUM(D51:L51)</f>
        <v>0</v>
      </c>
      <c r="D51" s="122"/>
      <c r="E51" s="125">
        <v>0</v>
      </c>
      <c r="F51" s="133">
        <v>0</v>
      </c>
      <c r="G51" s="125">
        <v>0</v>
      </c>
      <c r="H51" s="133">
        <v>0</v>
      </c>
      <c r="I51" s="125">
        <v>0</v>
      </c>
      <c r="J51" s="132">
        <v>0</v>
      </c>
      <c r="K51" s="125">
        <v>0</v>
      </c>
      <c r="L51" s="122">
        <v>0</v>
      </c>
    </row>
    <row r="52" spans="1:12">
      <c r="A52" s="57" t="s">
        <v>460</v>
      </c>
      <c r="B52" s="51"/>
      <c r="C52" s="24"/>
      <c r="D52" s="123"/>
      <c r="E52" s="98"/>
      <c r="F52" s="128"/>
      <c r="G52" s="98"/>
      <c r="H52" s="128"/>
      <c r="I52" s="98"/>
      <c r="J52" s="145"/>
      <c r="K52" s="98"/>
      <c r="L52" s="123">
        <v>0</v>
      </c>
    </row>
    <row r="53" spans="1:12">
      <c r="A53" s="15" t="s">
        <v>35</v>
      </c>
      <c r="B53" s="406" t="s">
        <v>236</v>
      </c>
      <c r="C53" s="125">
        <f>SUM(D53:L53)</f>
        <v>37494</v>
      </c>
      <c r="D53" s="122">
        <v>6357</v>
      </c>
      <c r="E53" s="122">
        <v>1716</v>
      </c>
      <c r="F53" s="122">
        <v>25061</v>
      </c>
      <c r="G53" s="122"/>
      <c r="H53" s="133">
        <v>0</v>
      </c>
      <c r="I53" s="125">
        <v>4360</v>
      </c>
      <c r="J53" s="122">
        <v>0</v>
      </c>
      <c r="K53" s="122">
        <v>0</v>
      </c>
      <c r="L53" s="122">
        <v>0</v>
      </c>
    </row>
    <row r="54" spans="1:12">
      <c r="A54" s="60" t="s">
        <v>461</v>
      </c>
      <c r="B54" s="51"/>
      <c r="C54" s="57"/>
      <c r="D54" s="131"/>
      <c r="E54" s="127"/>
      <c r="F54" s="131"/>
      <c r="G54" s="127"/>
      <c r="H54" s="131"/>
      <c r="I54" s="127"/>
      <c r="J54" s="131"/>
      <c r="K54" s="127"/>
      <c r="L54" s="129"/>
    </row>
    <row r="55" spans="1:12">
      <c r="A55" s="11" t="s">
        <v>35</v>
      </c>
      <c r="B55" s="407" t="s">
        <v>237</v>
      </c>
      <c r="C55" s="125">
        <f>SUM(D55:L55)</f>
        <v>13000</v>
      </c>
      <c r="D55" s="122"/>
      <c r="E55" s="125">
        <v>0</v>
      </c>
      <c r="F55" s="133">
        <v>0</v>
      </c>
      <c r="G55" s="125"/>
      <c r="H55" s="133">
        <v>13000</v>
      </c>
      <c r="I55" s="125">
        <v>0</v>
      </c>
      <c r="J55" s="133">
        <v>0</v>
      </c>
      <c r="K55" s="125">
        <v>0</v>
      </c>
      <c r="L55" s="122">
        <v>0</v>
      </c>
    </row>
    <row r="56" spans="1:12">
      <c r="A56" s="57" t="s">
        <v>462</v>
      </c>
      <c r="B56" s="344"/>
      <c r="C56" s="57"/>
      <c r="D56" s="129"/>
      <c r="E56" s="127"/>
      <c r="F56" s="131"/>
      <c r="G56" s="127"/>
      <c r="H56" s="131"/>
      <c r="I56" s="127"/>
      <c r="J56" s="130"/>
      <c r="K56" s="127"/>
      <c r="L56" s="129"/>
    </row>
    <row r="57" spans="1:12">
      <c r="A57" s="15" t="s">
        <v>47</v>
      </c>
      <c r="B57" s="408" t="s">
        <v>236</v>
      </c>
      <c r="C57" s="125">
        <f>SUM(D57:L57)</f>
        <v>26020</v>
      </c>
      <c r="D57" s="122"/>
      <c r="E57" s="125">
        <v>0</v>
      </c>
      <c r="F57" s="133">
        <v>4620</v>
      </c>
      <c r="G57" s="125"/>
      <c r="H57" s="133">
        <v>0</v>
      </c>
      <c r="I57" s="125">
        <v>0</v>
      </c>
      <c r="J57" s="132">
        <v>21400</v>
      </c>
      <c r="K57" s="125">
        <v>0</v>
      </c>
      <c r="L57" s="122">
        <v>0</v>
      </c>
    </row>
    <row r="58" spans="1:12">
      <c r="A58" s="57" t="s">
        <v>463</v>
      </c>
      <c r="B58" s="344"/>
      <c r="C58" s="57"/>
      <c r="D58" s="129"/>
      <c r="E58" s="127"/>
      <c r="F58" s="131"/>
      <c r="G58" s="127"/>
      <c r="H58" s="131"/>
      <c r="I58" s="127"/>
      <c r="J58" s="130"/>
      <c r="K58" s="127"/>
      <c r="L58" s="129"/>
    </row>
    <row r="59" spans="1:12">
      <c r="A59" s="15" t="s">
        <v>47</v>
      </c>
      <c r="B59" s="408" t="s">
        <v>236</v>
      </c>
      <c r="C59" s="125">
        <f>SUM(D59:L59)</f>
        <v>6223</v>
      </c>
      <c r="D59" s="122"/>
      <c r="E59" s="125">
        <v>0</v>
      </c>
      <c r="F59" s="133">
        <v>6223</v>
      </c>
      <c r="G59" s="125"/>
      <c r="H59" s="133">
        <v>0</v>
      </c>
      <c r="I59" s="125">
        <v>0</v>
      </c>
      <c r="J59" s="132">
        <v>0</v>
      </c>
      <c r="K59" s="125">
        <v>0</v>
      </c>
      <c r="L59" s="122">
        <v>0</v>
      </c>
    </row>
    <row r="60" spans="1:12">
      <c r="A60" s="57" t="s">
        <v>464</v>
      </c>
      <c r="B60" s="344"/>
      <c r="C60" s="57"/>
      <c r="D60" s="129"/>
      <c r="E60" s="127"/>
      <c r="F60" s="131"/>
      <c r="G60" s="127"/>
      <c r="H60" s="131"/>
      <c r="I60" s="127"/>
      <c r="J60" s="130"/>
      <c r="K60" s="127"/>
      <c r="L60" s="129"/>
    </row>
    <row r="61" spans="1:12">
      <c r="A61" s="15" t="s">
        <v>47</v>
      </c>
      <c r="B61" s="408" t="s">
        <v>236</v>
      </c>
      <c r="C61" s="125">
        <f>SUM(D61:L61)</f>
        <v>500</v>
      </c>
      <c r="D61" s="122"/>
      <c r="E61" s="125">
        <v>0</v>
      </c>
      <c r="F61" s="133">
        <v>500</v>
      </c>
      <c r="G61" s="125"/>
      <c r="H61" s="133">
        <v>0</v>
      </c>
      <c r="I61" s="125">
        <v>0</v>
      </c>
      <c r="J61" s="132"/>
      <c r="K61" s="125">
        <v>0</v>
      </c>
      <c r="L61" s="122">
        <v>0</v>
      </c>
    </row>
    <row r="62" spans="1:12">
      <c r="A62" s="57" t="s">
        <v>465</v>
      </c>
      <c r="B62" s="344"/>
      <c r="C62" s="57"/>
      <c r="D62" s="129"/>
      <c r="E62" s="127"/>
      <c r="F62" s="131"/>
      <c r="G62" s="127"/>
      <c r="H62" s="131"/>
      <c r="I62" s="127"/>
      <c r="J62" s="130"/>
      <c r="K62" s="127"/>
      <c r="L62" s="129"/>
    </row>
    <row r="63" spans="1:12">
      <c r="A63" s="15" t="s">
        <v>47</v>
      </c>
      <c r="B63" s="408" t="s">
        <v>236</v>
      </c>
      <c r="C63" s="125">
        <f>SUM(D63:L63)</f>
        <v>2178</v>
      </c>
      <c r="D63" s="122"/>
      <c r="E63" s="125">
        <v>0</v>
      </c>
      <c r="F63" s="133">
        <v>2178</v>
      </c>
      <c r="G63" s="125"/>
      <c r="H63" s="133">
        <v>0</v>
      </c>
      <c r="I63" s="125">
        <v>0</v>
      </c>
      <c r="J63" s="132">
        <v>0</v>
      </c>
      <c r="K63" s="125">
        <v>0</v>
      </c>
      <c r="L63" s="122">
        <v>0</v>
      </c>
    </row>
    <row r="64" spans="1:12">
      <c r="A64" s="57" t="s">
        <v>466</v>
      </c>
      <c r="B64" s="344"/>
      <c r="C64" s="57"/>
      <c r="D64" s="129"/>
      <c r="E64" s="127"/>
      <c r="F64" s="131"/>
      <c r="G64" s="127"/>
      <c r="H64" s="131"/>
      <c r="I64" s="127"/>
      <c r="J64" s="130"/>
      <c r="K64" s="127"/>
      <c r="L64" s="129"/>
    </row>
    <row r="65" spans="1:13">
      <c r="A65" s="15" t="s">
        <v>47</v>
      </c>
      <c r="B65" s="408" t="s">
        <v>236</v>
      </c>
      <c r="C65" s="125">
        <f>SUM(D65:L65)</f>
        <v>3175</v>
      </c>
      <c r="D65" s="122"/>
      <c r="E65" s="125">
        <v>0</v>
      </c>
      <c r="F65" s="133">
        <v>3175</v>
      </c>
      <c r="G65" s="125"/>
      <c r="H65" s="133">
        <v>0</v>
      </c>
      <c r="I65" s="125">
        <v>0</v>
      </c>
      <c r="J65" s="132"/>
      <c r="K65" s="125">
        <v>0</v>
      </c>
      <c r="L65" s="122">
        <v>0</v>
      </c>
    </row>
    <row r="66" spans="1:13">
      <c r="A66" s="60" t="s">
        <v>467</v>
      </c>
      <c r="B66" s="409"/>
      <c r="C66" s="243"/>
      <c r="D66" s="136"/>
      <c r="E66" s="127"/>
      <c r="F66" s="131"/>
      <c r="G66" s="127"/>
      <c r="H66" s="131"/>
      <c r="I66" s="137"/>
      <c r="J66" s="135"/>
      <c r="K66" s="98"/>
      <c r="L66" s="123"/>
    </row>
    <row r="67" spans="1:13">
      <c r="A67" s="15" t="s">
        <v>35</v>
      </c>
      <c r="B67" s="406" t="s">
        <v>236</v>
      </c>
      <c r="C67" s="125">
        <f>SUM(D67:L67)</f>
        <v>0</v>
      </c>
      <c r="D67" s="122"/>
      <c r="E67" s="125">
        <v>0</v>
      </c>
      <c r="F67" s="133">
        <v>0</v>
      </c>
      <c r="G67" s="125">
        <v>0</v>
      </c>
      <c r="H67" s="133">
        <v>0</v>
      </c>
      <c r="I67" s="232"/>
      <c r="J67" s="135">
        <v>0</v>
      </c>
      <c r="K67" s="98">
        <v>0</v>
      </c>
      <c r="L67" s="123">
        <v>0</v>
      </c>
    </row>
    <row r="68" spans="1:13">
      <c r="A68" s="305" t="s">
        <v>468</v>
      </c>
      <c r="B68" s="63"/>
      <c r="C68" s="242"/>
      <c r="D68" s="131"/>
      <c r="E68" s="127"/>
      <c r="F68" s="131"/>
      <c r="G68" s="127"/>
      <c r="H68" s="131"/>
      <c r="I68" s="245"/>
      <c r="J68" s="131"/>
      <c r="K68" s="127"/>
      <c r="L68" s="127"/>
      <c r="M68" s="28"/>
    </row>
    <row r="69" spans="1:13">
      <c r="A69" s="31" t="s">
        <v>45</v>
      </c>
      <c r="B69" s="364" t="s">
        <v>237</v>
      </c>
      <c r="C69" s="125">
        <f>SUM(D69:L69)</f>
        <v>5349</v>
      </c>
      <c r="D69" s="133"/>
      <c r="E69" s="125">
        <v>0</v>
      </c>
      <c r="F69" s="133">
        <v>5349</v>
      </c>
      <c r="G69" s="125">
        <v>0</v>
      </c>
      <c r="H69" s="133">
        <v>0</v>
      </c>
      <c r="I69" s="232"/>
      <c r="J69" s="133"/>
      <c r="K69" s="125">
        <v>0</v>
      </c>
      <c r="L69" s="125">
        <v>0</v>
      </c>
      <c r="M69" s="28"/>
    </row>
    <row r="70" spans="1:13">
      <c r="A70" s="305" t="s">
        <v>469</v>
      </c>
      <c r="B70" s="76"/>
      <c r="C70" s="98"/>
      <c r="D70" s="135"/>
      <c r="E70" s="98"/>
      <c r="F70" s="130"/>
      <c r="G70" s="127"/>
      <c r="H70" s="131"/>
      <c r="I70" s="245"/>
      <c r="J70" s="131"/>
      <c r="K70" s="127"/>
      <c r="L70" s="131"/>
      <c r="M70" s="28"/>
    </row>
    <row r="71" spans="1:13">
      <c r="A71" s="31" t="s">
        <v>45</v>
      </c>
      <c r="B71" s="76" t="s">
        <v>237</v>
      </c>
      <c r="C71" s="125">
        <f>SUM(D71:L71)</f>
        <v>263</v>
      </c>
      <c r="D71" s="135"/>
      <c r="E71" s="98"/>
      <c r="F71" s="132">
        <v>263</v>
      </c>
      <c r="G71" s="125"/>
      <c r="H71" s="133"/>
      <c r="I71" s="232"/>
      <c r="J71" s="133"/>
      <c r="K71" s="125"/>
      <c r="L71" s="133"/>
      <c r="M71" s="28"/>
    </row>
    <row r="72" spans="1:13">
      <c r="A72" s="57" t="s">
        <v>470</v>
      </c>
      <c r="B72" s="50"/>
      <c r="C72" s="234"/>
      <c r="D72" s="131"/>
      <c r="E72" s="127"/>
      <c r="F72" s="135"/>
      <c r="G72" s="98"/>
      <c r="H72" s="98"/>
      <c r="I72" s="233"/>
      <c r="J72" s="135"/>
      <c r="K72" s="98"/>
      <c r="L72" s="135"/>
    </row>
    <row r="73" spans="1:13">
      <c r="A73" s="15" t="s">
        <v>47</v>
      </c>
      <c r="B73" s="406" t="s">
        <v>237</v>
      </c>
      <c r="C73" s="125">
        <f>SUM(D73:L73)</f>
        <v>0</v>
      </c>
      <c r="D73" s="135"/>
      <c r="E73" s="98">
        <v>0</v>
      </c>
      <c r="F73" s="135">
        <v>0</v>
      </c>
      <c r="G73" s="98">
        <v>0</v>
      </c>
      <c r="H73" s="98">
        <v>0</v>
      </c>
      <c r="I73" s="233">
        <v>0</v>
      </c>
      <c r="J73" s="135">
        <v>0</v>
      </c>
      <c r="K73" s="98">
        <v>0</v>
      </c>
      <c r="L73" s="135">
        <v>0</v>
      </c>
    </row>
    <row r="74" spans="1:13" s="193" customFormat="1">
      <c r="A74" s="60" t="s">
        <v>471</v>
      </c>
      <c r="B74" s="51"/>
      <c r="C74" s="13"/>
      <c r="D74" s="131"/>
      <c r="E74" s="127"/>
      <c r="F74" s="131"/>
      <c r="G74" s="127"/>
      <c r="H74" s="127"/>
      <c r="I74" s="245"/>
      <c r="J74" s="131"/>
      <c r="K74" s="127"/>
      <c r="L74" s="129"/>
    </row>
    <row r="75" spans="1:13" s="193" customFormat="1">
      <c r="A75" s="15" t="s">
        <v>35</v>
      </c>
      <c r="B75" s="406" t="s">
        <v>237</v>
      </c>
      <c r="C75" s="125">
        <f>SUM(D75:L75)</f>
        <v>0</v>
      </c>
      <c r="D75" s="133"/>
      <c r="E75" s="125">
        <v>0</v>
      </c>
      <c r="F75" s="133">
        <v>0</v>
      </c>
      <c r="G75" s="125">
        <v>0</v>
      </c>
      <c r="H75" s="125">
        <v>0</v>
      </c>
      <c r="I75" s="232">
        <v>0</v>
      </c>
      <c r="J75" s="133">
        <v>0</v>
      </c>
      <c r="K75" s="125">
        <v>0</v>
      </c>
      <c r="L75" s="122">
        <v>0</v>
      </c>
    </row>
    <row r="76" spans="1:13" s="193" customFormat="1">
      <c r="A76" s="13" t="s">
        <v>480</v>
      </c>
      <c r="B76" s="451"/>
      <c r="C76" s="98"/>
      <c r="D76" s="135"/>
      <c r="E76" s="98"/>
      <c r="F76" s="135"/>
      <c r="G76" s="98"/>
      <c r="H76" s="98"/>
      <c r="I76" s="233"/>
      <c r="J76" s="135"/>
      <c r="K76" s="98"/>
      <c r="L76" s="123"/>
    </row>
    <row r="77" spans="1:13" s="193" customFormat="1">
      <c r="A77" s="15" t="s">
        <v>35</v>
      </c>
      <c r="B77" s="406" t="s">
        <v>236</v>
      </c>
      <c r="C77" s="125">
        <f>SUM(D77:L77)</f>
        <v>1624</v>
      </c>
      <c r="D77" s="135"/>
      <c r="E77" s="98"/>
      <c r="F77" s="135"/>
      <c r="G77" s="98">
        <v>1624</v>
      </c>
      <c r="H77" s="98"/>
      <c r="I77" s="233"/>
      <c r="J77" s="135"/>
      <c r="K77" s="98"/>
      <c r="L77" s="123"/>
    </row>
    <row r="78" spans="1:13">
      <c r="A78" s="24" t="s">
        <v>472</v>
      </c>
      <c r="B78" s="19"/>
      <c r="C78" s="13"/>
      <c r="D78" s="131"/>
      <c r="E78" s="127"/>
      <c r="F78" s="131"/>
      <c r="G78" s="127"/>
      <c r="H78" s="127"/>
      <c r="I78" s="245"/>
      <c r="J78" s="131"/>
      <c r="K78" s="127"/>
      <c r="L78" s="129"/>
    </row>
    <row r="79" spans="1:13">
      <c r="A79" s="11" t="s">
        <v>35</v>
      </c>
      <c r="B79" s="407" t="s">
        <v>236</v>
      </c>
      <c r="C79" s="125">
        <f>SUM(D79:L79)</f>
        <v>611</v>
      </c>
      <c r="D79" s="133"/>
      <c r="E79" s="125">
        <v>0</v>
      </c>
      <c r="F79" s="133">
        <v>611</v>
      </c>
      <c r="G79" s="125">
        <v>0</v>
      </c>
      <c r="H79" s="125">
        <v>0</v>
      </c>
      <c r="I79" s="232"/>
      <c r="J79" s="133">
        <v>0</v>
      </c>
      <c r="K79" s="125">
        <v>0</v>
      </c>
      <c r="L79" s="122">
        <v>0</v>
      </c>
    </row>
    <row r="80" spans="1:13">
      <c r="A80" s="13" t="s">
        <v>473</v>
      </c>
      <c r="B80" s="7"/>
      <c r="C80" s="13"/>
      <c r="D80" s="131"/>
      <c r="E80" s="127"/>
      <c r="F80" s="131"/>
      <c r="G80" s="127"/>
      <c r="H80" s="127"/>
      <c r="I80" s="127"/>
      <c r="J80" s="131"/>
      <c r="K80" s="127"/>
      <c r="L80" s="129"/>
    </row>
    <row r="81" spans="1:12">
      <c r="A81" s="15" t="s">
        <v>35</v>
      </c>
      <c r="B81" s="406" t="s">
        <v>236</v>
      </c>
      <c r="C81" s="125">
        <f>SUM(D81:L81)</f>
        <v>0</v>
      </c>
      <c r="D81" s="133"/>
      <c r="E81" s="125">
        <v>0</v>
      </c>
      <c r="F81" s="133">
        <v>0</v>
      </c>
      <c r="G81" s="125">
        <v>0</v>
      </c>
      <c r="H81" s="125">
        <v>0</v>
      </c>
      <c r="I81" s="125">
        <v>0</v>
      </c>
      <c r="J81" s="133">
        <v>0</v>
      </c>
      <c r="K81" s="125">
        <v>0</v>
      </c>
      <c r="L81" s="122">
        <v>0</v>
      </c>
    </row>
    <row r="82" spans="1:12">
      <c r="A82" s="13" t="s">
        <v>474</v>
      </c>
      <c r="B82" s="7"/>
      <c r="C82" s="60"/>
      <c r="D82" s="135"/>
      <c r="E82" s="98"/>
      <c r="F82" s="135"/>
      <c r="G82" s="98"/>
      <c r="H82" s="98"/>
      <c r="I82" s="98"/>
      <c r="J82" s="135"/>
      <c r="K82" s="98"/>
      <c r="L82" s="123"/>
    </row>
    <row r="83" spans="1:12">
      <c r="A83" s="15" t="s">
        <v>35</v>
      </c>
      <c r="B83" s="406" t="s">
        <v>236</v>
      </c>
      <c r="C83" s="125">
        <f>SUM(D83:L83)</f>
        <v>0</v>
      </c>
      <c r="D83" s="122"/>
      <c r="E83" s="98">
        <v>0</v>
      </c>
      <c r="F83" s="135"/>
      <c r="G83" s="98">
        <v>0</v>
      </c>
      <c r="H83" s="98">
        <v>0</v>
      </c>
      <c r="I83" s="98">
        <v>0</v>
      </c>
      <c r="J83" s="135">
        <v>0</v>
      </c>
      <c r="K83" s="98">
        <v>0</v>
      </c>
      <c r="L83" s="123">
        <v>0</v>
      </c>
    </row>
    <row r="84" spans="1:12">
      <c r="A84" s="13" t="s">
        <v>475</v>
      </c>
      <c r="B84" s="7"/>
      <c r="C84" s="57"/>
      <c r="D84" s="131"/>
      <c r="E84" s="127"/>
      <c r="F84" s="131"/>
      <c r="G84" s="127"/>
      <c r="H84" s="127"/>
      <c r="I84" s="127"/>
      <c r="J84" s="131"/>
      <c r="K84" s="127"/>
      <c r="L84" s="129"/>
    </row>
    <row r="85" spans="1:12">
      <c r="A85" s="15" t="s">
        <v>35</v>
      </c>
      <c r="B85" s="406" t="s">
        <v>237</v>
      </c>
      <c r="C85" s="125">
        <f>SUM(D85:L85)</f>
        <v>7210</v>
      </c>
      <c r="D85" s="133"/>
      <c r="E85" s="125">
        <v>0</v>
      </c>
      <c r="F85" s="133">
        <v>0</v>
      </c>
      <c r="G85" s="125">
        <v>7210</v>
      </c>
      <c r="H85" s="125"/>
      <c r="I85" s="125">
        <v>0</v>
      </c>
      <c r="J85" s="133">
        <v>0</v>
      </c>
      <c r="K85" s="125">
        <v>0</v>
      </c>
      <c r="L85" s="122">
        <v>0</v>
      </c>
    </row>
    <row r="86" spans="1:12">
      <c r="A86" s="60" t="s">
        <v>476</v>
      </c>
      <c r="B86" s="51"/>
      <c r="C86" s="340"/>
      <c r="D86" s="135"/>
      <c r="E86" s="127"/>
      <c r="F86" s="131"/>
      <c r="G86" s="127"/>
      <c r="H86" s="127"/>
      <c r="I86" s="127"/>
      <c r="J86" s="131"/>
      <c r="K86" s="127"/>
      <c r="L86" s="129"/>
    </row>
    <row r="87" spans="1:12">
      <c r="A87" s="11" t="s">
        <v>35</v>
      </c>
      <c r="B87" s="407" t="s">
        <v>236</v>
      </c>
      <c r="C87" s="125">
        <f>SUM(D87:L87)</f>
        <v>31719</v>
      </c>
      <c r="D87" s="133"/>
      <c r="E87" s="125"/>
      <c r="F87" s="133"/>
      <c r="G87" s="125">
        <v>0</v>
      </c>
      <c r="H87" s="125">
        <v>31719</v>
      </c>
      <c r="I87" s="125">
        <v>0</v>
      </c>
      <c r="J87" s="133">
        <v>0</v>
      </c>
      <c r="K87" s="125">
        <v>0</v>
      </c>
      <c r="L87" s="122">
        <v>0</v>
      </c>
    </row>
    <row r="88" spans="1:12" s="193" customFormat="1">
      <c r="A88" s="13" t="s">
        <v>477</v>
      </c>
      <c r="B88" s="7"/>
      <c r="C88" s="13"/>
      <c r="D88" s="131"/>
      <c r="E88" s="127"/>
      <c r="F88" s="131"/>
      <c r="G88" s="127"/>
      <c r="H88" s="127"/>
      <c r="I88" s="127"/>
      <c r="J88" s="131"/>
      <c r="K88" s="127"/>
      <c r="L88" s="129"/>
    </row>
    <row r="89" spans="1:12">
      <c r="A89" s="15" t="s">
        <v>35</v>
      </c>
      <c r="B89" s="406" t="s">
        <v>236</v>
      </c>
      <c r="C89" s="125">
        <f>SUM(D89:L89)</f>
        <v>38143</v>
      </c>
      <c r="D89" s="133"/>
      <c r="E89" s="125">
        <v>0</v>
      </c>
      <c r="F89" s="133">
        <v>0</v>
      </c>
      <c r="G89" s="125"/>
      <c r="H89" s="125">
        <v>38143</v>
      </c>
      <c r="I89" s="125">
        <v>0</v>
      </c>
      <c r="J89" s="133"/>
      <c r="K89" s="125">
        <v>0</v>
      </c>
      <c r="L89" s="122">
        <v>0</v>
      </c>
    </row>
    <row r="90" spans="1:12">
      <c r="A90" s="13" t="s">
        <v>478</v>
      </c>
      <c r="B90" s="7"/>
      <c r="C90" s="57"/>
      <c r="D90" s="131"/>
      <c r="E90" s="127"/>
      <c r="F90" s="131"/>
      <c r="G90" s="127"/>
      <c r="H90" s="127"/>
      <c r="I90" s="127"/>
      <c r="J90" s="131"/>
      <c r="K90" s="127"/>
      <c r="L90" s="129"/>
    </row>
    <row r="91" spans="1:12">
      <c r="A91" s="15" t="s">
        <v>35</v>
      </c>
      <c r="B91" s="406" t="s">
        <v>236</v>
      </c>
      <c r="C91" s="125">
        <f>SUM(D91:L91)</f>
        <v>5843</v>
      </c>
      <c r="D91" s="133"/>
      <c r="E91" s="125">
        <v>0</v>
      </c>
      <c r="F91" s="133">
        <v>0</v>
      </c>
      <c r="G91" s="125"/>
      <c r="H91" s="125">
        <v>5843</v>
      </c>
      <c r="I91" s="125">
        <v>0</v>
      </c>
      <c r="J91" s="133"/>
      <c r="K91" s="125">
        <v>0</v>
      </c>
      <c r="L91" s="122">
        <v>0</v>
      </c>
    </row>
    <row r="92" spans="1:12">
      <c r="A92" s="57" t="s">
        <v>479</v>
      </c>
      <c r="B92" s="50"/>
      <c r="C92" s="57"/>
      <c r="D92" s="131"/>
      <c r="E92" s="127"/>
      <c r="F92" s="131"/>
      <c r="G92" s="127"/>
      <c r="H92" s="127"/>
      <c r="I92" s="127"/>
      <c r="J92" s="131"/>
      <c r="K92" s="127"/>
      <c r="L92" s="129"/>
    </row>
    <row r="93" spans="1:12">
      <c r="A93" s="15" t="s">
        <v>35</v>
      </c>
      <c r="B93" s="406" t="s">
        <v>236</v>
      </c>
      <c r="C93" s="125">
        <f>SUM(D93:L93)</f>
        <v>33365</v>
      </c>
      <c r="D93" s="122"/>
      <c r="E93" s="125">
        <v>0</v>
      </c>
      <c r="F93" s="133">
        <v>0</v>
      </c>
      <c r="G93" s="125">
        <v>0</v>
      </c>
      <c r="H93" s="125">
        <v>33365</v>
      </c>
      <c r="I93" s="125">
        <v>0</v>
      </c>
      <c r="J93" s="133">
        <v>0</v>
      </c>
      <c r="K93" s="125">
        <v>0</v>
      </c>
      <c r="L93" s="122">
        <v>0</v>
      </c>
    </row>
    <row r="94" spans="1:12">
      <c r="A94" s="24" t="s">
        <v>48</v>
      </c>
      <c r="B94" s="24"/>
      <c r="C94" s="24"/>
      <c r="D94" s="141"/>
      <c r="E94" s="138"/>
      <c r="F94" s="139"/>
      <c r="G94" s="138"/>
      <c r="H94" s="138"/>
      <c r="I94" s="138"/>
      <c r="J94" s="140"/>
      <c r="K94" s="138"/>
      <c r="L94" s="141"/>
    </row>
    <row r="95" spans="1:12">
      <c r="A95" s="14" t="s">
        <v>35</v>
      </c>
      <c r="B95" s="14"/>
      <c r="C95" s="143">
        <f>SUM(D95:L95)</f>
        <v>1009560</v>
      </c>
      <c r="D95" s="142">
        <f>SUM(D102,D67,D69,D71,D73,D75,D77,D79,D81,D83,D85,D87,D89,D91,D93)</f>
        <v>90365</v>
      </c>
      <c r="E95" s="142">
        <f t="shared" ref="E95:L95" si="0">SUM(E102,E67,E69,E71,E73,E75,E77,E79,E81,E83,E85,E87,E89,E91,E93)</f>
        <v>18716</v>
      </c>
      <c r="F95" s="142">
        <f t="shared" si="0"/>
        <v>358874</v>
      </c>
      <c r="G95" s="142">
        <f t="shared" si="0"/>
        <v>8834</v>
      </c>
      <c r="H95" s="142">
        <f t="shared" si="0"/>
        <v>236301</v>
      </c>
      <c r="I95" s="142">
        <f t="shared" si="0"/>
        <v>40455</v>
      </c>
      <c r="J95" s="142">
        <f t="shared" si="0"/>
        <v>228466</v>
      </c>
      <c r="K95" s="142">
        <f t="shared" si="0"/>
        <v>27549</v>
      </c>
      <c r="L95" s="142">
        <f t="shared" si="0"/>
        <v>0</v>
      </c>
    </row>
    <row r="96" spans="1:12" ht="18" customHeight="1">
      <c r="A96" s="350" t="s">
        <v>240</v>
      </c>
      <c r="B96" s="350"/>
      <c r="C96" s="410">
        <f>SUM(D96:L96)</f>
        <v>950884</v>
      </c>
      <c r="D96" s="410">
        <f>D95-(D97+D98)</f>
        <v>64356</v>
      </c>
      <c r="E96" s="410">
        <f t="shared" ref="E96:L96" si="1">E95-(E97+E98)</f>
        <v>11871</v>
      </c>
      <c r="F96" s="410">
        <f t="shared" si="1"/>
        <v>353262</v>
      </c>
      <c r="G96" s="410">
        <f t="shared" si="1"/>
        <v>1624</v>
      </c>
      <c r="H96" s="410">
        <f t="shared" si="1"/>
        <v>223301</v>
      </c>
      <c r="I96" s="410">
        <f t="shared" si="1"/>
        <v>40455</v>
      </c>
      <c r="J96" s="410">
        <f t="shared" si="1"/>
        <v>228466</v>
      </c>
      <c r="K96" s="410">
        <f t="shared" si="1"/>
        <v>27549</v>
      </c>
      <c r="L96" s="410">
        <f t="shared" si="1"/>
        <v>0</v>
      </c>
    </row>
    <row r="97" spans="1:12" s="292" customFormat="1" ht="17.25" customHeight="1">
      <c r="A97" s="350" t="s">
        <v>241</v>
      </c>
      <c r="B97" s="350"/>
      <c r="C97" s="410">
        <f>SUM(D97:L97)</f>
        <v>25822</v>
      </c>
      <c r="D97" s="411">
        <f>SUM(D51,D55,D69,D71,D73,D75,D85,)</f>
        <v>0</v>
      </c>
      <c r="E97" s="411">
        <f t="shared" ref="E97:L97" si="2">SUM(E51,E55,E69,E71,E73,E75,E85,)</f>
        <v>0</v>
      </c>
      <c r="F97" s="411">
        <f t="shared" si="2"/>
        <v>5612</v>
      </c>
      <c r="G97" s="411">
        <f t="shared" si="2"/>
        <v>7210</v>
      </c>
      <c r="H97" s="411">
        <f t="shared" si="2"/>
        <v>13000</v>
      </c>
      <c r="I97" s="411">
        <f t="shared" si="2"/>
        <v>0</v>
      </c>
      <c r="J97" s="411">
        <f t="shared" si="2"/>
        <v>0</v>
      </c>
      <c r="K97" s="411">
        <f t="shared" si="2"/>
        <v>0</v>
      </c>
      <c r="L97" s="411">
        <f t="shared" si="2"/>
        <v>0</v>
      </c>
    </row>
    <row r="98" spans="1:12" s="292" customFormat="1" ht="18" customHeight="1">
      <c r="A98" s="350" t="s">
        <v>242</v>
      </c>
      <c r="B98" s="350"/>
      <c r="C98" s="410">
        <f>SUM(D98:L98)</f>
        <v>32854</v>
      </c>
      <c r="D98" s="411">
        <f>SUM(D13)</f>
        <v>26009</v>
      </c>
      <c r="E98" s="411">
        <f t="shared" ref="E98:L98" si="3">SUM(E13)</f>
        <v>6845</v>
      </c>
      <c r="F98" s="411">
        <f t="shared" si="3"/>
        <v>0</v>
      </c>
      <c r="G98" s="411">
        <f t="shared" si="3"/>
        <v>0</v>
      </c>
      <c r="H98" s="411">
        <f t="shared" si="3"/>
        <v>0</v>
      </c>
      <c r="I98" s="411">
        <f t="shared" si="3"/>
        <v>0</v>
      </c>
      <c r="J98" s="411">
        <f t="shared" si="3"/>
        <v>0</v>
      </c>
      <c r="K98" s="411">
        <f t="shared" si="3"/>
        <v>0</v>
      </c>
      <c r="L98" s="411">
        <f t="shared" si="3"/>
        <v>0</v>
      </c>
    </row>
    <row r="99" spans="1:12" s="292" customFormat="1">
      <c r="A99" s="345"/>
      <c r="B99" s="345"/>
      <c r="C99" s="345"/>
      <c r="D99" s="346"/>
      <c r="E99" s="347"/>
      <c r="F99" s="347"/>
      <c r="G99" s="347"/>
      <c r="H99" s="347"/>
      <c r="I99" s="347"/>
      <c r="J99" s="347"/>
      <c r="K99" s="347"/>
      <c r="L99" s="347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 t="s">
        <v>147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306" t="s">
        <v>326</v>
      </c>
      <c r="B102" s="306"/>
      <c r="C102" s="306"/>
      <c r="D102" s="190">
        <f>SUM(D13,D15,D17,D19,D21,D23,D25,D27,D29,D31,D33,D35,D37,D39,D41,D43,D45,D47,D49,D51,D53,D55,D57,D59,D61,D63,D65)</f>
        <v>90365</v>
      </c>
      <c r="E102" s="190">
        <f t="shared" ref="E102:L102" si="4">SUM(E13,E15,E17,E19,E21,E23,E25,E27,E29,E31,E33,E35,E37,E39,E41,E43,E45,E47,E49,E51,E53,E55,E57,E59,E61,E63,E65)</f>
        <v>18716</v>
      </c>
      <c r="F102" s="190">
        <f t="shared" si="4"/>
        <v>352651</v>
      </c>
      <c r="G102" s="190">
        <f t="shared" si="4"/>
        <v>0</v>
      </c>
      <c r="H102" s="190">
        <f t="shared" si="4"/>
        <v>127231</v>
      </c>
      <c r="I102" s="190">
        <f t="shared" si="4"/>
        <v>40455</v>
      </c>
      <c r="J102" s="190">
        <f t="shared" si="4"/>
        <v>228466</v>
      </c>
      <c r="K102" s="190">
        <f t="shared" si="4"/>
        <v>27549</v>
      </c>
      <c r="L102" s="190">
        <f t="shared" si="4"/>
        <v>0</v>
      </c>
    </row>
    <row r="103" spans="1:12">
      <c r="A103" s="1"/>
      <c r="B103" s="1"/>
      <c r="C103" s="1"/>
      <c r="D103" s="190"/>
      <c r="E103" s="190"/>
      <c r="F103" s="190"/>
      <c r="G103" s="190"/>
      <c r="H103" s="190"/>
      <c r="I103" s="190"/>
      <c r="J103" s="190"/>
      <c r="K103" s="190"/>
      <c r="L103" s="190"/>
    </row>
    <row r="104" spans="1:12">
      <c r="A104" s="1"/>
      <c r="B104" s="1"/>
      <c r="C104" s="1"/>
      <c r="D104" s="190"/>
      <c r="E104" s="190"/>
      <c r="F104" s="190"/>
      <c r="G104" s="190"/>
      <c r="H104" s="190"/>
      <c r="I104" s="190"/>
      <c r="J104" s="190"/>
      <c r="K104" s="190"/>
      <c r="L104" s="190"/>
    </row>
    <row r="105" spans="1:12">
      <c r="A105" s="1"/>
      <c r="B105" s="1"/>
      <c r="C105" s="1"/>
      <c r="D105" s="190"/>
      <c r="E105" s="190"/>
      <c r="F105" s="190"/>
      <c r="G105" s="190"/>
      <c r="H105" s="190"/>
      <c r="I105" s="190"/>
      <c r="J105" s="190"/>
      <c r="K105" s="190"/>
      <c r="L105" s="190"/>
    </row>
    <row r="106" spans="1:12">
      <c r="A106" s="1"/>
      <c r="B106" s="1"/>
      <c r="C106" s="1"/>
      <c r="D106" s="190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90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90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</sheetData>
  <mergeCells count="14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75" firstPageNumber="10" orientation="landscape" horizontalDpi="300" verticalDpi="300" r:id="rId1"/>
  <headerFooter alignWithMargins="0">
    <oddFooter>&amp;P. oldal</oddFooter>
  </headerFooter>
  <rowBreaks count="1" manualBreakCount="1">
    <brk id="51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L180"/>
  <sheetViews>
    <sheetView view="pageBreakPreview" zoomScaleNormal="100" workbookViewId="0">
      <selection activeCell="A5" sqref="A5:L5"/>
    </sheetView>
  </sheetViews>
  <sheetFormatPr defaultRowHeight="12.75"/>
  <cols>
    <col min="1" max="1" width="42.42578125" customWidth="1"/>
    <col min="2" max="2" width="14.140625" customWidth="1"/>
    <col min="3" max="3" width="10.140625" customWidth="1"/>
    <col min="4" max="4" width="9.85546875" bestFit="1" customWidth="1"/>
    <col min="5" max="5" width="11" customWidth="1"/>
    <col min="6" max="7" width="9.7109375" customWidth="1"/>
    <col min="8" max="8" width="13.140625" customWidth="1"/>
    <col min="9" max="9" width="11.42578125" customWidth="1"/>
    <col min="10" max="10" width="9.7109375" customWidth="1"/>
    <col min="11" max="12" width="10.7109375" customWidth="1"/>
    <col min="13" max="13" width="9.85546875" bestFit="1" customWidth="1"/>
  </cols>
  <sheetData>
    <row r="1" spans="1:12" ht="15.75">
      <c r="A1" s="4" t="s">
        <v>564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2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2" ht="15.75">
      <c r="A3" s="562" t="s">
        <v>36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</row>
    <row r="4" spans="1:12" ht="15.75">
      <c r="A4" s="562" t="s">
        <v>410</v>
      </c>
      <c r="B4" s="563"/>
      <c r="C4" s="563"/>
      <c r="D4" s="563"/>
      <c r="E4" s="563"/>
      <c r="F4" s="563"/>
      <c r="G4" s="563"/>
      <c r="H4" s="563"/>
      <c r="I4" s="563"/>
      <c r="J4" s="563"/>
      <c r="K4" s="563"/>
      <c r="L4" s="563"/>
    </row>
    <row r="5" spans="1:12" ht="15.75">
      <c r="A5" s="562" t="s">
        <v>20</v>
      </c>
      <c r="B5" s="563"/>
      <c r="C5" s="563"/>
      <c r="D5" s="563"/>
      <c r="E5" s="563"/>
      <c r="F5" s="563"/>
      <c r="G5" s="563"/>
      <c r="H5" s="563"/>
      <c r="I5" s="563"/>
      <c r="J5" s="563"/>
      <c r="K5" s="563"/>
      <c r="L5" s="563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2" ht="12.75" customHeight="1">
      <c r="A7" s="7" t="s">
        <v>39</v>
      </c>
      <c r="B7" s="7"/>
      <c r="C7" s="16" t="s">
        <v>30</v>
      </c>
      <c r="D7" s="537" t="s">
        <v>40</v>
      </c>
      <c r="E7" s="553"/>
      <c r="F7" s="553"/>
      <c r="G7" s="553"/>
      <c r="H7" s="553"/>
      <c r="I7" s="566" t="s">
        <v>41</v>
      </c>
      <c r="J7" s="554"/>
      <c r="K7" s="554"/>
      <c r="L7" s="534" t="s">
        <v>269</v>
      </c>
    </row>
    <row r="8" spans="1:12" ht="12.75" customHeight="1">
      <c r="A8" s="19" t="s">
        <v>42</v>
      </c>
      <c r="B8" s="19"/>
      <c r="C8" s="20" t="s">
        <v>49</v>
      </c>
      <c r="D8" s="534" t="s">
        <v>91</v>
      </c>
      <c r="E8" s="534" t="s">
        <v>92</v>
      </c>
      <c r="F8" s="534" t="s">
        <v>116</v>
      </c>
      <c r="G8" s="556" t="s">
        <v>290</v>
      </c>
      <c r="H8" s="539" t="s">
        <v>264</v>
      </c>
      <c r="I8" s="534" t="s">
        <v>44</v>
      </c>
      <c r="J8" s="534" t="s">
        <v>43</v>
      </c>
      <c r="K8" s="559" t="s">
        <v>309</v>
      </c>
      <c r="L8" s="535"/>
    </row>
    <row r="9" spans="1:12">
      <c r="A9" s="19"/>
      <c r="B9" s="19"/>
      <c r="C9" s="20" t="s">
        <v>33</v>
      </c>
      <c r="D9" s="535"/>
      <c r="E9" s="535"/>
      <c r="F9" s="535"/>
      <c r="G9" s="557"/>
      <c r="H9" s="564"/>
      <c r="I9" s="535"/>
      <c r="J9" s="535"/>
      <c r="K9" s="560"/>
      <c r="L9" s="535"/>
    </row>
    <row r="10" spans="1:12">
      <c r="A10" s="8"/>
      <c r="B10" s="8"/>
      <c r="C10" s="21"/>
      <c r="D10" s="536"/>
      <c r="E10" s="536"/>
      <c r="F10" s="536"/>
      <c r="G10" s="558"/>
      <c r="H10" s="565"/>
      <c r="I10" s="536"/>
      <c r="J10" s="536"/>
      <c r="K10" s="561"/>
      <c r="L10" s="536"/>
    </row>
    <row r="11" spans="1:12">
      <c r="A11" s="7" t="s">
        <v>8</v>
      </c>
      <c r="B11" s="9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17" t="s">
        <v>14</v>
      </c>
      <c r="I11" s="9" t="s">
        <v>16</v>
      </c>
      <c r="J11" s="9" t="s">
        <v>17</v>
      </c>
      <c r="K11" s="18" t="s">
        <v>18</v>
      </c>
      <c r="L11" s="9" t="s">
        <v>19</v>
      </c>
    </row>
    <row r="12" spans="1:12">
      <c r="A12" s="13" t="s">
        <v>310</v>
      </c>
      <c r="B12" s="13"/>
      <c r="C12" s="7"/>
      <c r="D12" s="127"/>
      <c r="E12" s="127"/>
      <c r="F12" s="131"/>
      <c r="G12" s="127"/>
      <c r="H12" s="131"/>
      <c r="I12" s="127"/>
      <c r="J12" s="130"/>
      <c r="K12" s="127"/>
      <c r="L12" s="131"/>
    </row>
    <row r="13" spans="1:12">
      <c r="A13" s="15" t="s">
        <v>47</v>
      </c>
      <c r="B13" s="406" t="s">
        <v>238</v>
      </c>
      <c r="C13" s="372">
        <f>SUM(D13:L13)</f>
        <v>237805</v>
      </c>
      <c r="D13" s="125">
        <v>149117</v>
      </c>
      <c r="E13" s="125">
        <v>40887</v>
      </c>
      <c r="F13" s="133">
        <v>43797</v>
      </c>
      <c r="G13" s="125"/>
      <c r="H13" s="133"/>
      <c r="I13" s="125">
        <v>4004</v>
      </c>
      <c r="J13" s="132">
        <v>0</v>
      </c>
      <c r="K13" s="125">
        <v>0</v>
      </c>
      <c r="L13" s="133">
        <v>0</v>
      </c>
    </row>
    <row r="14" spans="1:12">
      <c r="A14" s="13" t="s">
        <v>311</v>
      </c>
      <c r="B14" s="7"/>
      <c r="C14" s="7"/>
      <c r="D14" s="136"/>
      <c r="E14" s="127"/>
      <c r="F14" s="131"/>
      <c r="G14" s="127"/>
      <c r="H14" s="131"/>
      <c r="I14" s="137"/>
      <c r="J14" s="130"/>
      <c r="K14" s="127"/>
      <c r="L14" s="131"/>
    </row>
    <row r="15" spans="1:12">
      <c r="A15" s="15" t="s">
        <v>35</v>
      </c>
      <c r="B15" s="406" t="s">
        <v>238</v>
      </c>
      <c r="C15" s="372">
        <f>SUM(D15:L15)</f>
        <v>0</v>
      </c>
      <c r="D15" s="122">
        <v>0</v>
      </c>
      <c r="E15" s="125">
        <v>0</v>
      </c>
      <c r="F15" s="133">
        <v>0</v>
      </c>
      <c r="G15" s="125">
        <v>0</v>
      </c>
      <c r="H15" s="133">
        <v>0</v>
      </c>
      <c r="I15" s="118">
        <v>0</v>
      </c>
      <c r="J15" s="132">
        <v>0</v>
      </c>
      <c r="K15" s="125">
        <v>0</v>
      </c>
      <c r="L15" s="133">
        <v>0</v>
      </c>
    </row>
    <row r="16" spans="1:12">
      <c r="A16" s="60" t="s">
        <v>443</v>
      </c>
      <c r="B16" s="407"/>
      <c r="C16" s="452"/>
      <c r="D16" s="123"/>
      <c r="E16" s="98"/>
      <c r="F16" s="135"/>
      <c r="G16" s="98"/>
      <c r="H16" s="135"/>
      <c r="I16" s="115"/>
      <c r="J16" s="145"/>
      <c r="K16" s="98"/>
      <c r="L16" s="135"/>
    </row>
    <row r="17" spans="1:12">
      <c r="A17" s="15" t="s">
        <v>35</v>
      </c>
      <c r="B17" s="407" t="s">
        <v>238</v>
      </c>
      <c r="C17" s="372">
        <f>SUM(D17:L17)</f>
        <v>0</v>
      </c>
      <c r="D17" s="123">
        <v>0</v>
      </c>
      <c r="E17" s="98">
        <v>0</v>
      </c>
      <c r="F17" s="135">
        <v>0</v>
      </c>
      <c r="G17" s="98">
        <v>0</v>
      </c>
      <c r="H17" s="135">
        <v>0</v>
      </c>
      <c r="I17" s="115">
        <v>0</v>
      </c>
      <c r="J17" s="145">
        <v>0</v>
      </c>
      <c r="K17" s="98">
        <v>0</v>
      </c>
      <c r="L17" s="135">
        <v>0</v>
      </c>
    </row>
    <row r="18" spans="1:12">
      <c r="A18" s="13" t="s">
        <v>444</v>
      </c>
      <c r="B18" s="7"/>
      <c r="C18" s="7"/>
      <c r="D18" s="127"/>
      <c r="E18" s="127"/>
      <c r="F18" s="131"/>
      <c r="G18" s="127"/>
      <c r="H18" s="131"/>
      <c r="I18" s="127"/>
      <c r="J18" s="130"/>
      <c r="K18" s="127"/>
      <c r="L18" s="131"/>
    </row>
    <row r="19" spans="1:12" ht="11.25" customHeight="1">
      <c r="A19" s="15" t="s">
        <v>47</v>
      </c>
      <c r="B19" s="406" t="s">
        <v>236</v>
      </c>
      <c r="C19" s="372">
        <f>SUM(D19:L19)</f>
        <v>0</v>
      </c>
      <c r="D19" s="125">
        <f>SUM(E19:L19)</f>
        <v>0</v>
      </c>
      <c r="E19" s="125">
        <v>0</v>
      </c>
      <c r="F19" s="133">
        <v>0</v>
      </c>
      <c r="G19" s="125">
        <v>0</v>
      </c>
      <c r="H19" s="133">
        <v>0</v>
      </c>
      <c r="I19" s="125"/>
      <c r="J19" s="132">
        <v>0</v>
      </c>
      <c r="K19" s="125">
        <v>0</v>
      </c>
      <c r="L19" s="133">
        <v>0</v>
      </c>
    </row>
    <row r="20" spans="1:12">
      <c r="A20" s="13" t="s">
        <v>445</v>
      </c>
      <c r="B20" s="7"/>
      <c r="C20" s="7"/>
      <c r="D20" s="127"/>
      <c r="E20" s="127"/>
      <c r="F20" s="131"/>
      <c r="G20" s="127"/>
      <c r="H20" s="131"/>
      <c r="I20" s="127"/>
      <c r="J20" s="130"/>
      <c r="K20" s="127"/>
      <c r="L20" s="131"/>
    </row>
    <row r="21" spans="1:12">
      <c r="A21" s="15" t="s">
        <v>47</v>
      </c>
      <c r="B21" s="406" t="s">
        <v>236</v>
      </c>
      <c r="C21" s="372">
        <f>SUM(D21:L21)</f>
        <v>20</v>
      </c>
      <c r="D21" s="125"/>
      <c r="E21" s="125">
        <v>0</v>
      </c>
      <c r="F21" s="133">
        <v>0</v>
      </c>
      <c r="G21" s="125">
        <v>20</v>
      </c>
      <c r="H21" s="133">
        <v>0</v>
      </c>
      <c r="I21" s="125"/>
      <c r="J21" s="132">
        <v>0</v>
      </c>
      <c r="K21" s="125">
        <v>0</v>
      </c>
      <c r="L21" s="133">
        <v>0</v>
      </c>
    </row>
    <row r="22" spans="1:12">
      <c r="A22" s="13" t="s">
        <v>52</v>
      </c>
      <c r="B22" s="13"/>
      <c r="C22" s="13"/>
      <c r="D22" s="131"/>
      <c r="E22" s="127"/>
      <c r="F22" s="131"/>
      <c r="G22" s="127"/>
      <c r="H22" s="131"/>
      <c r="I22" s="127"/>
      <c r="J22" s="130"/>
      <c r="K22" s="127"/>
      <c r="L22" s="131"/>
    </row>
    <row r="23" spans="1:12" s="191" customFormat="1">
      <c r="A23" s="14" t="s">
        <v>35</v>
      </c>
      <c r="B23" s="14"/>
      <c r="C23" s="372">
        <f>SUM(D23:L23)</f>
        <v>237825</v>
      </c>
      <c r="D23" s="142">
        <f>SUM(D13,D15,D19,D21,)</f>
        <v>149117</v>
      </c>
      <c r="E23" s="142">
        <f t="shared" ref="E23:L23" si="0">SUM(E13,E15,E19,E21,)</f>
        <v>40887</v>
      </c>
      <c r="F23" s="142">
        <f t="shared" si="0"/>
        <v>43797</v>
      </c>
      <c r="G23" s="142">
        <f t="shared" si="0"/>
        <v>20</v>
      </c>
      <c r="H23" s="142">
        <f t="shared" si="0"/>
        <v>0</v>
      </c>
      <c r="I23" s="142">
        <f t="shared" si="0"/>
        <v>4004</v>
      </c>
      <c r="J23" s="142">
        <f t="shared" si="0"/>
        <v>0</v>
      </c>
      <c r="K23" s="142">
        <f t="shared" si="0"/>
        <v>0</v>
      </c>
      <c r="L23" s="142">
        <f t="shared" si="0"/>
        <v>0</v>
      </c>
    </row>
    <row r="24" spans="1:12" ht="16.5" customHeight="1">
      <c r="A24" s="353" t="s">
        <v>240</v>
      </c>
      <c r="B24" s="353"/>
      <c r="C24" s="372">
        <f>SUM(D24:L24)</f>
        <v>20</v>
      </c>
      <c r="D24" s="352">
        <v>0</v>
      </c>
      <c r="E24" s="352">
        <v>0</v>
      </c>
      <c r="F24" s="352">
        <v>0</v>
      </c>
      <c r="G24" s="352">
        <v>20</v>
      </c>
      <c r="H24" s="352"/>
      <c r="I24" s="352">
        <v>0</v>
      </c>
      <c r="J24" s="352">
        <v>0</v>
      </c>
      <c r="K24" s="352">
        <v>0</v>
      </c>
      <c r="L24" s="352">
        <v>0</v>
      </c>
    </row>
    <row r="25" spans="1:12" ht="18.75" customHeight="1">
      <c r="A25" s="353" t="s">
        <v>241</v>
      </c>
      <c r="B25" s="353"/>
      <c r="C25" s="372">
        <f>SUM(D25:L25)</f>
        <v>0</v>
      </c>
      <c r="D25" s="351">
        <v>0</v>
      </c>
      <c r="E25" s="351">
        <v>0</v>
      </c>
      <c r="F25" s="351">
        <v>0</v>
      </c>
      <c r="G25" s="351">
        <v>0</v>
      </c>
      <c r="H25" s="351">
        <v>0</v>
      </c>
      <c r="I25" s="351">
        <v>0</v>
      </c>
      <c r="J25" s="351">
        <v>0</v>
      </c>
      <c r="K25" s="351">
        <v>0</v>
      </c>
      <c r="L25" s="351">
        <v>0</v>
      </c>
    </row>
    <row r="26" spans="1:12" ht="18.75" customHeight="1">
      <c r="A26" s="353" t="s">
        <v>242</v>
      </c>
      <c r="B26" s="353"/>
      <c r="C26" s="372">
        <f>SUM(D26:L26)</f>
        <v>237805</v>
      </c>
      <c r="D26" s="352">
        <f>SUM(D13,D15)</f>
        <v>149117</v>
      </c>
      <c r="E26" s="352">
        <f t="shared" ref="E26:L26" si="1">SUM(E13,E15)</f>
        <v>40887</v>
      </c>
      <c r="F26" s="352">
        <f t="shared" si="1"/>
        <v>43797</v>
      </c>
      <c r="G26" s="352">
        <f t="shared" si="1"/>
        <v>0</v>
      </c>
      <c r="H26" s="352">
        <f t="shared" si="1"/>
        <v>0</v>
      </c>
      <c r="I26" s="352">
        <f t="shared" si="1"/>
        <v>4004</v>
      </c>
      <c r="J26" s="352">
        <f t="shared" si="1"/>
        <v>0</v>
      </c>
      <c r="K26" s="352">
        <f t="shared" si="1"/>
        <v>0</v>
      </c>
      <c r="L26" s="352">
        <f t="shared" si="1"/>
        <v>0</v>
      </c>
    </row>
    <row r="27" spans="1:12">
      <c r="A27" s="1"/>
      <c r="B27" s="1"/>
      <c r="C27" s="1"/>
      <c r="D27" s="190"/>
      <c r="E27" s="190"/>
      <c r="F27" s="190"/>
      <c r="G27" s="190"/>
      <c r="H27" s="190"/>
      <c r="I27" s="190"/>
      <c r="J27" s="190"/>
      <c r="K27" s="190"/>
      <c r="L27" s="190"/>
    </row>
    <row r="28" spans="1:12">
      <c r="A28" s="1"/>
      <c r="B28" s="1"/>
      <c r="C28" s="1"/>
      <c r="D28" s="190"/>
      <c r="E28" s="190"/>
      <c r="F28" s="190"/>
      <c r="G28" s="190"/>
      <c r="H28" s="190"/>
      <c r="I28" s="190"/>
      <c r="J28" s="190"/>
      <c r="K28" s="190"/>
      <c r="L28" s="190"/>
    </row>
    <row r="29" spans="1:12">
      <c r="A29" s="1"/>
      <c r="B29" s="1"/>
      <c r="C29" s="1"/>
      <c r="D29" s="190"/>
      <c r="E29" s="190"/>
      <c r="F29" s="190"/>
      <c r="G29" s="190"/>
      <c r="H29" s="190"/>
      <c r="I29" s="190"/>
      <c r="J29" s="190"/>
      <c r="K29" s="190"/>
      <c r="L29" s="190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</sheetData>
  <mergeCells count="14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75" firstPageNumber="13" orientation="landscape" horizontalDpi="300" verticalDpi="300" r:id="rId1"/>
  <headerFooter alignWithMargins="0">
    <oddFooter>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O111"/>
  <sheetViews>
    <sheetView view="pageBreakPreview" zoomScaleNormal="100" workbookViewId="0">
      <pane ySplit="9" topLeftCell="A11" activePane="bottomLeft" state="frozenSplit"/>
      <selection pane="bottomLeft" activeCell="A4" sqref="A4:L4"/>
    </sheetView>
  </sheetViews>
  <sheetFormatPr defaultRowHeight="12.75"/>
  <cols>
    <col min="1" max="1" width="36.7109375" style="292" customWidth="1"/>
    <col min="2" max="2" width="8.5703125" style="292" customWidth="1"/>
    <col min="3" max="3" width="10.140625" style="292" customWidth="1"/>
    <col min="4" max="4" width="11" style="292" customWidth="1"/>
    <col min="5" max="5" width="10.5703125" style="292" customWidth="1"/>
    <col min="6" max="7" width="11.42578125" style="292" bestFit="1" customWidth="1"/>
    <col min="8" max="8" width="12" style="292" customWidth="1"/>
    <col min="9" max="9" width="10.28515625" style="292" customWidth="1"/>
    <col min="10" max="10" width="11.140625" style="292" customWidth="1"/>
    <col min="11" max="11" width="13.5703125" style="292" customWidth="1"/>
    <col min="12" max="12" width="10.140625" style="292" customWidth="1"/>
    <col min="13" max="13" width="9.7109375" style="292" hidden="1" customWidth="1"/>
    <col min="14" max="14" width="9.28515625" style="504" bestFit="1" customWidth="1"/>
    <col min="15" max="16384" width="9.140625" style="292"/>
  </cols>
  <sheetData>
    <row r="1" spans="1:15" ht="15.75">
      <c r="A1" s="4" t="s">
        <v>579</v>
      </c>
      <c r="B1" s="4"/>
      <c r="C1" s="4"/>
      <c r="D1" s="4"/>
      <c r="E1" s="4"/>
      <c r="F1" s="4"/>
      <c r="G1" s="4"/>
      <c r="H1" s="4"/>
      <c r="I1" s="294"/>
      <c r="J1" s="295"/>
      <c r="K1" s="295"/>
      <c r="L1" s="294"/>
      <c r="M1" s="291"/>
    </row>
    <row r="2" spans="1:15" ht="15.75">
      <c r="A2" s="546" t="s">
        <v>46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291"/>
    </row>
    <row r="3" spans="1:15" ht="15.75">
      <c r="A3" s="546" t="s">
        <v>410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291"/>
    </row>
    <row r="4" spans="1:15" ht="15.75">
      <c r="A4" s="546" t="s">
        <v>20</v>
      </c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291"/>
    </row>
    <row r="5" spans="1:15">
      <c r="A5" s="294"/>
      <c r="B5" s="294"/>
      <c r="C5" s="294"/>
      <c r="D5" s="296"/>
      <c r="E5" s="294"/>
      <c r="F5" s="294"/>
      <c r="G5" s="294"/>
      <c r="H5" s="294"/>
      <c r="I5" s="570" t="s">
        <v>28</v>
      </c>
      <c r="J5" s="570"/>
      <c r="K5" s="570"/>
      <c r="L5" s="570"/>
      <c r="M5" s="570"/>
    </row>
    <row r="6" spans="1:15">
      <c r="A6" s="7" t="s">
        <v>39</v>
      </c>
      <c r="B6" s="556" t="s">
        <v>327</v>
      </c>
      <c r="C6" s="540" t="s">
        <v>340</v>
      </c>
      <c r="D6" s="537" t="s">
        <v>40</v>
      </c>
      <c r="E6" s="553"/>
      <c r="F6" s="553"/>
      <c r="G6" s="553"/>
      <c r="H6" s="538"/>
      <c r="I6" s="566" t="s">
        <v>41</v>
      </c>
      <c r="J6" s="554"/>
      <c r="K6" s="554"/>
      <c r="L6" s="534" t="s">
        <v>269</v>
      </c>
      <c r="M6" s="574" t="s">
        <v>524</v>
      </c>
    </row>
    <row r="7" spans="1:15" ht="12.75" customHeight="1">
      <c r="A7" s="19" t="s">
        <v>42</v>
      </c>
      <c r="B7" s="571"/>
      <c r="C7" s="542"/>
      <c r="D7" s="534" t="s">
        <v>91</v>
      </c>
      <c r="E7" s="534" t="s">
        <v>92</v>
      </c>
      <c r="F7" s="534" t="s">
        <v>116</v>
      </c>
      <c r="G7" s="556" t="s">
        <v>290</v>
      </c>
      <c r="H7" s="556" t="s">
        <v>264</v>
      </c>
      <c r="I7" s="567" t="s">
        <v>44</v>
      </c>
      <c r="J7" s="534" t="s">
        <v>43</v>
      </c>
      <c r="K7" s="559" t="s">
        <v>308</v>
      </c>
      <c r="L7" s="535"/>
      <c r="M7" s="575"/>
    </row>
    <row r="8" spans="1:15">
      <c r="A8" s="19"/>
      <c r="B8" s="571"/>
      <c r="C8" s="542"/>
      <c r="D8" s="535"/>
      <c r="E8" s="535"/>
      <c r="F8" s="535"/>
      <c r="G8" s="557"/>
      <c r="H8" s="557"/>
      <c r="I8" s="568"/>
      <c r="J8" s="535"/>
      <c r="K8" s="560"/>
      <c r="L8" s="535"/>
      <c r="M8" s="575"/>
    </row>
    <row r="9" spans="1:15">
      <c r="A9" s="8"/>
      <c r="B9" s="572"/>
      <c r="C9" s="573"/>
      <c r="D9" s="536"/>
      <c r="E9" s="536"/>
      <c r="F9" s="536"/>
      <c r="G9" s="558"/>
      <c r="H9" s="558"/>
      <c r="I9" s="569"/>
      <c r="J9" s="536"/>
      <c r="K9" s="561"/>
      <c r="L9" s="536"/>
      <c r="M9" s="576"/>
    </row>
    <row r="10" spans="1:15">
      <c r="A10" s="7" t="s">
        <v>8</v>
      </c>
      <c r="B10" s="9" t="s">
        <v>9</v>
      </c>
      <c r="C10" s="481" t="s">
        <v>9</v>
      </c>
      <c r="D10" s="9" t="s">
        <v>10</v>
      </c>
      <c r="E10" s="481" t="s">
        <v>11</v>
      </c>
      <c r="F10" s="9" t="s">
        <v>12</v>
      </c>
      <c r="G10" s="481" t="s">
        <v>13</v>
      </c>
      <c r="H10" s="9" t="s">
        <v>14</v>
      </c>
      <c r="I10" s="481" t="s">
        <v>16</v>
      </c>
      <c r="J10" s="9" t="s">
        <v>17</v>
      </c>
      <c r="K10" s="481" t="s">
        <v>18</v>
      </c>
      <c r="L10" s="9" t="s">
        <v>19</v>
      </c>
      <c r="M10" s="505" t="s">
        <v>525</v>
      </c>
    </row>
    <row r="11" spans="1:15">
      <c r="A11" s="286" t="s">
        <v>320</v>
      </c>
      <c r="B11" s="286"/>
      <c r="C11" s="286"/>
      <c r="D11" s="277"/>
      <c r="E11" s="278"/>
      <c r="F11" s="277"/>
      <c r="G11" s="278"/>
      <c r="H11" s="278"/>
      <c r="I11" s="277"/>
      <c r="J11" s="278"/>
      <c r="K11" s="277"/>
      <c r="L11" s="278"/>
      <c r="M11" s="261"/>
      <c r="N11" s="283"/>
      <c r="O11" s="482"/>
    </row>
    <row r="12" spans="1:15">
      <c r="A12" s="298" t="s">
        <v>37</v>
      </c>
      <c r="B12" s="279" t="s">
        <v>236</v>
      </c>
      <c r="C12" s="280">
        <f>SUM(D12:I12)</f>
        <v>143553</v>
      </c>
      <c r="D12" s="282">
        <v>78079</v>
      </c>
      <c r="E12" s="283">
        <v>22344</v>
      </c>
      <c r="F12" s="282">
        <v>26086</v>
      </c>
      <c r="G12" s="283">
        <v>16390</v>
      </c>
      <c r="H12" s="283"/>
      <c r="I12" s="282">
        <v>654</v>
      </c>
      <c r="J12" s="283"/>
      <c r="K12" s="282"/>
      <c r="L12" s="283"/>
      <c r="M12" s="261"/>
      <c r="N12" s="283">
        <f>SUM(D12:L12)</f>
        <v>143553</v>
      </c>
      <c r="O12" s="482">
        <f>N12-C12</f>
        <v>0</v>
      </c>
    </row>
    <row r="13" spans="1:15">
      <c r="A13" s="286" t="s">
        <v>321</v>
      </c>
      <c r="B13" s="286"/>
      <c r="C13" s="283"/>
      <c r="D13" s="277"/>
      <c r="E13" s="278"/>
      <c r="F13" s="277"/>
      <c r="G13" s="278"/>
      <c r="H13" s="278"/>
      <c r="I13" s="277"/>
      <c r="J13" s="278"/>
      <c r="K13" s="277"/>
      <c r="L13" s="278"/>
      <c r="M13" s="261"/>
      <c r="N13" s="283">
        <f t="shared" ref="N13:N76" si="0">SUM(D13:L13)</f>
        <v>0</v>
      </c>
      <c r="O13" s="482">
        <f t="shared" ref="O13:O76" si="1">N13-C13</f>
        <v>0</v>
      </c>
    </row>
    <row r="14" spans="1:15">
      <c r="A14" s="298" t="s">
        <v>37</v>
      </c>
      <c r="B14" s="279" t="s">
        <v>236</v>
      </c>
      <c r="C14" s="280">
        <f>SUM(D14:I14)</f>
        <v>120402</v>
      </c>
      <c r="D14" s="293">
        <v>65878</v>
      </c>
      <c r="E14" s="283">
        <v>17500</v>
      </c>
      <c r="F14" s="282">
        <v>22502</v>
      </c>
      <c r="G14" s="283">
        <v>12760</v>
      </c>
      <c r="H14" s="283"/>
      <c r="I14" s="282">
        <v>1762</v>
      </c>
      <c r="J14" s="283"/>
      <c r="K14" s="282"/>
      <c r="L14" s="283"/>
      <c r="M14" s="261"/>
      <c r="N14" s="283">
        <f t="shared" si="0"/>
        <v>120402</v>
      </c>
      <c r="O14" s="482">
        <f t="shared" si="1"/>
        <v>0</v>
      </c>
    </row>
    <row r="15" spans="1:15">
      <c r="A15" s="286" t="s">
        <v>322</v>
      </c>
      <c r="B15" s="286"/>
      <c r="C15" s="283"/>
      <c r="D15" s="282"/>
      <c r="E15" s="278"/>
      <c r="F15" s="277"/>
      <c r="G15" s="278"/>
      <c r="H15" s="278"/>
      <c r="I15" s="277"/>
      <c r="J15" s="278"/>
      <c r="K15" s="277"/>
      <c r="L15" s="278"/>
      <c r="M15" s="261"/>
      <c r="N15" s="283">
        <f t="shared" si="0"/>
        <v>0</v>
      </c>
      <c r="O15" s="482">
        <f t="shared" si="1"/>
        <v>0</v>
      </c>
    </row>
    <row r="16" spans="1:15">
      <c r="A16" s="298" t="s">
        <v>37</v>
      </c>
      <c r="B16" s="279" t="s">
        <v>236</v>
      </c>
      <c r="C16" s="280">
        <f>SUM(D16:I16)</f>
        <v>61529</v>
      </c>
      <c r="D16" s="293">
        <v>34290</v>
      </c>
      <c r="E16" s="283">
        <v>9234</v>
      </c>
      <c r="F16" s="282">
        <v>11677</v>
      </c>
      <c r="G16" s="283">
        <v>5636</v>
      </c>
      <c r="H16" s="283"/>
      <c r="I16" s="282">
        <v>692</v>
      </c>
      <c r="J16" s="283"/>
      <c r="K16" s="282"/>
      <c r="L16" s="283"/>
      <c r="M16" s="261"/>
      <c r="N16" s="283">
        <f t="shared" si="0"/>
        <v>61529</v>
      </c>
      <c r="O16" s="482">
        <f t="shared" si="1"/>
        <v>0</v>
      </c>
    </row>
    <row r="17" spans="1:15">
      <c r="A17" s="257" t="s">
        <v>341</v>
      </c>
      <c r="B17" s="257"/>
      <c r="C17" s="283"/>
      <c r="D17" s="282"/>
      <c r="E17" s="278"/>
      <c r="F17" s="277"/>
      <c r="G17" s="278"/>
      <c r="H17" s="278"/>
      <c r="I17" s="277"/>
      <c r="J17" s="278"/>
      <c r="K17" s="277"/>
      <c r="L17" s="278"/>
      <c r="M17" s="261"/>
      <c r="N17" s="283">
        <f t="shared" si="0"/>
        <v>0</v>
      </c>
      <c r="O17" s="482">
        <f t="shared" si="1"/>
        <v>0</v>
      </c>
    </row>
    <row r="18" spans="1:15">
      <c r="A18" s="298" t="s">
        <v>37</v>
      </c>
      <c r="B18" s="279" t="s">
        <v>236</v>
      </c>
      <c r="C18" s="280">
        <f>SUM(D18:I18)</f>
        <v>28009</v>
      </c>
      <c r="D18" s="282">
        <v>16978</v>
      </c>
      <c r="E18" s="283">
        <v>4584</v>
      </c>
      <c r="F18" s="282">
        <v>2408</v>
      </c>
      <c r="G18" s="283"/>
      <c r="H18" s="283"/>
      <c r="I18" s="282">
        <v>4039</v>
      </c>
      <c r="J18" s="283"/>
      <c r="K18" s="282"/>
      <c r="L18" s="283"/>
      <c r="M18" s="261"/>
      <c r="N18" s="283">
        <f t="shared" si="0"/>
        <v>28009</v>
      </c>
      <c r="O18" s="482">
        <f t="shared" si="1"/>
        <v>0</v>
      </c>
    </row>
    <row r="19" spans="1:15">
      <c r="A19" s="257" t="s">
        <v>316</v>
      </c>
      <c r="B19" s="257"/>
      <c r="C19" s="283"/>
      <c r="D19" s="278"/>
      <c r="E19" s="278"/>
      <c r="F19" s="277"/>
      <c r="G19" s="278"/>
      <c r="H19" s="278"/>
      <c r="I19" s="277"/>
      <c r="J19" s="278"/>
      <c r="K19" s="277"/>
      <c r="L19" s="278"/>
      <c r="M19" s="261"/>
      <c r="N19" s="283">
        <f t="shared" si="0"/>
        <v>0</v>
      </c>
      <c r="O19" s="482">
        <f t="shared" si="1"/>
        <v>0</v>
      </c>
    </row>
    <row r="20" spans="1:15">
      <c r="A20" s="260" t="s">
        <v>37</v>
      </c>
      <c r="B20" s="260"/>
      <c r="C20" s="280">
        <f>C22+C24</f>
        <v>165361</v>
      </c>
      <c r="D20" s="280">
        <f t="shared" ref="D20:L20" si="2">D22+D24</f>
        <v>76905</v>
      </c>
      <c r="E20" s="280">
        <f t="shared" si="2"/>
        <v>21397</v>
      </c>
      <c r="F20" s="280">
        <f t="shared" si="2"/>
        <v>63069</v>
      </c>
      <c r="G20" s="280">
        <f t="shared" si="2"/>
        <v>0</v>
      </c>
      <c r="H20" s="280">
        <f t="shared" si="2"/>
        <v>0</v>
      </c>
      <c r="I20" s="293">
        <f t="shared" si="2"/>
        <v>3990</v>
      </c>
      <c r="J20" s="280">
        <f t="shared" si="2"/>
        <v>0</v>
      </c>
      <c r="K20" s="280">
        <f t="shared" si="2"/>
        <v>0</v>
      </c>
      <c r="L20" s="280">
        <f t="shared" si="2"/>
        <v>0</v>
      </c>
      <c r="M20" s="506"/>
      <c r="N20" s="283">
        <f t="shared" si="0"/>
        <v>165361</v>
      </c>
      <c r="O20" s="482">
        <f t="shared" si="1"/>
        <v>0</v>
      </c>
    </row>
    <row r="21" spans="1:15">
      <c r="A21" s="286" t="s">
        <v>211</v>
      </c>
      <c r="B21" s="286"/>
      <c r="C21" s="283"/>
      <c r="D21" s="277"/>
      <c r="E21" s="278"/>
      <c r="F21" s="277"/>
      <c r="G21" s="278"/>
      <c r="H21" s="278"/>
      <c r="I21" s="277"/>
      <c r="J21" s="278"/>
      <c r="K21" s="277"/>
      <c r="L21" s="278"/>
      <c r="M21" s="261"/>
      <c r="N21" s="283">
        <f t="shared" si="0"/>
        <v>0</v>
      </c>
      <c r="O21" s="482">
        <f t="shared" si="1"/>
        <v>0</v>
      </c>
    </row>
    <row r="22" spans="1:15">
      <c r="A22" s="298" t="s">
        <v>37</v>
      </c>
      <c r="B22" s="279" t="s">
        <v>237</v>
      </c>
      <c r="C22" s="280">
        <f>SUM(D22:I22)</f>
        <v>99887</v>
      </c>
      <c r="D22" s="293">
        <v>42553</v>
      </c>
      <c r="E22" s="283">
        <v>12176</v>
      </c>
      <c r="F22" s="282">
        <v>41761</v>
      </c>
      <c r="G22" s="283"/>
      <c r="H22" s="283"/>
      <c r="I22" s="282">
        <v>3397</v>
      </c>
      <c r="J22" s="283"/>
      <c r="K22" s="282"/>
      <c r="L22" s="283"/>
      <c r="M22" s="261"/>
      <c r="N22" s="283">
        <f t="shared" si="0"/>
        <v>99887</v>
      </c>
      <c r="O22" s="482">
        <f t="shared" si="1"/>
        <v>0</v>
      </c>
    </row>
    <row r="23" spans="1:15">
      <c r="A23" s="286" t="s">
        <v>212</v>
      </c>
      <c r="B23" s="286"/>
      <c r="C23" s="283"/>
      <c r="D23" s="282"/>
      <c r="E23" s="278"/>
      <c r="F23" s="277"/>
      <c r="G23" s="278"/>
      <c r="H23" s="278"/>
      <c r="I23" s="277"/>
      <c r="J23" s="278"/>
      <c r="K23" s="277"/>
      <c r="L23" s="278"/>
      <c r="M23" s="261"/>
      <c r="N23" s="283">
        <f t="shared" si="0"/>
        <v>0</v>
      </c>
      <c r="O23" s="482">
        <f t="shared" si="1"/>
        <v>0</v>
      </c>
    </row>
    <row r="24" spans="1:15">
      <c r="A24" s="298" t="s">
        <v>37</v>
      </c>
      <c r="B24" s="279" t="s">
        <v>237</v>
      </c>
      <c r="C24" s="280">
        <f>SUM(D24:I24)</f>
        <v>65474</v>
      </c>
      <c r="D24" s="282">
        <v>34352</v>
      </c>
      <c r="E24" s="283">
        <v>9221</v>
      </c>
      <c r="F24" s="282">
        <v>21308</v>
      </c>
      <c r="G24" s="283"/>
      <c r="H24" s="283"/>
      <c r="I24" s="282">
        <v>593</v>
      </c>
      <c r="J24" s="283"/>
      <c r="K24" s="282"/>
      <c r="L24" s="283"/>
      <c r="M24" s="261"/>
      <c r="N24" s="283">
        <f t="shared" si="0"/>
        <v>65474</v>
      </c>
      <c r="O24" s="482">
        <f t="shared" si="1"/>
        <v>0</v>
      </c>
    </row>
    <row r="25" spans="1:15">
      <c r="A25" s="257" t="s">
        <v>323</v>
      </c>
      <c r="B25" s="257"/>
      <c r="C25" s="283"/>
      <c r="D25" s="277"/>
      <c r="E25" s="278"/>
      <c r="F25" s="277"/>
      <c r="G25" s="278"/>
      <c r="H25" s="278"/>
      <c r="I25" s="277"/>
      <c r="J25" s="278"/>
      <c r="K25" s="277"/>
      <c r="L25" s="278"/>
      <c r="M25" s="261"/>
      <c r="N25" s="283">
        <f t="shared" si="0"/>
        <v>0</v>
      </c>
      <c r="O25" s="482">
        <f t="shared" si="1"/>
        <v>0</v>
      </c>
    </row>
    <row r="26" spans="1:15">
      <c r="A26" s="298" t="s">
        <v>37</v>
      </c>
      <c r="B26" s="279" t="s">
        <v>236</v>
      </c>
      <c r="C26" s="280">
        <f>SUM(D26:I26)</f>
        <v>49853</v>
      </c>
      <c r="D26" s="282">
        <v>26961</v>
      </c>
      <c r="E26" s="283">
        <v>7029</v>
      </c>
      <c r="F26" s="282">
        <v>11712</v>
      </c>
      <c r="G26" s="283">
        <v>3745</v>
      </c>
      <c r="H26" s="283"/>
      <c r="I26" s="282">
        <v>406</v>
      </c>
      <c r="J26" s="283"/>
      <c r="K26" s="282"/>
      <c r="L26" s="283"/>
      <c r="M26" s="507"/>
      <c r="N26" s="283">
        <f t="shared" si="0"/>
        <v>49853</v>
      </c>
      <c r="O26" s="482">
        <f t="shared" si="1"/>
        <v>0</v>
      </c>
    </row>
    <row r="27" spans="1:15" s="510" customFormat="1">
      <c r="A27" s="341" t="s">
        <v>318</v>
      </c>
      <c r="B27" s="266"/>
      <c r="C27" s="283"/>
      <c r="D27" s="245"/>
      <c r="E27" s="268"/>
      <c r="F27" s="267"/>
      <c r="G27" s="268"/>
      <c r="H27" s="268"/>
      <c r="I27" s="483"/>
      <c r="J27" s="267"/>
      <c r="K27" s="268"/>
      <c r="L27" s="508"/>
      <c r="M27" s="509"/>
      <c r="N27" s="283">
        <f t="shared" si="0"/>
        <v>0</v>
      </c>
      <c r="O27" s="482">
        <f t="shared" si="1"/>
        <v>0</v>
      </c>
    </row>
    <row r="28" spans="1:15" s="510" customFormat="1">
      <c r="A28" s="338" t="s">
        <v>37</v>
      </c>
      <c r="B28" s="299"/>
      <c r="C28" s="280">
        <f>C30+C32+C34+C36</f>
        <v>127571</v>
      </c>
      <c r="D28" s="280">
        <f t="shared" ref="D28:L28" si="3">D30+D32+D34+D36</f>
        <v>37384</v>
      </c>
      <c r="E28" s="280">
        <f t="shared" si="3"/>
        <v>10204</v>
      </c>
      <c r="F28" s="280">
        <f t="shared" si="3"/>
        <v>56889</v>
      </c>
      <c r="G28" s="280">
        <f t="shared" si="3"/>
        <v>0</v>
      </c>
      <c r="H28" s="280">
        <f t="shared" si="3"/>
        <v>21000</v>
      </c>
      <c r="I28" s="293">
        <f t="shared" si="3"/>
        <v>2094</v>
      </c>
      <c r="J28" s="280">
        <f t="shared" si="3"/>
        <v>0</v>
      </c>
      <c r="K28" s="280">
        <f t="shared" si="3"/>
        <v>0</v>
      </c>
      <c r="L28" s="280">
        <f t="shared" si="3"/>
        <v>0</v>
      </c>
      <c r="M28" s="232" t="e">
        <f>SUM(M30,M32,#REF!,M34,M36)</f>
        <v>#REF!</v>
      </c>
      <c r="N28" s="283">
        <f t="shared" si="0"/>
        <v>127571</v>
      </c>
      <c r="O28" s="482">
        <f t="shared" si="1"/>
        <v>0</v>
      </c>
    </row>
    <row r="29" spans="1:15">
      <c r="A29" s="342" t="s">
        <v>188</v>
      </c>
      <c r="B29" s="300"/>
      <c r="C29" s="283"/>
      <c r="D29" s="233"/>
      <c r="E29" s="273"/>
      <c r="F29" s="272"/>
      <c r="G29" s="273"/>
      <c r="H29" s="273"/>
      <c r="I29" s="384"/>
      <c r="J29" s="272"/>
      <c r="K29" s="273"/>
      <c r="L29" s="495"/>
      <c r="M29" s="275"/>
      <c r="N29" s="283">
        <f t="shared" si="0"/>
        <v>0</v>
      </c>
      <c r="O29" s="482">
        <f t="shared" si="1"/>
        <v>0</v>
      </c>
    </row>
    <row r="30" spans="1:15">
      <c r="A30" s="343" t="s">
        <v>37</v>
      </c>
      <c r="B30" s="270" t="s">
        <v>237</v>
      </c>
      <c r="C30" s="280">
        <f>SUM(D30:I30)</f>
        <v>60553</v>
      </c>
      <c r="D30" s="233">
        <v>14084</v>
      </c>
      <c r="E30" s="273">
        <v>3983</v>
      </c>
      <c r="F30" s="272">
        <v>41597</v>
      </c>
      <c r="G30" s="273"/>
      <c r="H30" s="273"/>
      <c r="I30" s="384">
        <v>889</v>
      </c>
      <c r="J30" s="272"/>
      <c r="K30" s="273"/>
      <c r="L30" s="495"/>
      <c r="M30" s="275"/>
      <c r="N30" s="283">
        <f t="shared" si="0"/>
        <v>60553</v>
      </c>
      <c r="O30" s="482">
        <f t="shared" si="1"/>
        <v>0</v>
      </c>
    </row>
    <row r="31" spans="1:15">
      <c r="A31" s="234" t="s">
        <v>189</v>
      </c>
      <c r="B31" s="234"/>
      <c r="C31" s="283"/>
      <c r="D31" s="245"/>
      <c r="E31" s="268"/>
      <c r="F31" s="267"/>
      <c r="G31" s="268"/>
      <c r="H31" s="268"/>
      <c r="I31" s="483"/>
      <c r="J31" s="267"/>
      <c r="K31" s="268"/>
      <c r="L31" s="511"/>
      <c r="M31" s="275"/>
      <c r="N31" s="283">
        <f t="shared" si="0"/>
        <v>0</v>
      </c>
      <c r="O31" s="482">
        <f t="shared" si="1"/>
        <v>0</v>
      </c>
    </row>
    <row r="32" spans="1:15">
      <c r="A32" s="343" t="s">
        <v>37</v>
      </c>
      <c r="B32" s="338" t="s">
        <v>236</v>
      </c>
      <c r="C32" s="280">
        <f>SUM(D32:I32)</f>
        <v>11346</v>
      </c>
      <c r="D32" s="232">
        <v>6092</v>
      </c>
      <c r="E32" s="273">
        <v>1634</v>
      </c>
      <c r="F32" s="272">
        <v>3239</v>
      </c>
      <c r="G32" s="273"/>
      <c r="H32" s="273"/>
      <c r="I32" s="384">
        <v>381</v>
      </c>
      <c r="J32" s="272"/>
      <c r="K32" s="273"/>
      <c r="L32" s="512"/>
      <c r="M32" s="275"/>
      <c r="N32" s="283">
        <f t="shared" si="0"/>
        <v>11346</v>
      </c>
      <c r="O32" s="482">
        <f t="shared" si="1"/>
        <v>0</v>
      </c>
    </row>
    <row r="33" spans="1:15">
      <c r="A33" s="234" t="s">
        <v>191</v>
      </c>
      <c r="B33" s="234"/>
      <c r="C33" s="283"/>
      <c r="D33" s="233"/>
      <c r="E33" s="268"/>
      <c r="F33" s="267"/>
      <c r="G33" s="268"/>
      <c r="H33" s="268"/>
      <c r="I33" s="483"/>
      <c r="J33" s="267"/>
      <c r="K33" s="268"/>
      <c r="L33" s="511"/>
      <c r="M33" s="275"/>
      <c r="N33" s="283">
        <f t="shared" si="0"/>
        <v>0</v>
      </c>
      <c r="O33" s="482">
        <f t="shared" si="1"/>
        <v>0</v>
      </c>
    </row>
    <row r="34" spans="1:15">
      <c r="A34" s="343" t="s">
        <v>37</v>
      </c>
      <c r="B34" s="338" t="s">
        <v>236</v>
      </c>
      <c r="C34" s="280">
        <f>SUM(D34:I34)</f>
        <v>8630</v>
      </c>
      <c r="D34" s="232">
        <v>5141</v>
      </c>
      <c r="E34" s="273">
        <v>1378</v>
      </c>
      <c r="F34" s="272">
        <v>1541</v>
      </c>
      <c r="G34" s="273"/>
      <c r="H34" s="273"/>
      <c r="I34" s="384">
        <v>570</v>
      </c>
      <c r="J34" s="272"/>
      <c r="K34" s="273"/>
      <c r="L34" s="512"/>
      <c r="M34" s="275"/>
      <c r="N34" s="283">
        <f t="shared" si="0"/>
        <v>8630</v>
      </c>
      <c r="O34" s="482">
        <f t="shared" si="1"/>
        <v>0</v>
      </c>
    </row>
    <row r="35" spans="1:15">
      <c r="A35" s="234" t="s">
        <v>190</v>
      </c>
      <c r="B35" s="234"/>
      <c r="C35" s="283"/>
      <c r="D35" s="233"/>
      <c r="E35" s="268"/>
      <c r="F35" s="267"/>
      <c r="G35" s="268"/>
      <c r="H35" s="268"/>
      <c r="I35" s="483"/>
      <c r="J35" s="267"/>
      <c r="K35" s="268"/>
      <c r="L35" s="511"/>
      <c r="M35" s="275"/>
      <c r="N35" s="283">
        <f t="shared" si="0"/>
        <v>0</v>
      </c>
      <c r="O35" s="482">
        <f t="shared" si="1"/>
        <v>0</v>
      </c>
    </row>
    <row r="36" spans="1:15">
      <c r="A36" s="343" t="s">
        <v>37</v>
      </c>
      <c r="B36" s="343" t="s">
        <v>236</v>
      </c>
      <c r="C36" s="280">
        <f>SUM(D36:M36)</f>
        <v>47042</v>
      </c>
      <c r="D36" s="233">
        <v>12067</v>
      </c>
      <c r="E36" s="273">
        <v>3209</v>
      </c>
      <c r="F36" s="272">
        <v>10512</v>
      </c>
      <c r="G36" s="273"/>
      <c r="H36" s="273">
        <v>21000</v>
      </c>
      <c r="I36" s="384">
        <v>254</v>
      </c>
      <c r="J36" s="273"/>
      <c r="K36" s="384"/>
      <c r="L36" s="512"/>
      <c r="M36" s="275"/>
      <c r="N36" s="283">
        <f t="shared" si="0"/>
        <v>47042</v>
      </c>
      <c r="O36" s="482">
        <f t="shared" si="1"/>
        <v>0</v>
      </c>
    </row>
    <row r="37" spans="1:15">
      <c r="A37" s="369" t="s">
        <v>324</v>
      </c>
      <c r="B37" s="385"/>
      <c r="C37" s="283"/>
      <c r="D37" s="368"/>
      <c r="E37" s="268"/>
      <c r="F37" s="267"/>
      <c r="G37" s="268"/>
      <c r="H37" s="268"/>
      <c r="I37" s="483"/>
      <c r="J37" s="268"/>
      <c r="K37" s="267"/>
      <c r="L37" s="245"/>
      <c r="M37" s="275"/>
      <c r="N37" s="283">
        <f t="shared" si="0"/>
        <v>0</v>
      </c>
      <c r="O37" s="482">
        <f t="shared" si="1"/>
        <v>0</v>
      </c>
    </row>
    <row r="38" spans="1:15" s="370" customFormat="1">
      <c r="A38" s="513" t="s">
        <v>37</v>
      </c>
      <c r="B38" s="484" t="s">
        <v>236</v>
      </c>
      <c r="C38" s="514">
        <f>SUM(D38:I38)</f>
        <v>52652</v>
      </c>
      <c r="D38" s="515">
        <v>16132</v>
      </c>
      <c r="E38" s="488">
        <v>4330</v>
      </c>
      <c r="F38" s="487">
        <v>30285</v>
      </c>
      <c r="G38" s="488"/>
      <c r="H38" s="488"/>
      <c r="I38" s="489">
        <v>1905</v>
      </c>
      <c r="J38" s="488"/>
      <c r="K38" s="487"/>
      <c r="L38" s="516"/>
      <c r="M38" s="491"/>
      <c r="N38" s="517">
        <f t="shared" si="0"/>
        <v>52652</v>
      </c>
      <c r="O38" s="492">
        <f t="shared" si="1"/>
        <v>0</v>
      </c>
    </row>
    <row r="39" spans="1:15" s="500" customFormat="1">
      <c r="A39" s="257" t="s">
        <v>325</v>
      </c>
      <c r="B39" s="257"/>
      <c r="C39" s="283"/>
      <c r="D39" s="301"/>
      <c r="E39" s="302"/>
      <c r="F39" s="301"/>
      <c r="G39" s="302"/>
      <c r="H39" s="302"/>
      <c r="I39" s="301"/>
      <c r="J39" s="302"/>
      <c r="K39" s="301"/>
      <c r="L39" s="302"/>
      <c r="M39" s="498"/>
      <c r="N39" s="283">
        <f t="shared" si="0"/>
        <v>0</v>
      </c>
      <c r="O39" s="482">
        <f t="shared" si="1"/>
        <v>0</v>
      </c>
    </row>
    <row r="40" spans="1:15">
      <c r="A40" s="298" t="s">
        <v>37</v>
      </c>
      <c r="B40" s="279"/>
      <c r="C40" s="280">
        <f>C42+C44+C46</f>
        <v>498609</v>
      </c>
      <c r="D40" s="280">
        <f t="shared" ref="D40:L40" si="4">D42+D44+D46</f>
        <v>132491</v>
      </c>
      <c r="E40" s="280">
        <f t="shared" si="4"/>
        <v>35720</v>
      </c>
      <c r="F40" s="280">
        <f t="shared" si="4"/>
        <v>309615</v>
      </c>
      <c r="G40" s="280">
        <f t="shared" si="4"/>
        <v>14251</v>
      </c>
      <c r="H40" s="280">
        <f t="shared" si="4"/>
        <v>1105</v>
      </c>
      <c r="I40" s="293">
        <f t="shared" si="4"/>
        <v>5427</v>
      </c>
      <c r="J40" s="280">
        <f t="shared" si="4"/>
        <v>0</v>
      </c>
      <c r="K40" s="280">
        <f t="shared" si="4"/>
        <v>0</v>
      </c>
      <c r="L40" s="280">
        <f t="shared" si="4"/>
        <v>0</v>
      </c>
      <c r="M40" s="283">
        <f t="shared" ref="M40" si="5">SUM(M42,M44,M46)</f>
        <v>0</v>
      </c>
      <c r="N40" s="283">
        <f t="shared" si="0"/>
        <v>498609</v>
      </c>
      <c r="O40" s="482">
        <f t="shared" si="1"/>
        <v>0</v>
      </c>
    </row>
    <row r="41" spans="1:15">
      <c r="A41" s="303" t="s">
        <v>342</v>
      </c>
      <c r="B41" s="303"/>
      <c r="C41" s="283"/>
      <c r="D41" s="301"/>
      <c r="E41" s="302"/>
      <c r="F41" s="301"/>
      <c r="G41" s="302"/>
      <c r="H41" s="302"/>
      <c r="I41" s="301"/>
      <c r="J41" s="302"/>
      <c r="K41" s="301"/>
      <c r="L41" s="302"/>
      <c r="M41" s="498"/>
      <c r="N41" s="283">
        <f t="shared" si="0"/>
        <v>0</v>
      </c>
      <c r="O41" s="482">
        <f t="shared" si="1"/>
        <v>0</v>
      </c>
    </row>
    <row r="42" spans="1:15">
      <c r="A42" s="298" t="s">
        <v>37</v>
      </c>
      <c r="B42" s="279" t="s">
        <v>236</v>
      </c>
      <c r="C42" s="280">
        <f>SUM(D42:I42)</f>
        <v>35638</v>
      </c>
      <c r="D42" s="293">
        <v>22264</v>
      </c>
      <c r="E42" s="283">
        <v>6055</v>
      </c>
      <c r="F42" s="282">
        <v>7063</v>
      </c>
      <c r="G42" s="283"/>
      <c r="H42" s="283"/>
      <c r="I42" s="282">
        <v>256</v>
      </c>
      <c r="J42" s="283"/>
      <c r="K42" s="282"/>
      <c r="L42" s="283"/>
      <c r="M42" s="498"/>
      <c r="N42" s="283">
        <f t="shared" si="0"/>
        <v>35638</v>
      </c>
      <c r="O42" s="482">
        <f t="shared" si="1"/>
        <v>0</v>
      </c>
    </row>
    <row r="43" spans="1:15">
      <c r="A43" s="286" t="s">
        <v>343</v>
      </c>
      <c r="B43" s="286"/>
      <c r="C43" s="283"/>
      <c r="D43" s="282"/>
      <c r="E43" s="278"/>
      <c r="F43" s="277"/>
      <c r="G43" s="278"/>
      <c r="H43" s="278"/>
      <c r="I43" s="277"/>
      <c r="J43" s="278"/>
      <c r="K43" s="277"/>
      <c r="L43" s="278"/>
      <c r="M43" s="261"/>
      <c r="N43" s="283">
        <f t="shared" si="0"/>
        <v>0</v>
      </c>
      <c r="O43" s="482">
        <f t="shared" si="1"/>
        <v>0</v>
      </c>
    </row>
    <row r="44" spans="1:15">
      <c r="A44" s="298" t="s">
        <v>37</v>
      </c>
      <c r="B44" s="279" t="s">
        <v>236</v>
      </c>
      <c r="C44" s="280">
        <f>SUM(D44:H44)</f>
        <v>24905</v>
      </c>
      <c r="D44" s="293">
        <v>17571</v>
      </c>
      <c r="E44" s="283">
        <v>4837</v>
      </c>
      <c r="F44" s="282">
        <v>1392</v>
      </c>
      <c r="G44" s="283"/>
      <c r="H44" s="283">
        <v>1105</v>
      </c>
      <c r="I44" s="282"/>
      <c r="J44" s="283"/>
      <c r="K44" s="282"/>
      <c r="L44" s="283"/>
      <c r="M44" s="507"/>
      <c r="N44" s="283">
        <f t="shared" si="0"/>
        <v>24905</v>
      </c>
      <c r="O44" s="482">
        <f t="shared" si="1"/>
        <v>0</v>
      </c>
    </row>
    <row r="45" spans="1:15">
      <c r="A45" s="339" t="s">
        <v>344</v>
      </c>
      <c r="B45" s="304"/>
      <c r="C45" s="283"/>
      <c r="D45" s="282"/>
      <c r="E45" s="278"/>
      <c r="F45" s="277"/>
      <c r="G45" s="278"/>
      <c r="H45" s="278"/>
      <c r="I45" s="277"/>
      <c r="J45" s="278"/>
      <c r="K45" s="277"/>
      <c r="L45" s="278"/>
      <c r="M45" s="261"/>
      <c r="N45" s="283">
        <f t="shared" si="0"/>
        <v>0</v>
      </c>
      <c r="O45" s="482">
        <f t="shared" si="1"/>
        <v>0</v>
      </c>
    </row>
    <row r="46" spans="1:15" s="496" customFormat="1">
      <c r="A46" s="279" t="s">
        <v>37</v>
      </c>
      <c r="B46" s="279"/>
      <c r="C46" s="280">
        <f>C48+C50+C52+C54+C56+C58+C60+C62+C64+C66+C68+C70+C72+C74+C76+C78+C80+C82+C84+C86+C88+C90+C92</f>
        <v>438066</v>
      </c>
      <c r="D46" s="280">
        <f t="shared" ref="D46:L46" si="6">D48+D50+D52+D54+D56+D58+D60+D62+D64+D66+D68+D70+D72+D74+D76+D78+D80+D82+D84+D86+D88+D90+D92</f>
        <v>92656</v>
      </c>
      <c r="E46" s="280">
        <f t="shared" si="6"/>
        <v>24828</v>
      </c>
      <c r="F46" s="280">
        <f t="shared" si="6"/>
        <v>301160</v>
      </c>
      <c r="G46" s="280">
        <f t="shared" si="6"/>
        <v>14251</v>
      </c>
      <c r="H46" s="280">
        <f t="shared" si="6"/>
        <v>0</v>
      </c>
      <c r="I46" s="293">
        <f t="shared" si="6"/>
        <v>5171</v>
      </c>
      <c r="J46" s="280">
        <f t="shared" si="6"/>
        <v>0</v>
      </c>
      <c r="K46" s="280">
        <f t="shared" si="6"/>
        <v>0</v>
      </c>
      <c r="L46" s="280">
        <f t="shared" si="6"/>
        <v>0</v>
      </c>
      <c r="M46" s="280">
        <f>SUM(M47:M92)</f>
        <v>0</v>
      </c>
      <c r="N46" s="283">
        <f t="shared" si="0"/>
        <v>438066</v>
      </c>
      <c r="O46" s="482">
        <f t="shared" si="1"/>
        <v>0</v>
      </c>
    </row>
    <row r="47" spans="1:15">
      <c r="A47" s="281" t="s">
        <v>213</v>
      </c>
      <c r="B47" s="339"/>
      <c r="C47" s="283"/>
      <c r="D47" s="282"/>
      <c r="E47" s="283"/>
      <c r="F47" s="282"/>
      <c r="G47" s="283"/>
      <c r="H47" s="283"/>
      <c r="I47" s="282"/>
      <c r="J47" s="283"/>
      <c r="K47" s="282"/>
      <c r="L47" s="283"/>
      <c r="M47" s="261"/>
      <c r="N47" s="283">
        <f t="shared" si="0"/>
        <v>0</v>
      </c>
      <c r="O47" s="482">
        <f t="shared" si="1"/>
        <v>0</v>
      </c>
    </row>
    <row r="48" spans="1:15" s="496" customFormat="1">
      <c r="A48" s="279" t="s">
        <v>37</v>
      </c>
      <c r="B48" s="279" t="s">
        <v>236</v>
      </c>
      <c r="C48" s="280">
        <f>SUM(D48:I48)</f>
        <v>25218</v>
      </c>
      <c r="D48" s="284">
        <v>16130</v>
      </c>
      <c r="E48" s="280">
        <v>4431</v>
      </c>
      <c r="F48" s="284">
        <v>1609</v>
      </c>
      <c r="G48" s="280"/>
      <c r="H48" s="280"/>
      <c r="I48" s="284">
        <v>3048</v>
      </c>
      <c r="J48" s="280"/>
      <c r="K48" s="284"/>
      <c r="L48" s="280"/>
      <c r="M48" s="263"/>
      <c r="N48" s="283">
        <f t="shared" si="0"/>
        <v>25218</v>
      </c>
      <c r="O48" s="482">
        <f t="shared" si="1"/>
        <v>0</v>
      </c>
    </row>
    <row r="49" spans="1:15">
      <c r="A49" s="285" t="s">
        <v>214</v>
      </c>
      <c r="B49" s="286"/>
      <c r="C49" s="283"/>
      <c r="D49" s="282"/>
      <c r="E49" s="283"/>
      <c r="F49" s="282"/>
      <c r="G49" s="283"/>
      <c r="H49" s="283"/>
      <c r="I49" s="282"/>
      <c r="J49" s="283"/>
      <c r="K49" s="282"/>
      <c r="L49" s="283"/>
      <c r="M49" s="261"/>
      <c r="N49" s="283">
        <f t="shared" si="0"/>
        <v>0</v>
      </c>
      <c r="O49" s="482">
        <f t="shared" si="1"/>
        <v>0</v>
      </c>
    </row>
    <row r="50" spans="1:15" s="496" customFormat="1">
      <c r="A50" s="279" t="s">
        <v>37</v>
      </c>
      <c r="B50" s="279" t="s">
        <v>236</v>
      </c>
      <c r="C50" s="280">
        <f>SUM(D50:I50)</f>
        <v>4457</v>
      </c>
      <c r="D50" s="284">
        <v>3091</v>
      </c>
      <c r="E50" s="280">
        <v>845</v>
      </c>
      <c r="F50" s="284">
        <v>457</v>
      </c>
      <c r="G50" s="280"/>
      <c r="H50" s="280"/>
      <c r="I50" s="284">
        <v>64</v>
      </c>
      <c r="J50" s="280"/>
      <c r="K50" s="284"/>
      <c r="L50" s="280"/>
      <c r="M50" s="263"/>
      <c r="N50" s="283">
        <f t="shared" si="0"/>
        <v>4457</v>
      </c>
      <c r="O50" s="482">
        <f t="shared" si="1"/>
        <v>0</v>
      </c>
    </row>
    <row r="51" spans="1:15">
      <c r="A51" s="285" t="s">
        <v>215</v>
      </c>
      <c r="B51" s="286"/>
      <c r="C51" s="283"/>
      <c r="D51" s="282"/>
      <c r="E51" s="283"/>
      <c r="F51" s="282"/>
      <c r="G51" s="283"/>
      <c r="H51" s="283"/>
      <c r="I51" s="282"/>
      <c r="J51" s="283"/>
      <c r="K51" s="282"/>
      <c r="L51" s="283"/>
      <c r="M51" s="261"/>
      <c r="N51" s="283">
        <f t="shared" si="0"/>
        <v>0</v>
      </c>
      <c r="O51" s="482">
        <f t="shared" si="1"/>
        <v>0</v>
      </c>
    </row>
    <row r="52" spans="1:15" s="496" customFormat="1">
      <c r="A52" s="279" t="s">
        <v>37</v>
      </c>
      <c r="B52" s="279" t="s">
        <v>236</v>
      </c>
      <c r="C52" s="280">
        <f>SUM(D52:I52)</f>
        <v>6436</v>
      </c>
      <c r="D52" s="284">
        <v>1279</v>
      </c>
      <c r="E52" s="280">
        <v>360</v>
      </c>
      <c r="F52" s="284">
        <v>4670</v>
      </c>
      <c r="G52" s="280"/>
      <c r="H52" s="280"/>
      <c r="I52" s="284">
        <v>127</v>
      </c>
      <c r="J52" s="280"/>
      <c r="K52" s="284"/>
      <c r="L52" s="280"/>
      <c r="M52" s="263"/>
      <c r="N52" s="283">
        <f t="shared" si="0"/>
        <v>6436</v>
      </c>
      <c r="O52" s="482">
        <f t="shared" si="1"/>
        <v>0</v>
      </c>
    </row>
    <row r="53" spans="1:15">
      <c r="A53" s="285" t="s">
        <v>216</v>
      </c>
      <c r="B53" s="285"/>
      <c r="C53" s="283"/>
      <c r="D53" s="282"/>
      <c r="E53" s="283"/>
      <c r="F53" s="282"/>
      <c r="G53" s="283"/>
      <c r="H53" s="283"/>
      <c r="I53" s="282"/>
      <c r="J53" s="283"/>
      <c r="K53" s="282"/>
      <c r="L53" s="283"/>
      <c r="M53" s="261"/>
      <c r="N53" s="283">
        <f t="shared" si="0"/>
        <v>0</v>
      </c>
      <c r="O53" s="482">
        <f t="shared" si="1"/>
        <v>0</v>
      </c>
    </row>
    <row r="54" spans="1:15" s="496" customFormat="1">
      <c r="A54" s="279" t="s">
        <v>37</v>
      </c>
      <c r="B54" s="279" t="s">
        <v>236</v>
      </c>
      <c r="C54" s="280">
        <f>SUM(D54:I54)</f>
        <v>7754</v>
      </c>
      <c r="D54" s="284">
        <v>2692</v>
      </c>
      <c r="E54" s="280">
        <v>747</v>
      </c>
      <c r="F54" s="284">
        <v>4213</v>
      </c>
      <c r="G54" s="280"/>
      <c r="H54" s="280"/>
      <c r="I54" s="284">
        <v>102</v>
      </c>
      <c r="J54" s="280"/>
      <c r="K54" s="284"/>
      <c r="L54" s="280"/>
      <c r="M54" s="263"/>
      <c r="N54" s="283">
        <f t="shared" si="0"/>
        <v>7754</v>
      </c>
      <c r="O54" s="482">
        <f t="shared" si="1"/>
        <v>0</v>
      </c>
    </row>
    <row r="55" spans="1:15">
      <c r="A55" s="286" t="s">
        <v>217</v>
      </c>
      <c r="B55" s="285"/>
      <c r="C55" s="283"/>
      <c r="D55" s="282"/>
      <c r="E55" s="283"/>
      <c r="F55" s="282"/>
      <c r="G55" s="283"/>
      <c r="H55" s="283"/>
      <c r="I55" s="282"/>
      <c r="J55" s="283"/>
      <c r="K55" s="282"/>
      <c r="L55" s="283"/>
      <c r="M55" s="261"/>
      <c r="N55" s="283">
        <f t="shared" si="0"/>
        <v>0</v>
      </c>
      <c r="O55" s="482">
        <f t="shared" si="1"/>
        <v>0</v>
      </c>
    </row>
    <row r="56" spans="1:15" s="496" customFormat="1">
      <c r="A56" s="279" t="s">
        <v>37</v>
      </c>
      <c r="B56" s="279" t="s">
        <v>236</v>
      </c>
      <c r="C56" s="280">
        <f>SUM(D56:I56)</f>
        <v>9656</v>
      </c>
      <c r="D56" s="284">
        <v>2692</v>
      </c>
      <c r="E56" s="280">
        <v>757</v>
      </c>
      <c r="F56" s="284">
        <v>6080</v>
      </c>
      <c r="G56" s="280"/>
      <c r="H56" s="280"/>
      <c r="I56" s="284">
        <v>127</v>
      </c>
      <c r="J56" s="280"/>
      <c r="K56" s="284"/>
      <c r="L56" s="280"/>
      <c r="M56" s="263"/>
      <c r="N56" s="283">
        <f t="shared" si="0"/>
        <v>9656</v>
      </c>
      <c r="O56" s="482">
        <f t="shared" si="1"/>
        <v>0</v>
      </c>
    </row>
    <row r="57" spans="1:15">
      <c r="A57" s="285" t="s">
        <v>218</v>
      </c>
      <c r="B57" s="285"/>
      <c r="C57" s="283"/>
      <c r="D57" s="282"/>
      <c r="E57" s="283"/>
      <c r="F57" s="282"/>
      <c r="G57" s="283"/>
      <c r="H57" s="283"/>
      <c r="I57" s="282"/>
      <c r="J57" s="283"/>
      <c r="K57" s="282"/>
      <c r="L57" s="283"/>
      <c r="M57" s="261"/>
      <c r="N57" s="283">
        <f t="shared" si="0"/>
        <v>0</v>
      </c>
      <c r="O57" s="482">
        <f t="shared" si="1"/>
        <v>0</v>
      </c>
    </row>
    <row r="58" spans="1:15" s="496" customFormat="1">
      <c r="A58" s="279" t="s">
        <v>37</v>
      </c>
      <c r="B58" s="279" t="s">
        <v>236</v>
      </c>
      <c r="C58" s="280">
        <f>SUM(D58:I58)</f>
        <v>46651</v>
      </c>
      <c r="D58" s="284">
        <v>6498</v>
      </c>
      <c r="E58" s="280">
        <v>1784</v>
      </c>
      <c r="F58" s="284">
        <v>32532</v>
      </c>
      <c r="G58" s="280">
        <v>5710</v>
      </c>
      <c r="H58" s="280"/>
      <c r="I58" s="284">
        <v>127</v>
      </c>
      <c r="J58" s="280"/>
      <c r="K58" s="284"/>
      <c r="L58" s="280"/>
      <c r="M58" s="263"/>
      <c r="N58" s="283">
        <f t="shared" si="0"/>
        <v>46651</v>
      </c>
      <c r="O58" s="482">
        <f t="shared" si="1"/>
        <v>0</v>
      </c>
    </row>
    <row r="59" spans="1:15">
      <c r="A59" s="285" t="s">
        <v>219</v>
      </c>
      <c r="B59" s="285"/>
      <c r="C59" s="283"/>
      <c r="D59" s="282"/>
      <c r="E59" s="283"/>
      <c r="F59" s="282"/>
      <c r="G59" s="283"/>
      <c r="H59" s="283"/>
      <c r="I59" s="282"/>
      <c r="J59" s="283"/>
      <c r="K59" s="282"/>
      <c r="L59" s="283"/>
      <c r="M59" s="261"/>
      <c r="N59" s="283">
        <f t="shared" si="0"/>
        <v>0</v>
      </c>
      <c r="O59" s="482">
        <f t="shared" si="1"/>
        <v>0</v>
      </c>
    </row>
    <row r="60" spans="1:15" s="496" customFormat="1">
      <c r="A60" s="279" t="s">
        <v>37</v>
      </c>
      <c r="B60" s="279" t="s">
        <v>236</v>
      </c>
      <c r="C60" s="280">
        <f>SUM(D60:I60)</f>
        <v>54210</v>
      </c>
      <c r="D60" s="284">
        <v>7503</v>
      </c>
      <c r="E60" s="280">
        <v>2056</v>
      </c>
      <c r="F60" s="284">
        <v>42024</v>
      </c>
      <c r="G60" s="280">
        <v>2500</v>
      </c>
      <c r="H60" s="280"/>
      <c r="I60" s="284">
        <v>127</v>
      </c>
      <c r="J60" s="280"/>
      <c r="K60" s="284"/>
      <c r="L60" s="280"/>
      <c r="M60" s="263"/>
      <c r="N60" s="283">
        <f t="shared" si="0"/>
        <v>54210</v>
      </c>
      <c r="O60" s="482">
        <f t="shared" si="1"/>
        <v>0</v>
      </c>
    </row>
    <row r="61" spans="1:15">
      <c r="A61" s="285" t="s">
        <v>220</v>
      </c>
      <c r="B61" s="285"/>
      <c r="C61" s="283"/>
      <c r="D61" s="282"/>
      <c r="E61" s="283"/>
      <c r="F61" s="282"/>
      <c r="G61" s="283"/>
      <c r="H61" s="283"/>
      <c r="I61" s="282"/>
      <c r="J61" s="283"/>
      <c r="K61" s="282"/>
      <c r="L61" s="283"/>
      <c r="M61" s="261"/>
      <c r="N61" s="283">
        <f t="shared" si="0"/>
        <v>0</v>
      </c>
      <c r="O61" s="482">
        <f t="shared" si="1"/>
        <v>0</v>
      </c>
    </row>
    <row r="62" spans="1:15" s="496" customFormat="1">
      <c r="A62" s="279" t="s">
        <v>37</v>
      </c>
      <c r="B62" s="279" t="s">
        <v>236</v>
      </c>
      <c r="C62" s="280">
        <f>SUM(D62:I62)</f>
        <v>77159</v>
      </c>
      <c r="D62" s="284">
        <v>8827</v>
      </c>
      <c r="E62" s="280">
        <v>2433</v>
      </c>
      <c r="F62" s="284">
        <v>59667</v>
      </c>
      <c r="G62" s="280">
        <v>6041</v>
      </c>
      <c r="H62" s="280"/>
      <c r="I62" s="284">
        <v>191</v>
      </c>
      <c r="J62" s="280"/>
      <c r="K62" s="284"/>
      <c r="L62" s="280"/>
      <c r="M62" s="263"/>
      <c r="N62" s="283">
        <f t="shared" si="0"/>
        <v>77159</v>
      </c>
      <c r="O62" s="482">
        <f t="shared" si="1"/>
        <v>0</v>
      </c>
    </row>
    <row r="63" spans="1:15">
      <c r="A63" s="286" t="s">
        <v>221</v>
      </c>
      <c r="B63" s="285"/>
      <c r="C63" s="283"/>
      <c r="D63" s="282"/>
      <c r="E63" s="283"/>
      <c r="F63" s="282"/>
      <c r="G63" s="283"/>
      <c r="H63" s="283"/>
      <c r="I63" s="282"/>
      <c r="J63" s="283"/>
      <c r="K63" s="282"/>
      <c r="L63" s="283"/>
      <c r="M63" s="261"/>
      <c r="N63" s="283">
        <f t="shared" si="0"/>
        <v>0</v>
      </c>
      <c r="O63" s="482">
        <f t="shared" si="1"/>
        <v>0</v>
      </c>
    </row>
    <row r="64" spans="1:15" s="496" customFormat="1">
      <c r="A64" s="279" t="s">
        <v>37</v>
      </c>
      <c r="B64" s="279" t="s">
        <v>236</v>
      </c>
      <c r="C64" s="280">
        <f>SUM(D64:I64)</f>
        <v>4090</v>
      </c>
      <c r="D64" s="284">
        <v>1301</v>
      </c>
      <c r="E64" s="280">
        <v>351</v>
      </c>
      <c r="F64" s="284">
        <v>2336</v>
      </c>
      <c r="G64" s="280"/>
      <c r="H64" s="280"/>
      <c r="I64" s="284">
        <v>102</v>
      </c>
      <c r="J64" s="280"/>
      <c r="K64" s="284"/>
      <c r="L64" s="280"/>
      <c r="M64" s="263"/>
      <c r="N64" s="283">
        <f t="shared" si="0"/>
        <v>4090</v>
      </c>
      <c r="O64" s="482">
        <f t="shared" si="1"/>
        <v>0</v>
      </c>
    </row>
    <row r="65" spans="1:15">
      <c r="A65" s="285" t="s">
        <v>345</v>
      </c>
      <c r="B65" s="285"/>
      <c r="C65" s="283"/>
      <c r="D65" s="282"/>
      <c r="E65" s="283"/>
      <c r="F65" s="282"/>
      <c r="G65" s="283"/>
      <c r="H65" s="283"/>
      <c r="I65" s="282"/>
      <c r="J65" s="283"/>
      <c r="K65" s="282"/>
      <c r="L65" s="283"/>
      <c r="M65" s="261"/>
      <c r="N65" s="283">
        <f t="shared" si="0"/>
        <v>0</v>
      </c>
      <c r="O65" s="482">
        <f t="shared" si="1"/>
        <v>0</v>
      </c>
    </row>
    <row r="66" spans="1:15" s="496" customFormat="1">
      <c r="A66" s="279" t="s">
        <v>37</v>
      </c>
      <c r="B66" s="279" t="s">
        <v>236</v>
      </c>
      <c r="C66" s="280">
        <f>SUM(D66:I66)</f>
        <v>7361</v>
      </c>
      <c r="D66" s="284">
        <v>2865</v>
      </c>
      <c r="E66" s="280">
        <v>789</v>
      </c>
      <c r="F66" s="284">
        <v>3643</v>
      </c>
      <c r="G66" s="280"/>
      <c r="H66" s="280"/>
      <c r="I66" s="284">
        <v>64</v>
      </c>
      <c r="J66" s="280"/>
      <c r="K66" s="284"/>
      <c r="L66" s="280"/>
      <c r="M66" s="263"/>
      <c r="N66" s="283">
        <f t="shared" si="0"/>
        <v>7361</v>
      </c>
      <c r="O66" s="482">
        <f t="shared" si="1"/>
        <v>0</v>
      </c>
    </row>
    <row r="67" spans="1:15">
      <c r="A67" s="285" t="s">
        <v>222</v>
      </c>
      <c r="B67" s="285"/>
      <c r="C67" s="283"/>
      <c r="D67" s="282"/>
      <c r="E67" s="283"/>
      <c r="F67" s="282"/>
      <c r="G67" s="283"/>
      <c r="H67" s="283"/>
      <c r="I67" s="282"/>
      <c r="J67" s="283"/>
      <c r="K67" s="282"/>
      <c r="L67" s="283"/>
      <c r="M67" s="261"/>
      <c r="N67" s="283">
        <f t="shared" si="0"/>
        <v>0</v>
      </c>
      <c r="O67" s="482">
        <f t="shared" si="1"/>
        <v>0</v>
      </c>
    </row>
    <row r="68" spans="1:15" s="496" customFormat="1">
      <c r="A68" s="279" t="s">
        <v>37</v>
      </c>
      <c r="B68" s="279" t="s">
        <v>236</v>
      </c>
      <c r="C68" s="280">
        <f>SUM(D68:I68)</f>
        <v>12316</v>
      </c>
      <c r="D68" s="284">
        <v>6706</v>
      </c>
      <c r="E68" s="280">
        <v>1787</v>
      </c>
      <c r="F68" s="284">
        <v>3721</v>
      </c>
      <c r="G68" s="280"/>
      <c r="H68" s="280"/>
      <c r="I68" s="284">
        <v>102</v>
      </c>
      <c r="J68" s="280"/>
      <c r="K68" s="284"/>
      <c r="L68" s="280"/>
      <c r="M68" s="263"/>
      <c r="N68" s="283">
        <f t="shared" si="0"/>
        <v>12316</v>
      </c>
      <c r="O68" s="482">
        <f t="shared" si="1"/>
        <v>0</v>
      </c>
    </row>
    <row r="69" spans="1:15">
      <c r="A69" s="285" t="s">
        <v>223</v>
      </c>
      <c r="B69" s="285"/>
      <c r="C69" s="283"/>
      <c r="D69" s="282"/>
      <c r="E69" s="283"/>
      <c r="F69" s="282"/>
      <c r="G69" s="283"/>
      <c r="H69" s="283"/>
      <c r="I69" s="282"/>
      <c r="J69" s="283"/>
      <c r="K69" s="282"/>
      <c r="L69" s="283"/>
      <c r="M69" s="261"/>
      <c r="N69" s="283">
        <f t="shared" si="0"/>
        <v>0</v>
      </c>
      <c r="O69" s="482">
        <f t="shared" si="1"/>
        <v>0</v>
      </c>
    </row>
    <row r="70" spans="1:15" s="496" customFormat="1">
      <c r="A70" s="279" t="s">
        <v>37</v>
      </c>
      <c r="B70" s="279" t="s">
        <v>237</v>
      </c>
      <c r="C70" s="280">
        <f>SUM(D70:I70)</f>
        <v>28236</v>
      </c>
      <c r="D70" s="284">
        <v>14951</v>
      </c>
      <c r="E70" s="280">
        <v>3734</v>
      </c>
      <c r="F70" s="284">
        <v>9424</v>
      </c>
      <c r="G70" s="280"/>
      <c r="H70" s="280"/>
      <c r="I70" s="284">
        <v>127</v>
      </c>
      <c r="J70" s="280"/>
      <c r="K70" s="284"/>
      <c r="L70" s="280"/>
      <c r="M70" s="263"/>
      <c r="N70" s="283">
        <f t="shared" si="0"/>
        <v>28236</v>
      </c>
      <c r="O70" s="482">
        <f t="shared" si="1"/>
        <v>0</v>
      </c>
    </row>
    <row r="71" spans="1:15">
      <c r="A71" s="286" t="s">
        <v>224</v>
      </c>
      <c r="B71" s="286"/>
      <c r="C71" s="283"/>
      <c r="D71" s="282"/>
      <c r="E71" s="283"/>
      <c r="F71" s="282"/>
      <c r="G71" s="283"/>
      <c r="H71" s="283"/>
      <c r="I71" s="282"/>
      <c r="J71" s="283"/>
      <c r="K71" s="282"/>
      <c r="L71" s="283"/>
      <c r="M71" s="261"/>
      <c r="N71" s="283">
        <f t="shared" si="0"/>
        <v>0</v>
      </c>
      <c r="O71" s="482">
        <f t="shared" si="1"/>
        <v>0</v>
      </c>
    </row>
    <row r="72" spans="1:15" s="496" customFormat="1">
      <c r="A72" s="279" t="s">
        <v>37</v>
      </c>
      <c r="B72" s="279" t="s">
        <v>237</v>
      </c>
      <c r="C72" s="280">
        <f>SUM(D72:I72)</f>
        <v>11734</v>
      </c>
      <c r="D72" s="284">
        <v>5467</v>
      </c>
      <c r="E72" s="280">
        <v>1345</v>
      </c>
      <c r="F72" s="284">
        <v>4795</v>
      </c>
      <c r="G72" s="280"/>
      <c r="H72" s="280"/>
      <c r="I72" s="284">
        <v>127</v>
      </c>
      <c r="J72" s="280"/>
      <c r="K72" s="284"/>
      <c r="L72" s="280"/>
      <c r="M72" s="263"/>
      <c r="N72" s="283">
        <f t="shared" si="0"/>
        <v>11734</v>
      </c>
      <c r="O72" s="482">
        <f t="shared" si="1"/>
        <v>0</v>
      </c>
    </row>
    <row r="73" spans="1:15">
      <c r="A73" s="285" t="s">
        <v>225</v>
      </c>
      <c r="B73" s="286"/>
      <c r="C73" s="283"/>
      <c r="D73" s="282"/>
      <c r="E73" s="283"/>
      <c r="F73" s="282"/>
      <c r="G73" s="283"/>
      <c r="H73" s="283"/>
      <c r="I73" s="282"/>
      <c r="J73" s="283"/>
      <c r="K73" s="282"/>
      <c r="L73" s="283"/>
      <c r="M73" s="261"/>
      <c r="N73" s="283">
        <f t="shared" si="0"/>
        <v>0</v>
      </c>
      <c r="O73" s="482">
        <f t="shared" si="1"/>
        <v>0</v>
      </c>
    </row>
    <row r="74" spans="1:15" s="496" customFormat="1">
      <c r="A74" s="279" t="s">
        <v>37</v>
      </c>
      <c r="B74" s="279" t="s">
        <v>236</v>
      </c>
      <c r="C74" s="280">
        <f>SUM(D74:I74)</f>
        <v>6289</v>
      </c>
      <c r="D74" s="284">
        <v>3178</v>
      </c>
      <c r="E74" s="280">
        <v>831</v>
      </c>
      <c r="F74" s="284">
        <v>2178</v>
      </c>
      <c r="G74" s="280"/>
      <c r="H74" s="280"/>
      <c r="I74" s="284">
        <v>102</v>
      </c>
      <c r="J74" s="280"/>
      <c r="K74" s="284"/>
      <c r="L74" s="280"/>
      <c r="M74" s="263"/>
      <c r="N74" s="283">
        <f t="shared" si="0"/>
        <v>6289</v>
      </c>
      <c r="O74" s="482">
        <f t="shared" si="1"/>
        <v>0</v>
      </c>
    </row>
    <row r="75" spans="1:15">
      <c r="A75" s="285" t="s">
        <v>346</v>
      </c>
      <c r="B75" s="286"/>
      <c r="C75" s="283"/>
      <c r="D75" s="282"/>
      <c r="E75" s="283"/>
      <c r="F75" s="282"/>
      <c r="G75" s="283"/>
      <c r="H75" s="283"/>
      <c r="I75" s="282"/>
      <c r="J75" s="283"/>
      <c r="K75" s="282"/>
      <c r="L75" s="283"/>
      <c r="M75" s="261"/>
      <c r="N75" s="283">
        <f t="shared" si="0"/>
        <v>0</v>
      </c>
      <c r="O75" s="482">
        <f t="shared" si="1"/>
        <v>0</v>
      </c>
    </row>
    <row r="76" spans="1:15" s="496" customFormat="1">
      <c r="A76" s="279" t="s">
        <v>37</v>
      </c>
      <c r="B76" s="279" t="s">
        <v>236</v>
      </c>
      <c r="C76" s="280">
        <f>SUM(D76:I76)</f>
        <v>14745</v>
      </c>
      <c r="D76" s="284">
        <v>1868</v>
      </c>
      <c r="E76" s="280">
        <v>504</v>
      </c>
      <c r="F76" s="284">
        <v>12246</v>
      </c>
      <c r="G76" s="280"/>
      <c r="H76" s="280"/>
      <c r="I76" s="284">
        <v>127</v>
      </c>
      <c r="J76" s="280"/>
      <c r="K76" s="284"/>
      <c r="L76" s="280"/>
      <c r="M76" s="263"/>
      <c r="N76" s="283">
        <f t="shared" si="0"/>
        <v>14745</v>
      </c>
      <c r="O76" s="482">
        <f t="shared" si="1"/>
        <v>0</v>
      </c>
    </row>
    <row r="77" spans="1:15">
      <c r="A77" s="285" t="s">
        <v>226</v>
      </c>
      <c r="B77" s="285"/>
      <c r="C77" s="283"/>
      <c r="D77" s="282"/>
      <c r="E77" s="283"/>
      <c r="F77" s="282"/>
      <c r="G77" s="283"/>
      <c r="H77" s="283"/>
      <c r="I77" s="282"/>
      <c r="J77" s="283"/>
      <c r="K77" s="282"/>
      <c r="L77" s="283"/>
      <c r="M77" s="261"/>
      <c r="N77" s="283">
        <f t="shared" ref="N77:N97" si="7">SUM(D77:L77)</f>
        <v>0</v>
      </c>
      <c r="O77" s="482">
        <f t="shared" ref="O77:O97" si="8">N77-C77</f>
        <v>0</v>
      </c>
    </row>
    <row r="78" spans="1:15" s="496" customFormat="1">
      <c r="A78" s="279" t="s">
        <v>37</v>
      </c>
      <c r="B78" s="279" t="s">
        <v>236</v>
      </c>
      <c r="C78" s="280">
        <f>SUM(D78:I78)</f>
        <v>27327</v>
      </c>
      <c r="D78" s="284">
        <v>7008</v>
      </c>
      <c r="E78" s="280">
        <v>1912</v>
      </c>
      <c r="F78" s="284">
        <v>17900</v>
      </c>
      <c r="G78" s="280"/>
      <c r="H78" s="280"/>
      <c r="I78" s="284">
        <v>507</v>
      </c>
      <c r="J78" s="280"/>
      <c r="K78" s="284"/>
      <c r="L78" s="280"/>
      <c r="M78" s="263"/>
      <c r="N78" s="283">
        <f t="shared" si="7"/>
        <v>27327</v>
      </c>
      <c r="O78" s="482">
        <f t="shared" si="8"/>
        <v>0</v>
      </c>
    </row>
    <row r="79" spans="1:15">
      <c r="A79" s="285" t="s">
        <v>228</v>
      </c>
      <c r="B79" s="285"/>
      <c r="C79" s="283"/>
      <c r="D79" s="282"/>
      <c r="E79" s="283"/>
      <c r="F79" s="282"/>
      <c r="G79" s="283"/>
      <c r="H79" s="283"/>
      <c r="I79" s="282"/>
      <c r="J79" s="283"/>
      <c r="K79" s="282"/>
      <c r="L79" s="283"/>
      <c r="M79" s="261"/>
      <c r="N79" s="283">
        <f t="shared" si="7"/>
        <v>0</v>
      </c>
      <c r="O79" s="482">
        <f t="shared" si="8"/>
        <v>0</v>
      </c>
    </row>
    <row r="80" spans="1:15" s="496" customFormat="1">
      <c r="A80" s="279" t="s">
        <v>37</v>
      </c>
      <c r="B80" s="279" t="s">
        <v>237</v>
      </c>
      <c r="C80" s="280">
        <f t="shared" ref="C80:C92" si="9">SUM(D80:G80)</f>
        <v>62219</v>
      </c>
      <c r="D80" s="284"/>
      <c r="E80" s="280"/>
      <c r="F80" s="284">
        <v>62219</v>
      </c>
      <c r="G80" s="280"/>
      <c r="H80" s="280"/>
      <c r="I80" s="284"/>
      <c r="J80" s="280"/>
      <c r="K80" s="284"/>
      <c r="L80" s="280"/>
      <c r="M80" s="263"/>
      <c r="N80" s="283">
        <f t="shared" si="7"/>
        <v>62219</v>
      </c>
      <c r="O80" s="482">
        <f t="shared" si="8"/>
        <v>0</v>
      </c>
    </row>
    <row r="81" spans="1:15">
      <c r="A81" s="285" t="s">
        <v>227</v>
      </c>
      <c r="B81" s="285"/>
      <c r="C81" s="283"/>
      <c r="D81" s="282"/>
      <c r="E81" s="283"/>
      <c r="F81" s="282"/>
      <c r="G81" s="283"/>
      <c r="H81" s="283"/>
      <c r="I81" s="282"/>
      <c r="J81" s="283"/>
      <c r="K81" s="282"/>
      <c r="L81" s="283"/>
      <c r="M81" s="261"/>
      <c r="N81" s="283">
        <f t="shared" si="7"/>
        <v>0</v>
      </c>
      <c r="O81" s="482">
        <f t="shared" si="8"/>
        <v>0</v>
      </c>
    </row>
    <row r="82" spans="1:15" s="496" customFormat="1">
      <c r="A82" s="279" t="s">
        <v>37</v>
      </c>
      <c r="B82" s="279" t="s">
        <v>236</v>
      </c>
      <c r="C82" s="280">
        <f t="shared" si="9"/>
        <v>17772</v>
      </c>
      <c r="D82" s="284"/>
      <c r="E82" s="280"/>
      <c r="F82" s="284">
        <v>17772</v>
      </c>
      <c r="G82" s="280"/>
      <c r="H82" s="280"/>
      <c r="I82" s="284"/>
      <c r="J82" s="280"/>
      <c r="K82" s="284"/>
      <c r="L82" s="280"/>
      <c r="M82" s="263"/>
      <c r="N82" s="283">
        <f t="shared" si="7"/>
        <v>17772</v>
      </c>
      <c r="O82" s="482">
        <f t="shared" si="8"/>
        <v>0</v>
      </c>
    </row>
    <row r="83" spans="1:15">
      <c r="A83" s="285" t="s">
        <v>229</v>
      </c>
      <c r="B83" s="285"/>
      <c r="C83" s="283"/>
      <c r="D83" s="282"/>
      <c r="E83" s="283"/>
      <c r="F83" s="282"/>
      <c r="G83" s="283"/>
      <c r="H83" s="283"/>
      <c r="I83" s="282"/>
      <c r="J83" s="283"/>
      <c r="K83" s="282"/>
      <c r="L83" s="283"/>
      <c r="M83" s="261"/>
      <c r="N83" s="283">
        <f t="shared" si="7"/>
        <v>0</v>
      </c>
      <c r="O83" s="482">
        <f t="shared" si="8"/>
        <v>0</v>
      </c>
    </row>
    <row r="84" spans="1:15" s="496" customFormat="1">
      <c r="A84" s="279" t="s">
        <v>37</v>
      </c>
      <c r="B84" s="279" t="s">
        <v>236</v>
      </c>
      <c r="C84" s="280">
        <f t="shared" si="9"/>
        <v>6479</v>
      </c>
      <c r="D84" s="284"/>
      <c r="E84" s="280"/>
      <c r="F84" s="284">
        <v>6479</v>
      </c>
      <c r="G84" s="280"/>
      <c r="H84" s="280"/>
      <c r="I84" s="284"/>
      <c r="J84" s="280"/>
      <c r="K84" s="284"/>
      <c r="L84" s="280"/>
      <c r="M84" s="263"/>
      <c r="N84" s="283">
        <f t="shared" si="7"/>
        <v>6479</v>
      </c>
      <c r="O84" s="482">
        <f t="shared" si="8"/>
        <v>0</v>
      </c>
    </row>
    <row r="85" spans="1:15">
      <c r="A85" s="285" t="s">
        <v>337</v>
      </c>
      <c r="B85" s="285"/>
      <c r="C85" s="283"/>
      <c r="D85" s="282"/>
      <c r="E85" s="283"/>
      <c r="F85" s="282"/>
      <c r="G85" s="283"/>
      <c r="H85" s="283"/>
      <c r="I85" s="282"/>
      <c r="J85" s="283"/>
      <c r="K85" s="282"/>
      <c r="L85" s="283"/>
      <c r="M85" s="261"/>
      <c r="N85" s="283">
        <f t="shared" si="7"/>
        <v>0</v>
      </c>
      <c r="O85" s="482">
        <f t="shared" si="8"/>
        <v>0</v>
      </c>
    </row>
    <row r="86" spans="1:15" s="496" customFormat="1">
      <c r="A86" s="279" t="s">
        <v>37</v>
      </c>
      <c r="B86" s="279" t="s">
        <v>236</v>
      </c>
      <c r="C86" s="280">
        <f t="shared" si="9"/>
        <v>826</v>
      </c>
      <c r="D86" s="284">
        <v>600</v>
      </c>
      <c r="E86" s="280">
        <v>162</v>
      </c>
      <c r="F86" s="284">
        <v>64</v>
      </c>
      <c r="G86" s="280"/>
      <c r="H86" s="280"/>
      <c r="I86" s="284"/>
      <c r="J86" s="280"/>
      <c r="K86" s="284"/>
      <c r="L86" s="280"/>
      <c r="M86" s="263"/>
      <c r="N86" s="283">
        <f t="shared" si="7"/>
        <v>826</v>
      </c>
      <c r="O86" s="482">
        <f t="shared" si="8"/>
        <v>0</v>
      </c>
    </row>
    <row r="87" spans="1:15">
      <c r="A87" s="285" t="s">
        <v>338</v>
      </c>
      <c r="B87" s="285"/>
      <c r="C87" s="283"/>
      <c r="D87" s="282"/>
      <c r="E87" s="283"/>
      <c r="F87" s="282"/>
      <c r="G87" s="283"/>
      <c r="H87" s="283"/>
      <c r="I87" s="282"/>
      <c r="J87" s="283"/>
      <c r="K87" s="282"/>
      <c r="L87" s="283"/>
      <c r="M87" s="261"/>
      <c r="N87" s="283">
        <f t="shared" si="7"/>
        <v>0</v>
      </c>
      <c r="O87" s="482">
        <f t="shared" si="8"/>
        <v>0</v>
      </c>
    </row>
    <row r="88" spans="1:15" s="496" customFormat="1">
      <c r="A88" s="279" t="s">
        <v>37</v>
      </c>
      <c r="B88" s="279" t="s">
        <v>236</v>
      </c>
      <c r="C88" s="280">
        <f t="shared" ref="C88" si="10">SUM(D88:G88)</f>
        <v>76</v>
      </c>
      <c r="D88" s="284"/>
      <c r="E88" s="280"/>
      <c r="F88" s="284">
        <v>76</v>
      </c>
      <c r="G88" s="280"/>
      <c r="H88" s="280"/>
      <c r="I88" s="284"/>
      <c r="J88" s="280"/>
      <c r="K88" s="284"/>
      <c r="L88" s="280"/>
      <c r="M88" s="263"/>
      <c r="N88" s="283">
        <f t="shared" si="7"/>
        <v>76</v>
      </c>
      <c r="O88" s="482">
        <f t="shared" si="8"/>
        <v>0</v>
      </c>
    </row>
    <row r="89" spans="1:15">
      <c r="A89" s="285" t="s">
        <v>347</v>
      </c>
      <c r="B89" s="285"/>
      <c r="C89" s="283"/>
      <c r="D89" s="282"/>
      <c r="E89" s="283"/>
      <c r="F89" s="282"/>
      <c r="G89" s="283"/>
      <c r="H89" s="283"/>
      <c r="I89" s="282"/>
      <c r="J89" s="283"/>
      <c r="K89" s="282"/>
      <c r="L89" s="283"/>
      <c r="M89" s="261"/>
      <c r="N89" s="283">
        <f t="shared" si="7"/>
        <v>0</v>
      </c>
      <c r="O89" s="482">
        <f t="shared" si="8"/>
        <v>0</v>
      </c>
    </row>
    <row r="90" spans="1:15" s="496" customFormat="1">
      <c r="A90" s="279" t="s">
        <v>37</v>
      </c>
      <c r="B90" s="279" t="s">
        <v>236</v>
      </c>
      <c r="C90" s="280">
        <f t="shared" ref="C90" si="11">SUM(D90:G90)</f>
        <v>4891</v>
      </c>
      <c r="D90" s="284"/>
      <c r="E90" s="280"/>
      <c r="F90" s="284">
        <v>4891</v>
      </c>
      <c r="G90" s="280"/>
      <c r="H90" s="280"/>
      <c r="I90" s="284"/>
      <c r="J90" s="280"/>
      <c r="K90" s="284"/>
      <c r="L90" s="280"/>
      <c r="M90" s="263"/>
      <c r="N90" s="283">
        <f t="shared" si="7"/>
        <v>4891</v>
      </c>
      <c r="O90" s="482">
        <f t="shared" si="8"/>
        <v>0</v>
      </c>
    </row>
    <row r="91" spans="1:15">
      <c r="A91" s="285" t="s">
        <v>230</v>
      </c>
      <c r="B91" s="285"/>
      <c r="C91" s="283"/>
      <c r="D91" s="282"/>
      <c r="E91" s="283"/>
      <c r="F91" s="282"/>
      <c r="G91" s="283"/>
      <c r="H91" s="283"/>
      <c r="I91" s="282"/>
      <c r="J91" s="283"/>
      <c r="K91" s="282"/>
      <c r="L91" s="283"/>
      <c r="M91" s="261"/>
      <c r="N91" s="283">
        <f t="shared" si="7"/>
        <v>0</v>
      </c>
      <c r="O91" s="482">
        <f t="shared" si="8"/>
        <v>0</v>
      </c>
    </row>
    <row r="92" spans="1:15" s="496" customFormat="1">
      <c r="A92" s="279" t="s">
        <v>37</v>
      </c>
      <c r="B92" s="298" t="s">
        <v>236</v>
      </c>
      <c r="C92" s="283">
        <f t="shared" si="9"/>
        <v>2164</v>
      </c>
      <c r="D92" s="284"/>
      <c r="E92" s="280"/>
      <c r="F92" s="284">
        <v>2164</v>
      </c>
      <c r="G92" s="280"/>
      <c r="H92" s="280"/>
      <c r="I92" s="284"/>
      <c r="J92" s="280"/>
      <c r="K92" s="284"/>
      <c r="L92" s="280"/>
      <c r="M92" s="263"/>
      <c r="N92" s="283">
        <f t="shared" si="7"/>
        <v>2164</v>
      </c>
      <c r="O92" s="482">
        <f t="shared" si="8"/>
        <v>0</v>
      </c>
    </row>
    <row r="93" spans="1:15">
      <c r="A93" s="285" t="s">
        <v>555</v>
      </c>
      <c r="B93" s="286"/>
      <c r="C93" s="286"/>
      <c r="D93" s="282"/>
      <c r="E93" s="283"/>
      <c r="F93" s="282"/>
      <c r="G93" s="283"/>
      <c r="H93" s="283"/>
      <c r="I93" s="282"/>
      <c r="J93" s="283"/>
      <c r="K93" s="282"/>
      <c r="L93" s="283"/>
      <c r="M93" s="275"/>
      <c r="N93" s="283">
        <f t="shared" si="7"/>
        <v>0</v>
      </c>
      <c r="O93" s="482">
        <f t="shared" si="8"/>
        <v>0</v>
      </c>
    </row>
    <row r="94" spans="1:15" s="500" customFormat="1">
      <c r="A94" s="289" t="s">
        <v>37</v>
      </c>
      <c r="B94" s="289"/>
      <c r="C94" s="386">
        <f>C12+C14+C16+C18+C20+C26+C28+C38+C40</f>
        <v>1247539</v>
      </c>
      <c r="D94" s="386">
        <f t="shared" ref="D94:L94" si="12">D12+D14+D16+D18+D20+D26+D28+D38+D40</f>
        <v>485098</v>
      </c>
      <c r="E94" s="386">
        <f t="shared" si="12"/>
        <v>132342</v>
      </c>
      <c r="F94" s="386">
        <f t="shared" si="12"/>
        <v>534243</v>
      </c>
      <c r="G94" s="386">
        <f t="shared" si="12"/>
        <v>52782</v>
      </c>
      <c r="H94" s="386">
        <f t="shared" si="12"/>
        <v>22105</v>
      </c>
      <c r="I94" s="518">
        <f t="shared" si="12"/>
        <v>20969</v>
      </c>
      <c r="J94" s="386">
        <f t="shared" si="12"/>
        <v>0</v>
      </c>
      <c r="K94" s="386">
        <f t="shared" si="12"/>
        <v>0</v>
      </c>
      <c r="L94" s="386">
        <f t="shared" si="12"/>
        <v>0</v>
      </c>
      <c r="M94" s="519" t="e">
        <f>SUM(#REF!,M18,M20,M26,M28,M40)</f>
        <v>#REF!</v>
      </c>
      <c r="N94" s="283">
        <f t="shared" si="7"/>
        <v>1247539</v>
      </c>
      <c r="O94" s="482">
        <f t="shared" si="8"/>
        <v>0</v>
      </c>
    </row>
    <row r="95" spans="1:15">
      <c r="A95" s="348" t="s">
        <v>240</v>
      </c>
      <c r="B95" s="349"/>
      <c r="C95" s="381">
        <f>C12+C14+C16+C18+C26+C32+C34+C36+C38+C42+C44+C48+C50+C52+C54+C56+C58+C60+C62+C64+C66+C68+C74+C76+C78+C82+C84+C86+C88+C90+C92</f>
        <v>919436</v>
      </c>
      <c r="D95" s="381">
        <f t="shared" ref="D95:L95" si="13">D12+D14+D16+D18+D26+D32+D34+D36+D38+D42+D44+D48+D50+D52+D54+D56+D58+D60+D62+D64+D66+D68+D74+D76+D78+D82+D84+D86+D88+D90+D92</f>
        <v>373691</v>
      </c>
      <c r="E95" s="381">
        <f t="shared" si="13"/>
        <v>101883</v>
      </c>
      <c r="F95" s="381">
        <f t="shared" si="13"/>
        <v>353139</v>
      </c>
      <c r="G95" s="381">
        <f t="shared" si="13"/>
        <v>52782</v>
      </c>
      <c r="H95" s="381">
        <f t="shared" si="13"/>
        <v>22105</v>
      </c>
      <c r="I95" s="520">
        <f t="shared" si="13"/>
        <v>15836</v>
      </c>
      <c r="J95" s="381">
        <f t="shared" si="13"/>
        <v>0</v>
      </c>
      <c r="K95" s="381">
        <f t="shared" si="13"/>
        <v>0</v>
      </c>
      <c r="L95" s="381">
        <f t="shared" si="13"/>
        <v>0</v>
      </c>
      <c r="N95" s="283">
        <f t="shared" si="7"/>
        <v>919436</v>
      </c>
      <c r="O95" s="482">
        <f t="shared" si="8"/>
        <v>0</v>
      </c>
    </row>
    <row r="96" spans="1:15">
      <c r="A96" s="348" t="s">
        <v>241</v>
      </c>
      <c r="B96" s="349"/>
      <c r="C96" s="381">
        <f>C20+C30+C70+C72+C80</f>
        <v>328103</v>
      </c>
      <c r="D96" s="381">
        <f t="shared" ref="D96:L96" si="14">D20+D30+D70+D72+D80</f>
        <v>111407</v>
      </c>
      <c r="E96" s="381">
        <f t="shared" si="14"/>
        <v>30459</v>
      </c>
      <c r="F96" s="381">
        <f t="shared" si="14"/>
        <v>181104</v>
      </c>
      <c r="G96" s="381">
        <f t="shared" si="14"/>
        <v>0</v>
      </c>
      <c r="H96" s="381">
        <f t="shared" si="14"/>
        <v>0</v>
      </c>
      <c r="I96" s="520">
        <f t="shared" si="14"/>
        <v>5133</v>
      </c>
      <c r="J96" s="381">
        <f t="shared" si="14"/>
        <v>0</v>
      </c>
      <c r="K96" s="381">
        <f t="shared" si="14"/>
        <v>0</v>
      </c>
      <c r="L96" s="381">
        <f t="shared" si="14"/>
        <v>0</v>
      </c>
      <c r="N96" s="283">
        <f t="shared" si="7"/>
        <v>328103</v>
      </c>
      <c r="O96" s="482">
        <f t="shared" si="8"/>
        <v>0</v>
      </c>
    </row>
    <row r="97" spans="1:15">
      <c r="A97" s="348" t="s">
        <v>242</v>
      </c>
      <c r="B97" s="349"/>
      <c r="C97" s="382">
        <v>0</v>
      </c>
      <c r="D97" s="382">
        <v>0</v>
      </c>
      <c r="E97" s="382">
        <v>0</v>
      </c>
      <c r="F97" s="382">
        <v>0</v>
      </c>
      <c r="G97" s="382">
        <v>0</v>
      </c>
      <c r="H97" s="382">
        <v>0</v>
      </c>
      <c r="I97" s="521">
        <v>0</v>
      </c>
      <c r="J97" s="382">
        <v>0</v>
      </c>
      <c r="K97" s="382">
        <v>0</v>
      </c>
      <c r="L97" s="382">
        <v>0</v>
      </c>
      <c r="N97" s="283">
        <f t="shared" si="7"/>
        <v>0</v>
      </c>
      <c r="O97" s="482">
        <f t="shared" si="8"/>
        <v>0</v>
      </c>
    </row>
    <row r="98" spans="1:15">
      <c r="C98" s="387">
        <f>SUM(C95:C96)</f>
        <v>1247539</v>
      </c>
      <c r="D98" s="387">
        <f t="shared" ref="D98:L98" si="15">SUM(D95:D96)</f>
        <v>485098</v>
      </c>
      <c r="E98" s="387">
        <f t="shared" si="15"/>
        <v>132342</v>
      </c>
      <c r="F98" s="387">
        <f t="shared" si="15"/>
        <v>534243</v>
      </c>
      <c r="G98" s="387">
        <f t="shared" si="15"/>
        <v>52782</v>
      </c>
      <c r="H98" s="387">
        <f t="shared" si="15"/>
        <v>22105</v>
      </c>
      <c r="I98" s="387">
        <f t="shared" si="15"/>
        <v>20969</v>
      </c>
      <c r="J98" s="387">
        <f t="shared" si="15"/>
        <v>0</v>
      </c>
      <c r="K98" s="387">
        <f t="shared" si="15"/>
        <v>0</v>
      </c>
      <c r="L98" s="387">
        <f t="shared" si="15"/>
        <v>0</v>
      </c>
    </row>
    <row r="99" spans="1:15">
      <c r="C99" s="510"/>
      <c r="D99" s="522"/>
      <c r="E99" s="510"/>
      <c r="F99" s="510"/>
      <c r="G99" s="522"/>
      <c r="H99" s="510"/>
      <c r="I99" s="510"/>
      <c r="J99" s="510"/>
      <c r="K99" s="510"/>
      <c r="L99" s="510"/>
    </row>
    <row r="100" spans="1:15">
      <c r="D100" s="495"/>
      <c r="G100" s="495"/>
    </row>
    <row r="101" spans="1:15">
      <c r="D101" s="495"/>
      <c r="G101" s="495"/>
    </row>
    <row r="102" spans="1:15">
      <c r="D102" s="347"/>
      <c r="G102" s="495"/>
    </row>
    <row r="103" spans="1:15">
      <c r="D103" s="347"/>
      <c r="G103" s="495"/>
    </row>
    <row r="104" spans="1:15">
      <c r="D104" s="495"/>
      <c r="G104" s="495"/>
    </row>
    <row r="105" spans="1:15">
      <c r="D105" s="495"/>
      <c r="G105" s="495"/>
    </row>
    <row r="106" spans="1:15">
      <c r="D106" s="495"/>
      <c r="G106" s="495"/>
    </row>
    <row r="107" spans="1:15">
      <c r="D107" s="495"/>
      <c r="G107" s="495"/>
    </row>
    <row r="108" spans="1:15">
      <c r="D108" s="495"/>
      <c r="G108" s="495"/>
    </row>
    <row r="109" spans="1:15">
      <c r="D109" s="495"/>
      <c r="G109" s="495"/>
    </row>
    <row r="110" spans="1:15">
      <c r="D110" s="495"/>
      <c r="G110" s="495"/>
    </row>
    <row r="111" spans="1:15">
      <c r="D111" s="495"/>
      <c r="G111" s="495"/>
    </row>
  </sheetData>
  <mergeCells count="18">
    <mergeCell ref="I7:I9"/>
    <mergeCell ref="A2:L2"/>
    <mergeCell ref="A3:L3"/>
    <mergeCell ref="A4:L4"/>
    <mergeCell ref="I5:M5"/>
    <mergeCell ref="B6:B9"/>
    <mergeCell ref="C6:C9"/>
    <mergeCell ref="D6:H6"/>
    <mergeCell ref="I6:K6"/>
    <mergeCell ref="L6:L9"/>
    <mergeCell ref="M6:M9"/>
    <mergeCell ref="J7:J9"/>
    <mergeCell ref="K7:K9"/>
    <mergeCell ref="D7:D9"/>
    <mergeCell ref="E7:E9"/>
    <mergeCell ref="F7:F9"/>
    <mergeCell ref="G7:G9"/>
    <mergeCell ref="H7:H9"/>
  </mergeCells>
  <printOptions horizontalCentered="1"/>
  <pageMargins left="0.78740157480314965" right="0.78740157480314965" top="0.59055118110236227" bottom="0.59055118110236227" header="0.51181102362204722" footer="0.31496062992125984"/>
  <pageSetup paperSize="9" scale="75" firstPageNumber="14" orientation="landscape" verticalDpi="300" r:id="rId1"/>
  <headerFooter alignWithMargins="0">
    <oddFooter>&amp;P. oldal</oddFooter>
  </headerFooter>
  <rowBreaks count="1" manualBreakCount="1">
    <brk id="5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19</vt:i4>
      </vt:variant>
    </vt:vector>
  </HeadingPairs>
  <TitlesOfParts>
    <vt:vector size="37" baseType="lpstr">
      <vt:lpstr>2-3.mell</vt:lpstr>
      <vt:lpstr>4.mell</vt:lpstr>
      <vt:lpstr>4.1</vt:lpstr>
      <vt:lpstr>4.2</vt:lpstr>
      <vt:lpstr>4.3-7</vt:lpstr>
      <vt:lpstr>5.mell</vt:lpstr>
      <vt:lpstr>5.1</vt:lpstr>
      <vt:lpstr>5.2</vt:lpstr>
      <vt:lpstr>5.3-7.</vt:lpstr>
      <vt:lpstr>6.mell.</vt:lpstr>
      <vt:lpstr>7-8.mell.</vt:lpstr>
      <vt:lpstr>9.1-9.2</vt:lpstr>
      <vt:lpstr>9.3. mell.</vt:lpstr>
      <vt:lpstr>10 mell</vt:lpstr>
      <vt:lpstr>11-11.2</vt:lpstr>
      <vt:lpstr>12 mell</vt:lpstr>
      <vt:lpstr>13 mell.</vt:lpstr>
      <vt:lpstr>14 mell.</vt:lpstr>
      <vt:lpstr>'4.1'!Nyomtatási_cím</vt:lpstr>
      <vt:lpstr>'4.3-7'!Nyomtatási_cím</vt:lpstr>
      <vt:lpstr>'5.1'!Nyomtatási_cím</vt:lpstr>
      <vt:lpstr>'5.3-7.'!Nyomtatási_cím</vt:lpstr>
      <vt:lpstr>'11-11.2'!Nyomtatási_terület</vt:lpstr>
      <vt:lpstr>'12 mell'!Nyomtatási_terület</vt:lpstr>
      <vt:lpstr>'14 mell.'!Nyomtatási_terület</vt:lpstr>
      <vt:lpstr>'2-3.mell'!Nyomtatási_terület</vt:lpstr>
      <vt:lpstr>'4.1'!Nyomtatási_terület</vt:lpstr>
      <vt:lpstr>'4.2'!Nyomtatási_terület</vt:lpstr>
      <vt:lpstr>'4.3-7'!Nyomtatási_terület</vt:lpstr>
      <vt:lpstr>'4.mell'!Nyomtatási_terület</vt:lpstr>
      <vt:lpstr>'5.1'!Nyomtatási_terület</vt:lpstr>
      <vt:lpstr>'5.2'!Nyomtatási_terület</vt:lpstr>
      <vt:lpstr>'5.3-7.'!Nyomtatási_terület</vt:lpstr>
      <vt:lpstr>'5.mell'!Nyomtatási_terület</vt:lpstr>
      <vt:lpstr>'6.mell.'!Nyomtatási_terület</vt:lpstr>
      <vt:lpstr>'7-8.mell.'!Nyomtatási_terület</vt:lpstr>
      <vt:lpstr>'9.1-9.2'!Nyomtatási_terület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Dorog</dc:creator>
  <cp:lastModifiedBy>PM-HANGANYAG</cp:lastModifiedBy>
  <cp:lastPrinted>2016-02-03T07:18:38Z</cp:lastPrinted>
  <dcterms:created xsi:type="dcterms:W3CDTF">2001-01-09T08:56:26Z</dcterms:created>
  <dcterms:modified xsi:type="dcterms:W3CDTF">2016-02-03T07:19:18Z</dcterms:modified>
</cp:coreProperties>
</file>