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245" tabRatio="970" activeTab="0"/>
  </bookViews>
  <sheets>
    <sheet name="Címrend" sheetId="1" r:id="rId1"/>
    <sheet name="1.1.sz.mell." sheetId="2" r:id="rId2"/>
    <sheet name="1.2.sz.mell." sheetId="3" r:id="rId3"/>
    <sheet name="2.1.sz.mell  " sheetId="4" r:id="rId4"/>
    <sheet name="2.2.sz.mell  " sheetId="5" r:id="rId5"/>
    <sheet name="3.sz.mell" sheetId="6" r:id="rId6"/>
    <sheet name="4. sz.mell " sheetId="7" r:id="rId7"/>
    <sheet name="5.sz.mell" sheetId="8" r:id="rId8"/>
    <sheet name="6.sz.mell" sheetId="9" r:id="rId9"/>
    <sheet name="7.sz.mell." sheetId="10" r:id="rId10"/>
    <sheet name="8.sz.mell. " sheetId="11" r:id="rId11"/>
    <sheet name="9.sz.mell." sheetId="12" r:id="rId12"/>
    <sheet name="9.1.sz.mell" sheetId="13" r:id="rId13"/>
    <sheet name="9.2.sz.mell" sheetId="14" r:id="rId14"/>
    <sheet name="10.sz.mell" sheetId="15" r:id="rId15"/>
    <sheet name="10.1.sz.mell" sheetId="16" r:id="rId16"/>
    <sheet name="10.2.sz.mell" sheetId="17" r:id="rId17"/>
    <sheet name="11.sz.mell" sheetId="18" r:id="rId18"/>
    <sheet name="12.sz.mell" sheetId="19" r:id="rId19"/>
    <sheet name="13.sz.mell" sheetId="20" r:id="rId20"/>
    <sheet name="14.sz.mell" sheetId="21" r:id="rId21"/>
    <sheet name="15.sz.mell" sheetId="22" r:id="rId22"/>
    <sheet name="16.sz.mell" sheetId="23" r:id="rId23"/>
    <sheet name="17.sz.mell" sheetId="24" r:id="rId24"/>
    <sheet name="18. sz.mell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1Excel_BuiltIn_Print_Area_1_1" localSheetId="15">#REF!</definedName>
    <definedName name="_1Excel_BuiltIn_Print_Area_1_1" localSheetId="16">#REF!</definedName>
    <definedName name="_1Excel_BuiltIn_Print_Area_1_1" localSheetId="11">#REF!</definedName>
    <definedName name="_1Excel_BuiltIn_Print_Area_1_1">#REF!</definedName>
    <definedName name="a">'[1]Háttéradatok'!$C$29:$AG$32</definedName>
    <definedName name="Állami" localSheetId="15">#REF!,#REF!</definedName>
    <definedName name="Állami" localSheetId="16">#REF!,#REF!</definedName>
    <definedName name="Állami" localSheetId="11">#REF!,#REF!</definedName>
    <definedName name="Állami">#REF!,#REF!</definedName>
    <definedName name="anyád" localSheetId="15">#REF!</definedName>
    <definedName name="anyád" localSheetId="16">#REF!</definedName>
    <definedName name="anyád" localSheetId="11">#REF!</definedName>
    <definedName name="anyád">#REF!</definedName>
    <definedName name="apád" localSheetId="15">#REF!</definedName>
    <definedName name="apád" localSheetId="16">#REF!</definedName>
    <definedName name="apád" localSheetId="11">#REF!</definedName>
    <definedName name="apád">#REF!</definedName>
    <definedName name="b" localSheetId="15">#REF!</definedName>
    <definedName name="b" localSheetId="16">#REF!</definedName>
    <definedName name="b" localSheetId="11">#REF!</definedName>
    <definedName name="b">#REF!</definedName>
    <definedName name="bbbbbb" localSheetId="15">#REF!</definedName>
    <definedName name="bbbbbb" localSheetId="16">#REF!</definedName>
    <definedName name="bbbbbb" localSheetId="11">#REF!</definedName>
    <definedName name="bbbbbb">#REF!</definedName>
    <definedName name="bbbbbbbbbbbbbbbbbb" localSheetId="15">#REF!</definedName>
    <definedName name="bbbbbbbbbbbbbbbbbb" localSheetId="16">#REF!</definedName>
    <definedName name="bbbbbbbbbbbbbbbbbb" localSheetId="11">#REF!</definedName>
    <definedName name="bbbbbbbbbbbbbbbbbb">#REF!</definedName>
    <definedName name="bhgtz" localSheetId="15">#REF!</definedName>
    <definedName name="bhgtz" localSheetId="16">#REF!</definedName>
    <definedName name="bhgtz" localSheetId="11">#REF!</definedName>
    <definedName name="bhgtz">#REF!</definedName>
    <definedName name="cccc" localSheetId="15">#REF!</definedName>
    <definedName name="cccc" localSheetId="16">#REF!</definedName>
    <definedName name="cccc" localSheetId="11">#REF!</definedName>
    <definedName name="cccc">#REF!</definedName>
    <definedName name="css" localSheetId="15">#REF!</definedName>
    <definedName name="css" localSheetId="16">#REF!</definedName>
    <definedName name="css" localSheetId="11">#REF!</definedName>
    <definedName name="css">#REF!</definedName>
    <definedName name="css_k">'[2]Családsegítés'!$C$27:$C$86</definedName>
    <definedName name="css_k_" localSheetId="15">#REF!</definedName>
    <definedName name="css_k_" localSheetId="16">#REF!</definedName>
    <definedName name="css_k_" localSheetId="11">#REF!</definedName>
    <definedName name="css_k_">#REF!</definedName>
    <definedName name="dddd" localSheetId="15">#REF!</definedName>
    <definedName name="dddd" localSheetId="16">#REF!</definedName>
    <definedName name="dddd" localSheetId="11">#REF!</definedName>
    <definedName name="dddd">#REF!</definedName>
    <definedName name="ddddd" localSheetId="15">#REF!,#REF!</definedName>
    <definedName name="ddddd" localSheetId="16">#REF!,#REF!</definedName>
    <definedName name="ddddd" localSheetId="11">#REF!,#REF!</definedName>
    <definedName name="ddddd">#REF!,#REF!</definedName>
    <definedName name="dddddd" localSheetId="15">#REF!</definedName>
    <definedName name="dddddd" localSheetId="16">#REF!</definedName>
    <definedName name="dddddd" localSheetId="11">#REF!</definedName>
    <definedName name="dddddd">#REF!</definedName>
    <definedName name="ddddddd" localSheetId="15">#REF!</definedName>
    <definedName name="ddddddd" localSheetId="16">#REF!</definedName>
    <definedName name="ddddddd" localSheetId="11">#REF!</definedName>
    <definedName name="ddddddd">#REF!</definedName>
    <definedName name="dfghhhhhjjdjertje" localSheetId="15">#REF!,#REF!</definedName>
    <definedName name="dfghhhhhjjdjertje" localSheetId="16">#REF!,#REF!</definedName>
    <definedName name="dfghhhhhjjdjertje" localSheetId="11">#REF!,#REF!</definedName>
    <definedName name="dfghhhhhjjdjertje">#REF!,#REF!</definedName>
    <definedName name="dsgjsg" localSheetId="15">#REF!</definedName>
    <definedName name="dsgjsg" localSheetId="16">#REF!</definedName>
    <definedName name="dsgjsg" localSheetId="11">#REF!</definedName>
    <definedName name="dsgjsg">#REF!</definedName>
    <definedName name="edba" localSheetId="15">#REF!</definedName>
    <definedName name="edba" localSheetId="16">#REF!</definedName>
    <definedName name="edba" localSheetId="11">#REF!</definedName>
    <definedName name="edba">#REF!</definedName>
    <definedName name="edcvfrtgb" localSheetId="15">#REF!</definedName>
    <definedName name="edcvfrtgb" localSheetId="16">#REF!</definedName>
    <definedName name="edcvfrtgb" localSheetId="11">#REF!</definedName>
    <definedName name="edcvfrtgb">#REF!</definedName>
    <definedName name="EDSE" localSheetId="15">#REF!</definedName>
    <definedName name="EDSE" localSheetId="16">#REF!</definedName>
    <definedName name="EDSE" localSheetId="11">#REF!</definedName>
    <definedName name="EDSE">#REF!</definedName>
    <definedName name="ee" localSheetId="15">#REF!</definedName>
    <definedName name="ee" localSheetId="16">#REF!</definedName>
    <definedName name="ee" localSheetId="11">#REF!</definedName>
    <definedName name="ee">#REF!</definedName>
    <definedName name="eee" localSheetId="15">#REF!</definedName>
    <definedName name="eee" localSheetId="16">#REF!</definedName>
    <definedName name="eee" localSheetId="11">#REF!</definedName>
    <definedName name="eee">#REF!</definedName>
    <definedName name="ééééééééé" localSheetId="15">#REF!</definedName>
    <definedName name="ééééééééé" localSheetId="16">#REF!</definedName>
    <definedName name="ééééééééé" localSheetId="11">#REF!</definedName>
    <definedName name="ééééééééé">#REF!</definedName>
    <definedName name="eu">'[1]Háttéradatok'!$C$29:$AG$32</definedName>
    <definedName name="eus" localSheetId="15">#REF!</definedName>
    <definedName name="eus" localSheetId="16">#REF!</definedName>
    <definedName name="eus" localSheetId="11">#REF!</definedName>
    <definedName name="eus">#REF!</definedName>
    <definedName name="excel" localSheetId="15">#REF!,#REF!</definedName>
    <definedName name="excel" localSheetId="16">#REF!,#REF!</definedName>
    <definedName name="excel" localSheetId="11">#REF!,#REF!</definedName>
    <definedName name="excel">#REF!,#REF!</definedName>
    <definedName name="Excel_BuiltIn_Print_Area_1" localSheetId="15">#REF!</definedName>
    <definedName name="Excel_BuiltIn_Print_Area_1" localSheetId="16">#REF!</definedName>
    <definedName name="Excel_BuiltIn_Print_Area_1" localSheetId="11">#REF!</definedName>
    <definedName name="Excel_BuiltIn_Print_Area_1">#REF!</definedName>
    <definedName name="Excel_BuiltIn_Print_Titles_26" localSheetId="15">#REF!,#REF!</definedName>
    <definedName name="Excel_BuiltIn_Print_Titles_26" localSheetId="16">#REF!,#REF!</definedName>
    <definedName name="Excel_BuiltIn_Print_Titles_26" localSheetId="11">#REF!,#REF!</definedName>
    <definedName name="Excel_BuiltIn_Print_Titles_26">#REF!,#REF!</definedName>
    <definedName name="ff" localSheetId="15">#REF!</definedName>
    <definedName name="ff" localSheetId="16">#REF!</definedName>
    <definedName name="ff" localSheetId="11">#REF!</definedName>
    <definedName name="ff">#REF!</definedName>
    <definedName name="ffd" localSheetId="15">#REF!,#REF!</definedName>
    <definedName name="ffd" localSheetId="16">#REF!,#REF!</definedName>
    <definedName name="ffd" localSheetId="11">#REF!,#REF!</definedName>
    <definedName name="ffd">#REF!,#REF!</definedName>
    <definedName name="ffféé">'[1]Háttéradatok'!$C$29:$AG$32</definedName>
    <definedName name="ffff" localSheetId="15">#REF!</definedName>
    <definedName name="ffff" localSheetId="16">#REF!</definedName>
    <definedName name="ffff" localSheetId="11">#REF!</definedName>
    <definedName name="ffff">#REF!</definedName>
    <definedName name="fffff">'[1]Háttéradatok'!$C$29:$AG$32</definedName>
    <definedName name="fghigh_jifj" localSheetId="15">#REF!,#REF!</definedName>
    <definedName name="fghigh_jifj" localSheetId="16">#REF!,#REF!</definedName>
    <definedName name="fghigh_jifj" localSheetId="11">#REF!,#REF!</definedName>
    <definedName name="fghigh_jifj">#REF!,#REF!</definedName>
    <definedName name="Fiumei" localSheetId="15">#REF!</definedName>
    <definedName name="Fiumei" localSheetId="16">#REF!</definedName>
    <definedName name="Fiumei" localSheetId="11">#REF!</definedName>
    <definedName name="Fiumei">#REF!</definedName>
    <definedName name="fjkfjkdhdhdghdghj" localSheetId="15">#REF!,#REF!</definedName>
    <definedName name="fjkfjkdhdhdghdghj" localSheetId="16">#REF!,#REF!</definedName>
    <definedName name="fjkfjkdhdhdghdghj" localSheetId="11">#REF!,#REF!</definedName>
    <definedName name="fjkfjkdhdhdghdghj">#REF!,#REF!</definedName>
    <definedName name="G">'[3]Háttéradatok'!$C$29:$AG$32</definedName>
    <definedName name="gaga" localSheetId="15">#REF!</definedName>
    <definedName name="gaga" localSheetId="16">#REF!</definedName>
    <definedName name="gaga" localSheetId="11">#REF!</definedName>
    <definedName name="gaga">#REF!</definedName>
    <definedName name="GDP">'[1]Háttéradatok'!$B$22:$AG$28</definedName>
    <definedName name="GDP_1">'[4]Háttéradatok'!$B$22:$AG$28</definedName>
    <definedName name="GDP_13">'[5]Háttéradatok'!$B$22:$AG$28</definedName>
    <definedName name="GDP_14">'[3]Háttéradatok'!$B$22:$AG$28</definedName>
    <definedName name="GDP_15">'[3]Háttéradatok'!$B$22:$AG$28</definedName>
    <definedName name="GDP_16">'[3]Háttéradatok'!$B$22:$AG$28</definedName>
    <definedName name="GDP_18">'[5]Háttéradatok'!$B$22:$AG$28</definedName>
    <definedName name="GDP_19">'[3]Háttéradatok'!$B$22:$AG$28</definedName>
    <definedName name="GDP_21">'[6]Háttéradatok'!$B$22:$AG$28</definedName>
    <definedName name="GDP_7">'[5]Háttéradatok'!$B$22:$AG$28</definedName>
    <definedName name="GDP_8">'[7]Háttéradatok'!$B$22:$AG$28</definedName>
    <definedName name="gdpp">'[8]Háttéradatok'!$B$22:$AG$28</definedName>
    <definedName name="ggg" localSheetId="15">#REF!,#REF!</definedName>
    <definedName name="ggg" localSheetId="16">#REF!,#REF!</definedName>
    <definedName name="ggg" localSheetId="11">#REF!,#REF!</definedName>
    <definedName name="ggg">#REF!,#REF!</definedName>
    <definedName name="gggg">'[3]Háttéradatok'!$C$29:$AG$32</definedName>
    <definedName name="ggggggggggggggg" localSheetId="15">#REF!,#REF!</definedName>
    <definedName name="ggggggggggggggg" localSheetId="16">#REF!,#REF!</definedName>
    <definedName name="ggggggggggggggg" localSheetId="11">#REF!,#REF!</definedName>
    <definedName name="ggggggggggggggg">#REF!,#REF!</definedName>
    <definedName name="gh" localSheetId="15">#REF!</definedName>
    <definedName name="gh" localSheetId="16">#REF!</definedName>
    <definedName name="gh" localSheetId="11">#REF!</definedName>
    <definedName name="gh">#REF!</definedName>
    <definedName name="gyj" localSheetId="15">#REF!</definedName>
    <definedName name="gyj" localSheetId="16">#REF!</definedName>
    <definedName name="gyj" localSheetId="11">#REF!</definedName>
    <definedName name="gyj">#REF!</definedName>
    <definedName name="gyj_k">'[2]Gyermekjóléti'!$C$27:$C$86</definedName>
    <definedName name="gyj_k_" localSheetId="15">#REF!</definedName>
    <definedName name="gyj_k_" localSheetId="16">#REF!</definedName>
    <definedName name="gyj_k_" localSheetId="11">#REF!</definedName>
    <definedName name="gyj_k_">#REF!</definedName>
    <definedName name="gyjk" localSheetId="15">#REF!</definedName>
    <definedName name="gyjk" localSheetId="16">#REF!</definedName>
    <definedName name="gyjk" localSheetId="11">#REF!</definedName>
    <definedName name="gyjk">#REF!</definedName>
    <definedName name="hh" localSheetId="15">#REF!</definedName>
    <definedName name="hh" localSheetId="16">#REF!</definedName>
    <definedName name="hh" localSheetId="11">#REF!</definedName>
    <definedName name="hh">#REF!</definedName>
    <definedName name="intézmény">'[3]Háttéradatok'!$C$29:$AG$32</definedName>
    <definedName name="intézmény_13">'[5]Háttéradatok'!$C$29:$AG$32</definedName>
    <definedName name="intézmény_16">'[1]Háttéradatok'!$C$29:$AG$32</definedName>
    <definedName name="intézmény_7">'[5]Háttéradatok'!$C$29:$AG$32</definedName>
    <definedName name="jj" localSheetId="15">#REF!</definedName>
    <definedName name="jj" localSheetId="16">#REF!</definedName>
    <definedName name="jj" localSheetId="11">#REF!</definedName>
    <definedName name="jj">#REF!</definedName>
    <definedName name="jjjjj" localSheetId="15">#REF!,#REF!</definedName>
    <definedName name="jjjjj" localSheetId="16">#REF!,#REF!</definedName>
    <definedName name="jjjjj" localSheetId="11">#REF!,#REF!</definedName>
    <definedName name="jjjjj">#REF!,#REF!</definedName>
    <definedName name="jjjjjjjjjjjjjjjjjjjjjj" localSheetId="15">#REF!</definedName>
    <definedName name="jjjjjjjjjjjjjjjjjjjjjj" localSheetId="16">#REF!</definedName>
    <definedName name="jjjjjjjjjjjjjjjjjjjjjj" localSheetId="11">#REF!</definedName>
    <definedName name="jjjjjjjjjjjjjjjjjjjjjj">#REF!</definedName>
    <definedName name="k" localSheetId="15">#REF!</definedName>
    <definedName name="k" localSheetId="16">#REF!</definedName>
    <definedName name="k" localSheetId="11">#REF!</definedName>
    <definedName name="k">#REF!</definedName>
    <definedName name="kill" localSheetId="15">#REF!</definedName>
    <definedName name="kill" localSheetId="16">#REF!</definedName>
    <definedName name="kill" localSheetId="11">#REF!</definedName>
    <definedName name="kill">#REF!</definedName>
    <definedName name="kiskuta" localSheetId="15">#REF!</definedName>
    <definedName name="kiskuta" localSheetId="16">#REF!</definedName>
    <definedName name="kiskuta" localSheetId="11">#REF!</definedName>
    <definedName name="kiskuta">#REF!</definedName>
    <definedName name="kistérség" localSheetId="15">#REF!</definedName>
    <definedName name="kistérség" localSheetId="16">#REF!</definedName>
    <definedName name="kistérség" localSheetId="11">#REF!</definedName>
    <definedName name="kistérség">#REF!</definedName>
    <definedName name="kjz" localSheetId="15">#REF!</definedName>
    <definedName name="kjz" localSheetId="16">#REF!</definedName>
    <definedName name="kjz" localSheetId="11">#REF!</definedName>
    <definedName name="kjz">#REF!</definedName>
    <definedName name="kjz_k">'[2]körjegyzőség'!$C$9:$C$28</definedName>
    <definedName name="kjz_k_" localSheetId="15">#REF!</definedName>
    <definedName name="kjz_k_" localSheetId="16">#REF!</definedName>
    <definedName name="kjz_k_" localSheetId="11">#REF!</definedName>
    <definedName name="kjz_k_">#REF!</definedName>
    <definedName name="kjz_sz">'[9]kd'!$Q$2:$Q$3152</definedName>
    <definedName name="klll" localSheetId="15">#REF!</definedName>
    <definedName name="klll" localSheetId="16">#REF!</definedName>
    <definedName name="klll" localSheetId="11">#REF!</definedName>
    <definedName name="klll">#REF!</definedName>
    <definedName name="Kodály" localSheetId="15">#REF!</definedName>
    <definedName name="Kodály" localSheetId="16">#REF!</definedName>
    <definedName name="Kodály" localSheetId="11">#REF!</definedName>
    <definedName name="Kodály">#REF!</definedName>
    <definedName name="l" localSheetId="15">#REF!</definedName>
    <definedName name="l" localSheetId="16">#REF!</definedName>
    <definedName name="l" localSheetId="11">#REF!</definedName>
    <definedName name="l">#REF!</definedName>
    <definedName name="lkjjghdk" localSheetId="15">#REF!</definedName>
    <definedName name="lkjjghdk" localSheetId="16">#REF!</definedName>
    <definedName name="lkjjghdk" localSheetId="11">#REF!</definedName>
    <definedName name="lkjjghdk">#REF!</definedName>
    <definedName name="llllll" localSheetId="15">#REF!</definedName>
    <definedName name="llllll" localSheetId="16">#REF!</definedName>
    <definedName name="llllll" localSheetId="11">#REF!</definedName>
    <definedName name="llllll">#REF!</definedName>
    <definedName name="llllllll" localSheetId="15">#REF!</definedName>
    <definedName name="llllllll" localSheetId="16">#REF!</definedName>
    <definedName name="llllllll" localSheetId="11">#REF!</definedName>
    <definedName name="llllllll">#REF!</definedName>
    <definedName name="lllllllllll" localSheetId="15">#REF!,#REF!</definedName>
    <definedName name="lllllllllll" localSheetId="16">#REF!,#REF!</definedName>
    <definedName name="lllllllllll" localSheetId="11">#REF!,#REF!</definedName>
    <definedName name="lllllllllll">#REF!,#REF!</definedName>
    <definedName name="llllllllllllllll" localSheetId="15">#REF!</definedName>
    <definedName name="llllllllllllllll" localSheetId="16">#REF!</definedName>
    <definedName name="llllllllllllllll" localSheetId="11">#REF!</definedName>
    <definedName name="llllllllllllllll">#REF!</definedName>
    <definedName name="m" localSheetId="15">#REF!</definedName>
    <definedName name="m" localSheetId="16">#REF!</definedName>
    <definedName name="m" localSheetId="11">#REF!</definedName>
    <definedName name="m">#REF!</definedName>
    <definedName name="más" localSheetId="15">#REF!,#REF!</definedName>
    <definedName name="más" localSheetId="16">#REF!,#REF!</definedName>
    <definedName name="más" localSheetId="11">#REF!,#REF!</definedName>
    <definedName name="más">#REF!,#REF!</definedName>
    <definedName name="másik" localSheetId="15">#REF!,#REF!</definedName>
    <definedName name="másik" localSheetId="16">#REF!,#REF!</definedName>
    <definedName name="másik" localSheetId="11">#REF!,#REF!</definedName>
    <definedName name="másik">#REF!,#REF!</definedName>
    <definedName name="mmm" localSheetId="15">#REF!</definedName>
    <definedName name="mmm" localSheetId="16">#REF!</definedName>
    <definedName name="mmm" localSheetId="11">#REF!</definedName>
    <definedName name="mmm">#REF!</definedName>
    <definedName name="mnb" localSheetId="15">#REF!</definedName>
    <definedName name="mnb" localSheetId="16">#REF!</definedName>
    <definedName name="mnb" localSheetId="11">#REF!</definedName>
    <definedName name="mnb">#REF!</definedName>
    <definedName name="mnbvc" localSheetId="15">#REF!</definedName>
    <definedName name="mnbvc" localSheetId="16">#REF!</definedName>
    <definedName name="mnbvc" localSheetId="11">#REF!</definedName>
    <definedName name="mnbvc">#REF!</definedName>
    <definedName name="mskfas" localSheetId="15">#REF!,#REF!</definedName>
    <definedName name="mskfas" localSheetId="16">#REF!,#REF!</definedName>
    <definedName name="mskfas" localSheetId="11">#REF!,#REF!</definedName>
    <definedName name="mskfas">#REF!,#REF!</definedName>
    <definedName name="n" localSheetId="15">#REF!</definedName>
    <definedName name="n" localSheetId="16">#REF!</definedName>
    <definedName name="n" localSheetId="11">#REF!</definedName>
    <definedName name="n">#REF!</definedName>
    <definedName name="nb" localSheetId="15">#REF!</definedName>
    <definedName name="nb" localSheetId="16">#REF!</definedName>
    <definedName name="nb" localSheetId="11">#REF!</definedName>
    <definedName name="nb">#REF!</definedName>
    <definedName name="nep">'[3]Háttéradatok'!$C$29:$AG$32</definedName>
    <definedName name="nép">'[1]Háttéradatok'!$C$29:$AG$32</definedName>
    <definedName name="nép_1">'[4]Háttéradatok'!$C$29:$AG$32</definedName>
    <definedName name="nep_13">'[5]Háttéradatok'!$C$29:$AG$32</definedName>
    <definedName name="nép_13">'[5]Háttéradatok'!$C$29:$AG$32</definedName>
    <definedName name="nep_14">'[3]Háttéradatok'!$C$29:$AG$32</definedName>
    <definedName name="nép_14">'[3]Háttéradatok'!$C$29:$AG$32</definedName>
    <definedName name="nep_15">'[3]Háttéradatok'!$C$29:$AG$32</definedName>
    <definedName name="nép_15">'[3]Háttéradatok'!$C$29:$AG$32</definedName>
    <definedName name="nep_16">'[3]Háttéradatok'!$C$29:$AG$32</definedName>
    <definedName name="nép_16">'[3]Háttéradatok'!$C$29:$AG$32</definedName>
    <definedName name="nep_18">'[5]Háttéradatok'!$C$29:$AG$32</definedName>
    <definedName name="nép_18">'[5]Háttéradatok'!$C$29:$AG$32</definedName>
    <definedName name="nép_19">'[3]Háttéradatok'!$C$29:$AG$32</definedName>
    <definedName name="nép_21">'[6]Háttéradatok'!$C$29:$AG$32</definedName>
    <definedName name="nep_7">'[5]Háttéradatok'!$C$29:$AG$32</definedName>
    <definedName name="nép_7">'[5]Háttéradatok'!$C$29:$AG$32</definedName>
    <definedName name="nép_8">'[7]Háttéradatok'!$C$29:$AG$32</definedName>
    <definedName name="nev_c" localSheetId="15">#REF!</definedName>
    <definedName name="nev_c" localSheetId="16">#REF!</definedName>
    <definedName name="nev_c" localSheetId="11">#REF!</definedName>
    <definedName name="nev_c">#REF!</definedName>
    <definedName name="nev_g" localSheetId="15">#REF!</definedName>
    <definedName name="nev_g" localSheetId="16">#REF!</definedName>
    <definedName name="nev_g" localSheetId="11">#REF!</definedName>
    <definedName name="nev_g">#REF!</definedName>
    <definedName name="nev_k" localSheetId="15">#REF!</definedName>
    <definedName name="nev_k" localSheetId="16">#REF!</definedName>
    <definedName name="nev_k" localSheetId="11">#REF!</definedName>
    <definedName name="nev_k">#REF!</definedName>
    <definedName name="név_k" localSheetId="15">#REF!</definedName>
    <definedName name="név_k" localSheetId="16">#REF!</definedName>
    <definedName name="név_k" localSheetId="11">#REF!</definedName>
    <definedName name="név_k">#REF!</definedName>
    <definedName name="nnn" localSheetId="15">#REF!</definedName>
    <definedName name="nnn" localSheetId="16">#REF!</definedName>
    <definedName name="nnn" localSheetId="11">#REF!</definedName>
    <definedName name="nnn">#REF!</definedName>
    <definedName name="nnnnnnnnnnnnnnnnnnnnnnnnnnnnnnnnnnnnn" localSheetId="15">#REF!</definedName>
    <definedName name="nnnnnnnnnnnnnnnnnnnnnnnnnnnnnnnnnnnnn" localSheetId="16">#REF!</definedName>
    <definedName name="nnnnnnnnnnnnnnnnnnnnnnnnnnnnnnnnnnnnn" localSheetId="11">#REF!</definedName>
    <definedName name="nnnnnnnnnnnnnnnnnnnnnnnnnnnnnnnnnnnnn">#REF!</definedName>
    <definedName name="_xlnm.Print_Titles" localSheetId="1">'1.1.sz.mell.'!$4:$5</definedName>
    <definedName name="_xlnm.Print_Titles" localSheetId="2">'1.2.sz.mell.'!$4:$5</definedName>
    <definedName name="_xlnm.Print_Titles" localSheetId="14">'10.sz.mell'!$1:$4</definedName>
    <definedName name="_xlnm.Print_Titles" localSheetId="5">'3.sz.mell'!$3:$4</definedName>
    <definedName name="_xlnm.Print_Titles" localSheetId="11">'9.sz.mell.'!$4:$5</definedName>
    <definedName name="_xlnm.Print_Area" localSheetId="1">'1.1.sz.mell.'!$A$1:$D$118</definedName>
    <definedName name="_xlnm.Print_Area" localSheetId="2">'1.2.sz.mell.'!$A$1:$D$114</definedName>
    <definedName name="_xlnm.Print_Area" localSheetId="20">'14.sz.mell'!$A$1:$C$19</definedName>
    <definedName name="_xlnm.Print_Area" localSheetId="3">'2.1.sz.mell  '!$A$1:$G$23</definedName>
    <definedName name="_xlnm.Print_Area" localSheetId="5">'3.sz.mell'!$A$1:$F$67</definedName>
    <definedName name="_xlnm.Print_Area" localSheetId="6">'4. sz.mell '!$A$1:$N$22</definedName>
    <definedName name="_xlnm.Print_Area" localSheetId="9">'7.sz.mell.'!$A$1:$J$10</definedName>
    <definedName name="_xlnm.Print_Area" localSheetId="11">'9.sz.mell.'!$A$1:$J$115</definedName>
    <definedName name="okod">'[9]kd'!$F$2:$I$3368</definedName>
    <definedName name="oooooooooooooooooooooo" localSheetId="15">#REF!</definedName>
    <definedName name="oooooooooooooooooooooo" localSheetId="16">#REF!</definedName>
    <definedName name="oooooooooooooooooooooo" localSheetId="11">#REF!</definedName>
    <definedName name="oooooooooooooooooooooo">#REF!</definedName>
    <definedName name="ovi" localSheetId="15">#REF!</definedName>
    <definedName name="ovi" localSheetId="16">#REF!</definedName>
    <definedName name="ovi" localSheetId="11">#REF!</definedName>
    <definedName name="ovi">#REF!</definedName>
    <definedName name="óvoda">#REF!</definedName>
    <definedName name="ő" localSheetId="15">#REF!</definedName>
    <definedName name="ő" localSheetId="16">#REF!</definedName>
    <definedName name="ő" localSheetId="11">#REF!</definedName>
    <definedName name="ő">#REF!</definedName>
    <definedName name="önk">'[9]kd'!$F$2:$F$3176</definedName>
    <definedName name="önkbercsényi">#REF!</definedName>
    <definedName name="önkbölcsőde">#REF!</definedName>
    <definedName name="önkegymi">#REF!</definedName>
    <definedName name="önkgondkp">#REF!</definedName>
    <definedName name="önkhunyadi">#REF!</definedName>
    <definedName name="önkkodály">#REF!</definedName>
    <definedName name="önkkonyha">#REF!</definedName>
    <definedName name="önkkölcsey">#REF!</definedName>
    <definedName name="önkkönyvtár">#REF!</definedName>
    <definedName name="önkktgvtám">#REF!</definedName>
    <definedName name="önklábassy">#REF!</definedName>
    <definedName name="önkműkbev">#REF!</definedName>
    <definedName name="önkóvoda">#REF!</definedName>
    <definedName name="önkpbo">#REF!</definedName>
    <definedName name="önkpetőfi">#REF!</definedName>
    <definedName name="önksajátos1">#REF!</definedName>
    <definedName name="önkszékács">#REF!</definedName>
    <definedName name="önkvmk">#REF!</definedName>
    <definedName name="őőőőőőőőőőőőő" localSheetId="15">#REF!</definedName>
    <definedName name="őőőőőőőőőőőőő" localSheetId="16">#REF!</definedName>
    <definedName name="őőőőőőőőőőőőő" localSheetId="11">#REF!</definedName>
    <definedName name="őőőőőőőőőőőőő">#REF!</definedName>
    <definedName name="őpoiuztr" localSheetId="15">#REF!</definedName>
    <definedName name="őpoiuztr" localSheetId="16">#REF!</definedName>
    <definedName name="őpoiuztr" localSheetId="11">#REF!</definedName>
    <definedName name="őpoiuztr">#REF!</definedName>
    <definedName name="összbev">'[10]2. bev-kiad. önk.'!$C$39</definedName>
    <definedName name="összkiad">'[10]2. bev-kiad. önk.'!$C$53</definedName>
    <definedName name="pálybev">#REF!</definedName>
    <definedName name="pálybev1">#REF!</definedName>
    <definedName name="pbo">#REF!</definedName>
    <definedName name="pénzeszkátad">#REF!</definedName>
    <definedName name="pénzfognélk1">#REF!</definedName>
    <definedName name="pénzforgnélk1">#REF!</definedName>
    <definedName name="pénzforgnélkül">#REF!</definedName>
    <definedName name="pénzm">#REF!</definedName>
    <definedName name="pénzügyibef">#REF!</definedName>
    <definedName name="pénzügyibef1">#REF!</definedName>
    <definedName name="peszkátad4">#REF!</definedName>
    <definedName name="petőfi">#REF!</definedName>
    <definedName name="phdologi">#REF!</definedName>
    <definedName name="phműkbev">#REF!</definedName>
    <definedName name="phműkbev1">#REF!</definedName>
    <definedName name="phműkc1">#REF!</definedName>
    <definedName name="phsajbev">'[11]Munka6'!$C$21</definedName>
    <definedName name="phszoc">#REF!</definedName>
    <definedName name="pm">#REF!</definedName>
    <definedName name="pótl">'[11]Munka6'!$C$20</definedName>
    <definedName name="pótlék">#REF!</definedName>
    <definedName name="ppppppppppppppp" localSheetId="15">#REF!,#REF!</definedName>
    <definedName name="ppppppppppppppp" localSheetId="16">#REF!,#REF!</definedName>
    <definedName name="ppppppppppppppp" localSheetId="11">#REF!,#REF!</definedName>
    <definedName name="ppppppppppppppp">#REF!,#REF!</definedName>
    <definedName name="Q" localSheetId="15">#REF!</definedName>
    <definedName name="Q" localSheetId="16">#REF!</definedName>
    <definedName name="Q" localSheetId="11">#REF!</definedName>
    <definedName name="Q">#REF!</definedName>
    <definedName name="qaywsx" localSheetId="15">#REF!,#REF!</definedName>
    <definedName name="qaywsx" localSheetId="16">#REF!,#REF!</definedName>
    <definedName name="qaywsx" localSheetId="11">#REF!,#REF!</definedName>
    <definedName name="qaywsx">#REF!,#REF!</definedName>
    <definedName name="QQ" localSheetId="15">#REF!</definedName>
    <definedName name="QQ" localSheetId="16">#REF!</definedName>
    <definedName name="QQ" localSheetId="11">#REF!</definedName>
    <definedName name="QQ">#REF!</definedName>
    <definedName name="qqqq" localSheetId="15">#REF!</definedName>
    <definedName name="qqqq" localSheetId="16">#REF!</definedName>
    <definedName name="qqqq" localSheetId="11">#REF!</definedName>
    <definedName name="qqqq">#REF!</definedName>
    <definedName name="qqqqq" localSheetId="15">#REF!</definedName>
    <definedName name="qqqqq" localSheetId="16">#REF!</definedName>
    <definedName name="qqqqq" localSheetId="11">#REF!</definedName>
    <definedName name="qqqqq">#REF!</definedName>
    <definedName name="qqqqqq" localSheetId="15">#REF!,#REF!</definedName>
    <definedName name="qqqqqq" localSheetId="16">#REF!,#REF!</definedName>
    <definedName name="qqqqqq" localSheetId="11">#REF!,#REF!</definedName>
    <definedName name="qqqqqq">#REF!,#REF!</definedName>
    <definedName name="qqqqqqqq" localSheetId="15">#REF!</definedName>
    <definedName name="qqqqqqqq" localSheetId="16">#REF!</definedName>
    <definedName name="qqqqqqqq" localSheetId="11">#REF!</definedName>
    <definedName name="qqqqqqqq">#REF!</definedName>
    <definedName name="qqqqqqqqq" localSheetId="15">#REF!</definedName>
    <definedName name="qqqqqqqqq" localSheetId="16">#REF!</definedName>
    <definedName name="qqqqqqqqq" localSheetId="11">#REF!</definedName>
    <definedName name="qqqqqqqqq">#REF!</definedName>
    <definedName name="qqqqqqqqqq" localSheetId="15">#REF!</definedName>
    <definedName name="qqqqqqqqqq" localSheetId="16">#REF!</definedName>
    <definedName name="qqqqqqqqqq" localSheetId="11">#REF!</definedName>
    <definedName name="qqqqqqqqqq">#REF!</definedName>
    <definedName name="qqqqqqqqqqq" localSheetId="15">#REF!</definedName>
    <definedName name="qqqqqqqqqqq" localSheetId="16">#REF!</definedName>
    <definedName name="qqqqqqqqqqq" localSheetId="11">#REF!</definedName>
    <definedName name="qqqqqqqqqqq">#REF!</definedName>
    <definedName name="qqqqqqqqqqqqq" localSheetId="15">#REF!</definedName>
    <definedName name="qqqqqqqqqqqqq" localSheetId="16">#REF!</definedName>
    <definedName name="qqqqqqqqqqqqq" localSheetId="11">#REF!</definedName>
    <definedName name="qqqqqqqqqqqqq">#REF!</definedName>
    <definedName name="qqqqqqqqqqqqqqq" localSheetId="15">#REF!,#REF!</definedName>
    <definedName name="qqqqqqqqqqqqqqq" localSheetId="16">#REF!,#REF!</definedName>
    <definedName name="qqqqqqqqqqqqqqq" localSheetId="11">#REF!,#REF!</definedName>
    <definedName name="qqqqqqqqqqqqqqq">#REF!,#REF!</definedName>
    <definedName name="qqqqqqqqqqqqqqqq" localSheetId="15">#REF!</definedName>
    <definedName name="qqqqqqqqqqqqqqqq" localSheetId="16">#REF!</definedName>
    <definedName name="qqqqqqqqqqqqqqqq" localSheetId="11">#REF!</definedName>
    <definedName name="qqqqqqqqqqqqqqqq">#REF!</definedName>
    <definedName name="qqqqqqqqqqqqqqqqq" localSheetId="15">#REF!</definedName>
    <definedName name="qqqqqqqqqqqqqqqqq" localSheetId="16">#REF!</definedName>
    <definedName name="qqqqqqqqqqqqqqqqq" localSheetId="11">#REF!</definedName>
    <definedName name="qqqqqqqqqqqqqqqqq">#REF!</definedName>
    <definedName name="retzijk" localSheetId="15">#REF!</definedName>
    <definedName name="retzijk" localSheetId="16">#REF!</definedName>
    <definedName name="retzijk" localSheetId="11">#REF!</definedName>
    <definedName name="retzijk">#REF!</definedName>
    <definedName name="rr" localSheetId="15">#REF!</definedName>
    <definedName name="rr" localSheetId="16">#REF!</definedName>
    <definedName name="rr" localSheetId="11">#REF!</definedName>
    <definedName name="rr">#REF!</definedName>
    <definedName name="rrr" localSheetId="15">#REF!</definedName>
    <definedName name="rrr" localSheetId="16">#REF!</definedName>
    <definedName name="rrr" localSheetId="11">#REF!</definedName>
    <definedName name="rrr">#REF!</definedName>
    <definedName name="rrrr" localSheetId="15">#REF!</definedName>
    <definedName name="rrrr" localSheetId="16">#REF!</definedName>
    <definedName name="rrrr" localSheetId="11">#REF!</definedName>
    <definedName name="rrrr">#REF!</definedName>
    <definedName name="rrrrr" localSheetId="15">#REF!</definedName>
    <definedName name="rrrrr" localSheetId="16">#REF!</definedName>
    <definedName name="rrrrr" localSheetId="11">#REF!</definedName>
    <definedName name="rrrrr">#REF!</definedName>
    <definedName name="rrrrrr" localSheetId="15">#REF!</definedName>
    <definedName name="rrrrrr" localSheetId="16">#REF!</definedName>
    <definedName name="rrrrrr" localSheetId="11">#REF!</definedName>
    <definedName name="rrrrrr">#REF!</definedName>
    <definedName name="rrrrrrrr" localSheetId="15">#REF!,#REF!</definedName>
    <definedName name="rrrrrrrr" localSheetId="16">#REF!,#REF!</definedName>
    <definedName name="rrrrrrrr" localSheetId="11">#REF!,#REF!</definedName>
    <definedName name="rrrrrrrr">#REF!,#REF!</definedName>
    <definedName name="rrrrrrrrrr" localSheetId="15">#REF!</definedName>
    <definedName name="rrrrrrrrrr" localSheetId="16">#REF!</definedName>
    <definedName name="rrrrrrrrrr" localSheetId="11">#REF!</definedName>
    <definedName name="rrrrrrrrrr">#REF!</definedName>
    <definedName name="rrrrrrrrrrrr" localSheetId="15">#REF!</definedName>
    <definedName name="rrrrrrrrrrrr" localSheetId="16">#REF!</definedName>
    <definedName name="rrrrrrrrrrrr" localSheetId="11">#REF!</definedName>
    <definedName name="rrrrrrrrrrrr">#REF!</definedName>
    <definedName name="sajfelh1">#REF!</definedName>
    <definedName name="semmi">'[12]Munka2'!$P$23</definedName>
    <definedName name="semmi10">'[12]Munka6'!$C$21</definedName>
    <definedName name="semmi11">'[12]Munka6'!$C$20</definedName>
    <definedName name="semmi12">'[12]Munka6'!$C$19</definedName>
    <definedName name="semmi13">'[12]Munka6'!$C$7</definedName>
    <definedName name="semmi14">'[12]Munka6'!$C$8</definedName>
    <definedName name="semmi15">'[12]Munka6'!$C$17</definedName>
    <definedName name="semmi16">'[12]Munka2'!$P$23</definedName>
    <definedName name="semmi17">'[12]Munka2'!$P$22</definedName>
    <definedName name="semmi18">'[12]Munka6'!$C$16</definedName>
    <definedName name="semmi19">'[12]Munka6'!$C$11</definedName>
    <definedName name="semmi2">'[12]Munka2'!$P$22</definedName>
    <definedName name="semmi20">'[12]Munka6'!$C$15</definedName>
    <definedName name="semmi21">'[12]Munka6'!$C$18</definedName>
    <definedName name="semmi22">'[12]Munka6'!$C$10</definedName>
    <definedName name="semmi23">'[13]4. bevételek int-ként'!#REF!</definedName>
    <definedName name="semmi24">'[13]4. bevételek int-ként'!#REF!</definedName>
    <definedName name="semmi25">'[12]Munka6'!$C$21</definedName>
    <definedName name="semmi26">'[12]Munka6'!$C$20</definedName>
    <definedName name="semmi27">'[12]Munka6'!$C$19</definedName>
    <definedName name="semmi28">'[12]Munka6'!$C$7</definedName>
    <definedName name="semmi29">'[12]Munka6'!$C$8</definedName>
    <definedName name="semmi3">'[12]Munka6'!$C$16</definedName>
    <definedName name="semmi30">'[12]Munka6'!$C$17</definedName>
    <definedName name="semmi4">'[12]Munka6'!$C$11</definedName>
    <definedName name="semmi5">'[12]Munka6'!$C$15</definedName>
    <definedName name="semmi6">'[12]Munka6'!$C$18</definedName>
    <definedName name="semmi7">'[12]Munka6'!$C$10</definedName>
    <definedName name="semmi8">'[13]4. bevételek int-ként'!#REF!</definedName>
    <definedName name="semmi9">'[13]4. bevételek int-ként'!#REF!</definedName>
    <definedName name="ssscx" localSheetId="15">#REF!</definedName>
    <definedName name="ssscx" localSheetId="16">#REF!</definedName>
    <definedName name="ssscx" localSheetId="11">#REF!</definedName>
    <definedName name="ssscx">#REF!</definedName>
    <definedName name="sssss">'[1]Háttéradatok'!$C$29:$AG$32</definedName>
    <definedName name="sue" localSheetId="15">#REF!</definedName>
    <definedName name="sue" localSheetId="16">#REF!</definedName>
    <definedName name="sue" localSheetId="11">#REF!</definedName>
    <definedName name="sue">#REF!</definedName>
    <definedName name="szabsbírság">'[11]Munka6'!$C$19</definedName>
    <definedName name="szabsért">#REF!</definedName>
    <definedName name="székács">#REF!</definedName>
    <definedName name="szemckö4">#REF!</definedName>
    <definedName name="szemegy8.12">#REF!</definedName>
    <definedName name="szemegy8.13">#REF!</definedName>
    <definedName name="személyiph">#REF!</definedName>
    <definedName name="szemjutt">#REF!</definedName>
    <definedName name="szemjutt4">#REF!</definedName>
    <definedName name="szemkist4">#REF!</definedName>
    <definedName name="szemph">#REF!</definedName>
    <definedName name="szemph5">#REF!</definedName>
    <definedName name="szemph8.12">#REF!</definedName>
    <definedName name="szjahelyben">#REF!</definedName>
    <definedName name="szjahelyben1">#REF!</definedName>
    <definedName name="szjahelybenm">'[11]Munka6'!$C$7</definedName>
    <definedName name="szjajövkül">#REF!</definedName>
    <definedName name="szjajövkül1">#REF!</definedName>
    <definedName name="szjakül">'[11]Munka6'!$C$8</definedName>
    <definedName name="szocátv">#REF!</definedName>
    <definedName name="szocph">#REF!</definedName>
    <definedName name="szocph5">#REF!</definedName>
    <definedName name="szocsegélyph">#REF!</definedName>
    <definedName name="t" localSheetId="15">#REF!,#REF!</definedName>
    <definedName name="t" localSheetId="16">#REF!,#REF!</definedName>
    <definedName name="t" localSheetId="11">#REF!,#REF!</definedName>
    <definedName name="t">#REF!,#REF!</definedName>
    <definedName name="talajt">#REF!</definedName>
    <definedName name="támkölcs1">#REF!</definedName>
    <definedName name="támkölcsön">#REF!</definedName>
    <definedName name="támogatások">#REF!</definedName>
    <definedName name="támogatások1">#REF!</definedName>
    <definedName name="tárgyi">#REF!</definedName>
    <definedName name="tárgyi1">#REF!</definedName>
    <definedName name="tartalék4">#REF!</definedName>
    <definedName name="termőf">#REF!</definedName>
    <definedName name="termőfbérbe">'[11]Munka6'!$C$17</definedName>
    <definedName name="termőföld1">#REF!</definedName>
    <definedName name="Tűzoltóság">'[3]Háttéradatok'!$C$29:$AG$32</definedName>
    <definedName name="újsablon" localSheetId="15">#REF!</definedName>
    <definedName name="újsablon" localSheetId="16">#REF!</definedName>
    <definedName name="újsablon" localSheetId="11">#REF!</definedName>
    <definedName name="újsablon">#REF!</definedName>
    <definedName name="uuuuu" localSheetId="15">#REF!</definedName>
    <definedName name="uuuuu" localSheetId="16">#REF!</definedName>
    <definedName name="uuuuu" localSheetId="11">#REF!</definedName>
    <definedName name="uuuuu">#REF!</definedName>
    <definedName name="v" localSheetId="15">#REF!</definedName>
    <definedName name="v" localSheetId="16">#REF!</definedName>
    <definedName name="v" localSheetId="11">#REF!</definedName>
    <definedName name="v">#REF!</definedName>
    <definedName name="vizikátv">#REF!</definedName>
    <definedName name="vizikátv1">#REF!</definedName>
    <definedName name="vizikfelh3">'[10]7. felhalm.kiad.'!#REF!</definedName>
    <definedName name="vmk">#REF!</definedName>
    <definedName name="vv" localSheetId="15">#REF!</definedName>
    <definedName name="vv" localSheetId="16">#REF!</definedName>
    <definedName name="vv" localSheetId="11">#REF!</definedName>
    <definedName name="vv">#REF!</definedName>
    <definedName name="x" localSheetId="15">#REF!</definedName>
    <definedName name="x" localSheetId="16">#REF!</definedName>
    <definedName name="x" localSheetId="11">#REF!</definedName>
    <definedName name="x">#REF!</definedName>
    <definedName name="xcvbnm" localSheetId="15">#REF!</definedName>
    <definedName name="xcvbnm" localSheetId="16">#REF!</definedName>
    <definedName name="xcvbnm" localSheetId="11">#REF!</definedName>
    <definedName name="xcvbnm">#REF!</definedName>
    <definedName name="xxx">'[3]Háttéradatok'!$C$29:$AG$32</definedName>
    <definedName name="xxx_13">'[5]Háttéradatok'!$C$29:$AG$32</definedName>
    <definedName name="xxx_16">'[1]Háttéradatok'!$C$29:$AG$32</definedName>
    <definedName name="xxx_7">'[5]Háttéradatok'!$C$29:$AG$32</definedName>
    <definedName name="xxxxxx">'[3]Háttéradatok'!$C$29:$AG$32</definedName>
    <definedName name="xxxxxx_13">'[5]Háttéradatok'!$C$29:$AG$32</definedName>
    <definedName name="xxxxxx_14">'[14]Háttéradatok'!$C$29:$AG$32</definedName>
    <definedName name="xxxxxx_15">'[14]Háttéradatok'!$C$29:$AG$32</definedName>
    <definedName name="xxxxxx_16">'[14]Háttéradatok'!$C$29:$AG$32</definedName>
    <definedName name="xxxxxx_18">'[5]Háttéradatok'!$C$29:$AG$32</definedName>
    <definedName name="xxxxxx_7">'[5]Háttéradatok'!$C$29:$AG$32</definedName>
    <definedName name="xxxxxxxxxxxxxxxxxxxxxxxxxxx" localSheetId="15">#REF!</definedName>
    <definedName name="xxxxxxxxxxxxxxxxxxxxxxxxxxx" localSheetId="16">#REF!</definedName>
    <definedName name="xxxxxxxxxxxxxxxxxxxxxxxxxxx" localSheetId="11">#REF!</definedName>
    <definedName name="xxxxxxxxxxxxxxxxxxxxxxxxxxx">#REF!</definedName>
    <definedName name="y" localSheetId="15">#REF!,#REF!</definedName>
    <definedName name="y" localSheetId="16">#REF!,#REF!</definedName>
    <definedName name="y" localSheetId="11">#REF!,#REF!</definedName>
    <definedName name="y">#REF!,#REF!</definedName>
    <definedName name="ycxd" localSheetId="15">#REF!</definedName>
    <definedName name="ycxd" localSheetId="16">#REF!</definedName>
    <definedName name="ycxd" localSheetId="11">#REF!</definedName>
    <definedName name="ycxd">#REF!</definedName>
    <definedName name="yxc" localSheetId="15">#REF!</definedName>
    <definedName name="yxc" localSheetId="16">#REF!</definedName>
    <definedName name="yxc" localSheetId="11">#REF!</definedName>
    <definedName name="yxc">#REF!</definedName>
    <definedName name="zzz">'[1]Háttéradatok'!$B$22:$AG$28</definedName>
  </definedNames>
  <calcPr fullCalcOnLoad="1"/>
</workbook>
</file>

<file path=xl/sharedStrings.xml><?xml version="1.0" encoding="utf-8"?>
<sst xmlns="http://schemas.openxmlformats.org/spreadsheetml/2006/main" count="2196" uniqueCount="753">
  <si>
    <t>B E V É T E L E K</t>
  </si>
  <si>
    <t>adatok Ft-ban</t>
  </si>
  <si>
    <t>Sor-
szám</t>
  </si>
  <si>
    <t>Bevételi jogcím</t>
  </si>
  <si>
    <t>Rovatszám</t>
  </si>
  <si>
    <t>A</t>
  </si>
  <si>
    <t>B</t>
  </si>
  <si>
    <t>C</t>
  </si>
  <si>
    <t>D</t>
  </si>
  <si>
    <t>1.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</si>
  <si>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</si>
  <si>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</si>
  <si>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</si>
  <si>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</si>
  <si>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</si>
  <si>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</si>
  <si>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</si>
  <si>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</si>
  <si>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</si>
  <si>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</si>
  <si>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</si>
  <si>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</si>
  <si>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</si>
  <si>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</si>
  <si>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</si>
  <si>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</si>
  <si>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</si>
  <si>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</si>
  <si>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</si>
  <si>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</si>
  <si>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</si>
  <si>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Elvonások és befizetések bevételei</t>
  </si>
  <si>
    <t>B12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</si>
  <si>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</si>
  <si>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</si>
  <si>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</si>
  <si>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</si>
  <si>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</si>
  <si>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</si>
  <si>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</si>
  <si>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</si>
  <si>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</si>
  <si>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</si>
  <si>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</si>
  <si>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</si>
  <si>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</si>
  <si>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</si>
  <si>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</si>
  <si>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</si>
  <si>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</si>
  <si>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</si>
  <si>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</si>
  <si>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</si>
  <si>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</si>
  <si>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</si>
  <si>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</si>
  <si>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</si>
  <si>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</si>
  <si>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</si>
  <si>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</si>
  <si>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</si>
  <si>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</si>
  <si>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</si>
  <si>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</si>
  <si>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</si>
  <si>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</si>
  <si>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</si>
  <si>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</si>
  <si>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</si>
  <si>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</si>
  <si>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</si>
  <si>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</si>
  <si>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</si>
  <si>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</si>
  <si>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</si>
  <si>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</si>
  <si>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</si>
  <si>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</si>
  <si>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</si>
  <si>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</si>
  <si>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</si>
  <si>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</si>
  <si>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</si>
  <si>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</si>
  <si>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</si>
  <si>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</si>
  <si>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</si>
  <si>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</si>
  <si>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</si>
  <si>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</si>
  <si>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</si>
  <si>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</si>
  <si>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</si>
  <si>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</si>
  <si>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</si>
  <si>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</si>
  <si>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</si>
  <si>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</si>
  <si>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</si>
  <si>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</si>
  <si>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</si>
  <si>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</si>
  <si>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</si>
  <si>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</si>
  <si>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</si>
  <si>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</si>
  <si>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</si>
  <si>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</si>
  <si>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</si>
  <si>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</si>
  <si>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</si>
  <si>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</si>
  <si>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</si>
  <si>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</si>
  <si>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</si>
  <si>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</si>
  <si>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</si>
  <si>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</si>
  <si>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</si>
  <si>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</si>
  <si>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</si>
  <si>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</si>
  <si>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</si>
  <si>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</si>
  <si>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</si>
  <si>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</si>
  <si>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</si>
  <si>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</si>
  <si>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</si>
  <si>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</si>
  <si>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</si>
  <si>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</si>
  <si>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</si>
  <si>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</si>
  <si>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</si>
  <si>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</si>
  <si>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</si>
  <si>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</si>
  <si>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</si>
  <si>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</si>
  <si>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</si>
  <si>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</si>
  <si>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</si>
  <si>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</si>
  <si>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</si>
  <si>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</si>
  <si>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</si>
  <si>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</si>
  <si>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</si>
  <si>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</si>
  <si>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</si>
  <si>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</si>
  <si>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</si>
  <si>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</si>
  <si>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</si>
  <si>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</si>
  <si>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</si>
  <si>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</si>
  <si>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</si>
  <si>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</si>
  <si>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</si>
  <si>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</si>
  <si>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</si>
  <si>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</si>
  <si>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</si>
  <si>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</si>
  <si>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</si>
  <si>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</si>
  <si>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</si>
  <si>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</si>
  <si>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</si>
  <si>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</si>
  <si>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</si>
  <si>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</si>
  <si>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</si>
  <si>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</si>
  <si>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</si>
  <si>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</si>
  <si>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</si>
  <si>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</si>
  <si>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</si>
  <si>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</si>
  <si>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</si>
  <si>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</si>
  <si>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</si>
  <si>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</si>
  <si>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</si>
  <si>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</si>
  <si>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</si>
  <si>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</si>
  <si>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</si>
  <si>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</si>
  <si>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</si>
  <si>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</si>
  <si>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</si>
  <si>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</si>
  <si>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70.</t>
  </si>
  <si>
    <t>FINANSZÍROZÁSI BEVÉTELEK ÖSSZESEN: (66.+67.)</t>
  </si>
  <si>
    <t>B8</t>
  </si>
  <si>
    <t>71.</t>
  </si>
  <si>
    <t>KÖLTSÉGVETÉSI ÉS FINANSZÍROZÁSI BEVÉTELEK ÖSSZESEN: (65.+70.)</t>
  </si>
  <si>
    <t>K I A D Á S O K</t>
  </si>
  <si>
    <t>Kiadási jogcímek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</si>
  <si>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</si>
  <si>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</si>
  <si>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</si>
  <si>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</si>
  <si>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</si>
  <si>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</si>
  <si>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</si>
  <si>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</si>
  <si>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</si>
  <si>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</si>
  <si>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</si>
  <si>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</si>
  <si>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</si>
  <si>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</si>
  <si>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</si>
  <si>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</si>
  <si>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</si>
  <si>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</si>
  <si>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</si>
  <si>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</si>
  <si>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</si>
  <si>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</si>
  <si>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</si>
  <si>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</si>
  <si>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</si>
  <si>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</si>
  <si>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</si>
  <si>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</si>
  <si>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</si>
  <si>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</si>
  <si>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</si>
  <si>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</si>
  <si>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</si>
  <si>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</si>
  <si>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</si>
  <si>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</si>
  <si>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</si>
  <si>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</si>
  <si>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</si>
  <si>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</si>
  <si>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</si>
  <si>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</si>
  <si>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</si>
  <si>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</si>
  <si>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</si>
  <si>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</si>
  <si>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</si>
  <si>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</si>
  <si>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</si>
  <si>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</si>
  <si>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</si>
  <si>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</si>
  <si>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</si>
  <si>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</si>
  <si>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</si>
  <si>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</si>
  <si>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</si>
  <si>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</si>
  <si>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</si>
  <si>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</si>
  <si>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</si>
  <si>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Finanszírozási bevételek, kiadások egyenlege
(finanszírozási bevételek 70. sor - finanszírozási kiadások 31. sor)
 (+/-)</t>
  </si>
  <si>
    <t>Bevételek</t>
  </si>
  <si>
    <t>Kiadások</t>
  </si>
  <si>
    <t>Megnevezés</t>
  </si>
  <si>
    <t>E</t>
  </si>
  <si>
    <t>ebből   -  Működési általános tartalék</t>
  </si>
  <si>
    <t xml:space="preserve"> - Működési cél tartalék</t>
  </si>
  <si>
    <t>Költségvetési kiadások összesen (1+….+5)</t>
  </si>
  <si>
    <t>Értékpapír vásárlása, visszavásárlása</t>
  </si>
  <si>
    <t>Hitelek, kölcsönök törlesztése</t>
  </si>
  <si>
    <t>10.1.</t>
  </si>
  <si>
    <t>Lekötött betétek elhelyezése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</si>
  <si>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</si>
  <si>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</si>
  <si>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</si>
  <si>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</si>
  <si>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</si>
  <si>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ebből   -  Felhalmozási általános tartalék</t>
  </si>
  <si>
    <t xml:space="preserve"> - Felhalmozási cél tartalék</t>
  </si>
  <si>
    <t>Költségvetési kiadások összesen: (1.+...+4.)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</si>
  <si>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</si>
  <si>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</si>
  <si>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</si>
  <si>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</si>
  <si>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</si>
  <si>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</si>
  <si>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</si>
  <si>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BEVÉTEL ÖSSZESEN (7.+10.)</t>
  </si>
  <si>
    <t>KIADÁSOK ÖSSZESEN (7.+10.)</t>
  </si>
  <si>
    <t>Jogcím száma</t>
  </si>
  <si>
    <t xml:space="preserve">Jogcím megnevezése       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</si>
  <si>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</si>
  <si>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</si>
  <si>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</si>
  <si>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</si>
  <si>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</si>
  <si>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</si>
  <si>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</si>
  <si>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</si>
  <si>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</si>
  <si>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</si>
  <si>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</si>
  <si>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</si>
  <si>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</si>
  <si>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</si>
  <si>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</si>
  <si>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</si>
  <si>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</si>
  <si>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</si>
  <si>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</si>
  <si>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</si>
  <si>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</si>
  <si>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</si>
  <si>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</si>
  <si>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</si>
  <si>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</si>
  <si>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</si>
  <si>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</si>
  <si>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</si>
  <si>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 xml:space="preserve">I.1. </t>
  </si>
  <si>
    <t>A települési önkormányzatok működésének támogatása beszámítás és kiegészítés után</t>
  </si>
  <si>
    <t>forint</t>
  </si>
  <si>
    <t>I.6.</t>
  </si>
  <si>
    <t/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</si>
  <si>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</si>
  <si>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</si>
  <si>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</si>
  <si>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</si>
  <si>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</si>
  <si>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</si>
  <si>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</si>
  <si>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</si>
  <si>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>II.1. (3) 1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</si>
  <si>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</si>
  <si>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</si>
  <si>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</si>
  <si>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</si>
  <si>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</si>
  <si>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</si>
  <si>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</si>
  <si>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</si>
  <si>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</si>
  <si>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</si>
  <si>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</si>
  <si>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</si>
  <si>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</si>
  <si>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</si>
  <si>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</si>
  <si>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 xml:space="preserve"> alapfokozatú végzettségű pedagógus II. kategóriába sorolt óvodapedagógusok kiegészítő támogatása - akik a minősítést 2014. december 31-éig szerezték meg </t>
  </si>
  <si>
    <t>II.4.b (1)</t>
  </si>
  <si>
    <t xml:space="preserve"> alapfokozatú végzettségű pedagógus II. kategóriába sorolt óvodapedagógusok kiegészítő támogatása - akik a minősítést 2015. évben szerezték meg 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</si>
  <si>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</si>
  <si>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</si>
  <si>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</si>
  <si>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</si>
  <si>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</si>
  <si>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</si>
  <si>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</si>
  <si>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</si>
  <si>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</si>
  <si>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</si>
  <si>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</si>
  <si>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</si>
  <si>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</si>
  <si>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</si>
  <si>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</si>
  <si>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</si>
  <si>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</si>
  <si>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</si>
  <si>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</si>
  <si>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</si>
  <si>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</si>
  <si>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</si>
  <si>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</si>
  <si>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</si>
  <si>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</si>
  <si>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</si>
  <si>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</si>
  <si>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</si>
  <si>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</si>
  <si>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</si>
  <si>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</si>
  <si>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</si>
  <si>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</si>
  <si>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</si>
  <si>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</si>
  <si>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</si>
  <si>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</si>
  <si>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</si>
  <si>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</si>
  <si>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</si>
  <si>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</si>
  <si>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</si>
  <si>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</si>
  <si>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</si>
  <si>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</si>
  <si>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</si>
  <si>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</si>
  <si>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</si>
  <si>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</si>
  <si>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</si>
  <si>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</si>
  <si>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Sor-szám</t>
  </si>
  <si>
    <t>Összesen</t>
  </si>
  <si>
    <t>Összeg</t>
  </si>
  <si>
    <t>A támogatás címzettje</t>
  </si>
  <si>
    <t>Támogatás összege</t>
  </si>
  <si>
    <t>adatok ezer Ft-ban</t>
  </si>
  <si>
    <t>Bevétel összesen</t>
  </si>
  <si>
    <t>Saját bevétel</t>
  </si>
  <si>
    <t>Megoszlás     %</t>
  </si>
  <si>
    <t>Működési célú átvett pénzeszközök</t>
  </si>
  <si>
    <t>Állami hozzájárulás</t>
  </si>
  <si>
    <t>Önkormányzati támogatás</t>
  </si>
  <si>
    <t>Kötött felhasználású támogatás</t>
  </si>
  <si>
    <t>Működtetés általános támogatása</t>
  </si>
  <si>
    <t>Támogatás</t>
  </si>
  <si>
    <t>Intézményi működési bevételek mindösszesen</t>
  </si>
  <si>
    <t>Intézmények és Önkormányzat működési bevételei mindöszesen intézményi támogatás halmozásának kiszűrésével</t>
  </si>
  <si>
    <t>Projekt megnevezése:</t>
  </si>
  <si>
    <r>
      <t>Projekt azonosító:</t>
    </r>
    <r>
      <rPr>
        <sz val="10"/>
        <rFont val="Times New Roman"/>
        <family val="1"/>
      </rPr>
      <t xml:space="preserve"> </t>
    </r>
  </si>
  <si>
    <t>Támogatás intenzitása:</t>
  </si>
  <si>
    <t>Kezdés éve:</t>
  </si>
  <si>
    <t>Befejezés éve:</t>
  </si>
  <si>
    <t>Előző években felhasznált összeg</t>
  </si>
  <si>
    <t>2018. év</t>
  </si>
  <si>
    <t>Bevételek (források) összesen:</t>
  </si>
  <si>
    <t>ebből:</t>
  </si>
  <si>
    <t>Támogatási előleg</t>
  </si>
  <si>
    <t>Pénzmaradvány</t>
  </si>
  <si>
    <t>Egyéb forrás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</si>
  <si>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</si>
  <si>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</si>
  <si>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</si>
  <si>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</si>
  <si>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</si>
  <si>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</si>
  <si>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</si>
  <si>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K915</t>
  </si>
  <si>
    <t>Központi, irányító szervi támogatások folyósítása</t>
  </si>
  <si>
    <t>Feladat megnevezés</t>
  </si>
  <si>
    <t>Kormányzati funkció</t>
  </si>
  <si>
    <t>Egyéb felhalmozási célú támogatások áht.-n belülről</t>
  </si>
  <si>
    <t>Működési bevételek</t>
  </si>
  <si>
    <t>Felhalmozási bevételek</t>
  </si>
  <si>
    <t>Felhalmozási célú átvett pénzeszközök</t>
  </si>
  <si>
    <t>Bevételek összesen</t>
  </si>
  <si>
    <t>Személyi juttatások</t>
  </si>
  <si>
    <t>Dologi kiadások</t>
  </si>
  <si>
    <t>Egyéb működési kiadások</t>
  </si>
  <si>
    <t>Finanszírozási kiadások</t>
  </si>
  <si>
    <t>Kiadások összesen</t>
  </si>
  <si>
    <t>Felhalmozási költségvetés kiadásai (16.+17.+18.)</t>
  </si>
  <si>
    <t>Működési költségvetés kiadásai (1.+….+5.)</t>
  </si>
  <si>
    <t>Önkormányzat működési támogatásai</t>
  </si>
  <si>
    <t>Előirányzat-csoport, kiemelt előirányzat megnevezése</t>
  </si>
  <si>
    <t>Rovat szám</t>
  </si>
  <si>
    <t>Kötelező feladat</t>
  </si>
  <si>
    <t>Önként vállalt feladat</t>
  </si>
  <si>
    <t>F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</si>
  <si>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</si>
  <si>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</si>
  <si>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</si>
  <si>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</si>
  <si>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>Egyéb működési célú támogatások bevételei elkülönített állami pénzal.-tól</t>
  </si>
  <si>
    <t>B1606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</si>
  <si>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</si>
  <si>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</si>
  <si>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</si>
  <si>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</si>
  <si>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</si>
  <si>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</si>
  <si>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</si>
  <si>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</si>
  <si>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</si>
  <si>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</si>
  <si>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</si>
  <si>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</si>
  <si>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</si>
  <si>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</si>
  <si>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</si>
  <si>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</si>
  <si>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</si>
  <si>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</si>
  <si>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</si>
  <si>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</si>
  <si>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</si>
  <si>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</si>
  <si>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</si>
  <si>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</si>
  <si>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</si>
  <si>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</si>
  <si>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</si>
  <si>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</si>
  <si>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</si>
  <si>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</si>
  <si>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 xml:space="preserve">   Működési költségvetés kiadásai (1.+…+5.)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</si>
  <si>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</si>
  <si>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</si>
  <si>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</si>
  <si>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</si>
  <si>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K1-8</t>
  </si>
  <si>
    <t>Belföldi finanszírozás kiadásai</t>
  </si>
  <si>
    <t>K91</t>
  </si>
  <si>
    <t>KIADÁSOK ÖSSZESEN: (11.+14.)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</si>
  <si>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</si>
  <si>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</si>
  <si>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</si>
  <si>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</si>
  <si>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</si>
  <si>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</si>
  <si>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</si>
  <si>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</si>
  <si>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</si>
  <si>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</si>
  <si>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</si>
  <si>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</si>
  <si>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</si>
  <si>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</si>
  <si>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</si>
  <si>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</si>
  <si>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</si>
  <si>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</si>
  <si>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</si>
  <si>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</si>
  <si>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A fejlesztési célok mevalósítását szolgáló hitelszerődés tartalma</t>
  </si>
  <si>
    <t>A fejlesztési hitel teljes tőkeösszege Ft-ban</t>
  </si>
  <si>
    <t>A fejlesztési hitel lejártának időtartama</t>
  </si>
  <si>
    <t>2019. évi kötelezettség</t>
  </si>
  <si>
    <t>Tőke</t>
  </si>
  <si>
    <t>Kamat</t>
  </si>
  <si>
    <t>I. Általános tartalék</t>
  </si>
  <si>
    <t>adatok eFt-ban</t>
  </si>
  <si>
    <t>Sorszám</t>
  </si>
  <si>
    <t>Feladat/cél</t>
  </si>
  <si>
    <t>Pályázatok előkészítésének költsége és előfinanszírozásának biztosítása</t>
  </si>
  <si>
    <t>Egyéb, előre nem tervezett kiadások</t>
  </si>
  <si>
    <t>II. Céltartalék tartalék</t>
  </si>
  <si>
    <t>Előre nem tervezett fejlesztési, beruházási célú kiadások</t>
  </si>
  <si>
    <t>Általános és céltartalék mindösszesen</t>
  </si>
  <si>
    <t>Kedvezmény nélkül elérhető bevétel</t>
  </si>
  <si>
    <t>Kedvezmények összege</t>
  </si>
  <si>
    <t>Eredeti előirányzat</t>
  </si>
  <si>
    <t>BEVÉTELEK</t>
  </si>
  <si>
    <t>2018.</t>
  </si>
  <si>
    <t>2019.</t>
  </si>
  <si>
    <t>2020.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</si>
  <si>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</si>
  <si>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</si>
  <si>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</si>
  <si>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</si>
  <si>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</si>
  <si>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</si>
  <si>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</si>
  <si>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</si>
  <si>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</si>
  <si>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</si>
  <si>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</si>
  <si>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</si>
  <si>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</si>
  <si>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</si>
  <si>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</si>
  <si>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</si>
  <si>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adatok Fő-ben</t>
  </si>
  <si>
    <t>Intézmény
megnevezése</t>
  </si>
  <si>
    <t>Közalkalmazott szakmai álláshelyek</t>
  </si>
  <si>
    <t>Közalkalmazott technikai álláshelyek</t>
  </si>
  <si>
    <t>MT. hatálya alá tartozó álláshelyek</t>
  </si>
  <si>
    <t>Köztisztviselő álláshelyek</t>
  </si>
  <si>
    <t>Közcélú álláshelyek</t>
  </si>
  <si>
    <t>melyből Normatíva, állami támogatások</t>
  </si>
  <si>
    <t>Önkormányzati kiegészítés</t>
  </si>
  <si>
    <t>FINANSZÍROZÁSI KIADÁSOK ÖSSZESEN (=12.)</t>
  </si>
  <si>
    <t>2019. év</t>
  </si>
  <si>
    <t>Önkormányzati saját erő (támogatott műszaki tartalom)</t>
  </si>
  <si>
    <t>Önkormányzati saját erő (nem támogatott műszaki tartalom)</t>
  </si>
  <si>
    <t>Konzorciumi partner:</t>
  </si>
  <si>
    <t>Projekt bruttó összköltsége:</t>
  </si>
  <si>
    <t>sor-szám</t>
  </si>
  <si>
    <t>Helyi adók</t>
  </si>
  <si>
    <t>Osztalékok 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</si>
  <si>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</si>
  <si>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</si>
  <si>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</si>
  <si>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</si>
  <si>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kapcs. megtérülés</t>
  </si>
  <si>
    <t>Saját bevétel (1-7)</t>
  </si>
  <si>
    <t>Saját bevételek (8) 50 %-a</t>
  </si>
  <si>
    <t>Előző években keletk. tárgyévet terhelő fizetési kötelezettség (11-17)</t>
  </si>
  <si>
    <t>Felvett,átvállalt hitel és annak tőketartozása</t>
  </si>
  <si>
    <t>Felvett,átvállalt kölcsön tőketertozása</t>
  </si>
  <si>
    <t>Hitelviszonyt megtestesítő értékpapír</t>
  </si>
  <si>
    <t>Adott váltó</t>
  </si>
  <si>
    <t>Pénzügyi lizing</t>
  </si>
  <si>
    <t>Halasztott fizetés</t>
  </si>
  <si>
    <t>Kezességvállalásból eredő fiz.kötelezettség</t>
  </si>
  <si>
    <t>Tárgyévben keletkezett tárgyévet terhelő fiz. Kötelezettség (19-25)</t>
  </si>
  <si>
    <t>Felvett, átvállalt hitel és annak tőketarozása</t>
  </si>
  <si>
    <t>Felvett, átvállalt kölcsön és annak tőketartozása</t>
  </si>
  <si>
    <t>Kezességvállalásból eredő fizetési kötelezettség</t>
  </si>
  <si>
    <t>Fizetési kötelezettség összesen (10+18)</t>
  </si>
  <si>
    <t>Fizetési kötelezettséggel csökkentett saját bevétel (9 - 26)</t>
  </si>
  <si>
    <t>Fejlesztési cél leírása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</si>
  <si>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</si>
  <si>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</si>
  <si>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</si>
  <si>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</si>
  <si>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</si>
  <si>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"Nemleges"</t>
  </si>
  <si>
    <t>Támogatások összesen</t>
  </si>
  <si>
    <t>Cím száma</t>
  </si>
  <si>
    <t>Alcím száma</t>
  </si>
  <si>
    <t>Cím/alcím neve</t>
  </si>
  <si>
    <t>I.</t>
  </si>
  <si>
    <t>II.</t>
  </si>
  <si>
    <t>Ellátás jogcíme</t>
  </si>
  <si>
    <t xml:space="preserve"> Egyéb felhalmozási célú kiadások (Lakástámogatás)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</si>
  <si>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</si>
  <si>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</si>
  <si>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</si>
  <si>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</si>
  <si>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</si>
  <si>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 xml:space="preserve">Előző  években felhasznált összeg </t>
  </si>
  <si>
    <t>Felhalmozási forrás</t>
  </si>
  <si>
    <t>Önkormányzati saját bevétel</t>
  </si>
  <si>
    <t>éve</t>
  </si>
  <si>
    <t>Beruházási kiadások összesen</t>
  </si>
  <si>
    <t>Felújítási kiadások összesen</t>
  </si>
  <si>
    <t>Lekötött betét megszüntetése</t>
  </si>
  <si>
    <t>B817</t>
  </si>
  <si>
    <t>72.</t>
  </si>
  <si>
    <t>KÖLTSÉGVETÉSI ÉS FINANSZÍROZÁSI BEVÉTELEK ÖSSZESEN: (65.+71.)</t>
  </si>
  <si>
    <t>B1-B8</t>
  </si>
  <si>
    <t>FINANSZÍROZÁSI BEVÉTELEK ÖSSZESEN: (66.+67.+70.)</t>
  </si>
  <si>
    <t>Költségvetési bevételek összesen(1.+…+5.)</t>
  </si>
  <si>
    <t>Fehalmozási bevételek</t>
  </si>
  <si>
    <t>Felhalmozási célú átvett pénzeszözök</t>
  </si>
  <si>
    <t>Költségvetési bevételek összesen: (1.+...+3.)</t>
  </si>
  <si>
    <t>Költségvetési hiány:</t>
  </si>
  <si>
    <t>Költségvetési többlet:</t>
  </si>
  <si>
    <t>Tárgyévi  hiány:</t>
  </si>
  <si>
    <t>Tárgyévi  többlet:</t>
  </si>
  <si>
    <t>Kétpó Községi Önkormányzat</t>
  </si>
  <si>
    <t>Arany János Általános Művelődési Központ</t>
  </si>
  <si>
    <t>Kétpó Község Önkormányzatának
 Európai Uniós támogatással megvalósuló projektjei</t>
  </si>
  <si>
    <t>Kétpó Községi Önkormányzat
által megkötött, több éves kihatással járó, adósságot keletkeztető ügyletek fizetési kötelezettségeinek bemutatása a lejáratig</t>
  </si>
  <si>
    <t>Kétpó Községi Önkormányzat
saját bevételeinek részletezése az adósságot keletkeztető ügyletből származó tárgyévi fizetési kötelezettség megállapításához</t>
  </si>
  <si>
    <t>Kétpó Községi Önkormányzata
költségvetési évet követő három év tervezett előirányzatainak keretszámai</t>
  </si>
  <si>
    <t>Óvodai nevelés, ellátás, szakmai feladat</t>
  </si>
  <si>
    <t>Gyermekétkeztetés köznevelési intézményben</t>
  </si>
  <si>
    <t>Könyvtári állomány gyarapítása, nyilvántartása</t>
  </si>
  <si>
    <t>091110</t>
  </si>
  <si>
    <t>096015</t>
  </si>
  <si>
    <t>082042</t>
  </si>
  <si>
    <t>Települési támogatás</t>
  </si>
  <si>
    <t>Gyógyszertámogatás</t>
  </si>
  <si>
    <t>Temetési segély</t>
  </si>
  <si>
    <t>Köztemetés</t>
  </si>
  <si>
    <t>Rendkívüli települési támogatás</t>
  </si>
  <si>
    <t>011130</t>
  </si>
  <si>
    <t>011220</t>
  </si>
  <si>
    <t>013320</t>
  </si>
  <si>
    <t>013350</t>
  </si>
  <si>
    <t>018030</t>
  </si>
  <si>
    <t>041233</t>
  </si>
  <si>
    <t>064010</t>
  </si>
  <si>
    <t>066020</t>
  </si>
  <si>
    <t>072111</t>
  </si>
  <si>
    <t>096020</t>
  </si>
  <si>
    <t>107055</t>
  </si>
  <si>
    <t>107060</t>
  </si>
  <si>
    <t>Önkormányzat jogalkotói tevékenység</t>
  </si>
  <si>
    <t>Adó-, vám- és jövedéki igazgatás</t>
  </si>
  <si>
    <t>Köztemető fenntartása</t>
  </si>
  <si>
    <t>Önkormányzati vagyonnal való gazdálkodás</t>
  </si>
  <si>
    <t>Támogatási célú finanszírozási műveletek</t>
  </si>
  <si>
    <t>Közfoglalkoztatás</t>
  </si>
  <si>
    <t>Közvilágítás</t>
  </si>
  <si>
    <t>Város- és községgazdálkodás</t>
  </si>
  <si>
    <t>Háziorvosi alapellátás</t>
  </si>
  <si>
    <t>Könyvtári állomány gyarapítása</t>
  </si>
  <si>
    <t>Iskolai intézményi étkeztetés</t>
  </si>
  <si>
    <t>Falugondnoki, tanyagondnoki szolgáltatás</t>
  </si>
  <si>
    <t>Egyéb szociális ellátások</t>
  </si>
  <si>
    <t xml:space="preserve">III.3.e </t>
  </si>
  <si>
    <t>falugondnoki vagy tanyagondnoki szolgáltatás összesen</t>
  </si>
  <si>
    <t>működési hó</t>
  </si>
  <si>
    <t>Kétpó Község Önkormányzatának működési bevételei</t>
  </si>
  <si>
    <t xml:space="preserve">Kétpó Községi Önkormányzat
2018. évi adósságot keletkeztető fejlesztési céljai </t>
  </si>
  <si>
    <t>A 2018. évi fejlesztések várható kiadása</t>
  </si>
  <si>
    <t>A 2018. évi fejlesztésekhezhez kapcsolódó önerő</t>
  </si>
  <si>
    <t>Címrend
Kétpó Községi Önkormányzat 2018. évi költségvetéséhez</t>
  </si>
  <si>
    <t>2018. évi költelezettség</t>
  </si>
  <si>
    <t>2020. évi kötelezettség</t>
  </si>
  <si>
    <t>Kétpó Község Önkormányzata
által 2018. évben adott közvetett támogatások</t>
  </si>
  <si>
    <t>Kétpó Község Önkormányzata
által 2018. évben nyújtott működési és felhalmozási  támogatások</t>
  </si>
  <si>
    <t>Kétpó Községi Önkormányzat
2018. évi és további évekre áthúzódó Beruházási és felújítási kiadások feladatonként</t>
  </si>
  <si>
    <t>2019.  év és azt követő évek javaslata</t>
  </si>
  <si>
    <t>Ebből 2018. évi kiadáshoz szükséges támogatás</t>
  </si>
  <si>
    <t>2017. évben utalt támogatás</t>
  </si>
  <si>
    <t>2018.év</t>
  </si>
  <si>
    <t>2019. év és azt követő évek</t>
  </si>
  <si>
    <t>Kétpó Községi Önkormányzat
2018. évi költségvetésének összevont mérlege</t>
  </si>
  <si>
    <t>2018. évi eredeti előirányzat</t>
  </si>
  <si>
    <t>2018. évi előirányzat</t>
  </si>
  <si>
    <t>2018. évi állami támogatás</t>
  </si>
  <si>
    <t>Kétpó Község Önkormányzatának
2018. évi állami támogatások  jogcímei és összegei</t>
  </si>
  <si>
    <t>Kétpó Községi Önkormányzat
 2018. évi költségvetésében a felhalmozási célú bevételek és kiadások összevont mérlege</t>
  </si>
  <si>
    <t>Kétpó Községi  Önkormányzat
2018. évi költségvetésében a működési célú bevételek és kiadások összevont mérlege</t>
  </si>
  <si>
    <t>Kétpó Községi Önkormányzat
2018. évi kötelező feladatainak mérlege</t>
  </si>
  <si>
    <t>Kétpó Község Önkormányzata
által 2018. évben folyósított ellátottak pénzbeli juttatásai</t>
  </si>
  <si>
    <t>Kétpó Község Önkormányzata
2018. évi működési költségvetési bevételeinek forrásösszetétele</t>
  </si>
  <si>
    <t>Kétpó Község Önkormányzatának
2018. évi bevételi és kiadási előirányzatai</t>
  </si>
  <si>
    <t>Kétpó Község Önkormányzatának
2018. évi bevételei  feladatonként</t>
  </si>
  <si>
    <t>Kétpó Község Önkormányzatának
2018. évi kiadásai  feladatonként</t>
  </si>
  <si>
    <t>Arany János Általános Művelődési Központ
2018. évi bevételi és kiadási előirányzatai</t>
  </si>
  <si>
    <t>2018. évi terv</t>
  </si>
  <si>
    <t>Arany János Általános Művelődési Központ
2018. évi bevételei  feladatonként</t>
  </si>
  <si>
    <t>Arany János Általános Művelődési Központ
2018. évi kiadásai  feladatonként</t>
  </si>
  <si>
    <t>Kétpó Községi Önkormányzata
2018. évi Előirányzat-felhasználási terve havi bontásban</t>
  </si>
  <si>
    <t>Kétpó Községi Önkormányzata
2018. évi engedélyezett létszámkerete</t>
  </si>
  <si>
    <t>Kétpó Községi Önkormányzata
2018. évi általános és céltartalékai</t>
  </si>
  <si>
    <t>2021.</t>
  </si>
  <si>
    <t>Beszámítás
(A számított bevétel a 2016. évi iparűzési adóalap 0,55%-a)</t>
  </si>
  <si>
    <t>Polgármesteri illetmény támogatása</t>
  </si>
  <si>
    <t>,,Fenntartható települési közlekedésfejlesztés"</t>
  </si>
  <si>
    <t>TOP-3.1.1-15-JN1-2016-00022</t>
  </si>
  <si>
    <t>Fegyvernek Város Önkormányzata (konzorciumvezető)</t>
  </si>
  <si>
    <t>Kétpó Község Önkormányzata (konzorciumi tag)</t>
  </si>
  <si>
    <t>Örményes Község Önkormányzata (konzorciumi tag)</t>
  </si>
  <si>
    <t>Kunhegyes Város Önkormányzata (konzorciumi tag)</t>
  </si>
  <si>
    <t>Kuncsorba Község Önkormányzata (konzorciumi tag)</t>
  </si>
  <si>
    <t>Tomajmonostora Község Önkormányzata (konzorciumi tag)</t>
  </si>
  <si>
    <t>Nagyiván Község Önkormányzata (konzorciumi tag)</t>
  </si>
  <si>
    <t>Tiszaszentimre Község Önkormányzata (konzorciumi tag)</t>
  </si>
  <si>
    <t>Tiszaigar Község Önkormányzata (konzorciumi tag)</t>
  </si>
  <si>
    <t>2017. év</t>
  </si>
  <si>
    <t>,,A Kétpói Történelmi Magyarország Emlékpark rendezvényhelyszíneinek infrastruktúrális fejlesztése"</t>
  </si>
  <si>
    <t>TOP-1.2.1-15-JN1-2016-00017</t>
  </si>
  <si>
    <t>nincs</t>
  </si>
  <si>
    <t>,,Kétpó Község csapadékvíz elvezetése"</t>
  </si>
  <si>
    <t>TOP-2.1.3-15-jn1-2016-00018</t>
  </si>
  <si>
    <t>,,Kétpó Község Önkormányzati Általános Iskola és Diákotthon energetikai korszerűsítése"</t>
  </si>
  <si>
    <t>TOP-3.2.1-15-JN1-2016-00042</t>
  </si>
  <si>
    <t>Módosító összeg I.</t>
  </si>
  <si>
    <t>2018. évi módosított előirányzat</t>
  </si>
  <si>
    <t>G</t>
  </si>
  <si>
    <t>H</t>
  </si>
  <si>
    <t>I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</si>
</sst>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#,###.00"/>
    <numFmt numFmtId="168" formatCode="_-* #,##0.00\ _F_t_-;\-* #,##0.00\ _F_t_-;_-* \-??\ _F_t_-;_-@_-"/>
    <numFmt numFmtId="169" formatCode="#,##0.00\ _F_t"/>
    <numFmt numFmtId="170" formatCode="#,##0\ &quot;Ft&quot;"/>
    <numFmt numFmtId="171" formatCode="[$-40E]yyyy\.\ mmmm\ d\."/>
    <numFmt numFmtId="172" formatCode="0.0"/>
  </numFmts>
  <fonts count="97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i/>
      <sz val="9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E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8"/>
      <name val="Times New Roman CE"/>
      <family val="1"/>
    </font>
    <font>
      <b/>
      <sz val="8"/>
      <name val="Times New Roman CE"/>
      <family val="0"/>
    </font>
    <font>
      <b/>
      <sz val="12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color indexed="8"/>
      <name val="Calibri"/>
      <family val="2"/>
    </font>
    <font>
      <sz val="10"/>
      <name val="Helv"/>
      <family val="0"/>
    </font>
    <font>
      <b/>
      <i/>
      <sz val="11"/>
      <name val="Times New Roman CE"/>
      <family val="0"/>
    </font>
    <font>
      <b/>
      <sz val="9"/>
      <name val="Times New Roman CE"/>
      <family val="0"/>
    </font>
    <font>
      <i/>
      <sz val="8"/>
      <name val="Times New Roman CE"/>
      <family val="0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 CE"/>
      <family val="1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4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2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hair"/>
      <right style="thin"/>
      <top/>
      <bottom style="hair"/>
    </border>
    <border>
      <left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thin"/>
      <bottom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 style="thin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hair"/>
    </border>
    <border>
      <left/>
      <right/>
      <top style="hair"/>
      <bottom/>
    </border>
    <border>
      <left style="hair"/>
      <right style="thin"/>
      <top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hair"/>
      <right style="hair"/>
      <top/>
      <bottom/>
    </border>
    <border>
      <left style="thin"/>
      <right/>
      <top style="hair"/>
      <bottom/>
    </border>
    <border>
      <left style="hair"/>
      <right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/>
      <right/>
      <top style="medium"/>
      <bottom/>
    </border>
    <border>
      <left style="thin"/>
      <right/>
      <top style="hair"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1" fillId="3" borderId="0" applyNumberFormat="0" applyBorder="0" applyAlignment="0" applyProtection="0"/>
    <xf numFmtId="0" fontId="77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8" borderId="0" applyNumberFormat="0" applyBorder="0" applyAlignment="0" applyProtection="0"/>
    <xf numFmtId="0" fontId="1" fillId="9" borderId="0" applyNumberFormat="0" applyBorder="0" applyAlignment="0" applyProtection="0"/>
    <xf numFmtId="0" fontId="77" fillId="10" borderId="0" applyNumberFormat="0" applyBorder="0" applyAlignment="0" applyProtection="0"/>
    <xf numFmtId="0" fontId="1" fillId="11" borderId="0" applyNumberFormat="0" applyBorder="0" applyAlignment="0" applyProtection="0"/>
    <xf numFmtId="0" fontId="7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77" fillId="14" borderId="0" applyNumberFormat="0" applyBorder="0" applyAlignment="0" applyProtection="0"/>
    <xf numFmtId="0" fontId="1" fillId="15" borderId="0" applyNumberFormat="0" applyBorder="0" applyAlignment="0" applyProtection="0"/>
    <xf numFmtId="0" fontId="77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18" borderId="0" applyNumberFormat="0" applyBorder="0" applyAlignment="0" applyProtection="0"/>
    <xf numFmtId="0" fontId="1" fillId="19" borderId="0" applyNumberFormat="0" applyBorder="0" applyAlignment="0" applyProtection="0"/>
    <xf numFmtId="0" fontId="77" fillId="20" borderId="0" applyNumberFormat="0" applyBorder="0" applyAlignment="0" applyProtection="0"/>
    <xf numFmtId="0" fontId="1" fillId="9" borderId="0" applyNumberFormat="0" applyBorder="0" applyAlignment="0" applyProtection="0"/>
    <xf numFmtId="0" fontId="77" fillId="21" borderId="0" applyNumberFormat="0" applyBorder="0" applyAlignment="0" applyProtection="0"/>
    <xf numFmtId="0" fontId="1" fillId="15" borderId="0" applyNumberFormat="0" applyBorder="0" applyAlignment="0" applyProtection="0"/>
    <xf numFmtId="0" fontId="7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78" fillId="24" borderId="0" applyNumberFormat="0" applyBorder="0" applyAlignment="0" applyProtection="0"/>
    <xf numFmtId="0" fontId="20" fillId="25" borderId="0" applyNumberFormat="0" applyBorder="0" applyAlignment="0" applyProtection="0"/>
    <xf numFmtId="0" fontId="78" fillId="26" borderId="0" applyNumberFormat="0" applyBorder="0" applyAlignment="0" applyProtection="0"/>
    <xf numFmtId="0" fontId="20" fillId="17" borderId="0" applyNumberFormat="0" applyBorder="0" applyAlignment="0" applyProtection="0"/>
    <xf numFmtId="0" fontId="78" fillId="27" borderId="0" applyNumberFormat="0" applyBorder="0" applyAlignment="0" applyProtection="0"/>
    <xf numFmtId="0" fontId="20" fillId="19" borderId="0" applyNumberFormat="0" applyBorder="0" applyAlignment="0" applyProtection="0"/>
    <xf numFmtId="0" fontId="78" fillId="28" borderId="0" applyNumberFormat="0" applyBorder="0" applyAlignment="0" applyProtection="0"/>
    <xf numFmtId="0" fontId="20" fillId="29" borderId="0" applyNumberFormat="0" applyBorder="0" applyAlignment="0" applyProtection="0"/>
    <xf numFmtId="0" fontId="78" fillId="30" borderId="0" applyNumberFormat="0" applyBorder="0" applyAlignment="0" applyProtection="0"/>
    <xf numFmtId="0" fontId="20" fillId="31" borderId="0" applyNumberFormat="0" applyBorder="0" applyAlignment="0" applyProtection="0"/>
    <xf numFmtId="0" fontId="78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5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7" borderId="0" applyNumberFormat="0" applyBorder="0" applyAlignment="0" applyProtection="0"/>
    <xf numFmtId="0" fontId="21" fillId="5" borderId="0" applyNumberFormat="0" applyBorder="0" applyAlignment="0" applyProtection="0"/>
    <xf numFmtId="0" fontId="79" fillId="38" borderId="1" applyNumberFormat="0" applyAlignment="0" applyProtection="0"/>
    <xf numFmtId="0" fontId="30" fillId="13" borderId="2" applyNumberFormat="0" applyAlignment="0" applyProtection="0"/>
    <xf numFmtId="0" fontId="22" fillId="39" borderId="2" applyNumberFormat="0" applyAlignment="0" applyProtection="0"/>
    <xf numFmtId="0" fontId="23" fillId="40" borderId="3" applyNumberFormat="0" applyAlignment="0" applyProtection="0"/>
    <xf numFmtId="0" fontId="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1" fillId="0" borderId="4" applyNumberFormat="0" applyFill="0" applyAlignment="0" applyProtection="0"/>
    <xf numFmtId="0" fontId="27" fillId="0" borderId="5" applyNumberFormat="0" applyFill="0" applyAlignment="0" applyProtection="0"/>
    <xf numFmtId="0" fontId="82" fillId="0" borderId="6" applyNumberFormat="0" applyFill="0" applyAlignment="0" applyProtection="0"/>
    <xf numFmtId="0" fontId="28" fillId="0" borderId="7" applyNumberFormat="0" applyFill="0" applyAlignment="0" applyProtection="0"/>
    <xf numFmtId="0" fontId="83" fillId="0" borderId="8" applyNumberFormat="0" applyFill="0" applyAlignment="0" applyProtection="0"/>
    <xf numFmtId="0" fontId="29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4" fillId="41" borderId="10" applyNumberFormat="0" applyAlignment="0" applyProtection="0"/>
    <xf numFmtId="0" fontId="23" fillId="40" borderId="3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7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1" applyNumberFormat="0" applyFill="0" applyAlignment="0" applyProtection="0"/>
    <xf numFmtId="0" fontId="31" fillId="0" borderId="12" applyNumberFormat="0" applyFill="0" applyAlignment="0" applyProtection="0"/>
    <xf numFmtId="0" fontId="30" fillId="13" borderId="2" applyNumberFormat="0" applyAlignment="0" applyProtection="0"/>
    <xf numFmtId="0" fontId="0" fillId="42" borderId="13" applyNumberFormat="0" applyFont="0" applyAlignment="0" applyProtection="0"/>
    <xf numFmtId="0" fontId="1" fillId="43" borderId="14" applyNumberFormat="0" applyFont="0" applyAlignment="0" applyProtection="0"/>
    <xf numFmtId="0" fontId="78" fillId="44" borderId="0" applyNumberFormat="0" applyBorder="0" applyAlignment="0" applyProtection="0"/>
    <xf numFmtId="0" fontId="20" fillId="34" borderId="0" applyNumberFormat="0" applyBorder="0" applyAlignment="0" applyProtection="0"/>
    <xf numFmtId="0" fontId="78" fillId="45" borderId="0" applyNumberFormat="0" applyBorder="0" applyAlignment="0" applyProtection="0"/>
    <xf numFmtId="0" fontId="20" fillId="35" borderId="0" applyNumberFormat="0" applyBorder="0" applyAlignment="0" applyProtection="0"/>
    <xf numFmtId="0" fontId="78" fillId="46" borderId="0" applyNumberFormat="0" applyBorder="0" applyAlignment="0" applyProtection="0"/>
    <xf numFmtId="0" fontId="20" fillId="36" borderId="0" applyNumberFormat="0" applyBorder="0" applyAlignment="0" applyProtection="0"/>
    <xf numFmtId="0" fontId="78" fillId="47" borderId="0" applyNumberFormat="0" applyBorder="0" applyAlignment="0" applyProtection="0"/>
    <xf numFmtId="0" fontId="20" fillId="29" borderId="0" applyNumberFormat="0" applyBorder="0" applyAlignment="0" applyProtection="0"/>
    <xf numFmtId="0" fontId="78" fillId="48" borderId="0" applyNumberFormat="0" applyBorder="0" applyAlignment="0" applyProtection="0"/>
    <xf numFmtId="0" fontId="20" fillId="31" borderId="0" applyNumberFormat="0" applyBorder="0" applyAlignment="0" applyProtection="0"/>
    <xf numFmtId="0" fontId="78" fillId="49" borderId="0" applyNumberFormat="0" applyBorder="0" applyAlignment="0" applyProtection="0"/>
    <xf numFmtId="0" fontId="20" fillId="37" borderId="0" applyNumberFormat="0" applyBorder="0" applyAlignment="0" applyProtection="0"/>
    <xf numFmtId="0" fontId="88" fillId="50" borderId="0" applyNumberFormat="0" applyBorder="0" applyAlignment="0" applyProtection="0"/>
    <xf numFmtId="0" fontId="26" fillId="7" borderId="0" applyNumberFormat="0" applyBorder="0" applyAlignment="0" applyProtection="0"/>
    <xf numFmtId="0" fontId="89" fillId="51" borderId="15" applyNumberFormat="0" applyAlignment="0" applyProtection="0"/>
    <xf numFmtId="0" fontId="36" fillId="39" borderId="16" applyNumberFormat="0" applyAlignment="0" applyProtection="0"/>
    <xf numFmtId="0" fontId="9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5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92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34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77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" fillId="43" borderId="14" applyNumberFormat="0" applyFont="0" applyAlignment="0" applyProtection="0"/>
    <xf numFmtId="0" fontId="36" fillId="39" borderId="16" applyNumberFormat="0" applyAlignment="0" applyProtection="0"/>
    <xf numFmtId="0" fontId="93" fillId="0" borderId="17" applyNumberFormat="0" applyFill="0" applyAlignment="0" applyProtection="0"/>
    <xf numFmtId="0" fontId="38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4" fillId="53" borderId="0" applyNumberFormat="0" applyBorder="0" applyAlignment="0" applyProtection="0"/>
    <xf numFmtId="0" fontId="21" fillId="5" borderId="0" applyNumberFormat="0" applyBorder="0" applyAlignment="0" applyProtection="0"/>
    <xf numFmtId="0" fontId="95" fillId="54" borderId="0" applyNumberFormat="0" applyBorder="0" applyAlignment="0" applyProtection="0"/>
    <xf numFmtId="0" fontId="32" fillId="52" borderId="0" applyNumberFormat="0" applyBorder="0" applyAlignment="0" applyProtection="0"/>
    <xf numFmtId="0" fontId="60" fillId="0" borderId="0">
      <alignment/>
      <protection/>
    </xf>
    <xf numFmtId="0" fontId="96" fillId="51" borderId="1" applyNumberFormat="0" applyAlignment="0" applyProtection="0"/>
    <xf numFmtId="0" fontId="22" fillId="39" borderId="2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</cellStyleXfs>
  <cellXfs count="1173">
    <xf numFmtId="0" fontId="0" fillId="0" borderId="0" xfId="0" applyAlignment="1">
      <alignment/>
    </xf>
    <xf numFmtId="0" fontId="2" fillId="0" borderId="0" xfId="215" applyFill="1" applyProtection="1">
      <alignment/>
      <protection/>
    </xf>
    <xf numFmtId="164" fontId="5" fillId="0" borderId="0" xfId="215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19" xfId="215" applyFont="1" applyFill="1" applyBorder="1" applyAlignment="1" applyProtection="1">
      <alignment horizontal="center" vertical="center" wrapText="1"/>
      <protection/>
    </xf>
    <xf numFmtId="0" fontId="7" fillId="0" borderId="20" xfId="215" applyFont="1" applyFill="1" applyBorder="1" applyAlignment="1" applyProtection="1">
      <alignment horizontal="center" vertical="center" wrapText="1"/>
      <protection/>
    </xf>
    <xf numFmtId="0" fontId="7" fillId="0" borderId="21" xfId="215" applyFont="1" applyFill="1" applyBorder="1" applyAlignment="1" applyProtection="1">
      <alignment horizontal="center" vertical="center" wrapText="1"/>
      <protection/>
    </xf>
    <xf numFmtId="0" fontId="8" fillId="0" borderId="0" xfId="215" applyFont="1" applyFill="1" applyProtection="1">
      <alignment/>
      <protection/>
    </xf>
    <xf numFmtId="49" fontId="0" fillId="0" borderId="22" xfId="215" applyNumberFormat="1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0" fillId="0" borderId="0" xfId="215" applyFont="1" applyFill="1" applyProtection="1">
      <alignment/>
      <protection/>
    </xf>
    <xf numFmtId="49" fontId="0" fillId="0" borderId="24" xfId="215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164" fontId="0" fillId="0" borderId="26" xfId="215" applyNumberFormat="1" applyFont="1" applyFill="1" applyBorder="1" applyAlignment="1" applyProtection="1">
      <alignment horizontal="right" vertical="center" wrapText="1"/>
      <protection locked="0"/>
    </xf>
    <xf numFmtId="49" fontId="7" fillId="0" borderId="24" xfId="215" applyNumberFormat="1" applyFont="1" applyFill="1" applyBorder="1" applyAlignment="1" applyProtection="1">
      <alignment horizontal="center" vertical="center" wrapText="1"/>
      <protection/>
    </xf>
    <xf numFmtId="0" fontId="7" fillId="0" borderId="25" xfId="215" applyFont="1" applyFill="1" applyBorder="1" applyAlignment="1" applyProtection="1">
      <alignment horizontal="left" vertical="center" wrapText="1"/>
      <protection/>
    </xf>
    <xf numFmtId="0" fontId="7" fillId="0" borderId="25" xfId="215" applyFont="1" applyFill="1" applyBorder="1" applyAlignment="1" applyProtection="1">
      <alignment horizontal="center" vertical="center" wrapText="1"/>
      <protection/>
    </xf>
    <xf numFmtId="164" fontId="7" fillId="0" borderId="26" xfId="215" applyNumberFormat="1" applyFont="1" applyFill="1" applyBorder="1" applyAlignment="1" applyProtection="1">
      <alignment horizontal="righ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 indent="6"/>
      <protection/>
    </xf>
    <xf numFmtId="49" fontId="0" fillId="0" borderId="27" xfId="215" applyNumberFormat="1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49" fontId="7" fillId="0" borderId="19" xfId="215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164" fontId="7" fillId="0" borderId="21" xfId="215" applyNumberFormat="1" applyFont="1" applyFill="1" applyBorder="1" applyAlignment="1" applyProtection="1">
      <alignment horizontal="right" vertical="center" wrapText="1"/>
      <protection/>
    </xf>
    <xf numFmtId="0" fontId="9" fillId="0" borderId="23" xfId="0" applyFont="1" applyBorder="1" applyAlignment="1" applyProtection="1">
      <alignment horizontal="left" wrapText="1"/>
      <protection/>
    </xf>
    <xf numFmtId="0" fontId="9" fillId="0" borderId="25" xfId="0" applyFont="1" applyBorder="1" applyAlignment="1" applyProtection="1">
      <alignment horizontal="left" wrapText="1"/>
      <protection/>
    </xf>
    <xf numFmtId="164" fontId="0" fillId="0" borderId="26" xfId="21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5" xfId="0" applyFont="1" applyBorder="1" applyAlignment="1" applyProtection="1">
      <alignment horizontal="left" vertical="center" wrapText="1" indent="7"/>
      <protection/>
    </xf>
    <xf numFmtId="0" fontId="10" fillId="0" borderId="28" xfId="0" applyFont="1" applyBorder="1" applyAlignment="1" applyProtection="1">
      <alignment horizontal="left" vertical="center" wrapText="1" indent="7"/>
      <protection/>
    </xf>
    <xf numFmtId="49" fontId="7" fillId="0" borderId="19" xfId="215" applyNumberFormat="1" applyFont="1" applyFill="1" applyBorder="1" applyAlignment="1" applyProtection="1">
      <alignment horizontal="center" vertical="center" wrapText="1"/>
      <protection/>
    </xf>
    <xf numFmtId="0" fontId="7" fillId="0" borderId="20" xfId="215" applyFont="1" applyFill="1" applyBorder="1" applyAlignment="1" applyProtection="1">
      <alignment horizontal="left" vertical="center" wrapText="1"/>
      <protection/>
    </xf>
    <xf numFmtId="0" fontId="7" fillId="0" borderId="20" xfId="215" applyFont="1" applyFill="1" applyBorder="1" applyAlignment="1" applyProtection="1">
      <alignment horizontal="center" vertical="center" wrapText="1"/>
      <protection/>
    </xf>
    <xf numFmtId="164" fontId="7" fillId="0" borderId="21" xfId="215" applyNumberFormat="1" applyFont="1" applyFill="1" applyBorder="1" applyAlignment="1" applyProtection="1">
      <alignment horizontal="right" vertical="center" wrapText="1" indent="1"/>
      <protection/>
    </xf>
    <xf numFmtId="49" fontId="0" fillId="0" borderId="29" xfId="215" applyNumberFormat="1" applyFont="1" applyFill="1" applyBorder="1" applyAlignment="1" applyProtection="1">
      <alignment horizontal="center" vertical="center" wrapText="1"/>
      <protection/>
    </xf>
    <xf numFmtId="0" fontId="0" fillId="0" borderId="30" xfId="215" applyFont="1" applyFill="1" applyBorder="1" applyAlignment="1" applyProtection="1">
      <alignment horizontal="left" vertical="center" wrapText="1"/>
      <protection/>
    </xf>
    <xf numFmtId="0" fontId="0" fillId="0" borderId="30" xfId="215" applyFont="1" applyFill="1" applyBorder="1" applyAlignment="1" applyProtection="1">
      <alignment horizontal="center" vertical="center" wrapText="1"/>
      <protection/>
    </xf>
    <xf numFmtId="16" fontId="10" fillId="0" borderId="25" xfId="161" applyNumberFormat="1" applyFont="1" applyFill="1" applyBorder="1" applyAlignment="1">
      <alignment horizontal="left" vertical="center" indent="5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5" xfId="161" applyFont="1" applyFill="1" applyBorder="1" applyAlignment="1">
      <alignment horizontal="left" vertical="center" indent="5"/>
      <protection/>
    </xf>
    <xf numFmtId="0" fontId="9" fillId="0" borderId="25" xfId="161" applyFont="1" applyFill="1" applyBorder="1" applyAlignment="1">
      <alignment horizontal="left"/>
      <protection/>
    </xf>
    <xf numFmtId="0" fontId="10" fillId="0" borderId="25" xfId="161" applyFont="1" applyFill="1" applyBorder="1" applyAlignment="1">
      <alignment horizontal="left" indent="5"/>
      <protection/>
    </xf>
    <xf numFmtId="0" fontId="9" fillId="0" borderId="25" xfId="161" applyFont="1" applyFill="1" applyBorder="1" applyAlignment="1">
      <alignment horizontal="left" wrapText="1"/>
      <protection/>
    </xf>
    <xf numFmtId="49" fontId="0" fillId="0" borderId="31" xfId="215" applyNumberFormat="1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left" wrapText="1"/>
      <protection/>
    </xf>
    <xf numFmtId="0" fontId="9" fillId="0" borderId="28" xfId="0" applyFont="1" applyBorder="1" applyAlignment="1" applyProtection="1">
      <alignment horizontal="center" wrapText="1"/>
      <protection/>
    </xf>
    <xf numFmtId="0" fontId="9" fillId="0" borderId="30" xfId="0" applyFont="1" applyBorder="1" applyAlignment="1" applyProtection="1">
      <alignment horizontal="left" wrapText="1"/>
      <protection/>
    </xf>
    <xf numFmtId="0" fontId="9" fillId="0" borderId="30" xfId="0" applyFont="1" applyBorder="1" applyAlignment="1" applyProtection="1">
      <alignment horizontal="center" wrapText="1"/>
      <protection/>
    </xf>
    <xf numFmtId="0" fontId="9" fillId="0" borderId="25" xfId="0" applyFont="1" applyBorder="1" applyAlignment="1" applyProtection="1">
      <alignment horizontal="center" wrapTex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7" fillId="0" borderId="20" xfId="215" applyFont="1" applyFill="1" applyBorder="1" applyAlignment="1" applyProtection="1">
      <alignment horizontal="left" vertical="center" wrapText="1"/>
      <protection/>
    </xf>
    <xf numFmtId="164" fontId="7" fillId="0" borderId="21" xfId="215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2" xfId="215" applyNumberFormat="1" applyFont="1" applyFill="1" applyBorder="1" applyAlignment="1" applyProtection="1">
      <alignment horizontal="left" vertical="center" wrapText="1" indent="1"/>
      <protection/>
    </xf>
    <xf numFmtId="0" fontId="9" fillId="0" borderId="23" xfId="0" applyFont="1" applyBorder="1" applyAlignment="1" applyProtection="1">
      <alignment horizontal="center" wrapText="1"/>
      <protection/>
    </xf>
    <xf numFmtId="49" fontId="0" fillId="0" borderId="24" xfId="215" applyNumberFormat="1" applyFont="1" applyFill="1" applyBorder="1" applyAlignment="1" applyProtection="1">
      <alignment horizontal="left" vertical="center" wrapText="1" indent="1"/>
      <protection/>
    </xf>
    <xf numFmtId="49" fontId="0" fillId="0" borderId="27" xfId="215" applyNumberFormat="1" applyFont="1" applyFill="1" applyBorder="1" applyAlignment="1" applyProtection="1">
      <alignment horizontal="left" vertical="center" wrapText="1" indent="1"/>
      <protection/>
    </xf>
    <xf numFmtId="0" fontId="9" fillId="0" borderId="20" xfId="0" applyFont="1" applyBorder="1" applyAlignment="1" applyProtection="1">
      <alignment horizont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left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164" fontId="7" fillId="0" borderId="34" xfId="215" applyNumberFormat="1" applyFont="1" applyFill="1" applyBorder="1" applyAlignment="1" applyProtection="1">
      <alignment horizontal="right" vertical="center" wrapText="1"/>
      <protection locked="0"/>
    </xf>
    <xf numFmtId="0" fontId="7" fillId="0" borderId="20" xfId="215" applyFont="1" applyFill="1" applyBorder="1" applyAlignment="1" applyProtection="1">
      <alignment horizontal="left" vertical="center" wrapText="1" indent="1"/>
      <protection/>
    </xf>
    <xf numFmtId="0" fontId="10" fillId="0" borderId="25" xfId="0" applyFont="1" applyBorder="1" applyAlignment="1" applyProtection="1">
      <alignment horizontal="left" wrapText="1" indent="5"/>
      <protection/>
    </xf>
    <xf numFmtId="0" fontId="10" fillId="0" borderId="28" xfId="0" applyFont="1" applyBorder="1" applyAlignment="1" applyProtection="1">
      <alignment horizontal="left" vertical="center" wrapText="1" indent="5"/>
      <protection/>
    </xf>
    <xf numFmtId="0" fontId="12" fillId="0" borderId="20" xfId="0" applyFont="1" applyBorder="1" applyAlignment="1" applyProtection="1">
      <alignment wrapText="1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2" fillId="0" borderId="0" xfId="215" applyFill="1" applyAlignment="1" applyProtection="1">
      <alignment/>
      <protection/>
    </xf>
    <xf numFmtId="0" fontId="0" fillId="0" borderId="23" xfId="215" applyFont="1" applyFill="1" applyBorder="1" applyAlignment="1" applyProtection="1">
      <alignment horizontal="left" vertical="center" wrapText="1"/>
      <protection/>
    </xf>
    <xf numFmtId="0" fontId="0" fillId="0" borderId="23" xfId="215" applyFont="1" applyFill="1" applyBorder="1" applyAlignment="1" applyProtection="1">
      <alignment horizontal="center" vertical="center" wrapText="1"/>
      <protection/>
    </xf>
    <xf numFmtId="0" fontId="0" fillId="0" borderId="25" xfId="215" applyFont="1" applyFill="1" applyBorder="1" applyAlignment="1" applyProtection="1">
      <alignment horizontal="left" vertical="center" wrapText="1"/>
      <protection/>
    </xf>
    <xf numFmtId="0" fontId="0" fillId="0" borderId="25" xfId="215" applyFont="1" applyFill="1" applyBorder="1" applyAlignment="1" applyProtection="1">
      <alignment horizontal="center" vertical="center" wrapText="1"/>
      <protection/>
    </xf>
    <xf numFmtId="0" fontId="11" fillId="0" borderId="25" xfId="215" applyFont="1" applyFill="1" applyBorder="1" applyAlignment="1" applyProtection="1">
      <alignment horizontal="left" vertical="center" wrapText="1" indent="5"/>
      <protection/>
    </xf>
    <xf numFmtId="0" fontId="11" fillId="0" borderId="25" xfId="215" applyFont="1" applyFill="1" applyBorder="1" applyAlignment="1" applyProtection="1">
      <alignment horizontal="left" indent="5"/>
      <protection/>
    </xf>
    <xf numFmtId="0" fontId="11" fillId="0" borderId="25" xfId="215" applyFont="1" applyFill="1" applyBorder="1" applyAlignment="1" applyProtection="1">
      <alignment horizontal="center" vertical="center" wrapText="1"/>
      <protection/>
    </xf>
    <xf numFmtId="0" fontId="11" fillId="0" borderId="28" xfId="215" applyFont="1" applyFill="1" applyBorder="1" applyAlignment="1" applyProtection="1">
      <alignment horizontal="left" vertical="center" wrapText="1" indent="11"/>
      <protection/>
    </xf>
    <xf numFmtId="0" fontId="11" fillId="0" borderId="28" xfId="215" applyFont="1" applyFill="1" applyBorder="1" applyAlignment="1" applyProtection="1">
      <alignment horizontal="center" vertical="center" wrapText="1"/>
      <protection/>
    </xf>
    <xf numFmtId="49" fontId="7" fillId="0" borderId="19" xfId="215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215" applyFont="1" applyFill="1" applyBorder="1" applyAlignment="1" applyProtection="1">
      <alignment vertical="center" wrapText="1"/>
      <protection/>
    </xf>
    <xf numFmtId="0" fontId="0" fillId="0" borderId="25" xfId="215" applyFont="1" applyFill="1" applyBorder="1" applyAlignment="1" applyProtection="1">
      <alignment horizontal="left" vertical="center" wrapText="1" indent="5"/>
      <protection/>
    </xf>
    <xf numFmtId="49" fontId="0" fillId="0" borderId="31" xfId="215" applyNumberFormat="1" applyFont="1" applyFill="1" applyBorder="1" applyAlignment="1" applyProtection="1">
      <alignment horizontal="left" vertical="center" wrapText="1" indent="1"/>
      <protection/>
    </xf>
    <xf numFmtId="0" fontId="0" fillId="0" borderId="28" xfId="215" applyFont="1" applyFill="1" applyBorder="1" applyAlignment="1" applyProtection="1">
      <alignment horizontal="left" vertical="center" wrapText="1" indent="5"/>
      <protection/>
    </xf>
    <xf numFmtId="49" fontId="7" fillId="0" borderId="35" xfId="215" applyNumberFormat="1" applyFont="1" applyFill="1" applyBorder="1" applyAlignment="1" applyProtection="1">
      <alignment horizontal="center" vertical="center" wrapText="1"/>
      <protection/>
    </xf>
    <xf numFmtId="49" fontId="0" fillId="0" borderId="29" xfId="215" applyNumberFormat="1" applyFont="1" applyFill="1" applyBorder="1" applyAlignment="1" applyProtection="1">
      <alignment horizontal="left" vertical="center" wrapText="1" indent="1"/>
      <protection/>
    </xf>
    <xf numFmtId="0" fontId="0" fillId="0" borderId="30" xfId="215" applyFont="1" applyFill="1" applyBorder="1" applyAlignment="1" applyProtection="1">
      <alignment horizontal="left" vertical="center" wrapText="1"/>
      <protection/>
    </xf>
    <xf numFmtId="0" fontId="0" fillId="0" borderId="30" xfId="215" applyFont="1" applyFill="1" applyBorder="1" applyAlignment="1" applyProtection="1">
      <alignment horizontal="center" vertical="center" wrapText="1"/>
      <protection/>
    </xf>
    <xf numFmtId="0" fontId="0" fillId="0" borderId="25" xfId="215" applyFont="1" applyFill="1" applyBorder="1" applyAlignment="1" applyProtection="1">
      <alignment horizontal="left" vertical="center" wrapText="1"/>
      <protection/>
    </xf>
    <xf numFmtId="0" fontId="0" fillId="0" borderId="24" xfId="215" applyFont="1" applyFill="1" applyBorder="1" applyAlignment="1" applyProtection="1">
      <alignment horizontal="left" vertical="center" wrapText="1" indent="1"/>
      <protection/>
    </xf>
    <xf numFmtId="49" fontId="7" fillId="0" borderId="19" xfId="215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215" applyFont="1" applyFill="1" applyBorder="1" applyAlignment="1" applyProtection="1">
      <alignment horizontal="left" vertical="center" wrapText="1" indent="1"/>
      <protection/>
    </xf>
    <xf numFmtId="164" fontId="12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215" applyFont="1" applyFill="1" applyProtection="1">
      <alignment/>
      <protection/>
    </xf>
    <xf numFmtId="0" fontId="7" fillId="0" borderId="19" xfId="215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0" fontId="2" fillId="0" borderId="0" xfId="215" applyFont="1" applyFill="1" applyProtection="1">
      <alignment/>
      <protection/>
    </xf>
    <xf numFmtId="0" fontId="2" fillId="0" borderId="0" xfId="215" applyFont="1" applyFill="1" applyAlignment="1" applyProtection="1">
      <alignment horizontal="right" vertical="center" inden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7" fillId="0" borderId="29" xfId="215" applyFont="1" applyFill="1" applyBorder="1" applyAlignment="1" applyProtection="1">
      <alignment horizontal="left" vertical="center" wrapText="1" indent="1"/>
      <protection/>
    </xf>
    <xf numFmtId="0" fontId="7" fillId="0" borderId="30" xfId="215" applyFont="1" applyFill="1" applyBorder="1" applyAlignment="1" applyProtection="1">
      <alignment horizontal="center" vertical="center" wrapText="1"/>
      <protection/>
    </xf>
    <xf numFmtId="0" fontId="7" fillId="0" borderId="30" xfId="215" applyFont="1" applyFill="1" applyBorder="1" applyAlignment="1" applyProtection="1">
      <alignment vertical="center" wrapText="1"/>
      <protection/>
    </xf>
    <xf numFmtId="164" fontId="7" fillId="0" borderId="36" xfId="215" applyNumberFormat="1" applyFont="1" applyFill="1" applyBorder="1" applyAlignment="1" applyProtection="1">
      <alignment horizontal="right" vertical="center" wrapText="1" indent="1"/>
      <protection/>
    </xf>
    <xf numFmtId="0" fontId="7" fillId="0" borderId="37" xfId="215" applyFont="1" applyFill="1" applyBorder="1" applyAlignment="1" applyProtection="1">
      <alignment horizontal="left" vertical="center" wrapText="1" indent="1"/>
      <protection/>
    </xf>
    <xf numFmtId="0" fontId="7" fillId="0" borderId="33" xfId="215" applyFont="1" applyFill="1" applyBorder="1" applyAlignment="1" applyProtection="1">
      <alignment horizontal="center" vertical="center" wrapText="1"/>
      <protection/>
    </xf>
    <xf numFmtId="0" fontId="7" fillId="0" borderId="33" xfId="215" applyFont="1" applyFill="1" applyBorder="1" applyAlignment="1" applyProtection="1">
      <alignment vertical="center" wrapText="1"/>
      <protection/>
    </xf>
    <xf numFmtId="164" fontId="7" fillId="0" borderId="38" xfId="215" applyNumberFormat="1" applyFont="1" applyFill="1" applyBorder="1" applyAlignment="1" applyProtection="1">
      <alignment horizontal="right" vertical="center" wrapText="1" indent="1"/>
      <protection/>
    </xf>
    <xf numFmtId="0" fontId="11" fillId="0" borderId="25" xfId="215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Alignment="1" applyProtection="1">
      <alignment textRotation="180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vertical="center" wrapText="1"/>
      <protection locked="0"/>
    </xf>
    <xf numFmtId="164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3" xfId="0" applyNumberFormat="1" applyFont="1" applyFill="1" applyBorder="1" applyAlignment="1" applyProtection="1">
      <alignment vertical="center" wrapText="1"/>
      <protection locked="0"/>
    </xf>
    <xf numFmtId="164" fontId="0" fillId="0" borderId="43" xfId="0" applyNumberFormat="1" applyFont="1" applyFill="1" applyBorder="1" applyAlignment="1" applyProtection="1">
      <alignment vertical="center" wrapText="1"/>
      <protection locked="0"/>
    </xf>
    <xf numFmtId="0" fontId="11" fillId="0" borderId="43" xfId="215" applyFont="1" applyFill="1" applyBorder="1" applyAlignment="1" applyProtection="1">
      <alignment horizontal="left" vertical="center" wrapText="1" indent="4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vertical="center" wrapText="1"/>
      <protection locked="0"/>
    </xf>
    <xf numFmtId="0" fontId="11" fillId="0" borderId="43" xfId="215" applyFont="1" applyFill="1" applyBorder="1" applyAlignment="1" applyProtection="1">
      <alignment horizontal="left" vertical="center" wrapText="1" indent="8"/>
      <protection/>
    </xf>
    <xf numFmtId="164" fontId="7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41" xfId="0" applyNumberFormat="1" applyFont="1" applyFill="1" applyBorder="1" applyAlignment="1" applyProtection="1">
      <alignment vertical="center" wrapText="1"/>
      <protection/>
    </xf>
    <xf numFmtId="164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7" xfId="0" applyNumberFormat="1" applyFont="1" applyFill="1" applyBorder="1" applyAlignment="1" applyProtection="1">
      <alignment vertical="center" wrapText="1"/>
      <protection/>
    </xf>
    <xf numFmtId="164" fontId="0" fillId="0" borderId="47" xfId="0" applyNumberFormat="1" applyFont="1" applyFill="1" applyBorder="1" applyAlignment="1" applyProtection="1">
      <alignment vertical="center" wrapText="1"/>
      <protection locked="0"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47" xfId="215" applyFont="1" applyFill="1" applyBorder="1" applyAlignment="1" applyProtection="1">
      <alignment horizontal="left" vertical="center" wrapText="1" indent="3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164" fontId="7" fillId="0" borderId="49" xfId="0" applyNumberFormat="1" applyFont="1" applyFill="1" applyBorder="1" applyAlignment="1" applyProtection="1">
      <alignment horizontal="center" vertical="center" wrapText="1"/>
      <protection/>
    </xf>
    <xf numFmtId="164" fontId="18" fillId="0" borderId="41" xfId="0" applyNumberFormat="1" applyFont="1" applyFill="1" applyBorder="1" applyAlignment="1" applyProtection="1">
      <alignment horizontal="center" vertical="center" wrapText="1"/>
      <protection/>
    </xf>
    <xf numFmtId="164" fontId="0" fillId="0" borderId="47" xfId="0" applyNumberFormat="1" applyFont="1" applyFill="1" applyBorder="1" applyAlignment="1" applyProtection="1">
      <alignment horizontal="center" vertical="center" wrapTex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50" xfId="215" applyFont="1" applyFill="1" applyBorder="1" applyAlignment="1" applyProtection="1">
      <alignment horizontal="left" vertical="center" wrapText="1" indent="8"/>
      <protection/>
    </xf>
    <xf numFmtId="164" fontId="0" fillId="0" borderId="50" xfId="0" applyNumberFormat="1" applyFont="1" applyFill="1" applyBorder="1" applyAlignment="1" applyProtection="1">
      <alignment horizontal="center" vertical="center" wrapText="1"/>
      <protection/>
    </xf>
    <xf numFmtId="164" fontId="0" fillId="0" borderId="50" xfId="0" applyNumberFormat="1" applyFont="1" applyFill="1" applyBorder="1" applyAlignment="1" applyProtection="1">
      <alignment vertical="center" wrapText="1"/>
      <protection locked="0"/>
    </xf>
    <xf numFmtId="164" fontId="7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0" xfId="0" applyNumberFormat="1" applyFont="1" applyFill="1" applyAlignment="1" applyProtection="1">
      <alignment vertical="center" wrapText="1"/>
      <protection/>
    </xf>
    <xf numFmtId="164" fontId="14" fillId="0" borderId="47" xfId="0" applyNumberFormat="1" applyFont="1" applyFill="1" applyBorder="1" applyAlignment="1" applyProtection="1">
      <alignment horizontal="right" vertical="center" wrapText="1"/>
      <protection/>
    </xf>
    <xf numFmtId="164" fontId="0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3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/>
      <protection/>
    </xf>
    <xf numFmtId="0" fontId="9" fillId="0" borderId="0" xfId="163" applyFont="1" applyAlignment="1">
      <alignment horizontal="center"/>
      <protection/>
    </xf>
    <xf numFmtId="0" fontId="9" fillId="0" borderId="0" xfId="163" applyFont="1">
      <alignment/>
      <protection/>
    </xf>
    <xf numFmtId="0" fontId="40" fillId="0" borderId="0" xfId="163" applyFont="1">
      <alignment/>
      <protection/>
    </xf>
    <xf numFmtId="3" fontId="9" fillId="0" borderId="0" xfId="163" applyNumberFormat="1" applyFont="1">
      <alignment/>
      <protection/>
    </xf>
    <xf numFmtId="0" fontId="12" fillId="0" borderId="30" xfId="163" applyFont="1" applyBorder="1" applyAlignment="1">
      <alignment horizontal="center" vertical="center"/>
      <protection/>
    </xf>
    <xf numFmtId="3" fontId="12" fillId="0" borderId="0" xfId="163" applyNumberFormat="1" applyFont="1">
      <alignment/>
      <protection/>
    </xf>
    <xf numFmtId="0" fontId="12" fillId="0" borderId="0" xfId="163" applyFont="1">
      <alignment/>
      <protection/>
    </xf>
    <xf numFmtId="0" fontId="12" fillId="0" borderId="33" xfId="163" applyFont="1" applyBorder="1" applyAlignment="1">
      <alignment horizontal="center" vertical="center" wrapText="1"/>
      <protection/>
    </xf>
    <xf numFmtId="0" fontId="12" fillId="0" borderId="38" xfId="163" applyFont="1" applyBorder="1" applyAlignment="1">
      <alignment horizontal="center" vertical="center"/>
      <protection/>
    </xf>
    <xf numFmtId="0" fontId="12" fillId="0" borderId="0" xfId="163" applyFont="1" applyAlignment="1">
      <alignment horizontal="center" vertical="center"/>
      <protection/>
    </xf>
    <xf numFmtId="3" fontId="45" fillId="0" borderId="0" xfId="163" applyNumberFormat="1" applyFont="1">
      <alignment/>
      <protection/>
    </xf>
    <xf numFmtId="0" fontId="9" fillId="0" borderId="0" xfId="163" applyFont="1" applyFill="1">
      <alignment/>
      <protection/>
    </xf>
    <xf numFmtId="0" fontId="12" fillId="0" borderId="19" xfId="163" applyFont="1" applyFill="1" applyBorder="1" applyAlignment="1">
      <alignment horizontal="center" vertical="center"/>
      <protection/>
    </xf>
    <xf numFmtId="0" fontId="12" fillId="0" borderId="20" xfId="163" applyFont="1" applyFill="1" applyBorder="1" applyAlignment="1">
      <alignment vertical="center" wrapText="1"/>
      <protection/>
    </xf>
    <xf numFmtId="0" fontId="12" fillId="0" borderId="20" xfId="163" applyFont="1" applyFill="1" applyBorder="1" applyAlignment="1">
      <alignment horizontal="center" vertical="center"/>
      <protection/>
    </xf>
    <xf numFmtId="0" fontId="12" fillId="0" borderId="20" xfId="163" applyFont="1" applyFill="1" applyBorder="1" applyAlignment="1">
      <alignment vertical="center"/>
      <protection/>
    </xf>
    <xf numFmtId="3" fontId="12" fillId="0" borderId="21" xfId="163" applyNumberFormat="1" applyFont="1" applyFill="1" applyBorder="1" applyAlignment="1">
      <alignment vertical="center"/>
      <protection/>
    </xf>
    <xf numFmtId="0" fontId="12" fillId="0" borderId="24" xfId="163" applyFont="1" applyFill="1" applyBorder="1" applyAlignment="1">
      <alignment horizontal="center" vertical="center"/>
      <protection/>
    </xf>
    <xf numFmtId="0" fontId="12" fillId="0" borderId="25" xfId="163" applyFont="1" applyFill="1" applyBorder="1" applyAlignment="1">
      <alignment vertical="center" wrapText="1"/>
      <protection/>
    </xf>
    <xf numFmtId="0" fontId="12" fillId="0" borderId="25" xfId="163" applyFont="1" applyFill="1" applyBorder="1" applyAlignment="1">
      <alignment horizontal="center" vertical="center"/>
      <protection/>
    </xf>
    <xf numFmtId="0" fontId="9" fillId="0" borderId="22" xfId="163" applyFont="1" applyFill="1" applyBorder="1" applyAlignment="1">
      <alignment horizontal="center" vertical="center"/>
      <protection/>
    </xf>
    <xf numFmtId="0" fontId="9" fillId="0" borderId="23" xfId="163" applyFont="1" applyFill="1" applyBorder="1" applyAlignment="1">
      <alignment vertical="center" wrapText="1"/>
      <protection/>
    </xf>
    <xf numFmtId="0" fontId="9" fillId="0" borderId="23" xfId="163" applyFont="1" applyFill="1" applyBorder="1" applyAlignment="1">
      <alignment horizontal="center" vertical="center" wrapText="1"/>
      <protection/>
    </xf>
    <xf numFmtId="4" fontId="9" fillId="0" borderId="23" xfId="163" applyNumberFormat="1" applyFont="1" applyFill="1" applyBorder="1" applyAlignment="1">
      <alignment vertical="center"/>
      <protection/>
    </xf>
    <xf numFmtId="3" fontId="9" fillId="0" borderId="23" xfId="163" applyNumberFormat="1" applyFont="1" applyFill="1" applyBorder="1" applyAlignment="1">
      <alignment vertical="center"/>
      <protection/>
    </xf>
    <xf numFmtId="3" fontId="41" fillId="0" borderId="51" xfId="163" applyNumberFormat="1" applyFont="1" applyFill="1" applyBorder="1" applyAlignment="1">
      <alignment vertical="center"/>
      <protection/>
    </xf>
    <xf numFmtId="0" fontId="9" fillId="0" borderId="48" xfId="163" applyFont="1" applyFill="1" applyBorder="1" applyAlignment="1">
      <alignment horizontal="center" vertical="center" wrapText="1"/>
      <protection/>
    </xf>
    <xf numFmtId="0" fontId="9" fillId="0" borderId="52" xfId="163" applyFont="1" applyFill="1" applyBorder="1" applyAlignment="1">
      <alignment vertical="center" wrapText="1"/>
      <protection/>
    </xf>
    <xf numFmtId="0" fontId="9" fillId="0" borderId="25" xfId="163" applyFont="1" applyFill="1" applyBorder="1" applyAlignment="1">
      <alignment horizontal="center" vertical="center"/>
      <protection/>
    </xf>
    <xf numFmtId="0" fontId="9" fillId="0" borderId="25" xfId="163" applyFont="1" applyFill="1" applyBorder="1" applyAlignment="1">
      <alignment vertical="center"/>
      <protection/>
    </xf>
    <xf numFmtId="3" fontId="42" fillId="0" borderId="26" xfId="163" applyNumberFormat="1" applyFont="1" applyFill="1" applyBorder="1" applyAlignment="1">
      <alignment vertical="center"/>
      <protection/>
    </xf>
    <xf numFmtId="0" fontId="10" fillId="0" borderId="24" xfId="163" applyFont="1" applyFill="1" applyBorder="1" applyAlignment="1">
      <alignment horizontal="center" vertical="center"/>
      <protection/>
    </xf>
    <xf numFmtId="0" fontId="10" fillId="0" borderId="25" xfId="163" applyFont="1" applyFill="1" applyBorder="1" applyAlignment="1">
      <alignment vertical="center" wrapText="1"/>
      <protection/>
    </xf>
    <xf numFmtId="0" fontId="10" fillId="0" borderId="25" xfId="163" applyFont="1" applyFill="1" applyBorder="1" applyAlignment="1">
      <alignment horizontal="center" vertical="center"/>
      <protection/>
    </xf>
    <xf numFmtId="0" fontId="10" fillId="0" borderId="25" xfId="163" applyFont="1" applyFill="1" applyBorder="1" applyAlignment="1">
      <alignment vertical="center"/>
      <protection/>
    </xf>
    <xf numFmtId="3" fontId="10" fillId="0" borderId="25" xfId="163" applyNumberFormat="1" applyFont="1" applyFill="1" applyBorder="1" applyAlignment="1">
      <alignment vertical="center"/>
      <protection/>
    </xf>
    <xf numFmtId="3" fontId="10" fillId="0" borderId="26" xfId="163" applyNumberFormat="1" applyFont="1" applyFill="1" applyBorder="1" applyAlignment="1">
      <alignment vertical="center"/>
      <protection/>
    </xf>
    <xf numFmtId="3" fontId="43" fillId="0" borderId="26" xfId="163" applyNumberFormat="1" applyFont="1" applyFill="1" applyBorder="1" applyAlignment="1">
      <alignment vertical="center"/>
      <protection/>
    </xf>
    <xf numFmtId="0" fontId="9" fillId="0" borderId="24" xfId="163" applyFont="1" applyFill="1" applyBorder="1" applyAlignment="1">
      <alignment horizontal="center" vertical="center"/>
      <protection/>
    </xf>
    <xf numFmtId="0" fontId="9" fillId="0" borderId="25" xfId="163" applyFont="1" applyFill="1" applyBorder="1" applyAlignment="1">
      <alignment vertical="center" wrapText="1"/>
      <protection/>
    </xf>
    <xf numFmtId="3" fontId="9" fillId="0" borderId="25" xfId="163" applyNumberFormat="1" applyFont="1" applyFill="1" applyBorder="1" applyAlignment="1">
      <alignment vertical="center"/>
      <protection/>
    </xf>
    <xf numFmtId="3" fontId="9" fillId="0" borderId="26" xfId="163" applyNumberFormat="1" applyFont="1" applyFill="1" applyBorder="1" applyAlignment="1">
      <alignment vertical="center"/>
      <protection/>
    </xf>
    <xf numFmtId="0" fontId="9" fillId="0" borderId="25" xfId="163" applyFont="1" applyFill="1" applyBorder="1" applyAlignment="1">
      <alignment horizontal="center" vertical="center" wrapText="1"/>
      <protection/>
    </xf>
    <xf numFmtId="4" fontId="9" fillId="0" borderId="25" xfId="163" applyNumberFormat="1" applyFont="1" applyFill="1" applyBorder="1" applyAlignment="1">
      <alignment vertical="center"/>
      <protection/>
    </xf>
    <xf numFmtId="0" fontId="12" fillId="0" borderId="25" xfId="163" applyFont="1" applyFill="1" applyBorder="1" applyAlignment="1">
      <alignment vertical="center"/>
      <protection/>
    </xf>
    <xf numFmtId="3" fontId="44" fillId="0" borderId="26" xfId="163" applyNumberFormat="1" applyFont="1" applyFill="1" applyBorder="1" applyAlignment="1">
      <alignment vertical="center"/>
      <protection/>
    </xf>
    <xf numFmtId="0" fontId="12" fillId="0" borderId="27" xfId="163" applyFont="1" applyFill="1" applyBorder="1" applyAlignment="1">
      <alignment horizontal="center" vertical="center"/>
      <protection/>
    </xf>
    <xf numFmtId="0" fontId="12" fillId="0" borderId="28" xfId="163" applyFont="1" applyFill="1" applyBorder="1" applyAlignment="1">
      <alignment vertical="center"/>
      <protection/>
    </xf>
    <xf numFmtId="0" fontId="12" fillId="0" borderId="28" xfId="163" applyFont="1" applyFill="1" applyBorder="1" applyAlignment="1">
      <alignment horizontal="center" vertical="center"/>
      <protection/>
    </xf>
    <xf numFmtId="3" fontId="12" fillId="0" borderId="53" xfId="163" applyNumberFormat="1" applyFont="1" applyFill="1" applyBorder="1" applyAlignment="1">
      <alignment vertical="center"/>
      <protection/>
    </xf>
    <xf numFmtId="0" fontId="9" fillId="0" borderId="23" xfId="163" applyFont="1" applyFill="1" applyBorder="1" applyAlignment="1">
      <alignment horizontal="center" vertical="center"/>
      <protection/>
    </xf>
    <xf numFmtId="0" fontId="9" fillId="0" borderId="23" xfId="163" applyFont="1" applyFill="1" applyBorder="1" applyAlignment="1">
      <alignment vertical="center"/>
      <protection/>
    </xf>
    <xf numFmtId="3" fontId="9" fillId="0" borderId="51" xfId="163" applyNumberFormat="1" applyFont="1" applyFill="1" applyBorder="1" applyAlignment="1">
      <alignment vertical="center"/>
      <protection/>
    </xf>
    <xf numFmtId="165" fontId="10" fillId="0" borderId="25" xfId="163" applyNumberFormat="1" applyFont="1" applyFill="1" applyBorder="1" applyAlignment="1">
      <alignment vertical="center"/>
      <protection/>
    </xf>
    <xf numFmtId="0" fontId="9" fillId="0" borderId="27" xfId="163" applyFont="1" applyFill="1" applyBorder="1" applyAlignment="1">
      <alignment horizontal="center" vertical="center"/>
      <protection/>
    </xf>
    <xf numFmtId="0" fontId="9" fillId="0" borderId="28" xfId="163" applyFont="1" applyFill="1" applyBorder="1" applyAlignment="1">
      <alignment vertical="center" wrapText="1"/>
      <protection/>
    </xf>
    <xf numFmtId="0" fontId="9" fillId="0" borderId="28" xfId="163" applyFont="1" applyFill="1" applyBorder="1" applyAlignment="1">
      <alignment horizontal="center" vertical="center"/>
      <protection/>
    </xf>
    <xf numFmtId="3" fontId="9" fillId="0" borderId="53" xfId="163" applyNumberFormat="1" applyFont="1" applyFill="1" applyBorder="1" applyAlignment="1">
      <alignment vertical="center"/>
      <protection/>
    </xf>
    <xf numFmtId="0" fontId="12" fillId="0" borderId="23" xfId="163" applyFont="1" applyFill="1" applyBorder="1" applyAlignment="1">
      <alignment horizontal="center" vertical="center"/>
      <protection/>
    </xf>
    <xf numFmtId="0" fontId="12" fillId="0" borderId="23" xfId="163" applyFont="1" applyFill="1" applyBorder="1" applyAlignment="1">
      <alignment vertical="center"/>
      <protection/>
    </xf>
    <xf numFmtId="3" fontId="12" fillId="0" borderId="51" xfId="163" applyNumberFormat="1" applyFont="1" applyFill="1" applyBorder="1" applyAlignment="1">
      <alignment vertical="center"/>
      <protection/>
    </xf>
    <xf numFmtId="0" fontId="12" fillId="0" borderId="54" xfId="163" applyFont="1" applyFill="1" applyBorder="1" applyAlignment="1">
      <alignment horizontal="center" vertical="center"/>
      <protection/>
    </xf>
    <xf numFmtId="0" fontId="12" fillId="0" borderId="32" xfId="163" applyFont="1" applyFill="1" applyBorder="1" applyAlignment="1">
      <alignment vertical="center" wrapText="1"/>
      <protection/>
    </xf>
    <xf numFmtId="0" fontId="12" fillId="0" borderId="32" xfId="163" applyFont="1" applyFill="1" applyBorder="1" applyAlignment="1">
      <alignment horizontal="center" vertical="center"/>
      <protection/>
    </xf>
    <xf numFmtId="0" fontId="12" fillId="0" borderId="32" xfId="163" applyFont="1" applyFill="1" applyBorder="1" applyAlignment="1">
      <alignment vertical="center"/>
      <protection/>
    </xf>
    <xf numFmtId="3" fontId="12" fillId="0" borderId="34" xfId="163" applyNumberFormat="1" applyFont="1" applyFill="1" applyBorder="1" applyAlignment="1">
      <alignment vertical="center"/>
      <protection/>
    </xf>
    <xf numFmtId="0" fontId="12" fillId="0" borderId="29" xfId="163" applyFont="1" applyFill="1" applyBorder="1" applyAlignment="1">
      <alignment horizontal="center" vertical="center"/>
      <protection/>
    </xf>
    <xf numFmtId="0" fontId="12" fillId="0" borderId="30" xfId="163" applyFont="1" applyFill="1" applyBorder="1" applyAlignment="1">
      <alignment vertical="center" wrapText="1"/>
      <protection/>
    </xf>
    <xf numFmtId="0" fontId="12" fillId="0" borderId="30" xfId="163" applyFont="1" applyFill="1" applyBorder="1" applyAlignment="1">
      <alignment horizontal="center" vertical="center"/>
      <protection/>
    </xf>
    <xf numFmtId="0" fontId="12" fillId="0" borderId="30" xfId="163" applyFont="1" applyFill="1" applyBorder="1" applyAlignment="1">
      <alignment vertical="center"/>
      <protection/>
    </xf>
    <xf numFmtId="3" fontId="45" fillId="0" borderId="36" xfId="163" applyNumberFormat="1" applyFont="1" applyFill="1" applyBorder="1" applyAlignment="1">
      <alignment vertical="center"/>
      <protection/>
    </xf>
    <xf numFmtId="3" fontId="40" fillId="0" borderId="26" xfId="163" applyNumberFormat="1" applyFont="1" applyFill="1" applyBorder="1" applyAlignment="1">
      <alignment vertical="center"/>
      <protection/>
    </xf>
    <xf numFmtId="3" fontId="12" fillId="0" borderId="26" xfId="163" applyNumberFormat="1" applyFont="1" applyFill="1" applyBorder="1" applyAlignment="1">
      <alignment vertical="center"/>
      <protection/>
    </xf>
    <xf numFmtId="0" fontId="12" fillId="0" borderId="37" xfId="163" applyFont="1" applyFill="1" applyBorder="1" applyAlignment="1">
      <alignment horizontal="center" vertical="center"/>
      <protection/>
    </xf>
    <xf numFmtId="0" fontId="12" fillId="0" borderId="33" xfId="163" applyFont="1" applyFill="1" applyBorder="1" applyAlignment="1">
      <alignment vertical="center" wrapText="1"/>
      <protection/>
    </xf>
    <xf numFmtId="0" fontId="12" fillId="0" borderId="33" xfId="163" applyFont="1" applyFill="1" applyBorder="1" applyAlignment="1">
      <alignment horizontal="center" vertical="center"/>
      <protection/>
    </xf>
    <xf numFmtId="0" fontId="12" fillId="0" borderId="33" xfId="163" applyFont="1" applyFill="1" applyBorder="1" applyAlignment="1">
      <alignment vertical="center"/>
      <protection/>
    </xf>
    <xf numFmtId="3" fontId="12" fillId="0" borderId="38" xfId="163" applyNumberFormat="1" applyFont="1" applyFill="1" applyBorder="1" applyAlignment="1">
      <alignment vertical="center"/>
      <protection/>
    </xf>
    <xf numFmtId="0" fontId="12" fillId="43" borderId="20" xfId="163" applyFont="1" applyFill="1" applyBorder="1" applyAlignment="1">
      <alignment horizontal="center" vertical="center"/>
      <protection/>
    </xf>
    <xf numFmtId="0" fontId="12" fillId="43" borderId="20" xfId="163" applyFont="1" applyFill="1" applyBorder="1" applyAlignment="1">
      <alignment vertical="center"/>
      <protection/>
    </xf>
    <xf numFmtId="0" fontId="12" fillId="0" borderId="55" xfId="163" applyFont="1" applyBorder="1" applyAlignment="1">
      <alignment horizontal="center" vertical="center"/>
      <protection/>
    </xf>
    <xf numFmtId="0" fontId="49" fillId="0" borderId="0" xfId="155" applyFont="1">
      <alignment/>
      <protection/>
    </xf>
    <xf numFmtId="0" fontId="49" fillId="0" borderId="0" xfId="155" applyFont="1">
      <alignment/>
      <protection/>
    </xf>
    <xf numFmtId="166" fontId="49" fillId="0" borderId="0" xfId="99" applyNumberFormat="1" applyFont="1" applyAlignment="1">
      <alignment/>
    </xf>
    <xf numFmtId="166" fontId="54" fillId="0" borderId="0" xfId="99" applyNumberFormat="1" applyFont="1" applyFill="1" applyBorder="1" applyAlignment="1">
      <alignment horizontal="right"/>
    </xf>
    <xf numFmtId="0" fontId="46" fillId="0" borderId="24" xfId="155" applyFont="1" applyBorder="1" applyAlignment="1">
      <alignment horizontal="center"/>
      <protection/>
    </xf>
    <xf numFmtId="0" fontId="56" fillId="0" borderId="0" xfId="155" applyFont="1">
      <alignment/>
      <protection/>
    </xf>
    <xf numFmtId="0" fontId="49" fillId="0" borderId="0" xfId="155" applyFont="1" applyBorder="1">
      <alignment/>
      <protection/>
    </xf>
    <xf numFmtId="166" fontId="49" fillId="0" borderId="0" xfId="99" applyNumberFormat="1" applyFont="1" applyBorder="1" applyAlignment="1">
      <alignment/>
    </xf>
    <xf numFmtId="164" fontId="57" fillId="0" borderId="0" xfId="215" applyNumberFormat="1" applyFont="1" applyFill="1" applyBorder="1" applyAlignment="1" applyProtection="1">
      <alignment horizontal="centerContinuous" vertical="center"/>
      <protection/>
    </xf>
    <xf numFmtId="0" fontId="7" fillId="0" borderId="19" xfId="215" applyFont="1" applyFill="1" applyBorder="1" applyAlignment="1" applyProtection="1">
      <alignment horizontal="center" vertical="center" wrapText="1"/>
      <protection/>
    </xf>
    <xf numFmtId="0" fontId="18" fillId="0" borderId="19" xfId="215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164" fontId="9" fillId="0" borderId="25" xfId="211" applyNumberFormat="1" applyFont="1" applyBorder="1" applyAlignment="1">
      <alignment vertical="center"/>
      <protection/>
    </xf>
    <xf numFmtId="4" fontId="9" fillId="0" borderId="25" xfId="211" applyNumberFormat="1" applyFont="1" applyBorder="1" applyAlignment="1">
      <alignment vertical="center"/>
      <protection/>
    </xf>
    <xf numFmtId="164" fontId="9" fillId="0" borderId="26" xfId="211" applyNumberFormat="1" applyFont="1" applyBorder="1" applyAlignment="1">
      <alignment vertical="center"/>
      <protection/>
    </xf>
    <xf numFmtId="164" fontId="12" fillId="0" borderId="20" xfId="211" applyNumberFormat="1" applyFont="1" applyBorder="1" applyAlignment="1">
      <alignment vertical="center"/>
      <protection/>
    </xf>
    <xf numFmtId="164" fontId="12" fillId="0" borderId="21" xfId="211" applyNumberFormat="1" applyFont="1" applyBorder="1" applyAlignment="1">
      <alignment vertical="center"/>
      <protection/>
    </xf>
    <xf numFmtId="164" fontId="48" fillId="0" borderId="19" xfId="211" applyNumberFormat="1" applyFont="1" applyBorder="1" applyAlignment="1">
      <alignment vertical="center" wrapText="1"/>
      <protection/>
    </xf>
    <xf numFmtId="4" fontId="12" fillId="0" borderId="20" xfId="211" applyNumberFormat="1" applyFont="1" applyBorder="1" applyAlignment="1">
      <alignment vertical="center"/>
      <protection/>
    </xf>
    <xf numFmtId="164" fontId="12" fillId="0" borderId="0" xfId="211" applyNumberFormat="1" applyFont="1" applyFill="1" applyBorder="1" applyAlignment="1">
      <alignment vertical="center"/>
      <protection/>
    </xf>
    <xf numFmtId="164" fontId="12" fillId="0" borderId="0" xfId="211" applyNumberFormat="1" applyFont="1" applyBorder="1" applyAlignment="1">
      <alignment horizontal="center" vertical="center" wrapText="1"/>
      <protection/>
    </xf>
    <xf numFmtId="164" fontId="9" fillId="0" borderId="0" xfId="211" applyNumberFormat="1" applyFont="1" applyBorder="1" applyAlignment="1">
      <alignment horizontal="center" vertical="center" wrapText="1"/>
      <protection/>
    </xf>
    <xf numFmtId="164" fontId="48" fillId="0" borderId="0" xfId="211" applyNumberFormat="1" applyFont="1" applyBorder="1" applyAlignment="1">
      <alignment vertical="center"/>
      <protection/>
    </xf>
    <xf numFmtId="164" fontId="12" fillId="0" borderId="0" xfId="211" applyNumberFormat="1" applyFont="1" applyBorder="1" applyAlignment="1">
      <alignment vertical="center" wrapText="1"/>
      <protection/>
    </xf>
    <xf numFmtId="164" fontId="9" fillId="0" borderId="56" xfId="211" applyNumberFormat="1" applyFont="1" applyBorder="1" applyAlignment="1">
      <alignment horizontal="center" vertical="center" wrapText="1"/>
      <protection/>
    </xf>
    <xf numFmtId="164" fontId="9" fillId="0" borderId="56" xfId="211" applyNumberFormat="1" applyFont="1" applyFill="1" applyBorder="1" applyAlignment="1">
      <alignment horizontal="center" vertical="center" wrapText="1"/>
      <protection/>
    </xf>
    <xf numFmtId="164" fontId="9" fillId="0" borderId="24" xfId="211" applyNumberFormat="1" applyFont="1" applyBorder="1" applyAlignment="1">
      <alignment horizontal="left" vertical="center" wrapText="1"/>
      <protection/>
    </xf>
    <xf numFmtId="164" fontId="9" fillId="0" borderId="24" xfId="211" applyNumberFormat="1" applyFont="1" applyFill="1" applyBorder="1" applyAlignment="1">
      <alignment horizontal="left" vertical="center"/>
      <protection/>
    </xf>
    <xf numFmtId="0" fontId="51" fillId="0" borderId="0" xfId="0" applyFont="1" applyAlignment="1">
      <alignment vertical="center" wrapText="1"/>
    </xf>
    <xf numFmtId="164" fontId="52" fillId="0" borderId="0" xfId="211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 applyProtection="1">
      <alignment vertical="top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2" fillId="0" borderId="0" xfId="210" applyNumberFormat="1" applyFont="1" applyFill="1" applyBorder="1" applyAlignment="1">
      <alignment horizontal="left" vertical="center"/>
      <protection/>
    </xf>
    <xf numFmtId="164" fontId="9" fillId="0" borderId="0" xfId="210" applyNumberFormat="1" applyFont="1" applyFill="1" applyBorder="1" applyAlignment="1">
      <alignment horizontal="left" vertical="center" wrapText="1"/>
      <protection/>
    </xf>
    <xf numFmtId="164" fontId="34" fillId="0" borderId="0" xfId="210" applyNumberFormat="1" applyFont="1" applyAlignment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2" fillId="0" borderId="0" xfId="0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0" fontId="9" fillId="0" borderId="0" xfId="210" applyNumberFormat="1" applyFont="1" applyFill="1" applyBorder="1" applyAlignment="1">
      <alignment horizontal="left" vertical="center"/>
      <protection/>
    </xf>
    <xf numFmtId="3" fontId="63" fillId="0" borderId="0" xfId="0" applyNumberFormat="1" applyFont="1" applyFill="1" applyBorder="1" applyAlignment="1" applyProtection="1">
      <alignment vertical="center"/>
      <protection/>
    </xf>
    <xf numFmtId="0" fontId="9" fillId="0" borderId="0" xfId="210" applyNumberFormat="1" applyFont="1" applyFill="1" applyBorder="1" applyAlignment="1">
      <alignment horizontal="left" vertical="center"/>
      <protection/>
    </xf>
    <xf numFmtId="164" fontId="9" fillId="0" borderId="0" xfId="210" applyNumberFormat="1" applyFont="1" applyFill="1" applyAlignment="1">
      <alignment vertical="center"/>
      <protection/>
    </xf>
    <xf numFmtId="164" fontId="9" fillId="0" borderId="0" xfId="210" applyNumberFormat="1" applyFont="1" applyFill="1" applyBorder="1" applyAlignment="1">
      <alignment vertical="center"/>
      <protection/>
    </xf>
    <xf numFmtId="3" fontId="64" fillId="0" borderId="57" xfId="209" applyNumberFormat="1" applyFont="1" applyFill="1" applyBorder="1" applyAlignment="1">
      <alignment horizontal="right" vertical="center"/>
      <protection/>
    </xf>
    <xf numFmtId="164" fontId="12" fillId="0" borderId="29" xfId="210" applyNumberFormat="1" applyFont="1" applyFill="1" applyBorder="1" applyAlignment="1">
      <alignment horizontal="center" vertical="center"/>
      <protection/>
    </xf>
    <xf numFmtId="164" fontId="12" fillId="0" borderId="30" xfId="210" applyNumberFormat="1" applyFont="1" applyFill="1" applyBorder="1" applyAlignment="1">
      <alignment horizontal="center" vertical="center" wrapText="1"/>
      <protection/>
    </xf>
    <xf numFmtId="164" fontId="12" fillId="0" borderId="30" xfId="210" applyNumberFormat="1" applyFont="1" applyFill="1" applyBorder="1" applyAlignment="1">
      <alignment horizontal="center" vertical="center"/>
      <protection/>
    </xf>
    <xf numFmtId="164" fontId="12" fillId="0" borderId="58" xfId="210" applyNumberFormat="1" applyFont="1" applyFill="1" applyBorder="1" applyAlignment="1">
      <alignment horizontal="center" vertical="center"/>
      <protection/>
    </xf>
    <xf numFmtId="164" fontId="12" fillId="0" borderId="34" xfId="210" applyNumberFormat="1" applyFont="1" applyFill="1" applyBorder="1" applyAlignment="1">
      <alignment horizontal="center" vertical="center"/>
      <protection/>
    </xf>
    <xf numFmtId="164" fontId="12" fillId="0" borderId="19" xfId="210" applyNumberFormat="1" applyFont="1" applyFill="1" applyBorder="1" applyAlignment="1">
      <alignment horizontal="center" vertical="center" wrapText="1"/>
      <protection/>
    </xf>
    <xf numFmtId="164" fontId="12" fillId="0" borderId="20" xfId="210" applyNumberFormat="1" applyFont="1" applyFill="1" applyBorder="1" applyAlignment="1">
      <alignment horizontal="right" vertical="center"/>
      <protection/>
    </xf>
    <xf numFmtId="164" fontId="12" fillId="0" borderId="59" xfId="210" applyNumberFormat="1" applyFont="1" applyFill="1" applyBorder="1" applyAlignment="1">
      <alignment horizontal="right" vertical="center"/>
      <protection/>
    </xf>
    <xf numFmtId="164" fontId="12" fillId="0" borderId="21" xfId="210" applyNumberFormat="1" applyFont="1" applyFill="1" applyBorder="1" applyAlignment="1">
      <alignment horizontal="right" vertical="center"/>
      <protection/>
    </xf>
    <xf numFmtId="164" fontId="9" fillId="0" borderId="60" xfId="210" applyNumberFormat="1" applyFont="1" applyFill="1" applyBorder="1" applyAlignment="1">
      <alignment vertical="center" wrapText="1"/>
      <protection/>
    </xf>
    <xf numFmtId="164" fontId="9" fillId="0" borderId="61" xfId="210" applyNumberFormat="1" applyFont="1" applyFill="1" applyBorder="1" applyAlignment="1">
      <alignment vertical="center" wrapText="1"/>
      <protection/>
    </xf>
    <xf numFmtId="164" fontId="9" fillId="0" borderId="62" xfId="210" applyNumberFormat="1" applyFont="1" applyFill="1" applyBorder="1" applyAlignment="1">
      <alignment vertical="center" wrapText="1"/>
      <protection/>
    </xf>
    <xf numFmtId="164" fontId="9" fillId="0" borderId="22" xfId="210" applyNumberFormat="1" applyFont="1" applyFill="1" applyBorder="1" applyAlignment="1">
      <alignment horizontal="left" vertical="center" wrapText="1"/>
      <protection/>
    </xf>
    <xf numFmtId="164" fontId="9" fillId="0" borderId="23" xfId="210" applyNumberFormat="1" applyFont="1" applyFill="1" applyBorder="1" applyAlignment="1">
      <alignment horizontal="right" vertical="center"/>
      <protection/>
    </xf>
    <xf numFmtId="164" fontId="9" fillId="0" borderId="63" xfId="210" applyNumberFormat="1" applyFont="1" applyFill="1" applyBorder="1" applyAlignment="1">
      <alignment horizontal="right" vertical="center"/>
      <protection/>
    </xf>
    <xf numFmtId="164" fontId="9" fillId="0" borderId="51" xfId="210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64" fontId="9" fillId="0" borderId="24" xfId="210" applyNumberFormat="1" applyFont="1" applyFill="1" applyBorder="1" applyAlignment="1">
      <alignment horizontal="left" vertical="center" wrapText="1"/>
      <protection/>
    </xf>
    <xf numFmtId="164" fontId="9" fillId="0" borderId="25" xfId="210" applyNumberFormat="1" applyFont="1" applyFill="1" applyBorder="1" applyAlignment="1">
      <alignment horizontal="right" vertical="center"/>
      <protection/>
    </xf>
    <xf numFmtId="164" fontId="9" fillId="0" borderId="64" xfId="210" applyNumberFormat="1" applyFont="1" applyFill="1" applyBorder="1" applyAlignment="1">
      <alignment horizontal="right" vertical="center"/>
      <protection/>
    </xf>
    <xf numFmtId="164" fontId="9" fillId="0" borderId="26" xfId="210" applyNumberFormat="1" applyFont="1" applyFill="1" applyBorder="1" applyAlignment="1">
      <alignment horizontal="right" vertical="center"/>
      <protection/>
    </xf>
    <xf numFmtId="164" fontId="9" fillId="0" borderId="37" xfId="210" applyNumberFormat="1" applyFont="1" applyFill="1" applyBorder="1" applyAlignment="1">
      <alignment horizontal="left" vertical="center" wrapText="1"/>
      <protection/>
    </xf>
    <xf numFmtId="164" fontId="9" fillId="0" borderId="33" xfId="210" applyNumberFormat="1" applyFont="1" applyFill="1" applyBorder="1" applyAlignment="1">
      <alignment horizontal="right" vertical="center"/>
      <protection/>
    </xf>
    <xf numFmtId="164" fontId="9" fillId="0" borderId="65" xfId="210" applyNumberFormat="1" applyFont="1" applyFill="1" applyBorder="1" applyAlignment="1">
      <alignment horizontal="right" vertical="center"/>
      <protection/>
    </xf>
    <xf numFmtId="164" fontId="9" fillId="0" borderId="66" xfId="210" applyNumberFormat="1" applyFont="1" applyFill="1" applyBorder="1" applyAlignment="1">
      <alignment horizontal="left" vertical="center" wrapText="1"/>
      <protection/>
    </xf>
    <xf numFmtId="164" fontId="9" fillId="0" borderId="66" xfId="210" applyNumberFormat="1" applyFont="1" applyFill="1" applyBorder="1" applyAlignment="1">
      <alignment horizontal="right" vertical="center"/>
      <protection/>
    </xf>
    <xf numFmtId="164" fontId="12" fillId="0" borderId="60" xfId="210" applyNumberFormat="1" applyFont="1" applyFill="1" applyBorder="1" applyAlignment="1">
      <alignment horizontal="center" vertical="center" wrapText="1"/>
      <protection/>
    </xf>
    <xf numFmtId="164" fontId="12" fillId="0" borderId="20" xfId="210" applyNumberFormat="1" applyFont="1" applyFill="1" applyBorder="1" applyAlignment="1">
      <alignment vertical="center" wrapText="1"/>
      <protection/>
    </xf>
    <xf numFmtId="164" fontId="9" fillId="0" borderId="25" xfId="210" applyNumberFormat="1" applyFont="1" applyFill="1" applyBorder="1" applyAlignment="1">
      <alignment horizontal="right" vertical="center" wrapText="1"/>
      <protection/>
    </xf>
    <xf numFmtId="164" fontId="9" fillId="0" borderId="64" xfId="210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9" fillId="0" borderId="33" xfId="210" applyNumberFormat="1" applyFont="1" applyFill="1" applyBorder="1" applyAlignment="1">
      <alignment horizontal="right" vertical="center" wrapText="1"/>
      <protection/>
    </xf>
    <xf numFmtId="164" fontId="9" fillId="0" borderId="65" xfId="210" applyNumberFormat="1" applyFont="1" applyFill="1" applyBorder="1" applyAlignment="1">
      <alignment horizontal="right" vertical="center" wrapText="1"/>
      <protection/>
    </xf>
    <xf numFmtId="164" fontId="65" fillId="0" borderId="20" xfId="210" applyNumberFormat="1" applyFont="1" applyFill="1" applyBorder="1" applyAlignment="1">
      <alignment horizontal="right" vertical="center" wrapText="1"/>
      <protection/>
    </xf>
    <xf numFmtId="164" fontId="65" fillId="0" borderId="59" xfId="210" applyNumberFormat="1" applyFont="1" applyFill="1" applyBorder="1" applyAlignment="1">
      <alignment horizontal="right" vertical="center" wrapText="1"/>
      <protection/>
    </xf>
    <xf numFmtId="164" fontId="65" fillId="0" borderId="21" xfId="210" applyNumberFormat="1" applyFont="1" applyFill="1" applyBorder="1" applyAlignment="1">
      <alignment horizontal="right" vertical="center"/>
      <protection/>
    </xf>
    <xf numFmtId="164" fontId="46" fillId="0" borderId="0" xfId="210" applyNumberFormat="1" applyFont="1" applyFill="1" applyBorder="1" applyAlignment="1">
      <alignment horizontal="left" vertical="center" wrapText="1"/>
      <protection/>
    </xf>
    <xf numFmtId="164" fontId="46" fillId="0" borderId="0" xfId="210" applyNumberFormat="1" applyFont="1" applyFill="1" applyBorder="1" applyAlignment="1">
      <alignment horizontal="right" vertical="center" wrapText="1"/>
      <protection/>
    </xf>
    <xf numFmtId="164" fontId="46" fillId="0" borderId="0" xfId="210" applyNumberFormat="1" applyFont="1" applyAlignment="1">
      <alignment vertical="center"/>
      <protection/>
    </xf>
    <xf numFmtId="164" fontId="9" fillId="0" borderId="0" xfId="210" applyNumberFormat="1" applyFont="1" applyFill="1" applyBorder="1" applyAlignment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4" fontId="46" fillId="0" borderId="0" xfId="212" applyNumberFormat="1" applyFont="1" applyFill="1" applyBorder="1" applyAlignment="1" applyProtection="1">
      <alignment horizontal="center" vertical="center"/>
      <protection/>
    </xf>
    <xf numFmtId="164" fontId="55" fillId="0" borderId="0" xfId="212" applyNumberFormat="1" applyFont="1" applyFill="1" applyBorder="1" applyAlignment="1" applyProtection="1">
      <alignment vertical="center"/>
      <protection/>
    </xf>
    <xf numFmtId="164" fontId="55" fillId="0" borderId="0" xfId="212" applyNumberFormat="1" applyFont="1" applyFill="1" applyBorder="1" applyAlignment="1" applyProtection="1">
      <alignment horizontal="center" vertical="center"/>
      <protection/>
    </xf>
    <xf numFmtId="164" fontId="55" fillId="0" borderId="0" xfId="0" applyNumberFormat="1" applyFont="1" applyFill="1" applyBorder="1" applyAlignment="1">
      <alignment horizontal="center" vertical="center"/>
    </xf>
    <xf numFmtId="164" fontId="55" fillId="0" borderId="0" xfId="208" applyNumberFormat="1" applyFont="1" applyBorder="1" applyAlignment="1">
      <alignment horizontal="center" vertical="center"/>
      <protection/>
    </xf>
    <xf numFmtId="164" fontId="55" fillId="0" borderId="0" xfId="212" applyNumberFormat="1" applyFont="1" applyFill="1" applyBorder="1" applyAlignment="1" applyProtection="1">
      <alignment horizontal="left" vertical="center" indent="1"/>
      <protection/>
    </xf>
    <xf numFmtId="164" fontId="55" fillId="0" borderId="0" xfId="212" applyNumberFormat="1" applyFont="1" applyFill="1" applyBorder="1" applyAlignment="1" applyProtection="1">
      <alignment horizontal="center" vertical="center" wrapText="1"/>
      <protection/>
    </xf>
    <xf numFmtId="164" fontId="12" fillId="0" borderId="19" xfId="212" applyNumberFormat="1" applyFont="1" applyFill="1" applyBorder="1" applyAlignment="1" applyProtection="1">
      <alignment horizontal="center" vertical="center" wrapText="1"/>
      <protection/>
    </xf>
    <xf numFmtId="164" fontId="12" fillId="0" borderId="20" xfId="212" applyNumberFormat="1" applyFont="1" applyFill="1" applyBorder="1" applyAlignment="1" applyProtection="1">
      <alignment horizontal="center" vertical="center" wrapText="1"/>
      <protection/>
    </xf>
    <xf numFmtId="164" fontId="12" fillId="0" borderId="20" xfId="208" applyNumberFormat="1" applyFont="1" applyBorder="1" applyAlignment="1">
      <alignment horizontal="center" vertical="center" wrapText="1"/>
      <protection/>
    </xf>
    <xf numFmtId="164" fontId="12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4" fontId="9" fillId="0" borderId="24" xfId="212" applyNumberFormat="1" applyFont="1" applyFill="1" applyBorder="1" applyAlignment="1" applyProtection="1">
      <alignment horizontal="center" vertical="center" wrapText="1"/>
      <protection/>
    </xf>
    <xf numFmtId="164" fontId="9" fillId="0" borderId="25" xfId="212" applyNumberFormat="1" applyFont="1" applyFill="1" applyBorder="1" applyAlignment="1" applyProtection="1">
      <alignment vertical="center" wrapText="1"/>
      <protection/>
    </xf>
    <xf numFmtId="49" fontId="9" fillId="0" borderId="25" xfId="212" applyNumberFormat="1" applyFont="1" applyFill="1" applyBorder="1" applyAlignment="1" applyProtection="1">
      <alignment horizontal="left" vertical="center" wrapText="1" indent="2"/>
      <protection/>
    </xf>
    <xf numFmtId="164" fontId="9" fillId="0" borderId="37" xfId="212" applyNumberFormat="1" applyFont="1" applyFill="1" applyBorder="1" applyAlignment="1" applyProtection="1">
      <alignment horizontal="center" vertical="center" wrapText="1"/>
      <protection/>
    </xf>
    <xf numFmtId="164" fontId="9" fillId="0" borderId="33" xfId="212" applyNumberFormat="1" applyFont="1" applyFill="1" applyBorder="1" applyAlignment="1" applyProtection="1">
      <alignment vertical="center" wrapText="1"/>
      <protection/>
    </xf>
    <xf numFmtId="49" fontId="9" fillId="0" borderId="33" xfId="212" applyNumberFormat="1" applyFont="1" applyFill="1" applyBorder="1" applyAlignment="1" applyProtection="1">
      <alignment horizontal="left" vertical="center" wrapText="1" indent="2"/>
      <protection/>
    </xf>
    <xf numFmtId="164" fontId="12" fillId="0" borderId="19" xfId="212" applyNumberFormat="1" applyFont="1" applyFill="1" applyBorder="1" applyAlignment="1" applyProtection="1">
      <alignment horizontal="center" vertical="center"/>
      <protection/>
    </xf>
    <xf numFmtId="164" fontId="12" fillId="0" borderId="20" xfId="212" applyNumberFormat="1" applyFont="1" applyFill="1" applyBorder="1" applyAlignment="1" applyProtection="1">
      <alignment vertical="center"/>
      <protection/>
    </xf>
    <xf numFmtId="49" fontId="12" fillId="43" borderId="20" xfId="212" applyNumberFormat="1" applyFont="1" applyFill="1" applyBorder="1" applyAlignment="1" applyProtection="1">
      <alignment horizontal="left" vertical="center" wrapText="1" indent="2"/>
      <protection/>
    </xf>
    <xf numFmtId="0" fontId="14" fillId="0" borderId="0" xfId="0" applyFont="1" applyBorder="1" applyAlignment="1">
      <alignment/>
    </xf>
    <xf numFmtId="164" fontId="9" fillId="0" borderId="0" xfId="212" applyNumberFormat="1" applyFont="1" applyFill="1" applyBorder="1" applyAlignment="1" applyProtection="1">
      <alignment horizontal="center" vertical="center" wrapText="1"/>
      <protection/>
    </xf>
    <xf numFmtId="164" fontId="10" fillId="0" borderId="0" xfId="208" applyNumberFormat="1" applyFont="1" applyBorder="1" applyAlignment="1">
      <alignment vertical="center"/>
      <protection/>
    </xf>
    <xf numFmtId="164" fontId="10" fillId="0" borderId="0" xfId="208" applyNumberFormat="1" applyFont="1" applyBorder="1" applyAlignment="1">
      <alignment horizontal="center" vertical="center"/>
      <protection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208" applyNumberFormat="1" applyFont="1" applyBorder="1" applyAlignment="1">
      <alignment vertical="center" wrapText="1"/>
      <protection/>
    </xf>
    <xf numFmtId="164" fontId="10" fillId="0" borderId="0" xfId="212" applyNumberFormat="1" applyFont="1" applyFill="1" applyBorder="1" applyAlignment="1" applyProtection="1">
      <alignment vertical="center" wrapText="1"/>
      <protection/>
    </xf>
    <xf numFmtId="164" fontId="10" fillId="0" borderId="0" xfId="208" applyNumberFormat="1" applyFont="1" applyBorder="1" applyAlignment="1">
      <alignment horizontal="center" vertical="center" wrapText="1"/>
      <protection/>
    </xf>
    <xf numFmtId="164" fontId="46" fillId="0" borderId="0" xfId="212" applyNumberFormat="1" applyFont="1" applyFill="1" applyBorder="1" applyAlignment="1" applyProtection="1">
      <alignment horizontal="center" vertical="center" wrapText="1"/>
      <protection/>
    </xf>
    <xf numFmtId="164" fontId="55" fillId="0" borderId="0" xfId="208" applyNumberFormat="1" applyFont="1" applyBorder="1" applyAlignment="1">
      <alignment vertical="center" wrapText="1"/>
      <protection/>
    </xf>
    <xf numFmtId="164" fontId="55" fillId="0" borderId="0" xfId="212" applyNumberFormat="1" applyFont="1" applyFill="1" applyBorder="1" applyAlignment="1" applyProtection="1">
      <alignment vertical="center" wrapText="1"/>
      <protection/>
    </xf>
    <xf numFmtId="164" fontId="55" fillId="0" borderId="0" xfId="208" applyNumberFormat="1" applyFont="1" applyBorder="1" applyAlignment="1">
      <alignment horizontal="center" vertical="center" wrapText="1"/>
      <protection/>
    </xf>
    <xf numFmtId="164" fontId="55" fillId="0" borderId="0" xfId="208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2" fillId="0" borderId="59" xfId="0" applyNumberFormat="1" applyFont="1" applyFill="1" applyBorder="1" applyAlignment="1">
      <alignment horizontal="center" vertical="center" wrapText="1"/>
    </xf>
    <xf numFmtId="164" fontId="12" fillId="0" borderId="4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1" xfId="215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18" fillId="0" borderId="4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8" fillId="0" borderId="42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Border="1" applyAlignment="1">
      <alignment vertical="center" wrapText="1"/>
    </xf>
    <xf numFmtId="164" fontId="58" fillId="0" borderId="42" xfId="0" applyNumberFormat="1" applyFont="1" applyFill="1" applyBorder="1" applyAlignment="1" applyProtection="1">
      <alignment horizontal="right" vertical="center" wrapText="1"/>
      <protection/>
    </xf>
    <xf numFmtId="0" fontId="58" fillId="0" borderId="43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Border="1" applyAlignment="1">
      <alignment vertical="center" wrapText="1"/>
    </xf>
    <xf numFmtId="164" fontId="58" fillId="0" borderId="43" xfId="0" applyNumberFormat="1" applyFont="1" applyFill="1" applyBorder="1" applyAlignment="1" applyProtection="1">
      <alignment horizontal="right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57" fillId="0" borderId="43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>
      <alignment horizontal="left" vertical="center" wrapText="1"/>
    </xf>
    <xf numFmtId="164" fontId="57" fillId="0" borderId="43" xfId="0" applyNumberFormat="1" applyFont="1" applyFill="1" applyBorder="1" applyAlignment="1" applyProtection="1">
      <alignment horizontal="right" vertical="center" wrapText="1"/>
      <protection/>
    </xf>
    <xf numFmtId="0" fontId="12" fillId="0" borderId="43" xfId="0" applyFont="1" applyFill="1" applyBorder="1" applyAlignment="1">
      <alignment vertical="center" wrapText="1"/>
    </xf>
    <xf numFmtId="0" fontId="57" fillId="0" borderId="43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164" fontId="0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0" xfId="0" applyFont="1" applyFill="1" applyAlignment="1">
      <alignment vertical="center" wrapText="1"/>
    </xf>
    <xf numFmtId="0" fontId="10" fillId="0" borderId="43" xfId="0" applyFont="1" applyBorder="1" applyAlignment="1">
      <alignment horizontal="left" vertical="center" indent="2"/>
    </xf>
    <xf numFmtId="0" fontId="10" fillId="0" borderId="43" xfId="0" applyFont="1" applyBorder="1" applyAlignment="1">
      <alignment horizontal="center" vertical="center"/>
    </xf>
    <xf numFmtId="164" fontId="1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Font="1" applyFill="1" applyAlignment="1">
      <alignment vertical="center" wrapText="1"/>
    </xf>
    <xf numFmtId="0" fontId="9" fillId="0" borderId="43" xfId="0" applyFont="1" applyBorder="1" applyAlignment="1">
      <alignment horizontal="left" vertical="center"/>
    </xf>
    <xf numFmtId="0" fontId="9" fillId="0" borderId="43" xfId="0" applyFont="1" applyFill="1" applyBorder="1" applyAlignment="1">
      <alignment vertical="center"/>
    </xf>
    <xf numFmtId="164" fontId="7" fillId="0" borderId="43" xfId="0" applyNumberFormat="1" applyFont="1" applyFill="1" applyBorder="1" applyAlignment="1" applyProtection="1">
      <alignment horizontal="right" vertical="center" wrapText="1"/>
      <protection/>
    </xf>
    <xf numFmtId="0" fontId="7" fillId="0" borderId="43" xfId="215" applyFont="1" applyFill="1" applyBorder="1" applyAlignment="1" applyProtection="1">
      <alignment horizontal="left" vertical="center" wrapText="1"/>
      <protection/>
    </xf>
    <xf numFmtId="164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0" applyFont="1" applyFill="1" applyAlignment="1">
      <alignment vertical="center" wrapText="1"/>
    </xf>
    <xf numFmtId="0" fontId="57" fillId="0" borderId="44" xfId="0" applyFont="1" applyFill="1" applyBorder="1" applyAlignment="1" applyProtection="1">
      <alignment horizontal="center" vertical="center" wrapText="1"/>
      <protection/>
    </xf>
    <xf numFmtId="0" fontId="7" fillId="0" borderId="44" xfId="215" applyFont="1" applyFill="1" applyBorder="1" applyAlignment="1" applyProtection="1">
      <alignment horizontal="left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41" xfId="0" applyFont="1" applyFill="1" applyBorder="1" applyAlignment="1" applyProtection="1">
      <alignment horizontal="center" vertical="center" wrapText="1"/>
      <protection/>
    </xf>
    <xf numFmtId="0" fontId="7" fillId="0" borderId="41" xfId="215" applyFont="1" applyFill="1" applyBorder="1" applyAlignment="1" applyProtection="1">
      <alignment horizontal="left" vertical="center" wrapText="1"/>
      <protection/>
    </xf>
    <xf numFmtId="164" fontId="18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3" xfId="215" applyFont="1" applyFill="1" applyBorder="1" applyAlignment="1" applyProtection="1">
      <alignment horizontal="left" vertical="center" wrapText="1"/>
      <protection/>
    </xf>
    <xf numFmtId="0" fontId="0" fillId="0" borderId="67" xfId="215" applyFont="1" applyFill="1" applyBorder="1" applyAlignment="1" applyProtection="1">
      <alignment horizontal="center" vertical="center" wrapText="1"/>
      <protection/>
    </xf>
    <xf numFmtId="164" fontId="0" fillId="0" borderId="43" xfId="215" applyNumberFormat="1" applyFont="1" applyFill="1" applyBorder="1" applyAlignment="1" applyProtection="1">
      <alignment horizontal="right" vertical="center" wrapText="1"/>
      <protection locked="0"/>
    </xf>
    <xf numFmtId="0" fontId="0" fillId="0" borderId="67" xfId="215" applyFont="1" applyFill="1" applyBorder="1" applyAlignment="1" applyProtection="1">
      <alignment horizontal="center" vertical="center" wrapText="1"/>
      <protection/>
    </xf>
    <xf numFmtId="0" fontId="7" fillId="0" borderId="66" xfId="215" applyFont="1" applyFill="1" applyBorder="1" applyAlignment="1" applyProtection="1">
      <alignment horizontal="center" vertical="center" wrapText="1"/>
      <protection/>
    </xf>
    <xf numFmtId="164" fontId="7" fillId="0" borderId="41" xfId="215" applyNumberFormat="1" applyFont="1" applyFill="1" applyBorder="1" applyAlignment="1" applyProtection="1">
      <alignment horizontal="right" vertical="center" wrapText="1"/>
      <protection/>
    </xf>
    <xf numFmtId="0" fontId="7" fillId="0" borderId="41" xfId="215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215" applyFont="1" applyFill="1" applyBorder="1" applyAlignment="1" applyProtection="1">
      <alignment horizontal="left" vertical="center" wrapText="1"/>
      <protection/>
    </xf>
    <xf numFmtId="0" fontId="7" fillId="0" borderId="0" xfId="215" applyFont="1" applyFill="1" applyBorder="1" applyAlignment="1" applyProtection="1">
      <alignment horizontal="center" vertical="center" wrapText="1"/>
      <protection/>
    </xf>
    <xf numFmtId="164" fontId="7" fillId="0" borderId="0" xfId="215" applyNumberFormat="1" applyFont="1" applyFill="1" applyBorder="1" applyAlignment="1" applyProtection="1">
      <alignment horizontal="right" vertical="center" wrapText="1" indent="1"/>
      <protection/>
    </xf>
    <xf numFmtId="0" fontId="7" fillId="0" borderId="40" xfId="215" applyFont="1" applyFill="1" applyBorder="1" applyAlignment="1" applyProtection="1">
      <alignment horizontal="center" vertical="center" wrapText="1"/>
      <protection/>
    </xf>
    <xf numFmtId="0" fontId="18" fillId="0" borderId="41" xfId="215" applyFont="1" applyFill="1" applyBorder="1" applyAlignment="1" applyProtection="1">
      <alignment horizontal="center" vertical="center" wrapText="1"/>
      <protection/>
    </xf>
    <xf numFmtId="49" fontId="0" fillId="0" borderId="47" xfId="215" applyNumberFormat="1" applyFont="1" applyFill="1" applyBorder="1" applyAlignment="1" applyProtection="1">
      <alignment horizontal="center" vertical="center" wrapText="1"/>
      <protection/>
    </xf>
    <xf numFmtId="0" fontId="0" fillId="0" borderId="47" xfId="215" applyFont="1" applyFill="1" applyBorder="1" applyAlignment="1" applyProtection="1">
      <alignment horizontal="left" vertical="center" wrapText="1" indent="1"/>
      <protection/>
    </xf>
    <xf numFmtId="0" fontId="0" fillId="0" borderId="47" xfId="215" applyFont="1" applyFill="1" applyBorder="1" applyAlignment="1" applyProtection="1">
      <alignment horizontal="center" vertical="center" wrapText="1"/>
      <protection/>
    </xf>
    <xf numFmtId="164" fontId="0" fillId="0" borderId="47" xfId="215" applyNumberFormat="1" applyFont="1" applyFill="1" applyBorder="1" applyAlignment="1" applyProtection="1">
      <alignment vertical="center" wrapText="1"/>
      <protection locked="0"/>
    </xf>
    <xf numFmtId="49" fontId="0" fillId="0" borderId="43" xfId="215" applyNumberFormat="1" applyFont="1" applyFill="1" applyBorder="1" applyAlignment="1" applyProtection="1">
      <alignment horizontal="center" vertical="center" wrapText="1"/>
      <protection/>
    </xf>
    <xf numFmtId="0" fontId="0" fillId="0" borderId="43" xfId="215" applyFont="1" applyFill="1" applyBorder="1" applyAlignment="1" applyProtection="1">
      <alignment horizontal="left" vertical="center" wrapText="1" indent="1"/>
      <protection/>
    </xf>
    <xf numFmtId="0" fontId="0" fillId="0" borderId="43" xfId="215" applyFont="1" applyFill="1" applyBorder="1" applyAlignment="1" applyProtection="1">
      <alignment horizontal="center" vertical="center" wrapText="1"/>
      <protection/>
    </xf>
    <xf numFmtId="164" fontId="0" fillId="0" borderId="43" xfId="215" applyNumberFormat="1" applyFont="1" applyFill="1" applyBorder="1" applyAlignment="1" applyProtection="1">
      <alignment vertical="center" wrapText="1"/>
      <protection locked="0"/>
    </xf>
    <xf numFmtId="49" fontId="7" fillId="0" borderId="43" xfId="215" applyNumberFormat="1" applyFont="1" applyFill="1" applyBorder="1" applyAlignment="1" applyProtection="1">
      <alignment horizontal="center" vertical="center" wrapText="1"/>
      <protection/>
    </xf>
    <xf numFmtId="0" fontId="7" fillId="0" borderId="43" xfId="215" applyFont="1" applyFill="1" applyBorder="1" applyAlignment="1" applyProtection="1">
      <alignment vertical="center" wrapText="1"/>
      <protection/>
    </xf>
    <xf numFmtId="0" fontId="7" fillId="0" borderId="43" xfId="215" applyFont="1" applyFill="1" applyBorder="1" applyAlignment="1" applyProtection="1">
      <alignment horizontal="center" vertical="center" wrapText="1"/>
      <protection/>
    </xf>
    <xf numFmtId="164" fontId="7" fillId="0" borderId="43" xfId="215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7" fillId="0" borderId="50" xfId="215" applyNumberFormat="1" applyFont="1" applyFill="1" applyBorder="1" applyAlignment="1" applyProtection="1">
      <alignment horizontal="center" vertical="center" wrapText="1"/>
      <protection/>
    </xf>
    <xf numFmtId="0" fontId="7" fillId="0" borderId="50" xfId="215" applyFont="1" applyFill="1" applyBorder="1" applyAlignment="1" applyProtection="1">
      <alignment horizontal="left" vertical="center" wrapText="1" indent="1"/>
      <protection/>
    </xf>
    <xf numFmtId="0" fontId="7" fillId="0" borderId="50" xfId="215" applyFont="1" applyFill="1" applyBorder="1" applyAlignment="1" applyProtection="1">
      <alignment horizontal="center" vertical="center" wrapText="1"/>
      <protection/>
    </xf>
    <xf numFmtId="164" fontId="7" fillId="0" borderId="50" xfId="215" applyNumberFormat="1" applyFont="1" applyFill="1" applyBorder="1" applyAlignment="1" applyProtection="1">
      <alignment vertical="center" wrapText="1"/>
      <protection locked="0"/>
    </xf>
    <xf numFmtId="49" fontId="7" fillId="0" borderId="41" xfId="215" applyNumberFormat="1" applyFont="1" applyFill="1" applyBorder="1" applyAlignment="1" applyProtection="1">
      <alignment horizontal="center" vertical="center" wrapText="1"/>
      <protection/>
    </xf>
    <xf numFmtId="0" fontId="7" fillId="0" borderId="41" xfId="215" applyFont="1" applyFill="1" applyBorder="1" applyAlignment="1" applyProtection="1">
      <alignment horizontal="left" vertical="center" wrapText="1" indent="1"/>
      <protection/>
    </xf>
    <xf numFmtId="164" fontId="7" fillId="0" borderId="41" xfId="215" applyNumberFormat="1" applyFont="1" applyFill="1" applyBorder="1" applyAlignment="1" applyProtection="1">
      <alignment vertical="center" wrapText="1"/>
      <protection/>
    </xf>
    <xf numFmtId="0" fontId="0" fillId="0" borderId="47" xfId="215" applyFont="1" applyFill="1" applyBorder="1" applyAlignment="1" applyProtection="1">
      <alignment horizontal="center" vertical="center" wrapText="1"/>
      <protection/>
    </xf>
    <xf numFmtId="0" fontId="7" fillId="0" borderId="43" xfId="215" applyFont="1" applyFill="1" applyBorder="1" applyAlignment="1" applyProtection="1">
      <alignment horizontal="left" vertical="center" wrapText="1" indent="1"/>
      <protection/>
    </xf>
    <xf numFmtId="0" fontId="7" fillId="0" borderId="68" xfId="215" applyFont="1" applyFill="1" applyBorder="1" applyAlignment="1" applyProtection="1">
      <alignment horizontal="center" vertical="center" wrapText="1"/>
      <protection/>
    </xf>
    <xf numFmtId="164" fontId="7" fillId="0" borderId="43" xfId="215" applyNumberFormat="1" applyFont="1" applyFill="1" applyBorder="1" applyAlignment="1" applyProtection="1">
      <alignment vertical="center" wrapText="1"/>
      <protection/>
    </xf>
    <xf numFmtId="0" fontId="7" fillId="0" borderId="49" xfId="215" applyFont="1" applyFill="1" applyBorder="1" applyAlignment="1" applyProtection="1">
      <alignment horizontal="center" vertical="center" wrapText="1"/>
      <protection/>
    </xf>
    <xf numFmtId="0" fontId="7" fillId="0" borderId="49" xfId="215" applyFont="1" applyFill="1" applyBorder="1" applyAlignment="1" applyProtection="1">
      <alignment horizontal="left" vertical="center" wrapText="1" indent="1"/>
      <protection/>
    </xf>
    <xf numFmtId="164" fontId="7" fillId="0" borderId="49" xfId="215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15" applyFont="1" applyFill="1" applyBorder="1" applyAlignment="1" applyProtection="1">
      <alignment horizontal="left" vertical="center" wrapText="1" indent="1"/>
      <protection/>
    </xf>
    <xf numFmtId="164" fontId="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217" applyFill="1" applyProtection="1">
      <alignment/>
      <protection locked="0"/>
    </xf>
    <xf numFmtId="0" fontId="2" fillId="0" borderId="0" xfId="217" applyFill="1" applyProtection="1">
      <alignment/>
      <protection/>
    </xf>
    <xf numFmtId="0" fontId="67" fillId="0" borderId="0" xfId="217" applyFont="1" applyFill="1" applyProtection="1">
      <alignment/>
      <protection locked="0"/>
    </xf>
    <xf numFmtId="0" fontId="11" fillId="0" borderId="0" xfId="0" applyFont="1" applyFill="1" applyAlignment="1">
      <alignment horizontal="right"/>
    </xf>
    <xf numFmtId="0" fontId="62" fillId="0" borderId="19" xfId="217" applyFont="1" applyFill="1" applyBorder="1" applyAlignment="1" applyProtection="1">
      <alignment horizontal="center" vertical="center" wrapText="1"/>
      <protection/>
    </xf>
    <xf numFmtId="0" fontId="62" fillId="0" borderId="20" xfId="217" applyFont="1" applyFill="1" applyBorder="1" applyAlignment="1" applyProtection="1">
      <alignment horizontal="center" vertical="center"/>
      <protection/>
    </xf>
    <xf numFmtId="0" fontId="62" fillId="0" borderId="21" xfId="217" applyFont="1" applyFill="1" applyBorder="1" applyAlignment="1" applyProtection="1">
      <alignment horizontal="center" vertical="center"/>
      <protection/>
    </xf>
    <xf numFmtId="0" fontId="8" fillId="0" borderId="31" xfId="217" applyFont="1" applyFill="1" applyBorder="1" applyAlignment="1" applyProtection="1">
      <alignment horizontal="left" vertical="center" indent="1"/>
      <protection/>
    </xf>
    <xf numFmtId="0" fontId="2" fillId="0" borderId="0" xfId="217" applyFill="1" applyAlignment="1" applyProtection="1">
      <alignment vertical="center"/>
      <protection/>
    </xf>
    <xf numFmtId="0" fontId="8" fillId="0" borderId="29" xfId="217" applyFont="1" applyFill="1" applyBorder="1" applyAlignment="1" applyProtection="1">
      <alignment horizontal="left" vertical="center" indent="1"/>
      <protection/>
    </xf>
    <xf numFmtId="0" fontId="8" fillId="0" borderId="30" xfId="217" applyFont="1" applyFill="1" applyBorder="1" applyAlignment="1" applyProtection="1">
      <alignment horizontal="left" vertical="center" indent="1"/>
      <protection/>
    </xf>
    <xf numFmtId="164" fontId="8" fillId="0" borderId="30" xfId="217" applyNumberFormat="1" applyFont="1" applyFill="1" applyBorder="1" applyAlignment="1" applyProtection="1">
      <alignment vertical="center"/>
      <protection locked="0"/>
    </xf>
    <xf numFmtId="164" fontId="8" fillId="0" borderId="36" xfId="217" applyNumberFormat="1" applyFont="1" applyFill="1" applyBorder="1" applyAlignment="1" applyProtection="1">
      <alignment vertical="center"/>
      <protection/>
    </xf>
    <xf numFmtId="0" fontId="2" fillId="0" borderId="0" xfId="217" applyFill="1" applyAlignment="1" applyProtection="1">
      <alignment vertical="center"/>
      <protection locked="0"/>
    </xf>
    <xf numFmtId="0" fontId="8" fillId="0" borderId="24" xfId="217" applyFont="1" applyFill="1" applyBorder="1" applyAlignment="1" applyProtection="1">
      <alignment horizontal="left" vertical="center" indent="1"/>
      <protection/>
    </xf>
    <xf numFmtId="0" fontId="8" fillId="0" borderId="25" xfId="217" applyFont="1" applyFill="1" applyBorder="1" applyAlignment="1" applyProtection="1">
      <alignment horizontal="left" vertical="center" wrapText="1" indent="1"/>
      <protection/>
    </xf>
    <xf numFmtId="164" fontId="8" fillId="0" borderId="25" xfId="217" applyNumberFormat="1" applyFont="1" applyFill="1" applyBorder="1" applyAlignment="1" applyProtection="1">
      <alignment vertical="center"/>
      <protection locked="0"/>
    </xf>
    <xf numFmtId="164" fontId="8" fillId="0" borderId="26" xfId="217" applyNumberFormat="1" applyFont="1" applyFill="1" applyBorder="1" applyAlignment="1" applyProtection="1">
      <alignment vertical="center"/>
      <protection/>
    </xf>
    <xf numFmtId="0" fontId="8" fillId="0" borderId="25" xfId="217" applyFont="1" applyFill="1" applyBorder="1" applyAlignment="1" applyProtection="1">
      <alignment horizontal="left" vertical="center" indent="1"/>
      <protection/>
    </xf>
    <xf numFmtId="0" fontId="8" fillId="0" borderId="27" xfId="217" applyFont="1" applyFill="1" applyBorder="1" applyAlignment="1" applyProtection="1">
      <alignment horizontal="left" vertical="center" indent="1"/>
      <protection/>
    </xf>
    <xf numFmtId="0" fontId="8" fillId="0" borderId="28" xfId="217" applyFont="1" applyFill="1" applyBorder="1" applyAlignment="1" applyProtection="1">
      <alignment horizontal="left" vertical="center" wrapText="1" indent="1"/>
      <protection/>
    </xf>
    <xf numFmtId="164" fontId="8" fillId="0" borderId="28" xfId="217" applyNumberFormat="1" applyFont="1" applyFill="1" applyBorder="1" applyAlignment="1" applyProtection="1">
      <alignment vertical="center"/>
      <protection locked="0"/>
    </xf>
    <xf numFmtId="164" fontId="8" fillId="0" borderId="53" xfId="217" applyNumberFormat="1" applyFont="1" applyFill="1" applyBorder="1" applyAlignment="1" applyProtection="1">
      <alignment vertical="center"/>
      <protection/>
    </xf>
    <xf numFmtId="0" fontId="8" fillId="0" borderId="19" xfId="217" applyFont="1" applyFill="1" applyBorder="1" applyAlignment="1" applyProtection="1">
      <alignment horizontal="left" vertical="center" indent="1"/>
      <protection/>
    </xf>
    <xf numFmtId="0" fontId="62" fillId="0" borderId="20" xfId="217" applyFont="1" applyFill="1" applyBorder="1" applyAlignment="1" applyProtection="1">
      <alignment horizontal="left" vertical="center" indent="1"/>
      <protection/>
    </xf>
    <xf numFmtId="164" fontId="18" fillId="0" borderId="20" xfId="217" applyNumberFormat="1" applyFont="1" applyFill="1" applyBorder="1" applyAlignment="1" applyProtection="1">
      <alignment vertical="center"/>
      <protection/>
    </xf>
    <xf numFmtId="164" fontId="18" fillId="0" borderId="21" xfId="217" applyNumberFormat="1" applyFont="1" applyFill="1" applyBorder="1" applyAlignment="1" applyProtection="1">
      <alignment vertical="center"/>
      <protection/>
    </xf>
    <xf numFmtId="0" fontId="8" fillId="0" borderId="37" xfId="217" applyFont="1" applyFill="1" applyBorder="1" applyAlignment="1" applyProtection="1">
      <alignment horizontal="left" vertical="center" indent="1"/>
      <protection/>
    </xf>
    <xf numFmtId="0" fontId="8" fillId="0" borderId="33" xfId="217" applyFont="1" applyFill="1" applyBorder="1" applyAlignment="1" applyProtection="1">
      <alignment horizontal="left" vertical="center" indent="1"/>
      <protection/>
    </xf>
    <xf numFmtId="164" fontId="8" fillId="0" borderId="33" xfId="217" applyNumberFormat="1" applyFont="1" applyFill="1" applyBorder="1" applyAlignment="1" applyProtection="1">
      <alignment vertical="center"/>
      <protection locked="0"/>
    </xf>
    <xf numFmtId="164" fontId="8" fillId="0" borderId="38" xfId="217" applyNumberFormat="1" applyFont="1" applyFill="1" applyBorder="1" applyAlignment="1" applyProtection="1">
      <alignment vertical="center"/>
      <protection/>
    </xf>
    <xf numFmtId="0" fontId="18" fillId="0" borderId="19" xfId="217" applyFont="1" applyFill="1" applyBorder="1" applyAlignment="1" applyProtection="1">
      <alignment horizontal="left" vertical="center" indent="1"/>
      <protection/>
    </xf>
    <xf numFmtId="0" fontId="18" fillId="0" borderId="69" xfId="217" applyFont="1" applyFill="1" applyBorder="1" applyAlignment="1" applyProtection="1">
      <alignment horizontal="left" vertical="center" indent="1"/>
      <protection/>
    </xf>
    <xf numFmtId="0" fontId="62" fillId="0" borderId="56" xfId="217" applyFont="1" applyFill="1" applyBorder="1" applyAlignment="1" applyProtection="1">
      <alignment horizontal="left" vertical="center" indent="1"/>
      <protection/>
    </xf>
    <xf numFmtId="164" fontId="18" fillId="0" borderId="56" xfId="217" applyNumberFormat="1" applyFont="1" applyFill="1" applyBorder="1" applyProtection="1">
      <alignment/>
      <protection/>
    </xf>
    <xf numFmtId="164" fontId="18" fillId="0" borderId="70" xfId="217" applyNumberFormat="1" applyFont="1" applyFill="1" applyBorder="1" applyProtection="1">
      <alignment/>
      <protection/>
    </xf>
    <xf numFmtId="0" fontId="0" fillId="0" borderId="0" xfId="217" applyFont="1" applyFill="1" applyProtection="1">
      <alignment/>
      <protection/>
    </xf>
    <xf numFmtId="0" fontId="57" fillId="0" borderId="0" xfId="217" applyFont="1" applyFill="1" applyProtection="1">
      <alignment/>
      <protection locked="0"/>
    </xf>
    <xf numFmtId="0" fontId="4" fillId="0" borderId="0" xfId="217" applyFont="1" applyFill="1" applyProtection="1">
      <alignment/>
      <protection locked="0"/>
    </xf>
    <xf numFmtId="0" fontId="49" fillId="0" borderId="0" xfId="185" applyFont="1">
      <alignment/>
      <protection/>
    </xf>
    <xf numFmtId="0" fontId="46" fillId="0" borderId="0" xfId="185" applyFont="1">
      <alignment/>
      <protection/>
    </xf>
    <xf numFmtId="0" fontId="68" fillId="0" borderId="0" xfId="185" applyFont="1" applyAlignment="1">
      <alignment horizontal="center" vertical="center" wrapText="1"/>
      <protection/>
    </xf>
    <xf numFmtId="0" fontId="48" fillId="0" borderId="33" xfId="185" applyFont="1" applyBorder="1" applyAlignment="1">
      <alignment horizontal="center"/>
      <protection/>
    </xf>
    <xf numFmtId="0" fontId="48" fillId="0" borderId="38" xfId="185" applyFont="1" applyBorder="1" applyAlignment="1">
      <alignment horizontal="center"/>
      <protection/>
    </xf>
    <xf numFmtId="0" fontId="69" fillId="0" borderId="0" xfId="185" applyFont="1">
      <alignment/>
      <protection/>
    </xf>
    <xf numFmtId="0" fontId="46" fillId="0" borderId="47" xfId="185" applyFont="1" applyBorder="1" applyAlignment="1">
      <alignment horizontal="center" vertical="center" wrapText="1"/>
      <protection/>
    </xf>
    <xf numFmtId="3" fontId="46" fillId="0" borderId="71" xfId="185" applyNumberFormat="1" applyFont="1" applyBorder="1" applyAlignment="1">
      <alignment horizontal="center" vertical="center"/>
      <protection/>
    </xf>
    <xf numFmtId="3" fontId="46" fillId="0" borderId="23" xfId="185" applyNumberFormat="1" applyFont="1" applyBorder="1" applyAlignment="1">
      <alignment horizontal="center" vertical="center"/>
      <protection/>
    </xf>
    <xf numFmtId="3" fontId="46" fillId="0" borderId="51" xfId="185" applyNumberFormat="1" applyFont="1" applyBorder="1" applyAlignment="1">
      <alignment horizontal="center" vertical="center"/>
      <protection/>
    </xf>
    <xf numFmtId="0" fontId="46" fillId="0" borderId="50" xfId="185" applyFont="1" applyBorder="1" applyAlignment="1">
      <alignment horizontal="center" vertical="center" wrapText="1"/>
      <protection/>
    </xf>
    <xf numFmtId="3" fontId="46" fillId="0" borderId="72" xfId="185" applyNumberFormat="1" applyFont="1" applyBorder="1" applyAlignment="1">
      <alignment horizontal="center" vertical="center"/>
      <protection/>
    </xf>
    <xf numFmtId="3" fontId="46" fillId="0" borderId="28" xfId="185" applyNumberFormat="1" applyFont="1" applyBorder="1" applyAlignment="1">
      <alignment horizontal="center" vertical="center"/>
      <protection/>
    </xf>
    <xf numFmtId="3" fontId="46" fillId="0" borderId="53" xfId="185" applyNumberFormat="1" applyFont="1" applyBorder="1" applyAlignment="1">
      <alignment horizontal="center" vertical="center"/>
      <protection/>
    </xf>
    <xf numFmtId="0" fontId="70" fillId="0" borderId="0" xfId="185" applyFont="1" applyAlignment="1">
      <alignment horizontal="center" vertical="center" wrapText="1"/>
      <protection/>
    </xf>
    <xf numFmtId="0" fontId="70" fillId="0" borderId="0" xfId="185" applyFont="1">
      <alignment/>
      <protection/>
    </xf>
    <xf numFmtId="3" fontId="48" fillId="0" borderId="66" xfId="185" applyNumberFormat="1" applyFont="1" applyBorder="1" applyAlignment="1">
      <alignment horizontal="center" vertical="center"/>
      <protection/>
    </xf>
    <xf numFmtId="0" fontId="48" fillId="43" borderId="41" xfId="185" applyFont="1" applyFill="1" applyBorder="1" applyAlignment="1">
      <alignment horizontal="center" vertical="center"/>
      <protection/>
    </xf>
    <xf numFmtId="3" fontId="48" fillId="0" borderId="20" xfId="185" applyNumberFormat="1" applyFont="1" applyBorder="1" applyAlignment="1">
      <alignment horizontal="center" vertical="center"/>
      <protection/>
    </xf>
    <xf numFmtId="3" fontId="48" fillId="0" borderId="21" xfId="185" applyNumberFormat="1" applyFont="1" applyBorder="1" applyAlignment="1">
      <alignment horizontal="center" vertical="center"/>
      <protection/>
    </xf>
    <xf numFmtId="0" fontId="68" fillId="0" borderId="0" xfId="185" applyFont="1" applyAlignment="1">
      <alignment horizontal="center" vertical="center"/>
      <protection/>
    </xf>
    <xf numFmtId="0" fontId="49" fillId="0" borderId="0" xfId="186" applyFont="1">
      <alignment/>
      <protection/>
    </xf>
    <xf numFmtId="0" fontId="49" fillId="0" borderId="0" xfId="186" applyFont="1" applyAlignment="1">
      <alignment horizontal="center"/>
      <protection/>
    </xf>
    <xf numFmtId="0" fontId="49" fillId="0" borderId="0" xfId="186" applyFont="1" applyFill="1" applyBorder="1" applyAlignment="1">
      <alignment horizontal="right"/>
      <protection/>
    </xf>
    <xf numFmtId="0" fontId="49" fillId="0" borderId="0" xfId="186" applyFont="1" applyAlignment="1">
      <alignment vertical="center"/>
      <protection/>
    </xf>
    <xf numFmtId="0" fontId="49" fillId="0" borderId="0" xfId="186" applyFont="1" applyBorder="1" applyAlignment="1">
      <alignment horizontal="center"/>
      <protection/>
    </xf>
    <xf numFmtId="0" fontId="49" fillId="0" borderId="0" xfId="186" applyFont="1" applyBorder="1">
      <alignment/>
      <protection/>
    </xf>
    <xf numFmtId="0" fontId="54" fillId="0" borderId="0" xfId="186" applyFont="1" applyFill="1" applyBorder="1" applyAlignment="1">
      <alignment horizontal="right"/>
      <protection/>
    </xf>
    <xf numFmtId="0" fontId="68" fillId="0" borderId="19" xfId="186" applyFont="1" applyBorder="1" applyAlignment="1">
      <alignment horizontal="center" vertical="center"/>
      <protection/>
    </xf>
    <xf numFmtId="0" fontId="68" fillId="0" borderId="20" xfId="186" applyFont="1" applyBorder="1" applyAlignment="1">
      <alignment horizontal="center" vertical="center"/>
      <protection/>
    </xf>
    <xf numFmtId="0" fontId="68" fillId="0" borderId="21" xfId="186" applyFont="1" applyFill="1" applyBorder="1" applyAlignment="1">
      <alignment horizontal="center" vertical="center" wrapText="1"/>
      <protection/>
    </xf>
    <xf numFmtId="0" fontId="49" fillId="0" borderId="0" xfId="186" applyFont="1" applyAlignment="1">
      <alignment horizontal="center" vertical="center"/>
      <protection/>
    </xf>
    <xf numFmtId="0" fontId="49" fillId="0" borderId="22" xfId="186" applyFont="1" applyBorder="1" applyAlignment="1">
      <alignment horizontal="center"/>
      <protection/>
    </xf>
    <xf numFmtId="0" fontId="49" fillId="0" borderId="23" xfId="186" applyFont="1" applyBorder="1" applyAlignment="1">
      <alignment wrapText="1"/>
      <protection/>
    </xf>
    <xf numFmtId="3" fontId="49" fillId="0" borderId="36" xfId="186" applyNumberFormat="1" applyFont="1" applyFill="1" applyBorder="1" applyAlignment="1">
      <alignment/>
      <protection/>
    </xf>
    <xf numFmtId="0" fontId="49" fillId="0" borderId="27" xfId="186" applyFont="1" applyBorder="1" applyAlignment="1">
      <alignment horizontal="center"/>
      <protection/>
    </xf>
    <xf numFmtId="0" fontId="49" fillId="0" borderId="28" xfId="186" applyFont="1" applyBorder="1">
      <alignment/>
      <protection/>
    </xf>
    <xf numFmtId="3" fontId="49" fillId="0" borderId="73" xfId="186" applyNumberFormat="1" applyFont="1" applyFill="1" applyBorder="1" applyAlignment="1">
      <alignment/>
      <protection/>
    </xf>
    <xf numFmtId="0" fontId="68" fillId="0" borderId="19" xfId="186" applyFont="1" applyBorder="1" applyAlignment="1">
      <alignment horizontal="center"/>
      <protection/>
    </xf>
    <xf numFmtId="0" fontId="48" fillId="0" borderId="20" xfId="186" applyFont="1" applyBorder="1">
      <alignment/>
      <protection/>
    </xf>
    <xf numFmtId="3" fontId="48" fillId="0" borderId="21" xfId="186" applyNumberFormat="1" applyFont="1" applyFill="1" applyBorder="1">
      <alignment/>
      <protection/>
    </xf>
    <xf numFmtId="0" fontId="68" fillId="0" borderId="0" xfId="186" applyFont="1">
      <alignment/>
      <protection/>
    </xf>
    <xf numFmtId="0" fontId="49" fillId="0" borderId="0" xfId="186" applyFont="1" applyFill="1" applyBorder="1">
      <alignment/>
      <protection/>
    </xf>
    <xf numFmtId="3" fontId="49" fillId="0" borderId="51" xfId="186" applyNumberFormat="1" applyFont="1" applyFill="1" applyBorder="1">
      <alignment/>
      <protection/>
    </xf>
    <xf numFmtId="3" fontId="49" fillId="0" borderId="0" xfId="186" applyNumberFormat="1" applyFont="1">
      <alignment/>
      <protection/>
    </xf>
    <xf numFmtId="0" fontId="49" fillId="0" borderId="24" xfId="186" applyFont="1" applyBorder="1" applyAlignment="1">
      <alignment horizontal="center"/>
      <protection/>
    </xf>
    <xf numFmtId="0" fontId="49" fillId="0" borderId="25" xfId="186" applyFont="1" applyBorder="1" applyAlignment="1">
      <alignment wrapText="1"/>
      <protection/>
    </xf>
    <xf numFmtId="3" fontId="49" fillId="0" borderId="26" xfId="186" applyNumberFormat="1" applyFont="1" applyFill="1" applyBorder="1">
      <alignment/>
      <protection/>
    </xf>
    <xf numFmtId="0" fontId="49" fillId="0" borderId="28" xfId="186" applyFont="1" applyBorder="1" applyAlignment="1">
      <alignment wrapText="1"/>
      <protection/>
    </xf>
    <xf numFmtId="3" fontId="49" fillId="0" borderId="53" xfId="186" applyNumberFormat="1" applyFont="1" applyFill="1" applyBorder="1">
      <alignment/>
      <protection/>
    </xf>
    <xf numFmtId="0" fontId="49" fillId="0" borderId="37" xfId="186" applyFont="1" applyBorder="1" applyAlignment="1">
      <alignment horizontal="center"/>
      <protection/>
    </xf>
    <xf numFmtId="0" fontId="68" fillId="0" borderId="69" xfId="186" applyFont="1" applyBorder="1" applyAlignment="1">
      <alignment horizontal="center"/>
      <protection/>
    </xf>
    <xf numFmtId="0" fontId="68" fillId="0" borderId="20" xfId="186" applyFont="1" applyBorder="1" applyAlignment="1">
      <alignment horizontal="left"/>
      <protection/>
    </xf>
    <xf numFmtId="3" fontId="68" fillId="0" borderId="21" xfId="186" applyNumberFormat="1" applyFont="1" applyBorder="1">
      <alignment/>
      <protection/>
    </xf>
    <xf numFmtId="0" fontId="68" fillId="0" borderId="22" xfId="186" applyFont="1" applyBorder="1" applyAlignment="1">
      <alignment horizontal="center"/>
      <protection/>
    </xf>
    <xf numFmtId="0" fontId="68" fillId="0" borderId="57" xfId="186" applyFont="1" applyBorder="1">
      <alignment/>
      <protection/>
    </xf>
    <xf numFmtId="0" fontId="53" fillId="0" borderId="74" xfId="186" applyFont="1" applyBorder="1" applyAlignment="1">
      <alignment/>
      <protection/>
    </xf>
    <xf numFmtId="0" fontId="53" fillId="0" borderId="0" xfId="186" applyFont="1" applyBorder="1" applyAlignment="1">
      <alignment/>
      <protection/>
    </xf>
    <xf numFmtId="0" fontId="49" fillId="0" borderId="0" xfId="186" applyFont="1" applyFill="1">
      <alignment/>
      <protection/>
    </xf>
    <xf numFmtId="164" fontId="66" fillId="0" borderId="0" xfId="0" applyNumberFormat="1" applyFont="1" applyFill="1" applyAlignment="1">
      <alignment horizontal="center" vertical="center" wrapText="1"/>
    </xf>
    <xf numFmtId="164" fontId="66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>
      <alignment horizontal="right" vertical="center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right" vertical="center" wrapText="1" indent="1"/>
    </xf>
    <xf numFmtId="0" fontId="71" fillId="0" borderId="80" xfId="0" applyFont="1" applyBorder="1" applyAlignment="1" applyProtection="1">
      <alignment horizontal="left" vertical="center" wrapText="1" indent="1"/>
      <protection locked="0"/>
    </xf>
    <xf numFmtId="164" fontId="0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3" xfId="0" applyFont="1" applyFill="1" applyBorder="1" applyAlignment="1">
      <alignment horizontal="right" vertical="center" wrapText="1" indent="1"/>
    </xf>
    <xf numFmtId="0" fontId="71" fillId="0" borderId="41" xfId="0" applyFont="1" applyBorder="1" applyAlignment="1" applyProtection="1">
      <alignment horizontal="left" vertical="center" wrapText="1" indent="1"/>
      <protection locked="0"/>
    </xf>
    <xf numFmtId="164" fontId="0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6" xfId="0" applyFont="1" applyFill="1" applyBorder="1" applyAlignment="1">
      <alignment horizontal="right" vertical="center" wrapText="1" indent="1"/>
    </xf>
    <xf numFmtId="164" fontId="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left" vertical="center" wrapText="1" indent="1"/>
    </xf>
    <xf numFmtId="164" fontId="7" fillId="0" borderId="88" xfId="0" applyNumberFormat="1" applyFont="1" applyFill="1" applyBorder="1" applyAlignment="1">
      <alignment horizontal="right" vertical="center" wrapText="1" indent="1"/>
    </xf>
    <xf numFmtId="164" fontId="7" fillId="0" borderId="89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8" fillId="0" borderId="19" xfId="215" applyFont="1" applyFill="1" applyBorder="1" applyAlignment="1" applyProtection="1">
      <alignment horizontal="center" vertical="center" wrapText="1"/>
      <protection/>
    </xf>
    <xf numFmtId="0" fontId="8" fillId="0" borderId="20" xfId="215" applyFont="1" applyFill="1" applyBorder="1" applyAlignment="1" applyProtection="1">
      <alignment horizontal="center" vertical="center" wrapText="1"/>
      <protection/>
    </xf>
    <xf numFmtId="0" fontId="8" fillId="0" borderId="59" xfId="215" applyFont="1" applyFill="1" applyBorder="1" applyAlignment="1" applyProtection="1">
      <alignment horizontal="center" vertical="center" wrapText="1"/>
      <protection/>
    </xf>
    <xf numFmtId="0" fontId="8" fillId="0" borderId="21" xfId="215" applyFont="1" applyFill="1" applyBorder="1" applyAlignment="1" applyProtection="1">
      <alignment horizontal="center" vertical="center" wrapText="1"/>
      <protection/>
    </xf>
    <xf numFmtId="0" fontId="0" fillId="0" borderId="22" xfId="215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left" vertical="center" wrapText="1" indent="1"/>
      <protection/>
    </xf>
    <xf numFmtId="164" fontId="0" fillId="0" borderId="23" xfId="215" applyNumberFormat="1" applyFont="1" applyFill="1" applyBorder="1" applyAlignment="1" applyProtection="1">
      <alignment vertical="center" wrapText="1"/>
      <protection locked="0"/>
    </xf>
    <xf numFmtId="164" fontId="0" fillId="0" borderId="63" xfId="215" applyNumberFormat="1" applyFont="1" applyFill="1" applyBorder="1" applyAlignment="1" applyProtection="1">
      <alignment vertical="center" wrapText="1"/>
      <protection locked="0"/>
    </xf>
    <xf numFmtId="164" fontId="0" fillId="0" borderId="51" xfId="215" applyNumberFormat="1" applyFont="1" applyFill="1" applyBorder="1" applyAlignment="1" applyProtection="1">
      <alignment vertical="center" wrapText="1"/>
      <protection locked="0"/>
    </xf>
    <xf numFmtId="0" fontId="0" fillId="0" borderId="24" xfId="215" applyFont="1" applyFill="1" applyBorder="1" applyAlignment="1" applyProtection="1">
      <alignment horizontal="center" vertical="center" wrapText="1"/>
      <protection/>
    </xf>
    <xf numFmtId="0" fontId="0" fillId="0" borderId="25" xfId="215" applyFont="1" applyFill="1" applyBorder="1" applyAlignment="1" applyProtection="1">
      <alignment horizontal="left" vertical="center" wrapText="1" indent="1"/>
      <protection/>
    </xf>
    <xf numFmtId="164" fontId="0" fillId="0" borderId="25" xfId="215" applyNumberFormat="1" applyFont="1" applyFill="1" applyBorder="1" applyAlignment="1" applyProtection="1">
      <alignment vertical="center" wrapText="1"/>
      <protection locked="0"/>
    </xf>
    <xf numFmtId="164" fontId="0" fillId="0" borderId="26" xfId="215" applyNumberFormat="1" applyFont="1" applyFill="1" applyBorder="1" applyAlignment="1" applyProtection="1">
      <alignment vertical="center" wrapText="1"/>
      <protection locked="0"/>
    </xf>
    <xf numFmtId="0" fontId="9" fillId="0" borderId="25" xfId="0" applyFont="1" applyBorder="1" applyAlignment="1" applyProtection="1">
      <alignment horizontal="left" vertical="center" wrapText="1" indent="1"/>
      <protection/>
    </xf>
    <xf numFmtId="164" fontId="0" fillId="0" borderId="25" xfId="215" applyNumberFormat="1" applyFont="1" applyFill="1" applyBorder="1" applyAlignment="1" applyProtection="1">
      <alignment vertical="center" wrapText="1"/>
      <protection/>
    </xf>
    <xf numFmtId="164" fontId="0" fillId="0" borderId="26" xfId="215" applyNumberFormat="1" applyFont="1" applyFill="1" applyBorder="1" applyAlignment="1" applyProtection="1">
      <alignment vertical="center" wrapText="1"/>
      <protection/>
    </xf>
    <xf numFmtId="0" fontId="0" fillId="0" borderId="27" xfId="215" applyFont="1" applyFill="1" applyBorder="1" applyAlignment="1" applyProtection="1">
      <alignment horizontal="center" vertical="center" wrapText="1"/>
      <protection/>
    </xf>
    <xf numFmtId="0" fontId="0" fillId="0" borderId="28" xfId="215" applyFont="1" applyFill="1" applyBorder="1" applyAlignment="1" applyProtection="1">
      <alignment horizontal="left" vertical="center" wrapText="1" indent="1"/>
      <protection/>
    </xf>
    <xf numFmtId="164" fontId="0" fillId="0" borderId="28" xfId="215" applyNumberFormat="1" applyFont="1" applyFill="1" applyBorder="1" applyAlignment="1" applyProtection="1">
      <alignment vertical="center" wrapText="1"/>
      <protection locked="0"/>
    </xf>
    <xf numFmtId="164" fontId="0" fillId="0" borderId="53" xfId="215" applyNumberFormat="1" applyFont="1" applyFill="1" applyBorder="1" applyAlignment="1" applyProtection="1">
      <alignment vertical="center" wrapText="1"/>
      <protection locked="0"/>
    </xf>
    <xf numFmtId="164" fontId="7" fillId="0" borderId="20" xfId="215" applyNumberFormat="1" applyFont="1" applyFill="1" applyBorder="1" applyAlignment="1" applyProtection="1">
      <alignment vertical="center" wrapText="1"/>
      <protection/>
    </xf>
    <xf numFmtId="164" fontId="7" fillId="0" borderId="21" xfId="215" applyNumberFormat="1" applyFont="1" applyFill="1" applyBorder="1" applyAlignment="1" applyProtection="1">
      <alignment vertical="center" wrapText="1"/>
      <protection/>
    </xf>
    <xf numFmtId="0" fontId="4" fillId="0" borderId="0" xfId="215" applyFont="1" applyFill="1" applyBorder="1" applyAlignment="1" applyProtection="1">
      <alignment horizontal="center" vertical="center" wrapText="1"/>
      <protection/>
    </xf>
    <xf numFmtId="0" fontId="4" fillId="0" borderId="0" xfId="215" applyFont="1" applyFill="1" applyBorder="1" applyAlignment="1" applyProtection="1">
      <alignment vertical="center" wrapText="1"/>
      <protection/>
    </xf>
    <xf numFmtId="164" fontId="4" fillId="0" borderId="0" xfId="215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215" applyFont="1" applyFill="1" applyBorder="1" applyAlignment="1" applyProtection="1">
      <alignment horizontal="right" vertical="center" wrapText="1" indent="1"/>
      <protection/>
    </xf>
    <xf numFmtId="164" fontId="8" fillId="0" borderId="0" xfId="215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215" applyFont="1" applyFill="1" applyBorder="1" applyProtection="1">
      <alignment/>
      <protection/>
    </xf>
    <xf numFmtId="0" fontId="0" fillId="0" borderId="25" xfId="215" applyFont="1" applyFill="1" applyBorder="1" applyAlignment="1" applyProtection="1">
      <alignment vertical="center" wrapText="1"/>
      <protection/>
    </xf>
    <xf numFmtId="0" fontId="0" fillId="0" borderId="25" xfId="215" applyFont="1" applyFill="1" applyBorder="1" applyAlignment="1" applyProtection="1">
      <alignment vertical="center" wrapText="1"/>
      <protection/>
    </xf>
    <xf numFmtId="0" fontId="0" fillId="0" borderId="25" xfId="215" applyFont="1" applyFill="1" applyBorder="1" applyAlignment="1" applyProtection="1">
      <alignment horizontal="left" vertical="center" wrapText="1" indent="1"/>
      <protection/>
    </xf>
    <xf numFmtId="164" fontId="0" fillId="0" borderId="25" xfId="215" applyNumberFormat="1" applyFont="1" applyFill="1" applyBorder="1" applyAlignment="1" applyProtection="1">
      <alignment vertical="center" wrapText="1"/>
      <protection/>
    </xf>
    <xf numFmtId="164" fontId="0" fillId="0" borderId="26" xfId="215" applyNumberFormat="1" applyFont="1" applyFill="1" applyBorder="1" applyAlignment="1" applyProtection="1">
      <alignment vertical="center" wrapText="1"/>
      <protection/>
    </xf>
    <xf numFmtId="0" fontId="0" fillId="0" borderId="27" xfId="215" applyFont="1" applyFill="1" applyBorder="1" applyAlignment="1" applyProtection="1">
      <alignment horizontal="left" vertical="center" wrapText="1" indent="1"/>
      <protection/>
    </xf>
    <xf numFmtId="0" fontId="0" fillId="0" borderId="28" xfId="215" applyFont="1" applyFill="1" applyBorder="1" applyAlignment="1" applyProtection="1">
      <alignment horizontal="left" vertical="center" wrapText="1" indent="1"/>
      <protection/>
    </xf>
    <xf numFmtId="164" fontId="9" fillId="0" borderId="28" xfId="0" applyNumberFormat="1" applyFont="1" applyBorder="1" applyAlignment="1" applyProtection="1" quotePrefix="1">
      <alignment vertical="center" wrapText="1"/>
      <protection locked="0"/>
    </xf>
    <xf numFmtId="164" fontId="9" fillId="0" borderId="53" xfId="0" applyNumberFormat="1" applyFont="1" applyBorder="1" applyAlignment="1" applyProtection="1" quotePrefix="1">
      <alignment vertical="center" wrapText="1"/>
      <protection locked="0"/>
    </xf>
    <xf numFmtId="0" fontId="12" fillId="0" borderId="19" xfId="0" applyFont="1" applyBorder="1" applyAlignment="1" applyProtection="1">
      <alignment horizontal="left" vertical="center" wrapText="1" indent="1"/>
      <protection/>
    </xf>
    <xf numFmtId="164" fontId="12" fillId="0" borderId="20" xfId="0" applyNumberFormat="1" applyFont="1" applyBorder="1" applyAlignment="1" applyProtection="1" quotePrefix="1">
      <alignment vertical="center" wrapText="1"/>
      <protection/>
    </xf>
    <xf numFmtId="164" fontId="12" fillId="0" borderId="21" xfId="0" applyNumberFormat="1" applyFont="1" applyBorder="1" applyAlignment="1" applyProtection="1" quotePrefix="1">
      <alignment vertical="center" wrapText="1"/>
      <protection/>
    </xf>
    <xf numFmtId="0" fontId="50" fillId="0" borderId="0" xfId="216" applyFont="1" applyFill="1" applyBorder="1" applyAlignment="1">
      <alignment horizontal="center" vertical="center" wrapText="1"/>
      <protection/>
    </xf>
    <xf numFmtId="0" fontId="34" fillId="0" borderId="0" xfId="216" applyFont="1" applyFill="1" applyBorder="1" applyAlignment="1">
      <alignment horizontal="center" vertical="center" wrapText="1"/>
      <protection/>
    </xf>
    <xf numFmtId="0" fontId="52" fillId="0" borderId="0" xfId="216" applyFont="1" applyFill="1" applyBorder="1" applyAlignment="1">
      <alignment horizontal="right" vertical="center" wrapText="1"/>
      <protection/>
    </xf>
    <xf numFmtId="0" fontId="12" fillId="0" borderId="19" xfId="216" applyFont="1" applyFill="1" applyBorder="1" applyAlignment="1">
      <alignment horizontal="center" vertical="center" wrapText="1"/>
      <protection/>
    </xf>
    <xf numFmtId="0" fontId="12" fillId="0" borderId="20" xfId="216" applyFont="1" applyFill="1" applyBorder="1" applyAlignment="1">
      <alignment horizontal="center" vertical="center" wrapText="1"/>
      <protection/>
    </xf>
    <xf numFmtId="0" fontId="12" fillId="0" borderId="21" xfId="216" applyFont="1" applyFill="1" applyBorder="1" applyAlignment="1">
      <alignment horizontal="center" vertical="center" wrapText="1"/>
      <protection/>
    </xf>
    <xf numFmtId="0" fontId="9" fillId="0" borderId="31" xfId="216" applyFont="1" applyFill="1" applyBorder="1" applyAlignment="1">
      <alignment horizontal="center" vertical="center" wrapText="1"/>
      <protection/>
    </xf>
    <xf numFmtId="0" fontId="9" fillId="0" borderId="90" xfId="216" applyFont="1" applyFill="1" applyBorder="1" applyAlignment="1">
      <alignment horizontal="left" vertical="center" wrapText="1"/>
      <protection/>
    </xf>
    <xf numFmtId="0" fontId="12" fillId="0" borderId="90" xfId="216" applyFont="1" applyFill="1" applyBorder="1" applyAlignment="1">
      <alignment horizontal="center" vertical="center" wrapText="1"/>
      <protection/>
    </xf>
    <xf numFmtId="0" fontId="12" fillId="0" borderId="73" xfId="216" applyFont="1" applyFill="1" applyBorder="1" applyAlignment="1">
      <alignment vertical="center"/>
      <protection/>
    </xf>
    <xf numFmtId="49" fontId="65" fillId="0" borderId="19" xfId="216" applyNumberFormat="1" applyFont="1" applyFill="1" applyBorder="1">
      <alignment/>
      <protection/>
    </xf>
    <xf numFmtId="0" fontId="12" fillId="0" borderId="20" xfId="216" applyFont="1" applyFill="1" applyBorder="1" applyAlignment="1">
      <alignment vertical="center"/>
      <protection/>
    </xf>
    <xf numFmtId="0" fontId="11" fillId="0" borderId="43" xfId="215" applyFont="1" applyFill="1" applyBorder="1" applyAlignment="1" applyProtection="1">
      <alignment horizontal="left" vertical="center" wrapText="1" indent="1"/>
      <protection/>
    </xf>
    <xf numFmtId="0" fontId="11" fillId="0" borderId="67" xfId="215" applyFont="1" applyFill="1" applyBorder="1" applyAlignment="1" applyProtection="1">
      <alignment horizontal="center" vertical="center" wrapText="1"/>
      <protection/>
    </xf>
    <xf numFmtId="164" fontId="2" fillId="0" borderId="0" xfId="215" applyNumberFormat="1" applyFont="1" applyFill="1" applyAlignment="1" applyProtection="1">
      <alignment horizontal="right" vertical="center" indent="1"/>
      <protection/>
    </xf>
    <xf numFmtId="164" fontId="0" fillId="0" borderId="53" xfId="215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0" fillId="0" borderId="36" xfId="215" applyNumberFormat="1" applyFont="1" applyFill="1" applyBorder="1" applyAlignment="1" applyProtection="1">
      <alignment vertical="center" wrapText="1"/>
      <protection locked="0"/>
    </xf>
    <xf numFmtId="164" fontId="0" fillId="0" borderId="26" xfId="215" applyNumberFormat="1" applyFont="1" applyFill="1" applyBorder="1" applyAlignment="1" applyProtection="1">
      <alignment vertical="center" wrapText="1"/>
      <protection locked="0"/>
    </xf>
    <xf numFmtId="164" fontId="7" fillId="0" borderId="21" xfId="215" applyNumberFormat="1" applyFont="1" applyFill="1" applyBorder="1" applyAlignment="1" applyProtection="1">
      <alignment vertical="center" wrapText="1"/>
      <protection locked="0"/>
    </xf>
    <xf numFmtId="164" fontId="7" fillId="0" borderId="21" xfId="215" applyNumberFormat="1" applyFont="1" applyFill="1" applyBorder="1" applyAlignment="1" applyProtection="1">
      <alignment vertical="center" wrapText="1"/>
      <protection/>
    </xf>
    <xf numFmtId="164" fontId="65" fillId="0" borderId="19" xfId="210" applyNumberFormat="1" applyFont="1" applyFill="1" applyBorder="1" applyAlignment="1">
      <alignment vertical="center" wrapText="1"/>
      <protection/>
    </xf>
    <xf numFmtId="0" fontId="68" fillId="0" borderId="0" xfId="187" applyFont="1">
      <alignment/>
      <protection/>
    </xf>
    <xf numFmtId="0" fontId="49" fillId="0" borderId="0" xfId="187" applyFont="1">
      <alignment/>
      <protection/>
    </xf>
    <xf numFmtId="0" fontId="68" fillId="0" borderId="0" xfId="187" applyFont="1" applyAlignment="1">
      <alignment horizontal="center" vertical="center"/>
      <protection/>
    </xf>
    <xf numFmtId="0" fontId="49" fillId="0" borderId="46" xfId="187" applyFont="1" applyBorder="1" applyAlignment="1">
      <alignment horizontal="center" vertical="center"/>
      <protection/>
    </xf>
    <xf numFmtId="0" fontId="71" fillId="0" borderId="47" xfId="187" applyFont="1" applyBorder="1">
      <alignment/>
      <protection/>
    </xf>
    <xf numFmtId="164" fontId="49" fillId="0" borderId="51" xfId="99" applyNumberFormat="1" applyFont="1" applyBorder="1" applyAlignment="1">
      <alignment horizontal="right" vertical="center"/>
    </xf>
    <xf numFmtId="0" fontId="49" fillId="0" borderId="48" xfId="187" applyFont="1" applyBorder="1" applyAlignment="1">
      <alignment horizontal="center" vertical="center"/>
      <protection/>
    </xf>
    <xf numFmtId="0" fontId="71" fillId="0" borderId="43" xfId="187" applyFont="1" applyBorder="1" applyAlignment="1">
      <alignment wrapText="1"/>
      <protection/>
    </xf>
    <xf numFmtId="164" fontId="49" fillId="0" borderId="26" xfId="99" applyNumberFormat="1" applyFont="1" applyBorder="1" applyAlignment="1">
      <alignment horizontal="right" vertical="center"/>
    </xf>
    <xf numFmtId="0" fontId="71" fillId="0" borderId="43" xfId="187" applyFont="1" applyBorder="1">
      <alignment/>
      <protection/>
    </xf>
    <xf numFmtId="0" fontId="71" fillId="0" borderId="43" xfId="187" applyFont="1" applyFill="1" applyBorder="1" applyAlignment="1">
      <alignment wrapText="1"/>
      <protection/>
    </xf>
    <xf numFmtId="164" fontId="49" fillId="0" borderId="26" xfId="99" applyNumberFormat="1" applyFont="1" applyBorder="1" applyAlignment="1">
      <alignment horizontal="right"/>
    </xf>
    <xf numFmtId="0" fontId="1" fillId="0" borderId="0" xfId="188">
      <alignment/>
      <protection/>
    </xf>
    <xf numFmtId="166" fontId="57" fillId="0" borderId="0" xfId="96" applyNumberFormat="1" applyFont="1" applyFill="1" applyBorder="1" applyAlignment="1" applyProtection="1">
      <alignment horizontal="centerContinuous" vertical="center"/>
      <protection/>
    </xf>
    <xf numFmtId="0" fontId="1" fillId="0" borderId="0" xfId="188" applyAlignment="1">
      <alignment vertical="center"/>
      <protection/>
    </xf>
    <xf numFmtId="0" fontId="18" fillId="0" borderId="0" xfId="215" applyFont="1" applyFill="1" applyBorder="1" applyAlignment="1" applyProtection="1">
      <alignment horizontal="center" vertical="center" wrapText="1"/>
      <protection/>
    </xf>
    <xf numFmtId="0" fontId="1" fillId="0" borderId="0" xfId="188" applyAlignment="1">
      <alignment horizontal="center"/>
      <protection/>
    </xf>
    <xf numFmtId="0" fontId="1" fillId="0" borderId="0" xfId="188" applyFont="1" applyAlignment="1">
      <alignment horizontal="justify" vertical="center"/>
      <protection/>
    </xf>
    <xf numFmtId="166" fontId="1" fillId="0" borderId="0" xfId="188" applyNumberFormat="1">
      <alignment/>
      <protection/>
    </xf>
    <xf numFmtId="166" fontId="0" fillId="0" borderId="0" xfId="96" applyNumberFormat="1" applyFont="1" applyAlignment="1">
      <alignment/>
    </xf>
    <xf numFmtId="0" fontId="49" fillId="0" borderId="25" xfId="188" applyFont="1" applyFill="1" applyBorder="1" applyAlignment="1">
      <alignment wrapText="1"/>
      <protection/>
    </xf>
    <xf numFmtId="166" fontId="49" fillId="0" borderId="25" xfId="96" applyNumberFormat="1" applyFont="1" applyFill="1" applyBorder="1" applyAlignment="1">
      <alignment horizontal="center" vertical="center"/>
    </xf>
    <xf numFmtId="0" fontId="49" fillId="0" borderId="25" xfId="188" applyFont="1" applyBorder="1" applyAlignment="1">
      <alignment wrapText="1"/>
      <protection/>
    </xf>
    <xf numFmtId="166" fontId="49" fillId="0" borderId="25" xfId="96" applyNumberFormat="1" applyFont="1" applyBorder="1" applyAlignment="1">
      <alignment vertical="center"/>
    </xf>
    <xf numFmtId="0" fontId="71" fillId="0" borderId="25" xfId="188" applyFont="1" applyBorder="1" applyAlignment="1">
      <alignment vertical="center" wrapText="1"/>
      <protection/>
    </xf>
    <xf numFmtId="166" fontId="71" fillId="0" borderId="25" xfId="96" applyNumberFormat="1" applyFont="1" applyBorder="1" applyAlignment="1">
      <alignment horizontal="center" vertical="center"/>
    </xf>
    <xf numFmtId="0" fontId="71" fillId="0" borderId="25" xfId="188" applyFont="1" applyBorder="1" applyAlignment="1">
      <alignment vertical="center" wrapText="1" shrinkToFit="1"/>
      <protection/>
    </xf>
    <xf numFmtId="166" fontId="71" fillId="0" borderId="25" xfId="96" applyNumberFormat="1" applyFont="1" applyBorder="1" applyAlignment="1">
      <alignment vertical="center"/>
    </xf>
    <xf numFmtId="0" fontId="9" fillId="0" borderId="25" xfId="188" applyFont="1" applyFill="1" applyBorder="1" applyAlignment="1">
      <alignment wrapText="1"/>
      <protection/>
    </xf>
    <xf numFmtId="166" fontId="9" fillId="0" borderId="25" xfId="96" applyNumberFormat="1" applyFont="1" applyBorder="1" applyAlignment="1">
      <alignment horizontal="center"/>
    </xf>
    <xf numFmtId="0" fontId="9" fillId="0" borderId="25" xfId="188" applyFont="1" applyBorder="1" applyAlignment="1">
      <alignment wrapText="1"/>
      <protection/>
    </xf>
    <xf numFmtId="166" fontId="9" fillId="0" borderId="25" xfId="96" applyNumberFormat="1" applyFont="1" applyFill="1" applyBorder="1" applyAlignment="1">
      <alignment horizontal="center"/>
    </xf>
    <xf numFmtId="0" fontId="49" fillId="0" borderId="23" xfId="188" applyFont="1" applyFill="1" applyBorder="1" applyAlignment="1">
      <alignment wrapText="1"/>
      <protection/>
    </xf>
    <xf numFmtId="166" fontId="49" fillId="0" borderId="23" xfId="96" applyNumberFormat="1" applyFont="1" applyFill="1" applyBorder="1" applyAlignment="1">
      <alignment horizontal="center" vertical="center"/>
    </xf>
    <xf numFmtId="1" fontId="8" fillId="0" borderId="19" xfId="215" applyNumberFormat="1" applyFont="1" applyFill="1" applyBorder="1" applyAlignment="1" applyProtection="1">
      <alignment horizontal="center" vertical="center"/>
      <protection/>
    </xf>
    <xf numFmtId="1" fontId="8" fillId="0" borderId="20" xfId="215" applyNumberFormat="1" applyFont="1" applyFill="1" applyBorder="1" applyAlignment="1" applyProtection="1">
      <alignment horizontal="center" vertical="center"/>
      <protection/>
    </xf>
    <xf numFmtId="1" fontId="8" fillId="0" borderId="20" xfId="96" applyNumberFormat="1" applyFont="1" applyFill="1" applyBorder="1" applyAlignment="1" applyProtection="1">
      <alignment horizontal="center" vertical="center"/>
      <protection/>
    </xf>
    <xf numFmtId="1" fontId="8" fillId="0" borderId="21" xfId="96" applyNumberFormat="1" applyFont="1" applyFill="1" applyBorder="1" applyAlignment="1" applyProtection="1">
      <alignment horizontal="center" vertical="center"/>
      <protection/>
    </xf>
    <xf numFmtId="166" fontId="7" fillId="0" borderId="20" xfId="96" applyNumberFormat="1" applyFont="1" applyFill="1" applyBorder="1" applyAlignment="1" applyProtection="1">
      <alignment horizontal="center" vertical="center" wrapText="1"/>
      <protection/>
    </xf>
    <xf numFmtId="166" fontId="7" fillId="0" borderId="21" xfId="96" applyNumberFormat="1" applyFont="1" applyFill="1" applyBorder="1" applyAlignment="1" applyProtection="1">
      <alignment horizontal="center" vertical="center" wrapText="1"/>
      <protection/>
    </xf>
    <xf numFmtId="0" fontId="71" fillId="0" borderId="28" xfId="188" applyFont="1" applyBorder="1" applyAlignment="1">
      <alignment vertical="center" wrapText="1" shrinkToFit="1"/>
      <protection/>
    </xf>
    <xf numFmtId="166" fontId="71" fillId="0" borderId="28" xfId="96" applyNumberFormat="1" applyFont="1" applyBorder="1" applyAlignment="1">
      <alignment vertical="center"/>
    </xf>
    <xf numFmtId="166" fontId="9" fillId="0" borderId="23" xfId="96" applyNumberFormat="1" applyFont="1" applyBorder="1" applyAlignment="1">
      <alignment horizontal="center"/>
    </xf>
    <xf numFmtId="0" fontId="7" fillId="0" borderId="20" xfId="215" applyFont="1" applyFill="1" applyBorder="1" applyAlignment="1" applyProtection="1">
      <alignment vertical="center" wrapText="1"/>
      <protection locked="0"/>
    </xf>
    <xf numFmtId="166" fontId="7" fillId="0" borderId="20" xfId="96" applyNumberFormat="1" applyFont="1" applyFill="1" applyBorder="1" applyAlignment="1" applyProtection="1">
      <alignment vertical="center"/>
      <protection locked="0"/>
    </xf>
    <xf numFmtId="166" fontId="7" fillId="0" borderId="21" xfId="96" applyNumberFormat="1" applyFont="1" applyFill="1" applyBorder="1" applyAlignment="1" applyProtection="1">
      <alignment vertical="center"/>
      <protection locked="0"/>
    </xf>
    <xf numFmtId="0" fontId="9" fillId="0" borderId="90" xfId="188" applyFont="1" applyFill="1" applyBorder="1" applyAlignment="1">
      <alignment wrapText="1"/>
      <protection/>
    </xf>
    <xf numFmtId="166" fontId="9" fillId="0" borderId="90" xfId="96" applyNumberFormat="1" applyFont="1" applyBorder="1" applyAlignment="1">
      <alignment horizontal="center"/>
    </xf>
    <xf numFmtId="0" fontId="9" fillId="0" borderId="23" xfId="188" applyFont="1" applyBorder="1" applyAlignment="1">
      <alignment wrapText="1"/>
      <protection/>
    </xf>
    <xf numFmtId="0" fontId="9" fillId="0" borderId="28" xfId="188" applyFont="1" applyFill="1" applyBorder="1" applyAlignment="1">
      <alignment wrapText="1"/>
      <protection/>
    </xf>
    <xf numFmtId="166" fontId="13" fillId="0" borderId="28" xfId="96" applyNumberFormat="1" applyFont="1" applyFill="1" applyBorder="1" applyAlignment="1">
      <alignment/>
    </xf>
    <xf numFmtId="0" fontId="8" fillId="0" borderId="22" xfId="215" applyFont="1" applyFill="1" applyBorder="1" applyAlignment="1" applyProtection="1">
      <alignment horizontal="center" vertical="center"/>
      <protection/>
    </xf>
    <xf numFmtId="166" fontId="58" fillId="0" borderId="51" xfId="96" applyNumberFormat="1" applyFont="1" applyFill="1" applyBorder="1" applyAlignment="1" applyProtection="1">
      <alignment vertical="center"/>
      <protection locked="0"/>
    </xf>
    <xf numFmtId="0" fontId="8" fillId="0" borderId="24" xfId="215" applyFont="1" applyFill="1" applyBorder="1" applyAlignment="1" applyProtection="1">
      <alignment horizontal="center" vertical="center"/>
      <protection/>
    </xf>
    <xf numFmtId="166" fontId="58" fillId="0" borderId="26" xfId="96" applyNumberFormat="1" applyFont="1" applyFill="1" applyBorder="1" applyAlignment="1" applyProtection="1">
      <alignment vertical="center"/>
      <protection locked="0"/>
    </xf>
    <xf numFmtId="166" fontId="0" fillId="0" borderId="26" xfId="96" applyNumberFormat="1" applyFont="1" applyFill="1" applyBorder="1" applyAlignment="1" applyProtection="1">
      <alignment vertical="center"/>
      <protection locked="0"/>
    </xf>
    <xf numFmtId="0" fontId="8" fillId="0" borderId="31" xfId="215" applyFont="1" applyFill="1" applyBorder="1" applyAlignment="1" applyProtection="1">
      <alignment horizontal="center" vertical="center"/>
      <protection/>
    </xf>
    <xf numFmtId="166" fontId="0" fillId="0" borderId="53" xfId="96" applyNumberFormat="1" applyFont="1" applyFill="1" applyBorder="1" applyAlignment="1" applyProtection="1">
      <alignment vertical="center"/>
      <protection locked="0"/>
    </xf>
    <xf numFmtId="166" fontId="0" fillId="0" borderId="73" xfId="96" applyNumberFormat="1" applyFont="1" applyFill="1" applyBorder="1" applyAlignment="1" applyProtection="1">
      <alignment vertical="center"/>
      <protection locked="0"/>
    </xf>
    <xf numFmtId="166" fontId="0" fillId="0" borderId="51" xfId="96" applyNumberFormat="1" applyFont="1" applyFill="1" applyBorder="1" applyAlignment="1" applyProtection="1">
      <alignment vertical="center"/>
      <protection locked="0"/>
    </xf>
    <xf numFmtId="0" fontId="8" fillId="0" borderId="27" xfId="215" applyFont="1" applyFill="1" applyBorder="1" applyAlignment="1" applyProtection="1">
      <alignment horizontal="center" vertical="center"/>
      <protection/>
    </xf>
    <xf numFmtId="0" fontId="18" fillId="0" borderId="69" xfId="215" applyFont="1" applyFill="1" applyBorder="1" applyAlignment="1" applyProtection="1">
      <alignment horizontal="center" vertical="center"/>
      <protection/>
    </xf>
    <xf numFmtId="0" fontId="7" fillId="0" borderId="56" xfId="215" applyFont="1" applyFill="1" applyBorder="1" applyAlignment="1" applyProtection="1">
      <alignment horizontal="left" vertical="center" wrapText="1"/>
      <protection/>
    </xf>
    <xf numFmtId="166" fontId="7" fillId="0" borderId="56" xfId="96" applyNumberFormat="1" applyFont="1" applyFill="1" applyBorder="1" applyAlignment="1" applyProtection="1">
      <alignment vertical="center"/>
      <protection/>
    </xf>
    <xf numFmtId="166" fontId="7" fillId="0" borderId="70" xfId="96" applyNumberFormat="1" applyFont="1" applyFill="1" applyBorder="1" applyAlignment="1" applyProtection="1">
      <alignment vertical="center"/>
      <protection/>
    </xf>
    <xf numFmtId="166" fontId="63" fillId="0" borderId="0" xfId="96" applyNumberFormat="1" applyFont="1" applyFill="1" applyBorder="1" applyAlignment="1" applyProtection="1">
      <alignment horizontal="right"/>
      <protection/>
    </xf>
    <xf numFmtId="0" fontId="9" fillId="0" borderId="0" xfId="214" applyFont="1">
      <alignment/>
      <protection/>
    </xf>
    <xf numFmtId="0" fontId="9" fillId="0" borderId="0" xfId="214" applyFont="1" applyAlignment="1">
      <alignment vertical="center"/>
      <protection/>
    </xf>
    <xf numFmtId="3" fontId="12" fillId="0" borderId="0" xfId="214" applyNumberFormat="1" applyFont="1" applyFill="1" applyBorder="1" applyAlignment="1">
      <alignment vertical="center"/>
      <protection/>
    </xf>
    <xf numFmtId="0" fontId="12" fillId="0" borderId="0" xfId="214" applyFont="1" applyFill="1" applyAlignment="1">
      <alignment vertical="center"/>
      <protection/>
    </xf>
    <xf numFmtId="0" fontId="9" fillId="0" borderId="0" xfId="214" applyFont="1" applyFill="1">
      <alignment/>
      <protection/>
    </xf>
    <xf numFmtId="0" fontId="0" fillId="0" borderId="0" xfId="0" applyFill="1" applyBorder="1" applyAlignment="1">
      <alignment horizontal="center" vertical="center" wrapText="1"/>
    </xf>
    <xf numFmtId="0" fontId="9" fillId="0" borderId="0" xfId="214" applyFont="1" applyFill="1" applyAlignment="1">
      <alignment horizontal="center" vertical="top" wrapText="1"/>
      <protection/>
    </xf>
    <xf numFmtId="0" fontId="9" fillId="0" borderId="0" xfId="214" applyFont="1" applyFill="1" applyAlignment="1">
      <alignment vertical="center"/>
      <protection/>
    </xf>
    <xf numFmtId="0" fontId="12" fillId="0" borderId="0" xfId="214" applyFont="1" applyFill="1" applyBorder="1" applyAlignment="1">
      <alignment vertical="center"/>
      <protection/>
    </xf>
    <xf numFmtId="0" fontId="48" fillId="0" borderId="19" xfId="214" applyFont="1" applyFill="1" applyBorder="1" applyAlignment="1">
      <alignment horizontal="center" vertical="center" wrapText="1"/>
      <protection/>
    </xf>
    <xf numFmtId="0" fontId="48" fillId="0" borderId="20" xfId="214" applyFont="1" applyFill="1" applyBorder="1" applyAlignment="1">
      <alignment horizontal="center" vertical="center" wrapText="1"/>
      <protection/>
    </xf>
    <xf numFmtId="0" fontId="48" fillId="0" borderId="21" xfId="214" applyFont="1" applyFill="1" applyBorder="1" applyAlignment="1">
      <alignment horizontal="center" vertical="center" wrapText="1"/>
      <protection/>
    </xf>
    <xf numFmtId="0" fontId="46" fillId="0" borderId="22" xfId="214" applyFont="1" applyFill="1" applyBorder="1" applyAlignment="1">
      <alignment horizontal="center"/>
      <protection/>
    </xf>
    <xf numFmtId="14" fontId="58" fillId="0" borderId="23" xfId="0" applyNumberFormat="1" applyFont="1" applyFill="1" applyBorder="1" applyAlignment="1">
      <alignment/>
    </xf>
    <xf numFmtId="3" fontId="46" fillId="0" borderId="51" xfId="214" applyNumberFormat="1" applyFont="1" applyFill="1" applyBorder="1" applyAlignment="1">
      <alignment horizontal="right"/>
      <protection/>
    </xf>
    <xf numFmtId="0" fontId="46" fillId="0" borderId="24" xfId="214" applyFont="1" applyFill="1" applyBorder="1" applyAlignment="1">
      <alignment horizontal="center"/>
      <protection/>
    </xf>
    <xf numFmtId="14" fontId="58" fillId="0" borderId="25" xfId="0" applyNumberFormat="1" applyFont="1" applyFill="1" applyBorder="1" applyAlignment="1">
      <alignment/>
    </xf>
    <xf numFmtId="3" fontId="46" fillId="0" borderId="26" xfId="214" applyNumberFormat="1" applyFont="1" applyFill="1" applyBorder="1" applyAlignment="1">
      <alignment horizontal="right"/>
      <protection/>
    </xf>
    <xf numFmtId="0" fontId="46" fillId="0" borderId="27" xfId="214" applyFont="1" applyFill="1" applyBorder="1" applyAlignment="1">
      <alignment horizontal="center"/>
      <protection/>
    </xf>
    <xf numFmtId="14" fontId="58" fillId="0" borderId="28" xfId="0" applyNumberFormat="1" applyFont="1" applyFill="1" applyBorder="1" applyAlignment="1">
      <alignment/>
    </xf>
    <xf numFmtId="3" fontId="46" fillId="0" borderId="53" xfId="214" applyNumberFormat="1" applyFont="1" applyFill="1" applyBorder="1" applyAlignment="1">
      <alignment horizontal="right"/>
      <protection/>
    </xf>
    <xf numFmtId="0" fontId="48" fillId="0" borderId="19" xfId="214" applyFont="1" applyFill="1" applyBorder="1" applyAlignment="1">
      <alignment horizontal="center"/>
      <protection/>
    </xf>
    <xf numFmtId="0" fontId="48" fillId="0" borderId="20" xfId="214" applyFont="1" applyFill="1" applyBorder="1" applyAlignment="1">
      <alignment horizontal="left"/>
      <protection/>
    </xf>
    <xf numFmtId="3" fontId="48" fillId="0" borderId="21" xfId="214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right" vertical="center" wrapText="1"/>
    </xf>
    <xf numFmtId="0" fontId="46" fillId="0" borderId="47" xfId="185" applyFont="1" applyBorder="1" applyAlignment="1">
      <alignment horizontal="left" vertical="center" wrapText="1"/>
      <protection/>
    </xf>
    <xf numFmtId="0" fontId="48" fillId="0" borderId="41" xfId="185" applyFont="1" applyBorder="1" applyAlignment="1">
      <alignment horizontal="left" vertical="center"/>
      <protection/>
    </xf>
    <xf numFmtId="0" fontId="69" fillId="0" borderId="0" xfId="187" applyFont="1" applyAlignment="1">
      <alignment horizontal="right"/>
      <protection/>
    </xf>
    <xf numFmtId="0" fontId="9" fillId="0" borderId="0" xfId="214" applyFont="1" applyAlignment="1">
      <alignment horizontal="center"/>
      <protection/>
    </xf>
    <xf numFmtId="0" fontId="12" fillId="0" borderId="0" xfId="214" applyFont="1" applyAlignment="1">
      <alignment horizontal="center" vertical="center" wrapText="1"/>
      <protection/>
    </xf>
    <xf numFmtId="0" fontId="34" fillId="0" borderId="0" xfId="214" applyFont="1" applyBorder="1" applyAlignment="1">
      <alignment horizontal="center" vertical="center"/>
      <protection/>
    </xf>
    <xf numFmtId="0" fontId="9" fillId="0" borderId="0" xfId="214" applyFont="1" applyBorder="1" applyAlignment="1">
      <alignment vertical="center"/>
      <protection/>
    </xf>
    <xf numFmtId="0" fontId="50" fillId="0" borderId="24" xfId="214" applyFont="1" applyBorder="1" applyAlignment="1">
      <alignment horizontal="center" vertical="center"/>
      <protection/>
    </xf>
    <xf numFmtId="0" fontId="34" fillId="0" borderId="25" xfId="214" applyFont="1" applyBorder="1" applyAlignment="1">
      <alignment horizontal="center" vertical="center"/>
      <protection/>
    </xf>
    <xf numFmtId="0" fontId="50" fillId="0" borderId="26" xfId="214" applyFont="1" applyBorder="1" applyAlignment="1">
      <alignment vertical="center"/>
      <protection/>
    </xf>
    <xf numFmtId="0" fontId="34" fillId="0" borderId="26" xfId="214" applyFont="1" applyBorder="1" applyAlignment="1">
      <alignment vertical="center"/>
      <protection/>
    </xf>
    <xf numFmtId="0" fontId="34" fillId="0" borderId="37" xfId="214" applyFont="1" applyBorder="1" applyAlignment="1">
      <alignment horizontal="center" vertical="center"/>
      <protection/>
    </xf>
    <xf numFmtId="0" fontId="34" fillId="0" borderId="33" xfId="214" applyFont="1" applyBorder="1" applyAlignment="1">
      <alignment horizontal="center" vertical="center"/>
      <protection/>
    </xf>
    <xf numFmtId="0" fontId="34" fillId="0" borderId="38" xfId="214" applyFont="1" applyBorder="1" applyAlignment="1">
      <alignment vertical="center"/>
      <protection/>
    </xf>
    <xf numFmtId="0" fontId="50" fillId="0" borderId="22" xfId="214" applyFont="1" applyBorder="1" applyAlignment="1">
      <alignment horizontal="center" vertical="center"/>
      <protection/>
    </xf>
    <xf numFmtId="0" fontId="34" fillId="0" borderId="23" xfId="214" applyFont="1" applyBorder="1" applyAlignment="1">
      <alignment horizontal="center" vertical="center"/>
      <protection/>
    </xf>
    <xf numFmtId="0" fontId="50" fillId="0" borderId="51" xfId="214" applyFont="1" applyBorder="1" applyAlignment="1">
      <alignment vertical="center"/>
      <protection/>
    </xf>
    <xf numFmtId="0" fontId="50" fillId="0" borderId="19" xfId="214" applyFont="1" applyBorder="1" applyAlignment="1">
      <alignment horizontal="center" vertical="center" wrapText="1"/>
      <protection/>
    </xf>
    <xf numFmtId="0" fontId="50" fillId="0" borderId="20" xfId="214" applyFont="1" applyBorder="1" applyAlignment="1">
      <alignment horizontal="center" vertical="center" wrapText="1"/>
      <protection/>
    </xf>
    <xf numFmtId="0" fontId="50" fillId="0" borderId="21" xfId="214" applyFont="1" applyBorder="1" applyAlignment="1">
      <alignment horizontal="center" vertical="center" wrapText="1"/>
      <protection/>
    </xf>
    <xf numFmtId="0" fontId="46" fillId="0" borderId="27" xfId="155" applyFont="1" applyBorder="1" applyAlignment="1">
      <alignment horizontal="center"/>
      <protection/>
    </xf>
    <xf numFmtId="0" fontId="46" fillId="0" borderId="22" xfId="155" applyFont="1" applyBorder="1" applyAlignment="1">
      <alignment horizontal="center"/>
      <protection/>
    </xf>
    <xf numFmtId="0" fontId="46" fillId="0" borderId="31" xfId="155" applyFont="1" applyBorder="1" applyAlignment="1">
      <alignment horizontal="center"/>
      <protection/>
    </xf>
    <xf numFmtId="166" fontId="48" fillId="0" borderId="21" xfId="99" applyNumberFormat="1" applyFont="1" applyBorder="1" applyAlignment="1">
      <alignment/>
    </xf>
    <xf numFmtId="0" fontId="48" fillId="0" borderId="19" xfId="155" applyFont="1" applyBorder="1" applyAlignment="1">
      <alignment horizontal="center" vertical="center" wrapText="1"/>
      <protection/>
    </xf>
    <xf numFmtId="166" fontId="48" fillId="0" borderId="21" xfId="99" applyNumberFormat="1" applyFont="1" applyBorder="1" applyAlignment="1">
      <alignment horizontal="center" vertical="center" wrapText="1"/>
    </xf>
    <xf numFmtId="0" fontId="48" fillId="0" borderId="19" xfId="155" applyFont="1" applyBorder="1" applyAlignment="1">
      <alignment horizontal="center"/>
      <protection/>
    </xf>
    <xf numFmtId="166" fontId="46" fillId="0" borderId="51" xfId="99" applyNumberFormat="1" applyFont="1" applyFill="1" applyBorder="1" applyAlignment="1">
      <alignment/>
    </xf>
    <xf numFmtId="166" fontId="46" fillId="0" borderId="26" xfId="99" applyNumberFormat="1" applyFont="1" applyFill="1" applyBorder="1" applyAlignment="1">
      <alignment/>
    </xf>
    <xf numFmtId="166" fontId="55" fillId="0" borderId="26" xfId="99" applyNumberFormat="1" applyFont="1" applyFill="1" applyBorder="1" applyAlignment="1">
      <alignment/>
    </xf>
    <xf numFmtId="166" fontId="46" fillId="0" borderId="26" xfId="99" applyNumberFormat="1" applyFont="1" applyBorder="1" applyAlignment="1">
      <alignment/>
    </xf>
    <xf numFmtId="166" fontId="46" fillId="0" borderId="73" xfId="99" applyNumberFormat="1" applyFont="1" applyBorder="1" applyAlignment="1">
      <alignment/>
    </xf>
    <xf numFmtId="166" fontId="48" fillId="0" borderId="70" xfId="99" applyNumberFormat="1" applyFont="1" applyBorder="1" applyAlignment="1">
      <alignment/>
    </xf>
    <xf numFmtId="3" fontId="49" fillId="0" borderId="0" xfId="155" applyNumberFormat="1" applyFont="1">
      <alignment/>
      <protection/>
    </xf>
    <xf numFmtId="3" fontId="56" fillId="0" borderId="0" xfId="155" applyNumberFormat="1" applyFont="1">
      <alignment/>
      <protection/>
    </xf>
    <xf numFmtId="0" fontId="49" fillId="0" borderId="91" xfId="187" applyFont="1" applyBorder="1" applyAlignment="1">
      <alignment horizontal="center" vertical="center"/>
      <protection/>
    </xf>
    <xf numFmtId="0" fontId="71" fillId="0" borderId="50" xfId="187" applyFont="1" applyBorder="1" applyAlignment="1">
      <alignment wrapText="1"/>
      <protection/>
    </xf>
    <xf numFmtId="164" fontId="49" fillId="0" borderId="53" xfId="99" applyNumberFormat="1" applyFont="1" applyBorder="1" applyAlignment="1">
      <alignment horizontal="right"/>
    </xf>
    <xf numFmtId="0" fontId="68" fillId="0" borderId="35" xfId="187" applyFont="1" applyBorder="1" applyAlignment="1">
      <alignment horizontal="center" vertical="center"/>
      <protection/>
    </xf>
    <xf numFmtId="0" fontId="72" fillId="0" borderId="41" xfId="187" applyFont="1" applyFill="1" applyBorder="1">
      <alignment/>
      <protection/>
    </xf>
    <xf numFmtId="164" fontId="68" fillId="0" borderId="21" xfId="99" applyNumberFormat="1" applyFont="1" applyBorder="1" applyAlignment="1">
      <alignment horizontal="right"/>
    </xf>
    <xf numFmtId="0" fontId="68" fillId="0" borderId="39" xfId="187" applyFont="1" applyBorder="1" applyAlignment="1">
      <alignment horizontal="center" vertical="center"/>
      <protection/>
    </xf>
    <xf numFmtId="0" fontId="72" fillId="0" borderId="68" xfId="187" applyFont="1" applyFill="1" applyBorder="1" applyAlignment="1">
      <alignment wrapText="1"/>
      <protection/>
    </xf>
    <xf numFmtId="164" fontId="68" fillId="0" borderId="73" xfId="99" applyNumberFormat="1" applyFont="1" applyBorder="1" applyAlignment="1">
      <alignment horizontal="right"/>
    </xf>
    <xf numFmtId="0" fontId="71" fillId="0" borderId="47" xfId="187" applyFont="1" applyFill="1" applyBorder="1" applyAlignment="1">
      <alignment wrapText="1"/>
      <protection/>
    </xf>
    <xf numFmtId="164" fontId="49" fillId="0" borderId="51" xfId="99" applyNumberFormat="1" applyFont="1" applyBorder="1" applyAlignment="1">
      <alignment horizontal="right"/>
    </xf>
    <xf numFmtId="0" fontId="72" fillId="0" borderId="41" xfId="187" applyFont="1" applyFill="1" applyBorder="1" applyAlignment="1">
      <alignment wrapText="1"/>
      <protection/>
    </xf>
    <xf numFmtId="0" fontId="71" fillId="0" borderId="50" xfId="187" applyFont="1" applyFill="1" applyBorder="1" applyAlignment="1">
      <alignment wrapText="1"/>
      <protection/>
    </xf>
    <xf numFmtId="164" fontId="68" fillId="0" borderId="21" xfId="187" applyNumberFormat="1" applyFont="1" applyBorder="1" applyAlignment="1">
      <alignment horizontal="right"/>
      <protection/>
    </xf>
    <xf numFmtId="0" fontId="49" fillId="0" borderId="35" xfId="187" applyFont="1" applyBorder="1" applyAlignment="1">
      <alignment horizontal="center" vertical="center"/>
      <protection/>
    </xf>
    <xf numFmtId="0" fontId="72" fillId="0" borderId="41" xfId="187" applyFont="1" applyBorder="1" applyAlignment="1">
      <alignment wrapText="1"/>
      <protection/>
    </xf>
    <xf numFmtId="164" fontId="49" fillId="0" borderId="21" xfId="99" applyNumberFormat="1" applyFont="1" applyBorder="1" applyAlignment="1">
      <alignment horizontal="right"/>
    </xf>
    <xf numFmtId="0" fontId="12" fillId="0" borderId="28" xfId="177" applyFont="1" applyFill="1" applyBorder="1" applyAlignment="1">
      <alignment horizontal="center" vertical="center" wrapText="1"/>
      <protection/>
    </xf>
    <xf numFmtId="164" fontId="9" fillId="0" borderId="25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vertical="center" wrapText="1"/>
    </xf>
    <xf numFmtId="164" fontId="9" fillId="0" borderId="29" xfId="0" applyNumberFormat="1" applyFont="1" applyFill="1" applyBorder="1" applyAlignment="1">
      <alignment horizontal="center" vertical="center" wrapText="1"/>
    </xf>
    <xf numFmtId="164" fontId="9" fillId="0" borderId="30" xfId="0" applyNumberFormat="1" applyFont="1" applyFill="1" applyBorder="1" applyAlignment="1">
      <alignment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36" xfId="0" applyNumberFormat="1" applyFont="1" applyFill="1" applyBorder="1" applyAlignment="1">
      <alignment vertical="center" wrapText="1"/>
    </xf>
    <xf numFmtId="164" fontId="9" fillId="0" borderId="26" xfId="0" applyNumberFormat="1" applyFont="1" applyFill="1" applyBorder="1" applyAlignment="1">
      <alignment vertical="center" wrapText="1"/>
    </xf>
    <xf numFmtId="164" fontId="9" fillId="0" borderId="27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53" xfId="0" applyNumberFormat="1" applyFont="1" applyFill="1" applyBorder="1" applyAlignment="1">
      <alignment vertical="center" wrapText="1"/>
    </xf>
    <xf numFmtId="164" fontId="9" fillId="0" borderId="23" xfId="0" applyNumberFormat="1" applyFont="1" applyFill="1" applyBorder="1" applyAlignment="1">
      <alignment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9" fillId="0" borderId="51" xfId="0" applyNumberFormat="1" applyFont="1" applyFill="1" applyBorder="1" applyAlignment="1">
      <alignment vertical="center" wrapText="1"/>
    </xf>
    <xf numFmtId="164" fontId="12" fillId="0" borderId="20" xfId="0" applyNumberFormat="1" applyFont="1" applyFill="1" applyBorder="1" applyAlignment="1">
      <alignment vertical="center" wrapText="1"/>
    </xf>
    <xf numFmtId="164" fontId="12" fillId="0" borderId="21" xfId="0" applyNumberFormat="1" applyFont="1" applyFill="1" applyBorder="1" applyAlignment="1">
      <alignment vertical="center" wrapText="1"/>
    </xf>
    <xf numFmtId="164" fontId="0" fillId="0" borderId="71" xfId="0" applyNumberFormat="1" applyFont="1" applyFill="1" applyBorder="1" applyAlignment="1" applyProtection="1">
      <alignment horizontal="left" vertical="center" wrapText="1"/>
      <protection/>
    </xf>
    <xf numFmtId="164" fontId="0" fillId="0" borderId="67" xfId="0" applyNumberFormat="1" applyFont="1" applyFill="1" applyBorder="1" applyAlignment="1" applyProtection="1">
      <alignment horizontal="left" vertical="center" wrapText="1"/>
      <protection/>
    </xf>
    <xf numFmtId="0" fontId="9" fillId="0" borderId="90" xfId="0" applyFont="1" applyBorder="1" applyAlignment="1" applyProtection="1">
      <alignment horizontal="center" vertical="center" wrapText="1"/>
      <protection/>
    </xf>
    <xf numFmtId="0" fontId="9" fillId="0" borderId="90" xfId="0" applyFont="1" applyBorder="1" applyAlignment="1" applyProtection="1">
      <alignment horizontal="left" vertical="center" wrapText="1"/>
      <protection/>
    </xf>
    <xf numFmtId="164" fontId="7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47" xfId="215" applyFont="1" applyFill="1" applyBorder="1" applyAlignment="1" applyProtection="1">
      <alignment horizontal="left" vertical="center" wrapText="1"/>
      <protection/>
    </xf>
    <xf numFmtId="0" fontId="11" fillId="0" borderId="47" xfId="215" applyFont="1" applyFill="1" applyBorder="1" applyAlignment="1" applyProtection="1">
      <alignment horizontal="left" vertical="center" wrapText="1"/>
      <protection/>
    </xf>
    <xf numFmtId="164" fontId="0" fillId="0" borderId="46" xfId="0" applyNumberFormat="1" applyFont="1" applyFill="1" applyBorder="1" applyAlignment="1" applyProtection="1">
      <alignment horizontal="left" vertical="center" wrapText="1"/>
      <protection/>
    </xf>
    <xf numFmtId="164" fontId="0" fillId="0" borderId="48" xfId="0" applyNumberFormat="1" applyFont="1" applyFill="1" applyBorder="1" applyAlignment="1" applyProtection="1">
      <alignment horizontal="left" vertical="center" wrapText="1"/>
      <protection/>
    </xf>
    <xf numFmtId="164" fontId="0" fillId="0" borderId="47" xfId="0" applyNumberFormat="1" applyFont="1" applyFill="1" applyBorder="1" applyAlignment="1" applyProtection="1">
      <alignment horizontal="left" vertical="center" wrapText="1"/>
      <protection/>
    </xf>
    <xf numFmtId="164" fontId="0" fillId="0" borderId="43" xfId="0" applyNumberFormat="1" applyFont="1" applyFill="1" applyBorder="1" applyAlignment="1" applyProtection="1">
      <alignment horizontal="left" vertical="center" wrapText="1"/>
      <protection/>
    </xf>
    <xf numFmtId="164" fontId="11" fillId="0" borderId="43" xfId="0" applyNumberFormat="1" applyFont="1" applyFill="1" applyBorder="1" applyAlignment="1" applyProtection="1">
      <alignment horizontal="left" vertical="center" wrapText="1"/>
      <protection/>
    </xf>
    <xf numFmtId="164" fontId="0" fillId="0" borderId="50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41" xfId="0" applyNumberFormat="1" applyFont="1" applyFill="1" applyBorder="1" applyAlignment="1" applyProtection="1">
      <alignment horizontal="left" vertical="center" wrapText="1"/>
      <protection/>
    </xf>
    <xf numFmtId="0" fontId="0" fillId="0" borderId="47" xfId="215" applyFont="1" applyFill="1" applyBorder="1" applyAlignment="1" applyProtection="1">
      <alignment horizontal="left" vertical="center" wrapText="1"/>
      <protection/>
    </xf>
    <xf numFmtId="0" fontId="11" fillId="0" borderId="47" xfId="215" applyFont="1" applyFill="1" applyBorder="1" applyAlignment="1" applyProtection="1">
      <alignment horizontal="left" vertical="center" wrapText="1" indent="2"/>
      <protection/>
    </xf>
    <xf numFmtId="164" fontId="7" fillId="0" borderId="50" xfId="0" applyNumberFormat="1" applyFont="1" applyFill="1" applyBorder="1" applyAlignment="1" applyProtection="1">
      <alignment horizontal="left" vertical="center" wrapText="1"/>
      <protection/>
    </xf>
    <xf numFmtId="164" fontId="7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214" applyFont="1" applyFill="1" applyBorder="1" applyAlignment="1">
      <alignment horizontal="center"/>
      <protection/>
    </xf>
    <xf numFmtId="14" fontId="58" fillId="0" borderId="0" xfId="0" applyNumberFormat="1" applyFont="1" applyFill="1" applyBorder="1" applyAlignment="1">
      <alignment/>
    </xf>
    <xf numFmtId="3" fontId="46" fillId="0" borderId="0" xfId="214" applyNumberFormat="1" applyFont="1" applyFill="1" applyBorder="1" applyAlignment="1">
      <alignment horizontal="right"/>
      <protection/>
    </xf>
    <xf numFmtId="0" fontId="48" fillId="0" borderId="0" xfId="214" applyFont="1" applyFill="1" applyBorder="1" applyAlignment="1">
      <alignment horizontal="center"/>
      <protection/>
    </xf>
    <xf numFmtId="0" fontId="48" fillId="0" borderId="0" xfId="214" applyFont="1" applyFill="1" applyBorder="1" applyAlignment="1">
      <alignment horizontal="left"/>
      <protection/>
    </xf>
    <xf numFmtId="3" fontId="48" fillId="0" borderId="0" xfId="214" applyNumberFormat="1" applyFont="1" applyFill="1" applyBorder="1" applyAlignment="1">
      <alignment horizontal="right"/>
      <protection/>
    </xf>
    <xf numFmtId="0" fontId="50" fillId="0" borderId="0" xfId="214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8" fillId="0" borderId="0" xfId="214" applyFont="1" applyFill="1" applyBorder="1" applyAlignment="1">
      <alignment horizontal="center" vertical="center"/>
      <protection/>
    </xf>
    <xf numFmtId="164" fontId="9" fillId="0" borderId="27" xfId="212" applyNumberFormat="1" applyFont="1" applyFill="1" applyBorder="1" applyAlignment="1" applyProtection="1">
      <alignment horizontal="center" vertical="center" wrapText="1"/>
      <protection/>
    </xf>
    <xf numFmtId="164" fontId="9" fillId="0" borderId="28" xfId="212" applyNumberFormat="1" applyFont="1" applyFill="1" applyBorder="1" applyAlignment="1" applyProtection="1">
      <alignment vertical="center" wrapText="1"/>
      <protection/>
    </xf>
    <xf numFmtId="49" fontId="9" fillId="0" borderId="28" xfId="212" applyNumberFormat="1" applyFont="1" applyFill="1" applyBorder="1" applyAlignment="1" applyProtection="1">
      <alignment horizontal="left" vertical="center" wrapText="1" indent="2"/>
      <protection/>
    </xf>
    <xf numFmtId="164" fontId="12" fillId="0" borderId="25" xfId="212" applyNumberFormat="1" applyFont="1" applyFill="1" applyBorder="1" applyAlignment="1" applyProtection="1">
      <alignment horizontal="center" vertical="center"/>
      <protection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208" applyNumberFormat="1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12" fillId="0" borderId="28" xfId="212" applyNumberFormat="1" applyFont="1" applyFill="1" applyBorder="1" applyAlignment="1" applyProtection="1">
      <alignment horizontal="center" vertical="center"/>
      <protection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28" xfId="208" applyNumberFormat="1" applyFont="1" applyBorder="1" applyAlignment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164" fontId="12" fillId="0" borderId="33" xfId="212" applyNumberFormat="1" applyFont="1" applyFill="1" applyBorder="1" applyAlignment="1" applyProtection="1">
      <alignment horizontal="center" vertical="center"/>
      <protection/>
    </xf>
    <xf numFmtId="164" fontId="12" fillId="0" borderId="33" xfId="0" applyNumberFormat="1" applyFont="1" applyFill="1" applyBorder="1" applyAlignment="1">
      <alignment horizontal="center" vertical="center"/>
    </xf>
    <xf numFmtId="164" fontId="12" fillId="0" borderId="33" xfId="208" applyNumberFormat="1" applyFont="1" applyBorder="1" applyAlignment="1">
      <alignment horizontal="center" vertical="center"/>
      <protection/>
    </xf>
    <xf numFmtId="0" fontId="7" fillId="0" borderId="33" xfId="0" applyFont="1" applyBorder="1" applyAlignment="1">
      <alignment horizontal="center" vertical="center"/>
    </xf>
    <xf numFmtId="164" fontId="7" fillId="0" borderId="38" xfId="0" applyNumberFormat="1" applyFont="1" applyBorder="1" applyAlignment="1">
      <alignment horizontal="center" vertical="center"/>
    </xf>
    <xf numFmtId="164" fontId="12" fillId="0" borderId="20" xfId="212" applyNumberFormat="1" applyFont="1" applyFill="1" applyBorder="1" applyAlignment="1" applyProtection="1">
      <alignment horizontal="center" vertical="center"/>
      <protection/>
    </xf>
    <xf numFmtId="164" fontId="9" fillId="0" borderId="25" xfId="212" applyNumberFormat="1" applyFont="1" applyFill="1" applyBorder="1" applyAlignment="1" applyProtection="1">
      <alignment horizontal="center" vertical="center"/>
      <protection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25" xfId="208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9" fillId="0" borderId="28" xfId="212" applyNumberFormat="1" applyFont="1" applyFill="1" applyBorder="1" applyAlignment="1" applyProtection="1">
      <alignment horizontal="center" vertical="center"/>
      <protection/>
    </xf>
    <xf numFmtId="164" fontId="9" fillId="0" borderId="28" xfId="0" applyNumberFormat="1" applyFont="1" applyFill="1" applyBorder="1" applyAlignment="1">
      <alignment horizontal="center" vertical="center"/>
    </xf>
    <xf numFmtId="164" fontId="9" fillId="0" borderId="28" xfId="208" applyNumberFormat="1" applyFont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164" fontId="9" fillId="0" borderId="33" xfId="212" applyNumberFormat="1" applyFont="1" applyFill="1" applyBorder="1" applyAlignment="1" applyProtection="1">
      <alignment horizontal="center" vertical="center"/>
      <protection/>
    </xf>
    <xf numFmtId="164" fontId="9" fillId="0" borderId="33" xfId="0" applyNumberFormat="1" applyFont="1" applyFill="1" applyBorder="1" applyAlignment="1">
      <alignment horizontal="center" vertical="center"/>
    </xf>
    <xf numFmtId="164" fontId="9" fillId="0" borderId="33" xfId="208" applyNumberFormat="1" applyFont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164" fontId="12" fillId="0" borderId="31" xfId="212" applyNumberFormat="1" applyFont="1" applyFill="1" applyBorder="1" applyAlignment="1" applyProtection="1">
      <alignment horizontal="center" vertical="center" wrapText="1"/>
      <protection/>
    </xf>
    <xf numFmtId="164" fontId="12" fillId="0" borderId="90" xfId="212" applyNumberFormat="1" applyFont="1" applyFill="1" applyBorder="1" applyAlignment="1" applyProtection="1">
      <alignment horizontal="center" vertical="center" wrapText="1"/>
      <protection/>
    </xf>
    <xf numFmtId="164" fontId="12" fillId="0" borderId="90" xfId="208" applyNumberFormat="1" applyFont="1" applyBorder="1" applyAlignment="1">
      <alignment horizontal="center" vertical="center" wrapText="1"/>
      <protection/>
    </xf>
    <xf numFmtId="164" fontId="12" fillId="0" borderId="90" xfId="0" applyNumberFormat="1" applyFont="1" applyFill="1" applyBorder="1" applyAlignment="1">
      <alignment horizontal="center" vertical="center" wrapText="1"/>
    </xf>
    <xf numFmtId="49" fontId="55" fillId="0" borderId="0" xfId="212" applyNumberFormat="1" applyFont="1" applyFill="1" applyBorder="1" applyAlignment="1" applyProtection="1">
      <alignment vertical="center"/>
      <protection/>
    </xf>
    <xf numFmtId="49" fontId="55" fillId="0" borderId="0" xfId="212" applyNumberFormat="1" applyFont="1" applyFill="1" applyBorder="1" applyAlignment="1" applyProtection="1">
      <alignment horizontal="left" vertical="center" indent="1"/>
      <protection/>
    </xf>
    <xf numFmtId="49" fontId="12" fillId="0" borderId="20" xfId="212" applyNumberFormat="1" applyFont="1" applyFill="1" applyBorder="1" applyAlignment="1" applyProtection="1">
      <alignment horizontal="center" vertical="center" wrapText="1"/>
      <protection/>
    </xf>
    <xf numFmtId="49" fontId="12" fillId="0" borderId="90" xfId="212" applyNumberFormat="1" applyFont="1" applyFill="1" applyBorder="1" applyAlignment="1" applyProtection="1">
      <alignment horizontal="center" vertical="center" wrapText="1"/>
      <protection/>
    </xf>
    <xf numFmtId="49" fontId="10" fillId="0" borderId="0" xfId="208" applyNumberFormat="1" applyFont="1" applyBorder="1" applyAlignment="1">
      <alignment vertical="center"/>
      <protection/>
    </xf>
    <xf numFmtId="49" fontId="10" fillId="0" borderId="0" xfId="212" applyNumberFormat="1" applyFont="1" applyFill="1" applyBorder="1" applyAlignment="1" applyProtection="1">
      <alignment vertical="center" wrapText="1"/>
      <protection/>
    </xf>
    <xf numFmtId="49" fontId="55" fillId="0" borderId="0" xfId="212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>
      <alignment/>
    </xf>
    <xf numFmtId="164" fontId="12" fillId="0" borderId="68" xfId="0" applyNumberFormat="1" applyFont="1" applyFill="1" applyBorder="1" applyAlignment="1">
      <alignment horizontal="center" vertical="center" wrapText="1"/>
    </xf>
    <xf numFmtId="164" fontId="12" fillId="0" borderId="93" xfId="0" applyNumberFormat="1" applyFont="1" applyFill="1" applyBorder="1" applyAlignment="1">
      <alignment horizontal="center" vertical="center" wrapText="1"/>
    </xf>
    <xf numFmtId="164" fontId="12" fillId="0" borderId="40" xfId="0" applyNumberFormat="1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164" fontId="12" fillId="0" borderId="59" xfId="212" applyNumberFormat="1" applyFont="1" applyFill="1" applyBorder="1" applyAlignment="1" applyProtection="1">
      <alignment horizontal="center" vertical="center"/>
      <protection/>
    </xf>
    <xf numFmtId="164" fontId="12" fillId="0" borderId="41" xfId="212" applyNumberFormat="1" applyFont="1" applyFill="1" applyBorder="1" applyAlignment="1" applyProtection="1">
      <alignment horizontal="center" vertical="center"/>
      <protection/>
    </xf>
    <xf numFmtId="169" fontId="9" fillId="0" borderId="25" xfId="211" applyNumberFormat="1" applyFont="1" applyBorder="1" applyAlignment="1">
      <alignment vertical="center"/>
      <protection/>
    </xf>
    <xf numFmtId="164" fontId="12" fillId="0" borderId="21" xfId="212" applyNumberFormat="1" applyFont="1" applyFill="1" applyBorder="1" applyAlignment="1" applyProtection="1">
      <alignment horizontal="center" vertical="center"/>
      <protection/>
    </xf>
    <xf numFmtId="14" fontId="9" fillId="0" borderId="0" xfId="210" applyNumberFormat="1" applyFont="1" applyFill="1" applyBorder="1" applyAlignment="1">
      <alignment horizontal="left" vertical="center"/>
      <protection/>
    </xf>
    <xf numFmtId="165" fontId="9" fillId="0" borderId="25" xfId="163" applyNumberFormat="1" applyFont="1" applyFill="1" applyBorder="1" applyAlignment="1">
      <alignment vertical="center"/>
      <protection/>
    </xf>
    <xf numFmtId="4" fontId="9" fillId="0" borderId="25" xfId="163" applyNumberFormat="1" applyFont="1" applyFill="1" applyBorder="1" applyAlignment="1">
      <alignment horizontal="right" vertical="center"/>
      <protection/>
    </xf>
    <xf numFmtId="164" fontId="0" fillId="0" borderId="38" xfId="215" applyNumberFormat="1" applyFont="1" applyFill="1" applyBorder="1" applyAlignment="1" applyProtection="1">
      <alignment vertical="center" wrapText="1"/>
      <protection locked="0"/>
    </xf>
    <xf numFmtId="170" fontId="9" fillId="0" borderId="0" xfId="210" applyNumberFormat="1" applyFont="1" applyFill="1" applyBorder="1" applyAlignment="1">
      <alignment vertical="center" wrapText="1"/>
      <protection/>
    </xf>
    <xf numFmtId="10" fontId="9" fillId="0" borderId="0" xfId="210" applyNumberFormat="1" applyFont="1" applyFill="1" applyBorder="1" applyAlignment="1">
      <alignment vertical="center"/>
      <protection/>
    </xf>
    <xf numFmtId="0" fontId="9" fillId="0" borderId="0" xfId="210" applyNumberFormat="1" applyFont="1" applyFill="1" applyBorder="1" applyAlignment="1">
      <alignment vertical="center"/>
      <protection/>
    </xf>
    <xf numFmtId="164" fontId="12" fillId="0" borderId="21" xfId="210" applyNumberFormat="1" applyFont="1" applyFill="1" applyBorder="1" applyAlignment="1">
      <alignment vertical="center" wrapText="1"/>
      <protection/>
    </xf>
    <xf numFmtId="164" fontId="65" fillId="0" borderId="21" xfId="210" applyNumberFormat="1" applyFont="1" applyFill="1" applyBorder="1" applyAlignment="1">
      <alignment horizontal="right" vertical="center" wrapText="1"/>
      <protection/>
    </xf>
    <xf numFmtId="164" fontId="34" fillId="0" borderId="0" xfId="210" applyNumberFormat="1" applyFont="1" applyAlignment="1">
      <alignment horizontal="left" vertical="center"/>
      <protection/>
    </xf>
    <xf numFmtId="0" fontId="7" fillId="0" borderId="59" xfId="215" applyFont="1" applyFill="1" applyBorder="1" applyAlignment="1" applyProtection="1">
      <alignment horizontal="center" vertical="center" wrapText="1"/>
      <protection/>
    </xf>
    <xf numFmtId="164" fontId="0" fillId="0" borderId="63" xfId="215" applyNumberFormat="1" applyFont="1" applyFill="1" applyBorder="1" applyAlignment="1" applyProtection="1">
      <alignment horizontal="right" vertical="center" wrapText="1"/>
      <protection locked="0"/>
    </xf>
    <xf numFmtId="164" fontId="0" fillId="0" borderId="64" xfId="215" applyNumberFormat="1" applyFont="1" applyFill="1" applyBorder="1" applyAlignment="1" applyProtection="1">
      <alignment horizontal="right" vertical="center" wrapText="1"/>
      <protection locked="0"/>
    </xf>
    <xf numFmtId="164" fontId="7" fillId="0" borderId="64" xfId="215" applyNumberFormat="1" applyFont="1" applyFill="1" applyBorder="1" applyAlignment="1" applyProtection="1">
      <alignment horizontal="right" vertical="center" wrapText="1"/>
      <protection/>
    </xf>
    <xf numFmtId="164" fontId="7" fillId="0" borderId="59" xfId="215" applyNumberFormat="1" applyFont="1" applyFill="1" applyBorder="1" applyAlignment="1" applyProtection="1">
      <alignment horizontal="right" vertical="center" wrapText="1"/>
      <protection/>
    </xf>
    <xf numFmtId="164" fontId="0" fillId="0" borderId="63" xfId="21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4" xfId="21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92" xfId="21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215" applyNumberFormat="1" applyFont="1" applyFill="1" applyBorder="1" applyAlignment="1" applyProtection="1">
      <alignment horizontal="right" vertical="center" wrapText="1" indent="1"/>
      <protection/>
    </xf>
    <xf numFmtId="164" fontId="7" fillId="0" borderId="59" xfId="21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3" xfId="215" applyNumberFormat="1" applyFont="1" applyFill="1" applyBorder="1" applyAlignment="1" applyProtection="1">
      <alignment horizontal="right" vertical="center" wrapText="1"/>
      <protection locked="0"/>
    </xf>
    <xf numFmtId="164" fontId="0" fillId="0" borderId="92" xfId="215" applyNumberFormat="1" applyFont="1" applyFill="1" applyBorder="1" applyAlignment="1" applyProtection="1">
      <alignment horizontal="right" vertical="center" wrapText="1"/>
      <protection locked="0"/>
    </xf>
    <xf numFmtId="164" fontId="7" fillId="0" borderId="58" xfId="215" applyNumberFormat="1" applyFont="1" applyFill="1" applyBorder="1" applyAlignment="1" applyProtection="1">
      <alignment horizontal="right" vertical="center" wrapText="1"/>
      <protection locked="0"/>
    </xf>
    <xf numFmtId="164" fontId="11" fillId="0" borderId="64" xfId="215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5" xfId="215" applyFont="1" applyFill="1" applyBorder="1" applyProtection="1">
      <alignment/>
      <protection/>
    </xf>
    <xf numFmtId="0" fontId="0" fillId="0" borderId="26" xfId="215" applyFont="1" applyFill="1" applyBorder="1" applyProtection="1">
      <alignment/>
      <protection/>
    </xf>
    <xf numFmtId="0" fontId="0" fillId="0" borderId="33" xfId="215" applyFont="1" applyFill="1" applyBorder="1" applyProtection="1">
      <alignment/>
      <protection/>
    </xf>
    <xf numFmtId="0" fontId="0" fillId="0" borderId="38" xfId="215" applyFont="1" applyFill="1" applyBorder="1" applyProtection="1">
      <alignment/>
      <protection/>
    </xf>
    <xf numFmtId="0" fontId="0" fillId="0" borderId="23" xfId="215" applyFont="1" applyFill="1" applyBorder="1" applyProtection="1">
      <alignment/>
      <protection/>
    </xf>
    <xf numFmtId="0" fontId="0" fillId="0" borderId="28" xfId="215" applyFont="1" applyFill="1" applyBorder="1" applyProtection="1">
      <alignment/>
      <protection/>
    </xf>
    <xf numFmtId="164" fontId="11" fillId="0" borderId="64" xfId="215" applyNumberFormat="1" applyFont="1" applyFill="1" applyBorder="1" applyAlignment="1" applyProtection="1">
      <alignment horizontal="left" vertical="center" wrapText="1" indent="6"/>
      <protection locked="0"/>
    </xf>
    <xf numFmtId="164" fontId="11" fillId="0" borderId="92" xfId="21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94" xfId="215" applyNumberFormat="1" applyFont="1" applyFill="1" applyBorder="1" applyAlignment="1" applyProtection="1">
      <alignment horizontal="right" vertical="center" wrapText="1" indent="1"/>
      <protection/>
    </xf>
    <xf numFmtId="164" fontId="12" fillId="0" borderId="59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25" xfId="215" applyFill="1" applyBorder="1" applyProtection="1">
      <alignment/>
      <protection/>
    </xf>
    <xf numFmtId="0" fontId="2" fillId="0" borderId="26" xfId="215" applyFill="1" applyBorder="1" applyProtection="1">
      <alignment/>
      <protection/>
    </xf>
    <xf numFmtId="0" fontId="7" fillId="0" borderId="34" xfId="215" applyFont="1" applyFill="1" applyBorder="1" applyAlignment="1" applyProtection="1">
      <alignment horizontal="center" vertical="center" wrapText="1"/>
      <protection/>
    </xf>
    <xf numFmtId="0" fontId="7" fillId="0" borderId="32" xfId="215" applyFont="1" applyFill="1" applyBorder="1" applyAlignment="1" applyProtection="1">
      <alignment horizontal="center" vertical="center" wrapText="1"/>
      <protection/>
    </xf>
    <xf numFmtId="164" fontId="0" fillId="0" borderId="64" xfId="215" applyNumberFormat="1" applyFont="1" applyFill="1" applyBorder="1" applyAlignment="1" applyProtection="1">
      <alignment vertical="center" wrapText="1"/>
      <protection locked="0"/>
    </xf>
    <xf numFmtId="164" fontId="0" fillId="0" borderId="94" xfId="215" applyNumberFormat="1" applyFont="1" applyFill="1" applyBorder="1" applyAlignment="1" applyProtection="1">
      <alignment vertical="center" wrapText="1"/>
      <protection/>
    </xf>
    <xf numFmtId="164" fontId="0" fillId="0" borderId="92" xfId="215" applyNumberFormat="1" applyFont="1" applyFill="1" applyBorder="1" applyAlignment="1" applyProtection="1">
      <alignment vertical="center" wrapText="1"/>
      <protection locked="0"/>
    </xf>
    <xf numFmtId="164" fontId="7" fillId="0" borderId="59" xfId="215" applyNumberFormat="1" applyFont="1" applyFill="1" applyBorder="1" applyAlignment="1" applyProtection="1">
      <alignment vertical="center" wrapText="1"/>
      <protection/>
    </xf>
    <xf numFmtId="164" fontId="0" fillId="0" borderId="94" xfId="215" applyNumberFormat="1" applyFont="1" applyFill="1" applyBorder="1" applyAlignment="1" applyProtection="1">
      <alignment vertical="center" wrapText="1"/>
      <protection locked="0"/>
    </xf>
    <xf numFmtId="164" fontId="0" fillId="0" borderId="64" xfId="215" applyNumberFormat="1" applyFont="1" applyFill="1" applyBorder="1" applyAlignment="1" applyProtection="1">
      <alignment vertical="center" wrapText="1"/>
      <protection locked="0"/>
    </xf>
    <xf numFmtId="164" fontId="0" fillId="0" borderId="92" xfId="215" applyNumberFormat="1" applyFont="1" applyFill="1" applyBorder="1" applyAlignment="1" applyProtection="1">
      <alignment vertical="center" wrapText="1"/>
      <protection locked="0"/>
    </xf>
    <xf numFmtId="164" fontId="7" fillId="0" borderId="59" xfId="215" applyNumberFormat="1" applyFont="1" applyFill="1" applyBorder="1" applyAlignment="1" applyProtection="1">
      <alignment vertical="center" wrapText="1"/>
      <protection locked="0"/>
    </xf>
    <xf numFmtId="164" fontId="0" fillId="0" borderId="63" xfId="215" applyNumberFormat="1" applyFont="1" applyFill="1" applyBorder="1" applyAlignment="1" applyProtection="1">
      <alignment vertical="center" wrapText="1"/>
      <protection locked="0"/>
    </xf>
    <xf numFmtId="164" fontId="7" fillId="0" borderId="59" xfId="215" applyNumberFormat="1" applyFont="1" applyFill="1" applyBorder="1" applyAlignment="1" applyProtection="1">
      <alignment vertical="center" wrapText="1"/>
      <protection/>
    </xf>
    <xf numFmtId="164" fontId="0" fillId="0" borderId="63" xfId="215" applyNumberFormat="1" applyFont="1" applyFill="1" applyBorder="1" applyAlignment="1" applyProtection="1">
      <alignment vertical="center" wrapText="1"/>
      <protection/>
    </xf>
    <xf numFmtId="164" fontId="0" fillId="0" borderId="64" xfId="215" applyNumberFormat="1" applyFont="1" applyFill="1" applyBorder="1" applyAlignment="1" applyProtection="1">
      <alignment vertical="center" wrapText="1"/>
      <protection/>
    </xf>
    <xf numFmtId="164" fontId="11" fillId="0" borderId="64" xfId="215" applyNumberFormat="1" applyFont="1" applyFill="1" applyBorder="1" applyAlignment="1" applyProtection="1">
      <alignment vertical="center" wrapText="1"/>
      <protection locked="0"/>
    </xf>
    <xf numFmtId="164" fontId="11" fillId="0" borderId="64" xfId="215" applyNumberFormat="1" applyFont="1" applyFill="1" applyBorder="1" applyAlignment="1" applyProtection="1">
      <alignment vertical="center"/>
      <protection locked="0"/>
    </xf>
    <xf numFmtId="164" fontId="11" fillId="0" borderId="92" xfId="215" applyNumberFormat="1" applyFont="1" applyFill="1" applyBorder="1" applyAlignment="1" applyProtection="1">
      <alignment vertical="center" wrapText="1"/>
      <protection locked="0"/>
    </xf>
    <xf numFmtId="164" fontId="7" fillId="0" borderId="66" xfId="215" applyNumberFormat="1" applyFont="1" applyFill="1" applyBorder="1" applyAlignment="1" applyProtection="1">
      <alignment vertical="center" wrapText="1"/>
      <protection/>
    </xf>
    <xf numFmtId="164" fontId="0" fillId="0" borderId="94" xfId="215" applyNumberFormat="1" applyFont="1" applyFill="1" applyBorder="1" applyAlignment="1" applyProtection="1">
      <alignment vertical="center" wrapText="1"/>
      <protection/>
    </xf>
    <xf numFmtId="164" fontId="12" fillId="0" borderId="59" xfId="0" applyNumberFormat="1" applyFont="1" applyBorder="1" applyAlignment="1" applyProtection="1" quotePrefix="1">
      <alignment vertical="center" wrapText="1"/>
      <protection/>
    </xf>
    <xf numFmtId="0" fontId="2" fillId="0" borderId="28" xfId="215" applyFill="1" applyBorder="1" applyProtection="1">
      <alignment/>
      <protection/>
    </xf>
    <xf numFmtId="3" fontId="0" fillId="0" borderId="23" xfId="215" applyNumberFormat="1" applyFont="1" applyFill="1" applyBorder="1" applyAlignment="1" applyProtection="1">
      <alignment horizontal="right" vertical="center" wrapText="1"/>
      <protection/>
    </xf>
    <xf numFmtId="3" fontId="0" fillId="0" borderId="51" xfId="215" applyNumberFormat="1" applyFont="1" applyFill="1" applyBorder="1" applyAlignment="1" applyProtection="1">
      <alignment horizontal="right" vertical="center" wrapText="1"/>
      <protection/>
    </xf>
    <xf numFmtId="3" fontId="0" fillId="0" borderId="25" xfId="215" applyNumberFormat="1" applyFont="1" applyFill="1" applyBorder="1" applyAlignment="1" applyProtection="1">
      <alignment horizontal="right" vertical="center" wrapText="1"/>
      <protection/>
    </xf>
    <xf numFmtId="3" fontId="0" fillId="0" borderId="26" xfId="215" applyNumberFormat="1" applyFont="1" applyFill="1" applyBorder="1" applyAlignment="1" applyProtection="1">
      <alignment horizontal="right" vertical="center" wrapText="1"/>
      <protection/>
    </xf>
    <xf numFmtId="3" fontId="0" fillId="0" borderId="28" xfId="215" applyNumberFormat="1" applyFont="1" applyFill="1" applyBorder="1" applyAlignment="1" applyProtection="1">
      <alignment horizontal="right" vertical="center" wrapText="1"/>
      <protection/>
    </xf>
    <xf numFmtId="3" fontId="0" fillId="0" borderId="53" xfId="215" applyNumberFormat="1" applyFont="1" applyFill="1" applyBorder="1" applyAlignment="1" applyProtection="1">
      <alignment horizontal="right" vertical="center" wrapText="1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164" fontId="11" fillId="0" borderId="64" xfId="215" applyNumberFormat="1" applyFont="1" applyFill="1" applyBorder="1" applyAlignment="1" applyProtection="1">
      <alignment horizontal="right" vertical="center" wrapText="1"/>
      <protection locked="0"/>
    </xf>
    <xf numFmtId="3" fontId="11" fillId="0" borderId="25" xfId="215" applyNumberFormat="1" applyFont="1" applyFill="1" applyBorder="1" applyAlignment="1" applyProtection="1">
      <alignment horizontal="right" vertical="center" wrapText="1"/>
      <protection/>
    </xf>
    <xf numFmtId="3" fontId="11" fillId="0" borderId="26" xfId="215" applyNumberFormat="1" applyFont="1" applyFill="1" applyBorder="1" applyAlignment="1" applyProtection="1">
      <alignment horizontal="right" vertical="center" wrapText="1"/>
      <protection/>
    </xf>
    <xf numFmtId="164" fontId="11" fillId="0" borderId="26" xfId="215" applyNumberFormat="1" applyFont="1" applyFill="1" applyBorder="1" applyAlignment="1" applyProtection="1">
      <alignment horizontal="right" vertical="center" wrapText="1"/>
      <protection locked="0"/>
    </xf>
    <xf numFmtId="164" fontId="11" fillId="0" borderId="92" xfId="215" applyNumberFormat="1" applyFont="1" applyFill="1" applyBorder="1" applyAlignment="1" applyProtection="1">
      <alignment horizontal="right" vertical="center" wrapText="1"/>
      <protection locked="0"/>
    </xf>
    <xf numFmtId="3" fontId="11" fillId="0" borderId="28" xfId="215" applyNumberFormat="1" applyFont="1" applyFill="1" applyBorder="1" applyAlignment="1" applyProtection="1">
      <alignment horizontal="right" vertical="center" wrapText="1"/>
      <protection/>
    </xf>
    <xf numFmtId="3" fontId="11" fillId="0" borderId="53" xfId="215" applyNumberFormat="1" applyFont="1" applyFill="1" applyBorder="1" applyAlignment="1" applyProtection="1">
      <alignment horizontal="right" vertical="center" wrapText="1"/>
      <protection/>
    </xf>
    <xf numFmtId="164" fontId="11" fillId="0" borderId="26" xfId="215" applyNumberFormat="1" applyFont="1" applyFill="1" applyBorder="1" applyAlignment="1" applyProtection="1">
      <alignment vertical="center" wrapText="1"/>
      <protection locked="0"/>
    </xf>
    <xf numFmtId="164" fontId="11" fillId="0" borderId="26" xfId="215" applyNumberFormat="1" applyFont="1" applyFill="1" applyBorder="1" applyAlignment="1" applyProtection="1">
      <alignment vertical="center"/>
      <protection locked="0"/>
    </xf>
    <xf numFmtId="164" fontId="11" fillId="0" borderId="38" xfId="215" applyNumberFormat="1" applyFont="1" applyFill="1" applyBorder="1" applyAlignment="1" applyProtection="1">
      <alignment vertical="center" wrapText="1"/>
      <protection locked="0"/>
    </xf>
    <xf numFmtId="164" fontId="7" fillId="0" borderId="84" xfId="215" applyNumberFormat="1" applyFont="1" applyFill="1" applyBorder="1" applyAlignment="1" applyProtection="1">
      <alignment vertical="center" wrapText="1"/>
      <protection/>
    </xf>
    <xf numFmtId="0" fontId="51" fillId="0" borderId="95" xfId="214" applyFont="1" applyBorder="1" applyAlignment="1">
      <alignment horizontal="center" vertical="center" wrapText="1"/>
      <protection/>
    </xf>
    <xf numFmtId="0" fontId="74" fillId="0" borderId="74" xfId="0" applyFont="1" applyBorder="1" applyAlignment="1">
      <alignment horizontal="center" vertical="center" wrapText="1"/>
    </xf>
    <xf numFmtId="0" fontId="74" fillId="0" borderId="96" xfId="0" applyFont="1" applyBorder="1" applyAlignment="1">
      <alignment horizontal="center" vertical="center" wrapText="1"/>
    </xf>
    <xf numFmtId="0" fontId="74" fillId="0" borderId="97" xfId="0" applyFont="1" applyBorder="1" applyAlignment="1">
      <alignment horizontal="center" vertical="center" wrapText="1"/>
    </xf>
    <xf numFmtId="0" fontId="74" fillId="0" borderId="57" xfId="0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164" fontId="5" fillId="0" borderId="0" xfId="215" applyNumberFormat="1" applyFont="1" applyFill="1" applyBorder="1" applyAlignment="1" applyProtection="1">
      <alignment horizontal="left" vertical="center"/>
      <protection/>
    </xf>
    <xf numFmtId="164" fontId="4" fillId="0" borderId="0" xfId="215" applyNumberFormat="1" applyFont="1" applyFill="1" applyBorder="1" applyAlignment="1" applyProtection="1">
      <alignment horizontal="center" vertical="center"/>
      <protection/>
    </xf>
    <xf numFmtId="0" fontId="3" fillId="0" borderId="0" xfId="215" applyFont="1" applyFill="1" applyAlignment="1" applyProtection="1">
      <alignment horizontal="center" vertical="center" wrapText="1"/>
      <protection/>
    </xf>
    <xf numFmtId="164" fontId="4" fillId="0" borderId="57" xfId="215" applyNumberFormat="1" applyFont="1" applyFill="1" applyBorder="1" applyAlignment="1" applyProtection="1">
      <alignment horizontal="center" vertical="center"/>
      <protection/>
    </xf>
    <xf numFmtId="0" fontId="4" fillId="0" borderId="0" xfId="215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91" xfId="0" applyNumberFormat="1" applyFont="1" applyFill="1" applyBorder="1" applyAlignment="1" applyProtection="1">
      <alignment horizontal="center" vertical="center" wrapText="1"/>
      <protection/>
    </xf>
    <xf numFmtId="164" fontId="4" fillId="0" borderId="35" xfId="0" applyNumberFormat="1" applyFont="1" applyFill="1" applyBorder="1" applyAlignment="1" applyProtection="1">
      <alignment horizontal="center" vertical="center" wrapText="1"/>
      <protection/>
    </xf>
    <xf numFmtId="164" fontId="4" fillId="0" borderId="84" xfId="0" applyNumberFormat="1" applyFont="1" applyFill="1" applyBorder="1" applyAlignment="1" applyProtection="1">
      <alignment horizontal="center" vertical="center" wrapText="1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163" applyFont="1" applyBorder="1" applyAlignment="1">
      <alignment horizontal="center" vertical="center" wrapText="1"/>
      <protection/>
    </xf>
    <xf numFmtId="0" fontId="51" fillId="0" borderId="0" xfId="163" applyFont="1" applyBorder="1" applyAlignment="1">
      <alignment horizontal="center" vertical="center"/>
      <protection/>
    </xf>
    <xf numFmtId="0" fontId="46" fillId="0" borderId="0" xfId="163" applyFont="1" applyAlignment="1">
      <alignment horizontal="left"/>
      <protection/>
    </xf>
    <xf numFmtId="0" fontId="47" fillId="0" borderId="0" xfId="163" applyFont="1" applyAlignment="1">
      <alignment horizontal="left"/>
      <protection/>
    </xf>
    <xf numFmtId="0" fontId="48" fillId="0" borderId="0" xfId="163" applyFont="1" applyAlignment="1">
      <alignment horizontal="left"/>
      <protection/>
    </xf>
    <xf numFmtId="0" fontId="52" fillId="0" borderId="57" xfId="163" applyFont="1" applyBorder="1" applyAlignment="1">
      <alignment horizontal="right" vertical="center"/>
      <protection/>
    </xf>
    <xf numFmtId="0" fontId="12" fillId="0" borderId="29" xfId="163" applyFont="1" applyBorder="1" applyAlignment="1">
      <alignment horizontal="center" vertical="center" wrapText="1"/>
      <protection/>
    </xf>
    <xf numFmtId="0" fontId="12" fillId="0" borderId="37" xfId="163" applyFont="1" applyBorder="1" applyAlignment="1">
      <alignment horizontal="center" vertical="center" wrapText="1"/>
      <protection/>
    </xf>
    <xf numFmtId="0" fontId="12" fillId="0" borderId="30" xfId="163" applyFont="1" applyBorder="1" applyAlignment="1">
      <alignment horizontal="center" vertical="center" wrapText="1"/>
      <protection/>
    </xf>
    <xf numFmtId="0" fontId="12" fillId="0" borderId="33" xfId="163" applyFont="1" applyBorder="1" applyAlignment="1">
      <alignment horizontal="center" vertical="center" wrapText="1"/>
      <protection/>
    </xf>
    <xf numFmtId="0" fontId="12" fillId="0" borderId="98" xfId="163" applyFont="1" applyBorder="1" applyAlignment="1">
      <alignment horizontal="center" vertical="center"/>
      <protection/>
    </xf>
    <xf numFmtId="0" fontId="12" fillId="0" borderId="30" xfId="163" applyFont="1" applyBorder="1" applyAlignment="1">
      <alignment horizontal="center" vertical="center"/>
      <protection/>
    </xf>
    <xf numFmtId="0" fontId="12" fillId="0" borderId="36" xfId="163" applyFont="1" applyBorder="1" applyAlignment="1">
      <alignment horizontal="center" vertical="center"/>
      <protection/>
    </xf>
    <xf numFmtId="0" fontId="12" fillId="0" borderId="25" xfId="177" applyFont="1" applyFill="1" applyBorder="1" applyAlignment="1">
      <alignment horizontal="center" vertical="center" wrapText="1"/>
      <protection/>
    </xf>
    <xf numFmtId="0" fontId="12" fillId="0" borderId="28" xfId="177" applyFont="1" applyFill="1" applyBorder="1" applyAlignment="1">
      <alignment horizontal="center" vertical="center" wrapText="1"/>
      <protection/>
    </xf>
    <xf numFmtId="164" fontId="50" fillId="0" borderId="0" xfId="0" applyNumberFormat="1" applyFont="1" applyFill="1" applyAlignment="1">
      <alignment horizontal="center" vertical="center" wrapText="1"/>
    </xf>
    <xf numFmtId="164" fontId="10" fillId="0" borderId="57" xfId="0" applyNumberFormat="1" applyFont="1" applyFill="1" applyBorder="1" applyAlignment="1" applyProtection="1">
      <alignment horizontal="right" wrapText="1"/>
      <protection/>
    </xf>
    <xf numFmtId="0" fontId="12" fillId="0" borderId="94" xfId="177" applyFont="1" applyFill="1" applyBorder="1" applyAlignment="1">
      <alignment horizontal="center" vertical="center"/>
      <protection/>
    </xf>
    <xf numFmtId="0" fontId="12" fillId="0" borderId="61" xfId="177" applyFont="1" applyFill="1" applyBorder="1" applyAlignment="1">
      <alignment horizontal="center" vertical="center"/>
      <protection/>
    </xf>
    <xf numFmtId="0" fontId="12" fillId="0" borderId="62" xfId="177" applyFont="1" applyFill="1" applyBorder="1" applyAlignment="1">
      <alignment horizontal="center" vertical="center"/>
      <protection/>
    </xf>
    <xf numFmtId="0" fontId="12" fillId="0" borderId="26" xfId="177" applyFont="1" applyFill="1" applyBorder="1" applyAlignment="1">
      <alignment horizontal="center" vertical="center" wrapText="1"/>
      <protection/>
    </xf>
    <xf numFmtId="0" fontId="12" fillId="0" borderId="30" xfId="177" applyFont="1" applyFill="1" applyBorder="1" applyAlignment="1">
      <alignment horizontal="center" vertical="center" wrapText="1"/>
      <protection/>
    </xf>
    <xf numFmtId="0" fontId="12" fillId="0" borderId="53" xfId="177" applyFont="1" applyFill="1" applyBorder="1" applyAlignment="1">
      <alignment horizontal="center" vertical="center" wrapText="1"/>
      <protection/>
    </xf>
    <xf numFmtId="164" fontId="12" fillId="0" borderId="92" xfId="0" applyNumberFormat="1" applyFont="1" applyFill="1" applyBorder="1" applyAlignment="1">
      <alignment horizontal="center" vertical="center" wrapText="1"/>
    </xf>
    <xf numFmtId="164" fontId="9" fillId="0" borderId="72" xfId="0" applyNumberFormat="1" applyFont="1" applyFill="1" applyBorder="1" applyAlignment="1">
      <alignment horizontal="center" vertical="center" wrapText="1"/>
    </xf>
    <xf numFmtId="164" fontId="9" fillId="0" borderId="99" xfId="0" applyNumberFormat="1" applyFont="1" applyFill="1" applyBorder="1" applyAlignment="1">
      <alignment horizontal="center" vertical="center" wrapText="1"/>
    </xf>
    <xf numFmtId="164" fontId="9" fillId="0" borderId="9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100" xfId="0" applyNumberFormat="1" applyFont="1" applyFill="1" applyBorder="1" applyAlignment="1">
      <alignment horizontal="center" vertical="center" wrapText="1"/>
    </xf>
    <xf numFmtId="164" fontId="9" fillId="0" borderId="63" xfId="0" applyNumberFormat="1" applyFont="1" applyFill="1" applyBorder="1" applyAlignment="1">
      <alignment horizontal="center" vertical="center" wrapText="1"/>
    </xf>
    <xf numFmtId="164" fontId="9" fillId="0" borderId="71" xfId="0" applyNumberFormat="1" applyFont="1" applyFill="1" applyBorder="1" applyAlignment="1">
      <alignment horizontal="center" vertical="center" wrapText="1"/>
    </xf>
    <xf numFmtId="164" fontId="9" fillId="0" borderId="101" xfId="0" applyNumberFormat="1" applyFont="1" applyFill="1" applyBorder="1" applyAlignment="1">
      <alignment horizontal="center" vertical="center" wrapText="1"/>
    </xf>
    <xf numFmtId="0" fontId="12" fillId="0" borderId="60" xfId="177" applyFont="1" applyFill="1" applyBorder="1" applyAlignment="1">
      <alignment horizontal="center" vertical="center" wrapText="1"/>
      <protection/>
    </xf>
    <xf numFmtId="0" fontId="12" fillId="0" borderId="48" xfId="177" applyFont="1" applyFill="1" applyBorder="1" applyAlignment="1">
      <alignment horizontal="center" vertical="center" wrapText="1"/>
      <protection/>
    </xf>
    <xf numFmtId="0" fontId="12" fillId="0" borderId="91" xfId="177" applyFont="1" applyFill="1" applyBorder="1" applyAlignment="1">
      <alignment horizontal="center" vertical="center" wrapText="1"/>
      <protection/>
    </xf>
    <xf numFmtId="0" fontId="12" fillId="0" borderId="90" xfId="177" applyFont="1" applyFill="1" applyBorder="1" applyAlignment="1">
      <alignment horizontal="center" vertical="center" wrapText="1"/>
      <protection/>
    </xf>
    <xf numFmtId="0" fontId="53" fillId="0" borderId="0" xfId="155" applyFont="1" applyAlignment="1">
      <alignment horizontal="center" vertical="center" wrapText="1"/>
      <protection/>
    </xf>
    <xf numFmtId="0" fontId="53" fillId="0" borderId="0" xfId="155" applyFont="1" applyAlignment="1">
      <alignment horizontal="center" vertical="center"/>
      <protection/>
    </xf>
    <xf numFmtId="0" fontId="48" fillId="0" borderId="20" xfId="155" applyFont="1" applyBorder="1" applyAlignment="1">
      <alignment horizontal="center" vertical="center" wrapText="1"/>
      <protection/>
    </xf>
    <xf numFmtId="0" fontId="46" fillId="0" borderId="23" xfId="155" applyFont="1" applyBorder="1" applyAlignment="1">
      <alignment horizontal="left" wrapText="1"/>
      <protection/>
    </xf>
    <xf numFmtId="0" fontId="46" fillId="0" borderId="25" xfId="155" applyFont="1" applyBorder="1" applyAlignment="1">
      <alignment horizontal="left" wrapText="1"/>
      <protection/>
    </xf>
    <xf numFmtId="0" fontId="68" fillId="0" borderId="0" xfId="155" applyFont="1" applyAlignment="1">
      <alignment horizontal="center"/>
      <protection/>
    </xf>
    <xf numFmtId="0" fontId="49" fillId="0" borderId="0" xfId="155" applyFont="1" applyAlignment="1">
      <alignment horizontal="center"/>
      <protection/>
    </xf>
    <xf numFmtId="0" fontId="50" fillId="0" borderId="69" xfId="155" applyFont="1" applyBorder="1" applyAlignment="1">
      <alignment horizontal="center"/>
      <protection/>
    </xf>
    <xf numFmtId="0" fontId="50" fillId="0" borderId="56" xfId="155" applyFont="1" applyBorder="1" applyAlignment="1">
      <alignment horizontal="center"/>
      <protection/>
    </xf>
    <xf numFmtId="0" fontId="55" fillId="0" borderId="25" xfId="155" applyFont="1" applyBorder="1" applyAlignment="1">
      <alignment horizontal="left" wrapText="1" indent="1"/>
      <protection/>
    </xf>
    <xf numFmtId="0" fontId="49" fillId="0" borderId="0" xfId="155" applyFont="1" applyBorder="1">
      <alignment/>
      <protection/>
    </xf>
    <xf numFmtId="0" fontId="48" fillId="0" borderId="20" xfId="155" applyFont="1" applyBorder="1" applyAlignment="1">
      <alignment horizontal="left"/>
      <protection/>
    </xf>
    <xf numFmtId="0" fontId="48" fillId="0" borderId="20" xfId="155" applyFont="1" applyBorder="1" applyAlignment="1">
      <alignment/>
      <protection/>
    </xf>
    <xf numFmtId="0" fontId="46" fillId="0" borderId="25" xfId="155" applyFont="1" applyBorder="1" applyAlignment="1">
      <alignment horizontal="left"/>
      <protection/>
    </xf>
    <xf numFmtId="0" fontId="46" fillId="0" borderId="90" xfId="155" applyFont="1" applyBorder="1" applyAlignment="1">
      <alignment horizontal="left"/>
      <protection/>
    </xf>
    <xf numFmtId="0" fontId="46" fillId="0" borderId="65" xfId="155" applyFont="1" applyBorder="1" applyAlignment="1">
      <alignment horizontal="left"/>
      <protection/>
    </xf>
    <xf numFmtId="0" fontId="46" fillId="0" borderId="45" xfId="155" applyFont="1" applyBorder="1" applyAlignment="1">
      <alignment horizontal="left"/>
      <protection/>
    </xf>
    <xf numFmtId="0" fontId="46" fillId="0" borderId="55" xfId="155" applyFont="1" applyBorder="1" applyAlignment="1">
      <alignment horizontal="left"/>
      <protection/>
    </xf>
    <xf numFmtId="0" fontId="50" fillId="0" borderId="0" xfId="21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right"/>
    </xf>
    <xf numFmtId="164" fontId="48" fillId="0" borderId="19" xfId="211" applyNumberFormat="1" applyFont="1" applyBorder="1" applyAlignment="1">
      <alignment horizontal="center" vertical="center"/>
      <protection/>
    </xf>
    <xf numFmtId="164" fontId="48" fillId="0" borderId="19" xfId="211" applyNumberFormat="1" applyFont="1" applyBorder="1" applyAlignment="1">
      <alignment vertical="center"/>
      <protection/>
    </xf>
    <xf numFmtId="164" fontId="12" fillId="0" borderId="30" xfId="211" applyNumberFormat="1" applyFont="1" applyFill="1" applyBorder="1" applyAlignment="1">
      <alignment horizontal="center" vertical="center"/>
      <protection/>
    </xf>
    <xf numFmtId="164" fontId="12" fillId="0" borderId="30" xfId="211" applyNumberFormat="1" applyFont="1" applyBorder="1" applyAlignment="1">
      <alignment horizontal="center" vertical="center"/>
      <protection/>
    </xf>
    <xf numFmtId="164" fontId="12" fillId="0" borderId="30" xfId="211" applyNumberFormat="1" applyFont="1" applyBorder="1" applyAlignment="1">
      <alignment horizontal="center" vertical="center" wrapText="1"/>
      <protection/>
    </xf>
    <xf numFmtId="164" fontId="12" fillId="0" borderId="30" xfId="211" applyNumberFormat="1" applyFont="1" applyBorder="1" applyAlignment="1">
      <alignment vertical="center" wrapText="1"/>
      <protection/>
    </xf>
    <xf numFmtId="164" fontId="12" fillId="0" borderId="21" xfId="211" applyNumberFormat="1" applyFont="1" applyBorder="1" applyAlignment="1">
      <alignment horizontal="center" vertical="center" wrapText="1"/>
      <protection/>
    </xf>
    <xf numFmtId="164" fontId="12" fillId="0" borderId="21" xfId="211" applyNumberFormat="1" applyFont="1" applyBorder="1" applyAlignment="1">
      <alignment vertical="center" wrapText="1"/>
      <protection/>
    </xf>
    <xf numFmtId="164" fontId="9" fillId="0" borderId="0" xfId="210" applyNumberFormat="1" applyFont="1" applyFill="1" applyBorder="1" applyAlignment="1">
      <alignment horizontal="left" vertical="center" wrapText="1"/>
      <protection/>
    </xf>
    <xf numFmtId="164" fontId="12" fillId="0" borderId="0" xfId="210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3" fontId="51" fillId="0" borderId="0" xfId="0" applyNumberFormat="1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95" xfId="0" applyFont="1" applyFill="1" applyBorder="1" applyAlignment="1" applyProtection="1">
      <alignment horizontal="center" vertical="center" wrapText="1"/>
      <protection/>
    </xf>
    <xf numFmtId="0" fontId="57" fillId="0" borderId="74" xfId="0" applyFont="1" applyFill="1" applyBorder="1" applyAlignment="1" applyProtection="1">
      <alignment horizontal="center" vertical="center" wrapText="1"/>
      <protection/>
    </xf>
    <xf numFmtId="0" fontId="57" fillId="0" borderId="96" xfId="0" applyFont="1" applyFill="1" applyBorder="1" applyAlignment="1" applyProtection="1">
      <alignment horizontal="center" vertical="center" wrapText="1"/>
      <protection/>
    </xf>
    <xf numFmtId="164" fontId="57" fillId="0" borderId="57" xfId="215" applyNumberFormat="1" applyFont="1" applyFill="1" applyBorder="1" applyAlignment="1" applyProtection="1">
      <alignment horizontal="center" vertical="center"/>
      <protection/>
    </xf>
    <xf numFmtId="0" fontId="3" fillId="0" borderId="0" xfId="217" applyFont="1" applyFill="1" applyAlignment="1" applyProtection="1">
      <alignment horizontal="center" vertical="center" wrapText="1"/>
      <protection/>
    </xf>
    <xf numFmtId="0" fontId="3" fillId="0" borderId="0" xfId="217" applyFont="1" applyFill="1" applyAlignment="1" applyProtection="1">
      <alignment horizontal="center" vertical="center"/>
      <protection/>
    </xf>
    <xf numFmtId="0" fontId="5" fillId="0" borderId="90" xfId="217" applyFont="1" applyFill="1" applyBorder="1" applyAlignment="1" applyProtection="1">
      <alignment horizontal="left" vertical="center" indent="1"/>
      <protection/>
    </xf>
    <xf numFmtId="0" fontId="5" fillId="0" borderId="73" xfId="217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02" xfId="0" applyFont="1" applyFill="1" applyBorder="1" applyAlignment="1">
      <alignment horizontal="justify" vertical="center" wrapText="1"/>
    </xf>
    <xf numFmtId="0" fontId="51" fillId="0" borderId="0" xfId="216" applyFont="1" applyFill="1" applyBorder="1" applyAlignment="1">
      <alignment horizontal="center" vertical="center" wrapText="1"/>
      <protection/>
    </xf>
    <xf numFmtId="0" fontId="73" fillId="0" borderId="0" xfId="216" applyFont="1" applyFill="1" applyBorder="1" applyAlignment="1">
      <alignment horizontal="center" vertical="center" wrapText="1"/>
      <protection/>
    </xf>
    <xf numFmtId="0" fontId="53" fillId="0" borderId="0" xfId="186" applyFont="1" applyAlignment="1">
      <alignment horizontal="center" vertical="center" wrapText="1"/>
      <protection/>
    </xf>
    <xf numFmtId="0" fontId="53" fillId="0" borderId="0" xfId="186" applyFont="1" applyAlignment="1">
      <alignment horizontal="center" vertical="center"/>
      <protection/>
    </xf>
    <xf numFmtId="0" fontId="53" fillId="0" borderId="0" xfId="186" applyFont="1" applyBorder="1" applyAlignment="1">
      <alignment horizontal="center" vertical="center"/>
      <protection/>
    </xf>
    <xf numFmtId="164" fontId="5" fillId="0" borderId="0" xfId="215" applyNumberFormat="1" applyFont="1" applyFill="1" applyBorder="1" applyAlignment="1" applyProtection="1">
      <alignment horizontal="left"/>
      <protection/>
    </xf>
    <xf numFmtId="0" fontId="3" fillId="0" borderId="0" xfId="215" applyFont="1" applyFill="1" applyAlignment="1" applyProtection="1">
      <alignment horizontal="center" wrapText="1"/>
      <protection/>
    </xf>
    <xf numFmtId="0" fontId="3" fillId="0" borderId="0" xfId="215" applyFont="1" applyFill="1" applyAlignment="1" applyProtection="1">
      <alignment horizontal="center"/>
      <protection/>
    </xf>
    <xf numFmtId="0" fontId="51" fillId="0" borderId="0" xfId="185" applyFont="1" applyAlignment="1">
      <alignment horizontal="center" vertical="center" wrapText="1"/>
      <protection/>
    </xf>
    <xf numFmtId="0" fontId="10" fillId="0" borderId="0" xfId="185" applyFont="1" applyBorder="1" applyAlignment="1">
      <alignment horizontal="right"/>
      <protection/>
    </xf>
    <xf numFmtId="0" fontId="48" fillId="0" borderId="40" xfId="185" applyFont="1" applyBorder="1" applyAlignment="1">
      <alignment horizontal="center" vertical="center" wrapText="1"/>
      <protection/>
    </xf>
    <xf numFmtId="0" fontId="48" fillId="0" borderId="49" xfId="185" applyFont="1" applyBorder="1" applyAlignment="1">
      <alignment horizontal="center" vertical="center" wrapText="1"/>
      <protection/>
    </xf>
    <xf numFmtId="0" fontId="48" fillId="0" borderId="74" xfId="185" applyFont="1" applyBorder="1" applyAlignment="1">
      <alignment horizontal="center" vertical="center" wrapText="1"/>
      <protection/>
    </xf>
    <xf numFmtId="0" fontId="48" fillId="0" borderId="57" xfId="185" applyFont="1" applyBorder="1" applyAlignment="1">
      <alignment horizontal="center" vertical="center" wrapText="1"/>
      <protection/>
    </xf>
    <xf numFmtId="0" fontId="48" fillId="0" borderId="30" xfId="185" applyFont="1" applyBorder="1" applyAlignment="1">
      <alignment horizontal="center" vertical="center" wrapText="1"/>
      <protection/>
    </xf>
    <xf numFmtId="0" fontId="48" fillId="0" borderId="36" xfId="185" applyFont="1" applyBorder="1" applyAlignment="1">
      <alignment horizontal="center" vertical="center" wrapText="1"/>
      <protection/>
    </xf>
    <xf numFmtId="0" fontId="48" fillId="0" borderId="0" xfId="185" applyFont="1" applyAlignment="1">
      <alignment horizontal="center" wrapText="1"/>
      <protection/>
    </xf>
    <xf numFmtId="0" fontId="68" fillId="0" borderId="60" xfId="187" applyFont="1" applyBorder="1" applyAlignment="1">
      <alignment horizontal="center" vertical="center" wrapText="1"/>
      <protection/>
    </xf>
    <xf numFmtId="0" fontId="68" fillId="0" borderId="103" xfId="187" applyFont="1" applyBorder="1" applyAlignment="1">
      <alignment horizontal="center" vertical="center" wrapText="1"/>
      <protection/>
    </xf>
    <xf numFmtId="0" fontId="68" fillId="0" borderId="42" xfId="187" applyFont="1" applyBorder="1" applyAlignment="1">
      <alignment horizontal="center" vertical="center"/>
      <protection/>
    </xf>
    <xf numFmtId="0" fontId="68" fillId="0" borderId="44" xfId="187" applyFont="1" applyBorder="1" applyAlignment="1">
      <alignment horizontal="center" vertical="center"/>
      <protection/>
    </xf>
    <xf numFmtId="0" fontId="53" fillId="0" borderId="0" xfId="187" applyFont="1" applyAlignment="1">
      <alignment horizontal="center" vertical="center" wrapText="1"/>
      <protection/>
    </xf>
    <xf numFmtId="0" fontId="68" fillId="0" borderId="40" xfId="187" applyFont="1" applyBorder="1" applyAlignment="1">
      <alignment horizontal="center" vertical="center"/>
      <protection/>
    </xf>
    <xf numFmtId="0" fontId="68" fillId="0" borderId="49" xfId="187" applyFont="1" applyBorder="1" applyAlignment="1">
      <alignment horizontal="center" vertical="center"/>
      <protection/>
    </xf>
    <xf numFmtId="164" fontId="3" fillId="0" borderId="0" xfId="215" applyNumberFormat="1" applyFont="1" applyFill="1" applyBorder="1" applyAlignment="1" applyProtection="1">
      <alignment horizontal="center" vertical="center" wrapText="1"/>
      <protection/>
    </xf>
    <xf numFmtId="164" fontId="57" fillId="0" borderId="0" xfId="215" applyNumberFormat="1" applyFont="1" applyFill="1" applyBorder="1" applyAlignment="1" applyProtection="1">
      <alignment horizontal="center" vertical="center" wrapText="1"/>
      <protection/>
    </xf>
    <xf numFmtId="3" fontId="0" fillId="0" borderId="25" xfId="215" applyNumberFormat="1" applyFont="1" applyFill="1" applyBorder="1" applyProtection="1">
      <alignment/>
      <protection/>
    </xf>
    <xf numFmtId="3" fontId="0" fillId="0" borderId="25" xfId="215" applyNumberFormat="1" applyFont="1" applyFill="1" applyBorder="1" applyAlignment="1" applyProtection="1">
      <alignment vertical="center"/>
      <protection/>
    </xf>
    <xf numFmtId="3" fontId="0" fillId="0" borderId="23" xfId="215" applyNumberFormat="1" applyFont="1" applyFill="1" applyBorder="1" applyProtection="1">
      <alignment/>
      <protection/>
    </xf>
    <xf numFmtId="164" fontId="7" fillId="0" borderId="20" xfId="215" applyNumberFormat="1" applyFont="1" applyFill="1" applyBorder="1" applyAlignment="1" applyProtection="1">
      <alignment vertical="center" wrapText="1"/>
      <protection/>
    </xf>
    <xf numFmtId="3" fontId="0" fillId="0" borderId="51" xfId="215" applyNumberFormat="1" applyFont="1" applyFill="1" applyBorder="1" applyProtection="1">
      <alignment/>
      <protection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vertical="center" wrapText="1"/>
    </xf>
    <xf numFmtId="0" fontId="66" fillId="0" borderId="43" xfId="0" applyFont="1" applyFill="1" applyBorder="1" applyAlignment="1">
      <alignment vertical="center" wrapText="1"/>
    </xf>
    <xf numFmtId="0" fontId="61" fillId="0" borderId="43" xfId="0" applyFont="1" applyFill="1" applyBorder="1" applyAlignment="1">
      <alignment vertical="center" wrapText="1"/>
    </xf>
    <xf numFmtId="0" fontId="11" fillId="0" borderId="50" xfId="215" applyFont="1" applyFill="1" applyBorder="1" applyAlignment="1" applyProtection="1">
      <alignment horizontal="left" vertical="center" wrapText="1" indent="6"/>
      <protection/>
    </xf>
    <xf numFmtId="0" fontId="11" fillId="0" borderId="72" xfId="215" applyFont="1" applyFill="1" applyBorder="1" applyAlignment="1" applyProtection="1">
      <alignment horizontal="center" vertical="center" wrapText="1"/>
      <protection/>
    </xf>
    <xf numFmtId="164" fontId="0" fillId="0" borderId="50" xfId="215" applyNumberFormat="1" applyFont="1" applyFill="1" applyBorder="1" applyAlignment="1" applyProtection="1">
      <alignment horizontal="right" vertical="center" wrapText="1"/>
      <protection locked="0"/>
    </xf>
    <xf numFmtId="0" fontId="58" fillId="0" borderId="50" xfId="0" applyFont="1" applyFill="1" applyBorder="1" applyAlignment="1">
      <alignment vertical="center" wrapText="1"/>
    </xf>
    <xf numFmtId="0" fontId="7" fillId="0" borderId="42" xfId="215" applyFont="1" applyFill="1" applyBorder="1" applyAlignment="1" applyProtection="1">
      <alignment horizontal="left" vertical="center" wrapText="1"/>
      <protection/>
    </xf>
    <xf numFmtId="0" fontId="7" fillId="0" borderId="61" xfId="215" applyFont="1" applyFill="1" applyBorder="1" applyAlignment="1" applyProtection="1">
      <alignment horizontal="center" vertical="center" wrapText="1"/>
      <protection/>
    </xf>
    <xf numFmtId="164" fontId="7" fillId="0" borderId="42" xfId="215" applyNumberFormat="1" applyFont="1" applyFill="1" applyBorder="1" applyAlignment="1" applyProtection="1">
      <alignment horizontal="right" vertical="center" wrapText="1"/>
      <protection/>
    </xf>
    <xf numFmtId="0" fontId="58" fillId="0" borderId="42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164" fontId="0" fillId="0" borderId="23" xfId="215" applyNumberFormat="1" applyFont="1" applyFill="1" applyBorder="1" applyProtection="1">
      <alignment/>
      <protection/>
    </xf>
    <xf numFmtId="164" fontId="0" fillId="0" borderId="51" xfId="215" applyNumberFormat="1" applyFont="1" applyFill="1" applyBorder="1" applyProtection="1">
      <alignment/>
      <protection/>
    </xf>
    <xf numFmtId="164" fontId="0" fillId="0" borderId="25" xfId="215" applyNumberFormat="1" applyFont="1" applyFill="1" applyBorder="1" applyProtection="1">
      <alignment/>
      <protection/>
    </xf>
    <xf numFmtId="164" fontId="0" fillId="0" borderId="26" xfId="215" applyNumberFormat="1" applyFont="1" applyFill="1" applyBorder="1" applyProtection="1">
      <alignment/>
      <protection/>
    </xf>
    <xf numFmtId="164" fontId="0" fillId="0" borderId="23" xfId="215" applyNumberFormat="1" applyFont="1" applyFill="1" applyBorder="1" applyAlignment="1" applyProtection="1">
      <alignment vertical="center"/>
      <protection/>
    </xf>
    <xf numFmtId="164" fontId="0" fillId="0" borderId="51" xfId="215" applyNumberFormat="1" applyFont="1" applyFill="1" applyBorder="1" applyAlignment="1" applyProtection="1">
      <alignment vertical="center"/>
      <protection/>
    </xf>
    <xf numFmtId="164" fontId="0" fillId="0" borderId="25" xfId="215" applyNumberFormat="1" applyFont="1" applyFill="1" applyBorder="1" applyAlignment="1" applyProtection="1">
      <alignment vertical="center"/>
      <protection/>
    </xf>
    <xf numFmtId="164" fontId="0" fillId="0" borderId="26" xfId="215" applyNumberFormat="1" applyFont="1" applyFill="1" applyBorder="1" applyAlignment="1" applyProtection="1">
      <alignment vertical="center"/>
      <protection/>
    </xf>
    <xf numFmtId="164" fontId="0" fillId="0" borderId="28" xfId="215" applyNumberFormat="1" applyFont="1" applyFill="1" applyBorder="1" applyAlignment="1" applyProtection="1">
      <alignment vertical="center"/>
      <protection/>
    </xf>
    <xf numFmtId="164" fontId="0" fillId="0" borderId="53" xfId="215" applyNumberFormat="1" applyFont="1" applyFill="1" applyBorder="1" applyAlignment="1" applyProtection="1">
      <alignment vertical="center"/>
      <protection/>
    </xf>
    <xf numFmtId="164" fontId="0" fillId="0" borderId="20" xfId="215" applyNumberFormat="1" applyFont="1" applyFill="1" applyBorder="1" applyAlignment="1" applyProtection="1">
      <alignment vertical="center"/>
      <protection/>
    </xf>
    <xf numFmtId="164" fontId="0" fillId="0" borderId="21" xfId="215" applyNumberFormat="1" applyFont="1" applyFill="1" applyBorder="1" applyAlignment="1" applyProtection="1">
      <alignment vertical="center"/>
      <protection/>
    </xf>
    <xf numFmtId="164" fontId="0" fillId="0" borderId="36" xfId="215" applyNumberFormat="1" applyFont="1" applyFill="1" applyBorder="1" applyAlignment="1" applyProtection="1">
      <alignment vertical="center"/>
      <protection/>
    </xf>
    <xf numFmtId="164" fontId="7" fillId="0" borderId="64" xfId="215" applyNumberFormat="1" applyFont="1" applyFill="1" applyBorder="1" applyAlignment="1" applyProtection="1">
      <alignment vertical="center" wrapText="1"/>
      <protection/>
    </xf>
    <xf numFmtId="164" fontId="7" fillId="0" borderId="26" xfId="215" applyNumberFormat="1" applyFont="1" applyFill="1" applyBorder="1" applyAlignment="1" applyProtection="1">
      <alignment vertical="center" wrapText="1"/>
      <protection/>
    </xf>
    <xf numFmtId="164" fontId="11" fillId="0" borderId="64" xfId="215" applyNumberFormat="1" applyFont="1" applyFill="1" applyBorder="1" applyAlignment="1" applyProtection="1">
      <alignment vertical="center" wrapText="1"/>
      <protection locked="0"/>
    </xf>
    <xf numFmtId="164" fontId="11" fillId="0" borderId="92" xfId="215" applyNumberFormat="1" applyFont="1" applyFill="1" applyBorder="1" applyAlignment="1" applyProtection="1">
      <alignment vertical="center" wrapText="1"/>
      <protection locked="0"/>
    </xf>
    <xf numFmtId="164" fontId="7" fillId="0" borderId="58" xfId="215" applyNumberFormat="1" applyFont="1" applyFill="1" applyBorder="1" applyAlignment="1" applyProtection="1">
      <alignment vertical="center" wrapText="1"/>
      <protection locked="0"/>
    </xf>
    <xf numFmtId="164" fontId="7" fillId="0" borderId="34" xfId="215" applyNumberFormat="1" applyFont="1" applyFill="1" applyBorder="1" applyAlignment="1" applyProtection="1">
      <alignment vertical="center" wrapText="1"/>
      <protection locked="0"/>
    </xf>
    <xf numFmtId="164" fontId="0" fillId="0" borderId="93" xfId="215" applyNumberFormat="1" applyFont="1" applyFill="1" applyBorder="1" applyAlignment="1" applyProtection="1">
      <alignment vertical="center" wrapText="1"/>
      <protection locked="0"/>
    </xf>
    <xf numFmtId="164" fontId="2" fillId="0" borderId="25" xfId="215" applyNumberFormat="1" applyFill="1" applyBorder="1" applyProtection="1">
      <alignment/>
      <protection/>
    </xf>
    <xf numFmtId="164" fontId="2" fillId="0" borderId="26" xfId="215" applyNumberFormat="1" applyFill="1" applyBorder="1" applyProtection="1">
      <alignment/>
      <protection/>
    </xf>
    <xf numFmtId="164" fontId="11" fillId="0" borderId="25" xfId="215" applyNumberFormat="1" applyFont="1" applyFill="1" applyBorder="1" applyProtection="1">
      <alignment/>
      <protection/>
    </xf>
    <xf numFmtId="164" fontId="11" fillId="0" borderId="28" xfId="215" applyNumberFormat="1" applyFont="1" applyFill="1" applyBorder="1" applyProtection="1">
      <alignment/>
      <protection/>
    </xf>
    <xf numFmtId="164" fontId="11" fillId="0" borderId="26" xfId="215" applyNumberFormat="1" applyFont="1" applyFill="1" applyBorder="1" applyAlignment="1" applyProtection="1">
      <alignment/>
      <protection/>
    </xf>
    <xf numFmtId="164" fontId="11" fillId="0" borderId="53" xfId="215" applyNumberFormat="1" applyFont="1" applyFill="1" applyBorder="1" applyAlignment="1" applyProtection="1">
      <alignment/>
      <protection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11" fillId="0" borderId="41" xfId="0" applyNumberFormat="1" applyFont="1" applyFill="1" applyBorder="1" applyAlignment="1" applyProtection="1">
      <alignment textRotation="180" wrapText="1"/>
      <protection/>
    </xf>
    <xf numFmtId="164" fontId="11" fillId="0" borderId="43" xfId="0" applyNumberFormat="1" applyFont="1" applyFill="1" applyBorder="1" applyAlignment="1" applyProtection="1">
      <alignment textRotation="180" wrapText="1"/>
      <protection/>
    </xf>
    <xf numFmtId="164" fontId="0" fillId="0" borderId="43" xfId="0" applyNumberFormat="1" applyFill="1" applyBorder="1" applyAlignment="1" applyProtection="1">
      <alignment vertical="center" wrapText="1"/>
      <protection/>
    </xf>
    <xf numFmtId="164" fontId="11" fillId="0" borderId="50" xfId="0" applyNumberFormat="1" applyFont="1" applyFill="1" applyBorder="1" applyAlignment="1" applyProtection="1">
      <alignment textRotation="180" wrapText="1"/>
      <protection/>
    </xf>
    <xf numFmtId="164" fontId="0" fillId="0" borderId="50" xfId="0" applyNumberFormat="1" applyFill="1" applyBorder="1" applyAlignment="1" applyProtection="1">
      <alignment vertical="center" wrapText="1"/>
      <protection/>
    </xf>
    <xf numFmtId="164" fontId="11" fillId="0" borderId="47" xfId="0" applyNumberFormat="1" applyFont="1" applyFill="1" applyBorder="1" applyAlignment="1" applyProtection="1">
      <alignment textRotation="180" wrapText="1"/>
      <protection/>
    </xf>
    <xf numFmtId="164" fontId="0" fillId="0" borderId="47" xfId="0" applyNumberFormat="1" applyFill="1" applyBorder="1" applyAlignment="1" applyProtection="1">
      <alignment vertical="center" wrapText="1"/>
      <protection/>
    </xf>
    <xf numFmtId="164" fontId="0" fillId="0" borderId="41" xfId="0" applyNumberFormat="1" applyFill="1" applyBorder="1" applyAlignment="1" applyProtection="1">
      <alignment vertical="center" wrapText="1"/>
      <protection/>
    </xf>
    <xf numFmtId="164" fontId="14" fillId="0" borderId="46" xfId="0" applyNumberFormat="1" applyFont="1" applyFill="1" applyBorder="1" applyAlignment="1" applyProtection="1">
      <alignment horizontal="right" vertical="center" wrapText="1"/>
      <protection/>
    </xf>
    <xf numFmtId="0" fontId="7" fillId="0" borderId="84" xfId="215" applyFont="1" applyFill="1" applyBorder="1" applyAlignment="1" applyProtection="1">
      <alignment horizontal="center" vertical="center" wrapText="1"/>
      <protection/>
    </xf>
    <xf numFmtId="0" fontId="7" fillId="0" borderId="81" xfId="215" applyFont="1" applyFill="1" applyBorder="1" applyAlignment="1" applyProtection="1">
      <alignment horizontal="center" vertical="center" wrapText="1"/>
      <protection/>
    </xf>
    <xf numFmtId="164" fontId="4" fillId="0" borderId="41" xfId="0" applyNumberFormat="1" applyFont="1" applyFill="1" applyBorder="1" applyAlignment="1" applyProtection="1">
      <alignment horizontal="center" vertical="center" wrapText="1"/>
      <protection/>
    </xf>
    <xf numFmtId="164" fontId="58" fillId="0" borderId="43" xfId="0" applyNumberFormat="1" applyFont="1" applyFill="1" applyBorder="1" applyAlignment="1">
      <alignment vertical="center" wrapText="1"/>
    </xf>
    <xf numFmtId="164" fontId="58" fillId="0" borderId="50" xfId="0" applyNumberFormat="1" applyFont="1" applyFill="1" applyBorder="1" applyAlignment="1">
      <alignment vertical="center" wrapText="1"/>
    </xf>
    <xf numFmtId="0" fontId="12" fillId="0" borderId="21" xfId="216" applyFont="1" applyFill="1" applyBorder="1" applyAlignment="1">
      <alignment vertical="center"/>
      <protection/>
    </xf>
    <xf numFmtId="0" fontId="7" fillId="0" borderId="21" xfId="215" applyFont="1" applyFill="1" applyBorder="1" applyAlignment="1" applyProtection="1">
      <alignment horizontal="center" vertical="center" wrapText="1"/>
      <protection/>
    </xf>
  </cellXfs>
  <cellStyles count="227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Ezres 10" xfId="95"/>
    <cellStyle name="Ezres 11" xfId="96"/>
    <cellStyle name="Ezres 2" xfId="97"/>
    <cellStyle name="Ezres 2 2" xfId="98"/>
    <cellStyle name="Ezres 2 3" xfId="99"/>
    <cellStyle name="Ezres 3" xfId="100"/>
    <cellStyle name="Ezres 3 2" xfId="101"/>
    <cellStyle name="Ezres 3 3" xfId="102"/>
    <cellStyle name="Ezres 3_2009. évi beszámoló mellékletei 04.14" xfId="103"/>
    <cellStyle name="Ezres 4" xfId="104"/>
    <cellStyle name="Ezres 4 2" xfId="105"/>
    <cellStyle name="Ezres 5" xfId="106"/>
    <cellStyle name="Ezres 6" xfId="107"/>
    <cellStyle name="Ezres 7" xfId="108"/>
    <cellStyle name="Ezres 8" xfId="109"/>
    <cellStyle name="Ezres 9" xfId="110"/>
    <cellStyle name="Ezres 9 2" xfId="111"/>
    <cellStyle name="Figyelmeztetés" xfId="112"/>
    <cellStyle name="Figyelmeztetés 2" xfId="113"/>
    <cellStyle name="Good" xfId="114"/>
    <cellStyle name="Heading 1" xfId="115"/>
    <cellStyle name="Heading 2" xfId="116"/>
    <cellStyle name="Heading 3" xfId="117"/>
    <cellStyle name="Heading 4" xfId="118"/>
    <cellStyle name="Hiperhivatkozás" xfId="119"/>
    <cellStyle name="Hyperlink" xfId="120"/>
    <cellStyle name="Hivatkozott cella" xfId="121"/>
    <cellStyle name="Hivatkozott cella 2" xfId="122"/>
    <cellStyle name="Input" xfId="123"/>
    <cellStyle name="Jegyzet" xfId="124"/>
    <cellStyle name="Jegyzet 2" xfId="125"/>
    <cellStyle name="Jelölőszín (1)" xfId="126"/>
    <cellStyle name="Jelölőszín (1) 2" xfId="127"/>
    <cellStyle name="Jelölőszín (2)" xfId="128"/>
    <cellStyle name="Jelölőszín (2) 2" xfId="129"/>
    <cellStyle name="Jelölőszín (3)" xfId="130"/>
    <cellStyle name="Jelölőszín (3) 2" xfId="131"/>
    <cellStyle name="Jelölőszín (4)" xfId="132"/>
    <cellStyle name="Jelölőszín (4) 2" xfId="133"/>
    <cellStyle name="Jelölőszín (5)" xfId="134"/>
    <cellStyle name="Jelölőszín (5) 2" xfId="135"/>
    <cellStyle name="Jelölőszín (6)" xfId="136"/>
    <cellStyle name="Jelölőszín (6) 2" xfId="137"/>
    <cellStyle name="Jó" xfId="138"/>
    <cellStyle name="Jó 2" xfId="139"/>
    <cellStyle name="Kimenet" xfId="140"/>
    <cellStyle name="Kimenet 2" xfId="141"/>
    <cellStyle name="Followed Hyperlink" xfId="142"/>
    <cellStyle name="Linked Cell" xfId="143"/>
    <cellStyle name="Magyarázó szöveg" xfId="144"/>
    <cellStyle name="Magyarázó szöveg 2" xfId="145"/>
    <cellStyle name="Már látott hiperhivatkozás" xfId="146"/>
    <cellStyle name="Neutral" xfId="147"/>
    <cellStyle name="Normál 10" xfId="148"/>
    <cellStyle name="Normál 11" xfId="149"/>
    <cellStyle name="Normál 12" xfId="150"/>
    <cellStyle name="Normál 13" xfId="151"/>
    <cellStyle name="Normál 14" xfId="152"/>
    <cellStyle name="Normál 15" xfId="153"/>
    <cellStyle name="Normál 16" xfId="154"/>
    <cellStyle name="Normál 17" xfId="155"/>
    <cellStyle name="Normál 17 2" xfId="156"/>
    <cellStyle name="Normál 17 2 3" xfId="157"/>
    <cellStyle name="Normál 17 2 3 2" xfId="158"/>
    <cellStyle name="Normál 18" xfId="159"/>
    <cellStyle name="Normál 19" xfId="160"/>
    <cellStyle name="Normál 2" xfId="161"/>
    <cellStyle name="Normál 2 2" xfId="162"/>
    <cellStyle name="Normál 2 2 10" xfId="163"/>
    <cellStyle name="Normál 2 2 2" xfId="164"/>
    <cellStyle name="Normál 2 2 3" xfId="165"/>
    <cellStyle name="Normál 2 2 3 2" xfId="166"/>
    <cellStyle name="Normál 2 2_2009. évi beszámoló mellékletei 04.14" xfId="167"/>
    <cellStyle name="Normál 2 3" xfId="168"/>
    <cellStyle name="Normál 2 4" xfId="169"/>
    <cellStyle name="Normál 2 4 2" xfId="170"/>
    <cellStyle name="Normál 2 5" xfId="171"/>
    <cellStyle name="Normál 2_2.sz.melléklet intézmények pontosított 0203" xfId="172"/>
    <cellStyle name="Normál 20" xfId="173"/>
    <cellStyle name="Normál 21" xfId="174"/>
    <cellStyle name="Normál 22" xfId="175"/>
    <cellStyle name="Normál 22 2" xfId="176"/>
    <cellStyle name="Normál 22 3" xfId="177"/>
    <cellStyle name="Normál 22 3 2" xfId="178"/>
    <cellStyle name="Normál 22 3 2 2" xfId="179"/>
    <cellStyle name="Normál 23" xfId="180"/>
    <cellStyle name="Normál 23 2" xfId="181"/>
    <cellStyle name="Normál 24" xfId="182"/>
    <cellStyle name="Normál 25" xfId="183"/>
    <cellStyle name="Normál 25 2" xfId="184"/>
    <cellStyle name="Normál 26" xfId="185"/>
    <cellStyle name="Normál 27" xfId="186"/>
    <cellStyle name="Normál 28" xfId="187"/>
    <cellStyle name="Normál 29" xfId="188"/>
    <cellStyle name="Normál 3" xfId="189"/>
    <cellStyle name="Normál 3 2" xfId="190"/>
    <cellStyle name="Normál 3 3" xfId="191"/>
    <cellStyle name="Normál 3_TGA 2013 2_4_Köztisztaság" xfId="192"/>
    <cellStyle name="Normál 4" xfId="193"/>
    <cellStyle name="Normál 4 2" xfId="194"/>
    <cellStyle name="Normál 4 2 2" xfId="195"/>
    <cellStyle name="Normál 4 2 3" xfId="196"/>
    <cellStyle name="Normál 4_EU támogatott feladatok 0208" xfId="197"/>
    <cellStyle name="Normál 5" xfId="198"/>
    <cellStyle name="Normál 5 2" xfId="199"/>
    <cellStyle name="Normál 5 3" xfId="200"/>
    <cellStyle name="Normál 5 3 2" xfId="201"/>
    <cellStyle name="Normál 6" xfId="202"/>
    <cellStyle name="Normál 7" xfId="203"/>
    <cellStyle name="Normál 7 2" xfId="204"/>
    <cellStyle name="Normál 7 3" xfId="205"/>
    <cellStyle name="Normál 8" xfId="206"/>
    <cellStyle name="Normál 9" xfId="207"/>
    <cellStyle name="Normál_11. KV összesítő 2011.tervegyeztetés lezárt jegyzőkönyvek" xfId="208"/>
    <cellStyle name="Normál_2001 évi terv" xfId="209"/>
    <cellStyle name="Normál_2003 évi kv javaslat" xfId="210"/>
    <cellStyle name="Normál_Függelékek és egyéb táblák 02.06" xfId="211"/>
    <cellStyle name="Normál_Intézményi jegyzőkönyvek 2006  január 2-6 (rendeletbe előkészítő)" xfId="212"/>
    <cellStyle name="Normal_KARSZJ3" xfId="213"/>
    <cellStyle name="Normál_ktgvetés mellékletei 2012 01 20" xfId="214"/>
    <cellStyle name="Normál_KVRENMUNKA" xfId="215"/>
    <cellStyle name="Normál_létszám tájékoztató" xfId="216"/>
    <cellStyle name="Normál_SEGEDLETEK" xfId="217"/>
    <cellStyle name="Normal_tanusitv" xfId="218"/>
    <cellStyle name="Note" xfId="219"/>
    <cellStyle name="Output" xfId="220"/>
    <cellStyle name="Összesen" xfId="221"/>
    <cellStyle name="Összesen 2" xfId="222"/>
    <cellStyle name="Currency" xfId="223"/>
    <cellStyle name="Currency [0]" xfId="224"/>
    <cellStyle name="Pénznem 2" xfId="225"/>
    <cellStyle name="Rossz" xfId="226"/>
    <cellStyle name="Rossz 2" xfId="227"/>
    <cellStyle name="Semleges" xfId="228"/>
    <cellStyle name="Semleges 2" xfId="229"/>
    <cellStyle name="Stílus 1" xfId="230"/>
    <cellStyle name="Számítás" xfId="231"/>
    <cellStyle name="Számítás 2" xfId="232"/>
    <cellStyle name="Percent" xfId="233"/>
    <cellStyle name="Százalék 2" xfId="234"/>
    <cellStyle name="Százalék 2 2" xfId="235"/>
    <cellStyle name="Százalék 3" xfId="236"/>
    <cellStyle name="Százalék 4" xfId="237"/>
    <cellStyle name="Title" xfId="238"/>
    <cellStyle name="Total" xfId="239"/>
    <cellStyle name="Warning Text" xfId="24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externalLink" Target="externalLinks/externalLink11.xml" /><Relationship Id="rId39" Type="http://schemas.openxmlformats.org/officeDocument/2006/relationships/externalLink" Target="externalLinks/externalLink12.xml" /><Relationship Id="rId40" Type="http://schemas.openxmlformats.org/officeDocument/2006/relationships/externalLink" Target="externalLinks/externalLink13.xml" /><Relationship Id="rId41" Type="http://schemas.openxmlformats.org/officeDocument/2006/relationships/externalLink" Target="externalLinks/externalLink14.xml" /><Relationship Id="rId42" Type="http://schemas.openxmlformats.org/officeDocument/2006/relationships/externalLink" Target="externalLinks/externalLink15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Dokumentumok\Dokumentumok\k&#246;lts&#233;gvet&#233;s%202011\ktgvet&#233;s%20mell&#233;kletei%20saj&#225;t%20pldfebr%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Em&#337;di\Dokumentumok\Munka\2005%20&#233;vi%20el&#337;terjeszt&#233;sek\Dokumentumok\koncepci&#243;2004\SZ&#193;MOLGAT&#193;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Em&#337;di\Dokumentumok\Munka\2005%20&#233;vi%20el&#337;terjeszt&#233;sek\Dokumentumok\koncepci&#243;2004\SZ&#193;MOLGAT&#193;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Dokumentumok\Dokumentumok\egy&#233;b%20el&#337;terjeszt&#233;sek\2008\ktgvet&#233;si%20rendelet%20mell2008%20v&#233;g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nzugy\AppData\Local\Temp\BKTT\T&#225;rsul&#225;s%202017%20k&#246;lts&#233;gvet&#233;s%20mell&#233;kl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Excel\Menyus\P&#233;nz&#252;gyielemz&#233;s\P&#252;modell\M_V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2">
        <row r="39">
          <cell r="C39">
            <v>3536504</v>
          </cell>
        </row>
        <row r="53">
          <cell r="C53">
            <v>3778085.5096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 sz. mell"/>
      <sheetName val="4. sz. mell "/>
      <sheetName val="5. sz. mell.  "/>
      <sheetName val="6. sz. mell."/>
      <sheetName val="7. sz. mell."/>
      <sheetName val="8. sz. mell. "/>
      <sheetName val="9. sz. mell"/>
      <sheetName val="9.1. sz. mell"/>
      <sheetName val="9.2. sz. mell"/>
      <sheetName val="10. sz. mell"/>
      <sheetName val="10.1. sz. mell"/>
      <sheetName val="10.2. sz. mell"/>
      <sheetName val="11. sz. mell"/>
      <sheetName val="11.1. sz. mell"/>
      <sheetName val="11.2. sz. mell"/>
      <sheetName val="12. sz. mell"/>
      <sheetName val="13. sz. mell"/>
      <sheetName val="14. sz. mell"/>
      <sheetName val="15. sz. mell"/>
      <sheetName val="16. sz. mell"/>
      <sheetName val="17.sz.mell"/>
    </sheetNames>
    <sheetDataSet>
      <sheetData sheetId="0">
        <row r="17">
          <cell r="B17" t="str">
            <v>Lekötött betétek megszüntetése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9"/>
  <sheetViews>
    <sheetView tabSelected="1" zoomScalePageLayoutView="0" workbookViewId="0" topLeftCell="A1">
      <selection activeCell="A1" sqref="A1:C2"/>
    </sheetView>
  </sheetViews>
  <sheetFormatPr defaultColWidth="10.625" defaultRowHeight="12.75"/>
  <cols>
    <col min="1" max="2" width="8.875" style="753" customWidth="1"/>
    <col min="3" max="3" width="73.50390625" style="725" customWidth="1"/>
    <col min="4" max="16384" width="10.625" style="725" customWidth="1"/>
  </cols>
  <sheetData>
    <row r="1" spans="1:3" ht="12.75">
      <c r="A1" s="980" t="s">
        <v>695</v>
      </c>
      <c r="B1" s="981"/>
      <c r="C1" s="982"/>
    </row>
    <row r="2" spans="1:3" ht="41.25" customHeight="1">
      <c r="A2" s="983"/>
      <c r="B2" s="984"/>
      <c r="C2" s="985"/>
    </row>
    <row r="4" spans="1:3" s="754" customFormat="1" ht="31.5">
      <c r="A4" s="767" t="s">
        <v>614</v>
      </c>
      <c r="B4" s="768" t="s">
        <v>615</v>
      </c>
      <c r="C4" s="769" t="s">
        <v>616</v>
      </c>
    </row>
    <row r="5" spans="1:3" s="726" customFormat="1" ht="24" customHeight="1">
      <c r="A5" s="764" t="s">
        <v>617</v>
      </c>
      <c r="B5" s="765"/>
      <c r="C5" s="766" t="s">
        <v>646</v>
      </c>
    </row>
    <row r="6" spans="1:3" s="726" customFormat="1" ht="24" customHeight="1">
      <c r="A6" s="757"/>
      <c r="B6" s="758" t="s">
        <v>9</v>
      </c>
      <c r="C6" s="760"/>
    </row>
    <row r="7" spans="1:3" s="726" customFormat="1" ht="24" customHeight="1">
      <c r="A7" s="757" t="s">
        <v>618</v>
      </c>
      <c r="B7" s="758"/>
      <c r="C7" s="759" t="s">
        <v>647</v>
      </c>
    </row>
    <row r="8" spans="1:3" s="726" customFormat="1" ht="24" customHeight="1">
      <c r="A8" s="761"/>
      <c r="B8" s="762" t="s">
        <v>9</v>
      </c>
      <c r="C8" s="763"/>
    </row>
    <row r="9" spans="1:3" s="726" customFormat="1" ht="19.5" customHeight="1">
      <c r="A9" s="755"/>
      <c r="B9" s="755"/>
      <c r="C9" s="756"/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"/>
  <sheetViews>
    <sheetView zoomScale="89" zoomScaleNormal="89" zoomScalePageLayoutView="0" workbookViewId="0" topLeftCell="A1">
      <selection activeCell="A1" sqref="A1:J1"/>
    </sheetView>
  </sheetViews>
  <sheetFormatPr defaultColWidth="9.00390625" defaultRowHeight="12.75"/>
  <cols>
    <col min="1" max="1" width="41.125" style="248" customWidth="1"/>
    <col min="2" max="8" width="17.00390625" style="248" customWidth="1"/>
    <col min="9" max="9" width="16.00390625" style="248" customWidth="1"/>
    <col min="10" max="10" width="17.00390625" style="248" customWidth="1"/>
    <col min="11" max="11" width="12.875" style="248" customWidth="1"/>
    <col min="12" max="12" width="13.625" style="248" customWidth="1"/>
    <col min="13" max="14" width="12.00390625" style="248" customWidth="1"/>
    <col min="15" max="16384" width="9.375" style="248" customWidth="1"/>
  </cols>
  <sheetData>
    <row r="1" spans="1:14" ht="57.75" customHeight="1">
      <c r="A1" s="1054" t="s">
        <v>715</v>
      </c>
      <c r="B1" s="1054"/>
      <c r="C1" s="1054"/>
      <c r="D1" s="1054"/>
      <c r="E1" s="1054"/>
      <c r="F1" s="1054"/>
      <c r="G1" s="1054"/>
      <c r="H1" s="1054"/>
      <c r="I1" s="1054"/>
      <c r="J1" s="1054"/>
      <c r="K1" s="266"/>
      <c r="L1" s="266"/>
      <c r="M1" s="266"/>
      <c r="N1" s="266"/>
    </row>
    <row r="2" spans="1:15" ht="20.2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1055"/>
      <c r="N2" s="1055"/>
      <c r="O2" s="249"/>
    </row>
    <row r="3" spans="1:17" ht="22.5" customHeight="1">
      <c r="A3" s="260"/>
      <c r="B3" s="257"/>
      <c r="C3" s="257"/>
      <c r="D3" s="257"/>
      <c r="E3" s="257"/>
      <c r="F3" s="257"/>
      <c r="G3" s="257"/>
      <c r="H3" s="257"/>
      <c r="I3" s="257"/>
      <c r="J3" s="267" t="s">
        <v>1</v>
      </c>
      <c r="K3" s="257"/>
      <c r="L3" s="261"/>
      <c r="M3" s="261"/>
      <c r="N3" s="261"/>
      <c r="O3" s="249"/>
      <c r="P3" s="249"/>
      <c r="Q3" s="249"/>
    </row>
    <row r="4" spans="1:17" ht="22.5" customHeight="1">
      <c r="A4" s="1056" t="s">
        <v>267</v>
      </c>
      <c r="B4" s="1058" t="s">
        <v>416</v>
      </c>
      <c r="C4" s="1058"/>
      <c r="D4" s="1058"/>
      <c r="E4" s="1058"/>
      <c r="F4" s="1058" t="s">
        <v>413</v>
      </c>
      <c r="G4" s="1059"/>
      <c r="H4" s="1060" t="s">
        <v>417</v>
      </c>
      <c r="I4" s="1061"/>
      <c r="J4" s="1062" t="s">
        <v>412</v>
      </c>
      <c r="K4" s="257"/>
      <c r="L4" s="258"/>
      <c r="M4" s="258"/>
      <c r="N4" s="261"/>
      <c r="O4" s="249"/>
      <c r="P4" s="249"/>
      <c r="Q4" s="249"/>
    </row>
    <row r="5" spans="1:17" ht="62.25" customHeight="1">
      <c r="A5" s="1057"/>
      <c r="B5" s="262" t="s">
        <v>418</v>
      </c>
      <c r="C5" s="262" t="s">
        <v>414</v>
      </c>
      <c r="D5" s="263" t="s">
        <v>419</v>
      </c>
      <c r="E5" s="262" t="s">
        <v>414</v>
      </c>
      <c r="F5" s="263" t="s">
        <v>413</v>
      </c>
      <c r="G5" s="262" t="s">
        <v>414</v>
      </c>
      <c r="H5" s="262" t="s">
        <v>420</v>
      </c>
      <c r="I5" s="262" t="s">
        <v>414</v>
      </c>
      <c r="J5" s="1063"/>
      <c r="K5" s="259"/>
      <c r="L5" s="259"/>
      <c r="M5" s="259"/>
      <c r="N5" s="261"/>
      <c r="O5" s="249"/>
      <c r="P5" s="249"/>
      <c r="Q5" s="249"/>
    </row>
    <row r="6" spans="1:10" ht="32.25" customHeight="1">
      <c r="A6" s="264" t="s">
        <v>646</v>
      </c>
      <c r="B6" s="250">
        <v>31839190</v>
      </c>
      <c r="C6" s="251">
        <f>B6/J6</f>
        <v>0.23511176152804852</v>
      </c>
      <c r="D6" s="250">
        <v>15669260</v>
      </c>
      <c r="E6" s="903">
        <f>D6/J6*100</f>
        <v>11.570731920130473</v>
      </c>
      <c r="F6" s="250">
        <v>87913061</v>
      </c>
      <c r="G6" s="251">
        <f>F6/J6*100</f>
        <v>64.91809192706467</v>
      </c>
      <c r="H6" s="250"/>
      <c r="I6" s="251"/>
      <c r="J6" s="252">
        <f>B6+D6+F6+H6</f>
        <v>135421511</v>
      </c>
    </row>
    <row r="7" spans="1:10" ht="27" customHeight="1">
      <c r="A7" s="265" t="s">
        <v>647</v>
      </c>
      <c r="B7" s="250">
        <v>26333493</v>
      </c>
      <c r="C7" s="251">
        <f>B7/J7*100</f>
        <v>62.92210340211697</v>
      </c>
      <c r="D7" s="250"/>
      <c r="E7" s="250"/>
      <c r="F7" s="250">
        <v>220000</v>
      </c>
      <c r="G7" s="251">
        <f>F7/J7*100</f>
        <v>0.5256751448987695</v>
      </c>
      <c r="H7" s="250">
        <v>15297449</v>
      </c>
      <c r="I7" s="251">
        <f>H7/J7*100</f>
        <v>36.55222145298426</v>
      </c>
      <c r="J7" s="252">
        <f>B7+D7+F7+H7</f>
        <v>41850942</v>
      </c>
    </row>
    <row r="8" spans="1:10" ht="40.5" customHeight="1">
      <c r="A8" s="255" t="s">
        <v>421</v>
      </c>
      <c r="B8" s="253">
        <f>B7</f>
        <v>26333493</v>
      </c>
      <c r="C8" s="253">
        <f aca="true" t="shared" si="0" ref="C8:J8">C7</f>
        <v>62.92210340211697</v>
      </c>
      <c r="D8" s="253">
        <f t="shared" si="0"/>
        <v>0</v>
      </c>
      <c r="E8" s="253">
        <f t="shared" si="0"/>
        <v>0</v>
      </c>
      <c r="F8" s="253">
        <f t="shared" si="0"/>
        <v>220000</v>
      </c>
      <c r="G8" s="253">
        <f t="shared" si="0"/>
        <v>0.5256751448987695</v>
      </c>
      <c r="H8" s="253">
        <f t="shared" si="0"/>
        <v>15297449</v>
      </c>
      <c r="I8" s="253">
        <f t="shared" si="0"/>
        <v>36.55222145298426</v>
      </c>
      <c r="J8" s="254">
        <f t="shared" si="0"/>
        <v>41850942</v>
      </c>
    </row>
    <row r="9" spans="1:10" ht="42.75" customHeight="1">
      <c r="A9" s="255" t="s">
        <v>691</v>
      </c>
      <c r="B9" s="253">
        <f>B6</f>
        <v>31839190</v>
      </c>
      <c r="C9" s="253">
        <f aca="true" t="shared" si="1" ref="C9:J9">C6</f>
        <v>0.23511176152804852</v>
      </c>
      <c r="D9" s="253">
        <f t="shared" si="1"/>
        <v>15669260</v>
      </c>
      <c r="E9" s="253">
        <f t="shared" si="1"/>
        <v>11.570731920130473</v>
      </c>
      <c r="F9" s="253">
        <f t="shared" si="1"/>
        <v>87913061</v>
      </c>
      <c r="G9" s="253">
        <f t="shared" si="1"/>
        <v>64.91809192706467</v>
      </c>
      <c r="H9" s="253">
        <f t="shared" si="1"/>
        <v>0</v>
      </c>
      <c r="I9" s="253">
        <f t="shared" si="1"/>
        <v>0</v>
      </c>
      <c r="J9" s="254">
        <f t="shared" si="1"/>
        <v>135421511</v>
      </c>
    </row>
    <row r="10" spans="1:10" ht="59.25" customHeight="1">
      <c r="A10" s="255" t="s">
        <v>422</v>
      </c>
      <c r="B10" s="253">
        <f>SUM(B8:B9)</f>
        <v>58172683</v>
      </c>
      <c r="C10" s="256">
        <f>ROUND(B10/J10*100,2)</f>
        <v>35.91</v>
      </c>
      <c r="D10" s="253">
        <f>SUM(D8:D9)</f>
        <v>15669260</v>
      </c>
      <c r="E10" s="256">
        <f>ROUND(D10/J10*100,2)</f>
        <v>9.67</v>
      </c>
      <c r="F10" s="253">
        <f>SUM(F8:F9)</f>
        <v>88133061</v>
      </c>
      <c r="G10" s="256">
        <f>ROUND((F10/J10)*100,2)</f>
        <v>54.41</v>
      </c>
      <c r="H10" s="253">
        <f>H8+H9</f>
        <v>15297449</v>
      </c>
      <c r="I10" s="256">
        <f>H10/J10*100</f>
        <v>9.444326977760099</v>
      </c>
      <c r="J10" s="254">
        <f>SUM(F10,D10,B10)</f>
        <v>161975004</v>
      </c>
    </row>
  </sheetData>
  <sheetProtection/>
  <mergeCells count="7">
    <mergeCell ref="A1:J1"/>
    <mergeCell ref="M2:N2"/>
    <mergeCell ref="A4:A5"/>
    <mergeCell ref="B4:E4"/>
    <mergeCell ref="F4:G4"/>
    <mergeCell ref="H4:I4"/>
    <mergeCell ref="J4:J5"/>
  </mergeCells>
  <printOptions horizontalCentered="1"/>
  <pageMargins left="0.3937007874015748" right="0.3937007874015748" top="1.3779527559055118" bottom="0.984251968503937" header="0.7874015748031497" footer="0.7874015748031497"/>
  <pageSetup horizontalDpi="600" verticalDpi="600" orientation="landscape" paperSize="9" scale="79" r:id="rId1"/>
  <headerFooter alignWithMargins="0">
    <oddHeader>&amp;R&amp;"Times New Roman CE,Félkövér dőlt"&amp;11 7. melléklet a ...../2018.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8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34.375" style="269" bestFit="1" customWidth="1"/>
    <col min="2" max="6" width="16.50390625" style="269" customWidth="1"/>
    <col min="7" max="7" width="13.875" style="269" customWidth="1"/>
    <col min="8" max="16384" width="9.375" style="269" customWidth="1"/>
  </cols>
  <sheetData>
    <row r="1" spans="1:7" ht="39.75" customHeight="1">
      <c r="A1" s="1066" t="s">
        <v>648</v>
      </c>
      <c r="B1" s="1066"/>
      <c r="C1" s="1066"/>
      <c r="D1" s="1066"/>
      <c r="E1" s="1066"/>
      <c r="F1" s="1066"/>
      <c r="G1" s="268"/>
    </row>
    <row r="2" spans="1:7" ht="16.5" customHeight="1">
      <c r="A2" s="270"/>
      <c r="B2" s="1067"/>
      <c r="C2" s="1067"/>
      <c r="D2" s="271"/>
      <c r="E2" s="271"/>
      <c r="F2" s="271"/>
      <c r="G2" s="271"/>
    </row>
    <row r="3" spans="1:11" ht="15.75" customHeight="1">
      <c r="A3" s="272" t="s">
        <v>423</v>
      </c>
      <c r="B3" s="1065" t="s">
        <v>729</v>
      </c>
      <c r="C3" s="1065"/>
      <c r="D3" s="1065"/>
      <c r="E3" s="1065"/>
      <c r="F3" s="1065"/>
      <c r="G3" s="275"/>
      <c r="H3" s="276"/>
      <c r="I3" s="276"/>
      <c r="J3" s="276"/>
      <c r="K3" s="276"/>
    </row>
    <row r="4" spans="1:11" ht="15" customHeight="1">
      <c r="A4" s="272" t="s">
        <v>424</v>
      </c>
      <c r="B4" s="1065" t="s">
        <v>730</v>
      </c>
      <c r="C4" s="1065"/>
      <c r="D4" s="1065"/>
      <c r="E4" s="1065"/>
      <c r="F4" s="1065"/>
      <c r="G4" s="277"/>
      <c r="H4" s="276"/>
      <c r="I4" s="276"/>
      <c r="J4" s="276"/>
      <c r="K4" s="276"/>
    </row>
    <row r="5" spans="1:11" ht="15.75" customHeight="1">
      <c r="A5" s="272" t="s">
        <v>581</v>
      </c>
      <c r="B5" s="273">
        <f>SUM(F6:F14)</f>
        <v>340000000</v>
      </c>
      <c r="C5" s="325"/>
      <c r="D5" s="325"/>
      <c r="E5" s="325"/>
      <c r="F5" s="325"/>
      <c r="G5" s="278"/>
      <c r="H5" s="276"/>
      <c r="I5" s="276"/>
      <c r="J5" s="276"/>
      <c r="K5" s="276"/>
    </row>
    <row r="6" spans="1:11" ht="15.75" customHeight="1">
      <c r="A6" s="272" t="s">
        <v>580</v>
      </c>
      <c r="B6" s="1064" t="s">
        <v>731</v>
      </c>
      <c r="C6" s="1064"/>
      <c r="D6" s="1064"/>
      <c r="E6" s="1064"/>
      <c r="F6" s="909">
        <v>167923996</v>
      </c>
      <c r="G6" s="278"/>
      <c r="H6" s="276"/>
      <c r="I6" s="276"/>
      <c r="J6" s="276"/>
      <c r="K6" s="276"/>
    </row>
    <row r="7" spans="1:11" ht="15.75" customHeight="1">
      <c r="A7" s="272"/>
      <c r="B7" s="1064" t="s">
        <v>732</v>
      </c>
      <c r="C7" s="1064"/>
      <c r="D7" s="1064"/>
      <c r="E7" s="1064"/>
      <c r="F7" s="909">
        <v>19886601</v>
      </c>
      <c r="G7" s="278"/>
      <c r="H7" s="276"/>
      <c r="I7" s="276"/>
      <c r="J7" s="276"/>
      <c r="K7" s="276"/>
    </row>
    <row r="8" spans="1:11" ht="15.75" customHeight="1">
      <c r="A8" s="272"/>
      <c r="B8" s="1064" t="s">
        <v>733</v>
      </c>
      <c r="C8" s="1064"/>
      <c r="D8" s="1064"/>
      <c r="E8" s="1064"/>
      <c r="F8" s="909">
        <v>22433089</v>
      </c>
      <c r="G8" s="278"/>
      <c r="H8" s="276"/>
      <c r="I8" s="276"/>
      <c r="J8" s="276"/>
      <c r="K8" s="276"/>
    </row>
    <row r="9" spans="1:11" ht="15.75" customHeight="1">
      <c r="A9" s="272"/>
      <c r="B9" s="1064" t="s">
        <v>734</v>
      </c>
      <c r="C9" s="1064"/>
      <c r="D9" s="1064"/>
      <c r="E9" s="1064"/>
      <c r="F9" s="909">
        <v>20876052</v>
      </c>
      <c r="G9" s="278"/>
      <c r="H9" s="276"/>
      <c r="I9" s="276"/>
      <c r="J9" s="276"/>
      <c r="K9" s="276"/>
    </row>
    <row r="10" spans="1:11" ht="15.75" customHeight="1">
      <c r="A10" s="272"/>
      <c r="B10" s="1064" t="s">
        <v>735</v>
      </c>
      <c r="C10" s="1064"/>
      <c r="D10" s="1064"/>
      <c r="E10" s="1064"/>
      <c r="F10" s="909">
        <v>23044787</v>
      </c>
      <c r="G10" s="278"/>
      <c r="H10" s="276"/>
      <c r="I10" s="276"/>
      <c r="J10" s="276"/>
      <c r="K10" s="276"/>
    </row>
    <row r="11" spans="1:11" ht="15.75" customHeight="1">
      <c r="A11" s="272"/>
      <c r="B11" s="1064" t="s">
        <v>736</v>
      </c>
      <c r="C11" s="1064"/>
      <c r="D11" s="1064"/>
      <c r="E11" s="1064"/>
      <c r="F11" s="909">
        <v>12401116</v>
      </c>
      <c r="G11" s="278"/>
      <c r="H11" s="276"/>
      <c r="I11" s="276"/>
      <c r="J11" s="276"/>
      <c r="K11" s="276"/>
    </row>
    <row r="12" spans="1:11" ht="15.75" customHeight="1">
      <c r="A12" s="272"/>
      <c r="B12" s="1064" t="s">
        <v>737</v>
      </c>
      <c r="C12" s="1064"/>
      <c r="D12" s="1064"/>
      <c r="E12" s="1064"/>
      <c r="F12" s="909">
        <v>32271115</v>
      </c>
      <c r="G12" s="278"/>
      <c r="H12" s="276"/>
      <c r="I12" s="276"/>
      <c r="J12" s="276"/>
      <c r="K12" s="276"/>
    </row>
    <row r="13" spans="1:11" ht="15.75" customHeight="1">
      <c r="A13" s="272"/>
      <c r="B13" s="1064" t="s">
        <v>738</v>
      </c>
      <c r="C13" s="1064"/>
      <c r="D13" s="1064"/>
      <c r="E13" s="1064"/>
      <c r="F13" s="909">
        <v>27702588</v>
      </c>
      <c r="G13" s="278"/>
      <c r="H13" s="276"/>
      <c r="I13" s="276"/>
      <c r="J13" s="276"/>
      <c r="K13" s="276"/>
    </row>
    <row r="14" spans="1:11" ht="15.75" customHeight="1">
      <c r="A14" s="272"/>
      <c r="B14" s="1064" t="s">
        <v>739</v>
      </c>
      <c r="C14" s="1064"/>
      <c r="D14" s="1064"/>
      <c r="E14" s="1064"/>
      <c r="F14" s="909">
        <v>13460656</v>
      </c>
      <c r="G14" s="278"/>
      <c r="H14" s="276"/>
      <c r="I14" s="276"/>
      <c r="J14" s="276"/>
      <c r="K14" s="276"/>
    </row>
    <row r="15" spans="1:11" ht="15.75">
      <c r="A15" s="272" t="s">
        <v>425</v>
      </c>
      <c r="B15" s="279">
        <v>1</v>
      </c>
      <c r="C15" s="910"/>
      <c r="D15" s="279"/>
      <c r="E15" s="279"/>
      <c r="F15" s="274"/>
      <c r="G15" s="280"/>
      <c r="H15" s="276"/>
      <c r="I15" s="276"/>
      <c r="J15" s="276"/>
      <c r="K15" s="276"/>
    </row>
    <row r="16" spans="1:11" ht="15.75">
      <c r="A16" s="272" t="s">
        <v>426</v>
      </c>
      <c r="B16" s="905">
        <v>42736</v>
      </c>
      <c r="C16" s="911"/>
      <c r="D16" s="281"/>
      <c r="E16" s="281"/>
      <c r="F16" s="274"/>
      <c r="G16" s="278"/>
      <c r="H16" s="276"/>
      <c r="I16" s="276"/>
      <c r="J16" s="276"/>
      <c r="K16" s="276"/>
    </row>
    <row r="17" spans="1:11" ht="15.75">
      <c r="A17" s="272" t="s">
        <v>427</v>
      </c>
      <c r="B17" s="905">
        <v>43404</v>
      </c>
      <c r="C17" s="911"/>
      <c r="D17" s="281"/>
      <c r="E17" s="281"/>
      <c r="F17" s="274"/>
      <c r="G17" s="278"/>
      <c r="H17" s="276"/>
      <c r="I17" s="276"/>
      <c r="J17" s="276"/>
      <c r="K17" s="276"/>
    </row>
    <row r="18" spans="1:11" ht="12.75">
      <c r="A18" s="282"/>
      <c r="B18" s="283"/>
      <c r="C18" s="283"/>
      <c r="D18" s="283"/>
      <c r="E18" s="283"/>
      <c r="F18" s="284" t="s">
        <v>1</v>
      </c>
      <c r="G18" s="278"/>
      <c r="H18" s="276"/>
      <c r="I18" s="276"/>
      <c r="J18" s="276"/>
      <c r="K18" s="276"/>
    </row>
    <row r="19" spans="1:11" ht="38.25">
      <c r="A19" s="285" t="s">
        <v>267</v>
      </c>
      <c r="B19" s="286" t="s">
        <v>428</v>
      </c>
      <c r="C19" s="287" t="s">
        <v>740</v>
      </c>
      <c r="D19" s="288" t="s">
        <v>429</v>
      </c>
      <c r="E19" s="288" t="s">
        <v>577</v>
      </c>
      <c r="F19" s="289" t="s">
        <v>407</v>
      </c>
      <c r="G19" s="278"/>
      <c r="H19" s="276"/>
      <c r="I19" s="276"/>
      <c r="J19" s="276"/>
      <c r="K19" s="276"/>
    </row>
    <row r="20" spans="1:11" ht="12.75">
      <c r="A20" s="290" t="s">
        <v>430</v>
      </c>
      <c r="B20" s="291">
        <f>SUM(B22:B27)</f>
        <v>0</v>
      </c>
      <c r="C20" s="292">
        <f>SUM(C22:C27)</f>
        <v>19886601</v>
      </c>
      <c r="D20" s="292"/>
      <c r="E20" s="292"/>
      <c r="F20" s="293">
        <f>SUM(B20:C20)</f>
        <v>19886601</v>
      </c>
      <c r="G20" s="278"/>
      <c r="H20" s="276"/>
      <c r="I20" s="276"/>
      <c r="J20" s="276"/>
      <c r="K20" s="276"/>
    </row>
    <row r="21" spans="1:11" ht="12.75">
      <c r="A21" s="294" t="s">
        <v>431</v>
      </c>
      <c r="B21" s="295"/>
      <c r="C21" s="295"/>
      <c r="D21" s="295"/>
      <c r="E21" s="295"/>
      <c r="F21" s="296"/>
      <c r="G21" s="278"/>
      <c r="H21" s="276"/>
      <c r="I21" s="276"/>
      <c r="J21" s="276"/>
      <c r="K21" s="276"/>
    </row>
    <row r="22" spans="1:11" ht="12.75">
      <c r="A22" s="297" t="s">
        <v>420</v>
      </c>
      <c r="B22" s="298"/>
      <c r="C22" s="298"/>
      <c r="D22" s="299"/>
      <c r="E22" s="299"/>
      <c r="F22" s="300">
        <f aca="true" t="shared" si="0" ref="F22:F27">SUM(B22:E22)</f>
        <v>0</v>
      </c>
      <c r="G22" s="301"/>
      <c r="H22" s="276"/>
      <c r="I22" s="276"/>
      <c r="J22" s="276"/>
      <c r="K22" s="276"/>
    </row>
    <row r="23" spans="1:11" ht="15" customHeight="1">
      <c r="A23" s="302" t="s">
        <v>432</v>
      </c>
      <c r="B23" s="303"/>
      <c r="C23" s="303">
        <v>19886601</v>
      </c>
      <c r="D23" s="304"/>
      <c r="E23" s="304"/>
      <c r="F23" s="300">
        <f t="shared" si="0"/>
        <v>19886601</v>
      </c>
      <c r="G23" s="277"/>
      <c r="H23" s="276"/>
      <c r="I23" s="276"/>
      <c r="J23" s="276"/>
      <c r="K23" s="276"/>
    </row>
    <row r="24" spans="1:11" ht="25.5">
      <c r="A24" s="302" t="s">
        <v>578</v>
      </c>
      <c r="B24" s="303"/>
      <c r="C24" s="303"/>
      <c r="D24" s="304"/>
      <c r="E24" s="304"/>
      <c r="F24" s="300">
        <f t="shared" si="0"/>
        <v>0</v>
      </c>
      <c r="G24" s="278"/>
      <c r="H24" s="276"/>
      <c r="I24" s="276"/>
      <c r="J24" s="276"/>
      <c r="K24" s="276"/>
    </row>
    <row r="25" spans="1:11" ht="25.5">
      <c r="A25" s="302" t="s">
        <v>579</v>
      </c>
      <c r="B25" s="303"/>
      <c r="C25" s="303"/>
      <c r="D25" s="304"/>
      <c r="E25" s="304"/>
      <c r="F25" s="300">
        <f t="shared" si="0"/>
        <v>0</v>
      </c>
      <c r="G25" s="278"/>
      <c r="H25" s="276"/>
      <c r="I25" s="276"/>
      <c r="J25" s="276"/>
      <c r="K25" s="276"/>
    </row>
    <row r="26" spans="1:11" ht="12.75">
      <c r="A26" s="302" t="s">
        <v>433</v>
      </c>
      <c r="B26" s="303"/>
      <c r="C26" s="303"/>
      <c r="D26" s="304"/>
      <c r="E26" s="304"/>
      <c r="F26" s="300">
        <f t="shared" si="0"/>
        <v>0</v>
      </c>
      <c r="G26" s="278"/>
      <c r="H26" s="276"/>
      <c r="I26" s="276"/>
      <c r="J26" s="276"/>
      <c r="K26" s="276"/>
    </row>
    <row r="27" spans="1:11" ht="12.75">
      <c r="A27" s="306" t="s">
        <v>434</v>
      </c>
      <c r="B27" s="307"/>
      <c r="C27" s="307"/>
      <c r="D27" s="308"/>
      <c r="E27" s="308"/>
      <c r="F27" s="300">
        <f t="shared" si="0"/>
        <v>0</v>
      </c>
      <c r="G27" s="278"/>
      <c r="H27" s="276"/>
      <c r="I27" s="276"/>
      <c r="J27" s="276"/>
      <c r="K27" s="276"/>
    </row>
    <row r="28" spans="1:11" ht="12.75">
      <c r="A28" s="309"/>
      <c r="B28" s="310"/>
      <c r="C28" s="310"/>
      <c r="D28" s="310"/>
      <c r="E28" s="310"/>
      <c r="F28" s="310"/>
      <c r="G28" s="278"/>
      <c r="H28" s="276"/>
      <c r="I28" s="276"/>
      <c r="J28" s="276"/>
      <c r="K28" s="276"/>
    </row>
    <row r="29" spans="1:11" ht="12.75">
      <c r="A29" s="311" t="s">
        <v>435</v>
      </c>
      <c r="B29" s="312">
        <f>SUM(B31:B36)</f>
        <v>0</v>
      </c>
      <c r="C29" s="312">
        <f>SUM(C31:C36)</f>
        <v>0</v>
      </c>
      <c r="D29" s="312">
        <f>SUM(D31:D36)</f>
        <v>0</v>
      </c>
      <c r="E29" s="312">
        <f>SUM(E31:E36)</f>
        <v>0</v>
      </c>
      <c r="F29" s="912">
        <f>SUM(F31:F36)</f>
        <v>0</v>
      </c>
      <c r="G29" s="278"/>
      <c r="H29" s="276"/>
      <c r="I29" s="276"/>
      <c r="J29" s="276"/>
      <c r="K29" s="276"/>
    </row>
    <row r="30" spans="1:11" ht="12.75">
      <c r="A30" s="294" t="s">
        <v>431</v>
      </c>
      <c r="B30" s="295"/>
      <c r="C30" s="295"/>
      <c r="D30" s="295"/>
      <c r="E30" s="295"/>
      <c r="F30" s="296"/>
      <c r="G30" s="278"/>
      <c r="H30" s="276"/>
      <c r="I30" s="276"/>
      <c r="J30" s="276"/>
      <c r="K30" s="276"/>
    </row>
    <row r="31" spans="1:11" ht="12.75">
      <c r="A31" s="302" t="s">
        <v>436</v>
      </c>
      <c r="B31" s="313"/>
      <c r="C31" s="313"/>
      <c r="D31" s="313"/>
      <c r="E31" s="313"/>
      <c r="F31" s="305">
        <f aca="true" t="shared" si="1" ref="F31:F36">SUM(B31:E31)</f>
        <v>0</v>
      </c>
      <c r="G31" s="278"/>
      <c r="H31" s="276"/>
      <c r="I31" s="276"/>
      <c r="J31" s="276"/>
      <c r="K31" s="276"/>
    </row>
    <row r="32" spans="1:11" ht="25.5">
      <c r="A32" s="302" t="s">
        <v>205</v>
      </c>
      <c r="B32" s="313"/>
      <c r="C32" s="313"/>
      <c r="D32" s="313"/>
      <c r="E32" s="313"/>
      <c r="F32" s="305">
        <f t="shared" si="1"/>
        <v>0</v>
      </c>
      <c r="G32" s="315"/>
      <c r="H32" s="276"/>
      <c r="I32" s="276"/>
      <c r="J32" s="276"/>
      <c r="K32" s="276"/>
    </row>
    <row r="33" spans="1:11" ht="12.75">
      <c r="A33" s="302" t="s">
        <v>437</v>
      </c>
      <c r="B33" s="313"/>
      <c r="C33" s="313"/>
      <c r="D33" s="314"/>
      <c r="E33" s="314"/>
      <c r="F33" s="305">
        <f t="shared" si="1"/>
        <v>0</v>
      </c>
      <c r="G33" s="316"/>
      <c r="H33" s="276"/>
      <c r="I33" s="276"/>
      <c r="J33" s="276"/>
      <c r="K33" s="276"/>
    </row>
    <row r="34" spans="1:11" ht="13.5">
      <c r="A34" s="302" t="s">
        <v>438</v>
      </c>
      <c r="B34" s="313"/>
      <c r="C34" s="313"/>
      <c r="D34" s="314"/>
      <c r="E34" s="314"/>
      <c r="F34" s="305">
        <f t="shared" si="1"/>
        <v>0</v>
      </c>
      <c r="G34" s="275"/>
      <c r="H34" s="276"/>
      <c r="I34" s="276"/>
      <c r="J34" s="276"/>
      <c r="K34" s="276"/>
    </row>
    <row r="35" spans="1:11" ht="12.75">
      <c r="A35" s="302" t="s">
        <v>439</v>
      </c>
      <c r="B35" s="313"/>
      <c r="C35" s="313"/>
      <c r="D35" s="314"/>
      <c r="E35" s="314"/>
      <c r="F35" s="305">
        <f t="shared" si="1"/>
        <v>0</v>
      </c>
      <c r="G35" s="277"/>
      <c r="H35" s="276"/>
      <c r="I35" s="276"/>
      <c r="J35" s="276"/>
      <c r="K35" s="276"/>
    </row>
    <row r="36" spans="1:11" ht="12.75">
      <c r="A36" s="306" t="s">
        <v>234</v>
      </c>
      <c r="B36" s="317"/>
      <c r="C36" s="317"/>
      <c r="D36" s="318"/>
      <c r="E36" s="318"/>
      <c r="F36" s="305">
        <f t="shared" si="1"/>
        <v>0</v>
      </c>
      <c r="G36" s="278"/>
      <c r="H36" s="276"/>
      <c r="I36" s="276"/>
      <c r="J36" s="276"/>
      <c r="K36" s="276"/>
    </row>
    <row r="37" spans="1:11" ht="27">
      <c r="A37" s="658" t="s">
        <v>440</v>
      </c>
      <c r="B37" s="319">
        <f>SUM(B22:B24)</f>
        <v>0</v>
      </c>
      <c r="C37" s="319">
        <f>SUM(C22:C24)</f>
        <v>19886601</v>
      </c>
      <c r="D37" s="319">
        <f>SUM(D22:D24)</f>
        <v>0</v>
      </c>
      <c r="E37" s="319">
        <f>SUM(E22:E24)</f>
        <v>0</v>
      </c>
      <c r="F37" s="913">
        <f>SUM(F22:F24)</f>
        <v>19886601</v>
      </c>
      <c r="G37" s="280"/>
      <c r="H37" s="276"/>
      <c r="I37" s="276"/>
      <c r="J37" s="276"/>
      <c r="K37" s="276"/>
    </row>
    <row r="38" spans="1:11" ht="27">
      <c r="A38" s="658" t="s">
        <v>441</v>
      </c>
      <c r="B38" s="319">
        <f>SUM(B25)</f>
        <v>0</v>
      </c>
      <c r="C38" s="319">
        <f>SUM(C25)</f>
        <v>0</v>
      </c>
      <c r="D38" s="320"/>
      <c r="E38" s="320"/>
      <c r="F38" s="321">
        <f>SUM(B38:C38)</f>
        <v>0</v>
      </c>
      <c r="G38" s="278"/>
      <c r="H38" s="276"/>
      <c r="I38" s="276"/>
      <c r="J38" s="276"/>
      <c r="K38" s="276"/>
    </row>
    <row r="39" spans="1:11" ht="15">
      <c r="A39" s="322"/>
      <c r="B39" s="323"/>
      <c r="C39" s="323"/>
      <c r="D39" s="323"/>
      <c r="E39" s="323"/>
      <c r="F39" s="324"/>
      <c r="G39" s="278"/>
      <c r="H39" s="276"/>
      <c r="I39" s="276"/>
      <c r="J39" s="276"/>
      <c r="K39" s="276"/>
    </row>
    <row r="40" spans="1:11" ht="12.75">
      <c r="A40" s="272"/>
      <c r="B40" s="325"/>
      <c r="C40" s="325"/>
      <c r="D40" s="325"/>
      <c r="E40" s="325"/>
      <c r="F40" s="325"/>
      <c r="G40" s="278"/>
      <c r="H40" s="276"/>
      <c r="I40" s="276"/>
      <c r="J40" s="276"/>
      <c r="K40" s="276"/>
    </row>
    <row r="41" spans="1:11" ht="26.25" customHeight="1">
      <c r="A41" s="272" t="s">
        <v>423</v>
      </c>
      <c r="B41" s="1065" t="s">
        <v>741</v>
      </c>
      <c r="C41" s="1065"/>
      <c r="D41" s="1065"/>
      <c r="E41" s="1065"/>
      <c r="F41" s="1065"/>
      <c r="G41" s="278"/>
      <c r="H41" s="276"/>
      <c r="I41" s="276"/>
      <c r="J41" s="276"/>
      <c r="K41" s="276"/>
    </row>
    <row r="42" spans="1:11" ht="12.75">
      <c r="A42" s="272" t="s">
        <v>424</v>
      </c>
      <c r="B42" s="1065" t="s">
        <v>742</v>
      </c>
      <c r="C42" s="1065"/>
      <c r="D42" s="1065"/>
      <c r="E42" s="1065"/>
      <c r="F42" s="1065"/>
      <c r="G42" s="278"/>
      <c r="H42" s="276"/>
      <c r="I42" s="276"/>
      <c r="J42" s="276"/>
      <c r="K42" s="276"/>
    </row>
    <row r="43" spans="1:11" ht="12.75">
      <c r="A43" s="272" t="s">
        <v>581</v>
      </c>
      <c r="B43" s="273">
        <v>120000000</v>
      </c>
      <c r="C43" s="325"/>
      <c r="D43" s="325"/>
      <c r="E43" s="325"/>
      <c r="F43" s="325"/>
      <c r="G43" s="278"/>
      <c r="H43" s="276"/>
      <c r="I43" s="276"/>
      <c r="J43" s="276"/>
      <c r="K43" s="276"/>
    </row>
    <row r="44" spans="1:11" ht="12.75">
      <c r="A44" s="272" t="s">
        <v>580</v>
      </c>
      <c r="B44" s="1064" t="s">
        <v>743</v>
      </c>
      <c r="C44" s="1064"/>
      <c r="D44" s="1064"/>
      <c r="E44" s="1064"/>
      <c r="F44" s="1064"/>
      <c r="G44" s="301"/>
      <c r="H44" s="276"/>
      <c r="I44" s="276"/>
      <c r="J44" s="276"/>
      <c r="K44" s="276"/>
    </row>
    <row r="45" spans="1:11" ht="15.75">
      <c r="A45" s="272" t="s">
        <v>425</v>
      </c>
      <c r="B45" s="279">
        <v>1</v>
      </c>
      <c r="C45" s="279"/>
      <c r="D45" s="279"/>
      <c r="E45" s="279"/>
      <c r="F45" s="914"/>
      <c r="G45" s="315"/>
      <c r="H45" s="276"/>
      <c r="I45" s="276"/>
      <c r="J45" s="276"/>
      <c r="K45" s="276"/>
    </row>
    <row r="46" spans="1:11" ht="15.75">
      <c r="A46" s="272" t="s">
        <v>426</v>
      </c>
      <c r="B46" s="905">
        <v>42979</v>
      </c>
      <c r="C46" s="281"/>
      <c r="D46" s="281"/>
      <c r="E46" s="281"/>
      <c r="F46" s="914"/>
      <c r="G46" s="326"/>
      <c r="H46" s="276"/>
      <c r="I46" s="276"/>
      <c r="J46" s="276"/>
      <c r="K46" s="276"/>
    </row>
    <row r="47" spans="1:11" ht="15.75">
      <c r="A47" s="272" t="s">
        <v>427</v>
      </c>
      <c r="B47" s="905">
        <v>43708</v>
      </c>
      <c r="C47" s="281"/>
      <c r="D47" s="281"/>
      <c r="E47" s="281"/>
      <c r="F47" s="914"/>
      <c r="G47" s="315"/>
      <c r="H47" s="276"/>
      <c r="I47" s="276"/>
      <c r="J47" s="276"/>
      <c r="K47" s="276"/>
    </row>
    <row r="48" spans="1:11" ht="12.75">
      <c r="A48" s="282"/>
      <c r="B48" s="283"/>
      <c r="C48" s="283"/>
      <c r="D48" s="283"/>
      <c r="E48" s="283"/>
      <c r="F48" s="284" t="s">
        <v>1</v>
      </c>
      <c r="G48" s="327"/>
      <c r="H48" s="276"/>
      <c r="I48" s="276"/>
      <c r="J48" s="328"/>
      <c r="K48" s="276"/>
    </row>
    <row r="49" spans="1:11" ht="38.25">
      <c r="A49" s="285" t="s">
        <v>267</v>
      </c>
      <c r="B49" s="286" t="s">
        <v>428</v>
      </c>
      <c r="C49" s="287" t="s">
        <v>740</v>
      </c>
      <c r="D49" s="288" t="s">
        <v>429</v>
      </c>
      <c r="E49" s="288" t="s">
        <v>577</v>
      </c>
      <c r="F49" s="289" t="s">
        <v>407</v>
      </c>
      <c r="G49" s="329"/>
      <c r="H49" s="276"/>
      <c r="I49" s="276"/>
      <c r="J49" s="276"/>
      <c r="K49" s="276"/>
    </row>
    <row r="50" spans="1:11" ht="12.75">
      <c r="A50" s="290" t="s">
        <v>430</v>
      </c>
      <c r="B50" s="291">
        <f>SUM(B52:B57)</f>
        <v>0</v>
      </c>
      <c r="C50" s="292">
        <v>120000000</v>
      </c>
      <c r="D50" s="292"/>
      <c r="E50" s="292"/>
      <c r="F50" s="293">
        <f>SUM(B50:E50)</f>
        <v>120000000</v>
      </c>
      <c r="G50" s="329"/>
      <c r="H50" s="276"/>
      <c r="I50" s="276"/>
      <c r="J50" s="276"/>
      <c r="K50" s="276"/>
    </row>
    <row r="51" spans="1:11" ht="12.75">
      <c r="A51" s="294" t="s">
        <v>431</v>
      </c>
      <c r="B51" s="295"/>
      <c r="C51" s="295"/>
      <c r="D51" s="295"/>
      <c r="E51" s="295"/>
      <c r="F51" s="296"/>
      <c r="G51" s="330"/>
      <c r="H51" s="276"/>
      <c r="I51" s="276"/>
      <c r="J51" s="276"/>
      <c r="K51" s="276"/>
    </row>
    <row r="52" spans="1:11" ht="12.75">
      <c r="A52" s="297" t="s">
        <v>420</v>
      </c>
      <c r="B52" s="298"/>
      <c r="C52" s="298"/>
      <c r="D52" s="299"/>
      <c r="E52" s="299"/>
      <c r="F52" s="300">
        <f aca="true" t="shared" si="2" ref="F52:F57">SUM(B52:E52)</f>
        <v>0</v>
      </c>
      <c r="G52" s="276"/>
      <c r="H52" s="276"/>
      <c r="I52" s="276"/>
      <c r="J52" s="276"/>
      <c r="K52" s="276"/>
    </row>
    <row r="53" spans="1:6" ht="12.75">
      <c r="A53" s="302" t="s">
        <v>432</v>
      </c>
      <c r="B53" s="303"/>
      <c r="C53" s="303">
        <v>120000000</v>
      </c>
      <c r="D53" s="304"/>
      <c r="E53" s="304"/>
      <c r="F53" s="300">
        <f t="shared" si="2"/>
        <v>120000000</v>
      </c>
    </row>
    <row r="54" spans="1:6" ht="25.5">
      <c r="A54" s="302" t="s">
        <v>578</v>
      </c>
      <c r="B54" s="303"/>
      <c r="C54" s="303"/>
      <c r="D54" s="304"/>
      <c r="E54" s="304"/>
      <c r="F54" s="300">
        <f t="shared" si="2"/>
        <v>0</v>
      </c>
    </row>
    <row r="55" spans="1:6" ht="25.5">
      <c r="A55" s="302" t="s">
        <v>579</v>
      </c>
      <c r="B55" s="303"/>
      <c r="C55" s="303"/>
      <c r="D55" s="304"/>
      <c r="E55" s="304"/>
      <c r="F55" s="300">
        <f t="shared" si="2"/>
        <v>0</v>
      </c>
    </row>
    <row r="56" spans="1:6" ht="12.75">
      <c r="A56" s="302" t="s">
        <v>433</v>
      </c>
      <c r="B56" s="303"/>
      <c r="C56" s="303"/>
      <c r="D56" s="304"/>
      <c r="E56" s="304"/>
      <c r="F56" s="300">
        <f t="shared" si="2"/>
        <v>0</v>
      </c>
    </row>
    <row r="57" spans="1:6" ht="12.75">
      <c r="A57" s="306" t="s">
        <v>434</v>
      </c>
      <c r="B57" s="307"/>
      <c r="C57" s="307"/>
      <c r="D57" s="308"/>
      <c r="E57" s="308"/>
      <c r="F57" s="300">
        <f t="shared" si="2"/>
        <v>0</v>
      </c>
    </row>
    <row r="58" spans="1:6" ht="12.75">
      <c r="A58" s="309"/>
      <c r="B58" s="310"/>
      <c r="C58" s="310"/>
      <c r="D58" s="310"/>
      <c r="E58" s="310"/>
      <c r="F58" s="310"/>
    </row>
    <row r="59" spans="1:6" ht="12.75">
      <c r="A59" s="311" t="s">
        <v>435</v>
      </c>
      <c r="B59" s="312">
        <f>SUM(B61:B66)</f>
        <v>0</v>
      </c>
      <c r="C59" s="312">
        <f>SUM(C61:C66)</f>
        <v>0</v>
      </c>
      <c r="D59" s="312">
        <f>SUM(D61:D66)</f>
        <v>0</v>
      </c>
      <c r="E59" s="312">
        <f>SUM(E61:E66)</f>
        <v>0</v>
      </c>
      <c r="F59" s="912">
        <f>SUM(F61:F66)</f>
        <v>0</v>
      </c>
    </row>
    <row r="60" spans="1:6" ht="12.75">
      <c r="A60" s="294" t="s">
        <v>431</v>
      </c>
      <c r="B60" s="295"/>
      <c r="C60" s="295"/>
      <c r="D60" s="295"/>
      <c r="E60" s="295"/>
      <c r="F60" s="296"/>
    </row>
    <row r="61" spans="1:6" ht="12.75">
      <c r="A61" s="302" t="s">
        <v>436</v>
      </c>
      <c r="B61" s="313"/>
      <c r="C61" s="313"/>
      <c r="D61" s="313"/>
      <c r="E61" s="313"/>
      <c r="F61" s="305">
        <f aca="true" t="shared" si="3" ref="F61:F66">SUM(B61:E61)</f>
        <v>0</v>
      </c>
    </row>
    <row r="62" spans="1:6" ht="25.5">
      <c r="A62" s="302" t="s">
        <v>205</v>
      </c>
      <c r="B62" s="313"/>
      <c r="C62" s="313"/>
      <c r="D62" s="313"/>
      <c r="E62" s="313"/>
      <c r="F62" s="305">
        <f t="shared" si="3"/>
        <v>0</v>
      </c>
    </row>
    <row r="63" spans="1:6" ht="12.75">
      <c r="A63" s="302" t="s">
        <v>437</v>
      </c>
      <c r="B63" s="313"/>
      <c r="C63" s="313"/>
      <c r="D63" s="314"/>
      <c r="E63" s="314"/>
      <c r="F63" s="305">
        <f t="shared" si="3"/>
        <v>0</v>
      </c>
    </row>
    <row r="64" spans="1:6" ht="12.75">
      <c r="A64" s="302" t="s">
        <v>438</v>
      </c>
      <c r="B64" s="313"/>
      <c r="C64" s="313"/>
      <c r="D64" s="314"/>
      <c r="E64" s="314"/>
      <c r="F64" s="305">
        <f t="shared" si="3"/>
        <v>0</v>
      </c>
    </row>
    <row r="65" spans="1:6" ht="12.75">
      <c r="A65" s="302" t="s">
        <v>439</v>
      </c>
      <c r="B65" s="313"/>
      <c r="C65" s="313"/>
      <c r="D65" s="314"/>
      <c r="E65" s="314"/>
      <c r="F65" s="305">
        <f t="shared" si="3"/>
        <v>0</v>
      </c>
    </row>
    <row r="66" spans="1:6" ht="12.75">
      <c r="A66" s="306" t="s">
        <v>234</v>
      </c>
      <c r="B66" s="317"/>
      <c r="C66" s="317"/>
      <c r="D66" s="318"/>
      <c r="E66" s="318"/>
      <c r="F66" s="305">
        <f t="shared" si="3"/>
        <v>0</v>
      </c>
    </row>
    <row r="67" spans="1:6" ht="27">
      <c r="A67" s="658" t="s">
        <v>440</v>
      </c>
      <c r="B67" s="319">
        <f>SUM(B52:B54)</f>
        <v>0</v>
      </c>
      <c r="C67" s="319">
        <f>SUM(C52:C54)</f>
        <v>120000000</v>
      </c>
      <c r="D67" s="319">
        <f>SUM(D52:D54)</f>
        <v>0</v>
      </c>
      <c r="E67" s="319">
        <f>SUM(E52:E54)</f>
        <v>0</v>
      </c>
      <c r="F67" s="913">
        <f>SUM(F52:F54)</f>
        <v>120000000</v>
      </c>
    </row>
    <row r="68" spans="1:6" ht="27">
      <c r="A68" s="658" t="s">
        <v>441</v>
      </c>
      <c r="B68" s="319">
        <f>SUM(B55)</f>
        <v>0</v>
      </c>
      <c r="C68" s="319">
        <f>SUM(C55)</f>
        <v>0</v>
      </c>
      <c r="D68" s="320"/>
      <c r="E68" s="320"/>
      <c r="F68" s="321">
        <f>SUM(B68:C68)</f>
        <v>0</v>
      </c>
    </row>
    <row r="71" spans="1:11" ht="12.75">
      <c r="A71" s="272" t="s">
        <v>423</v>
      </c>
      <c r="B71" s="1065" t="s">
        <v>744</v>
      </c>
      <c r="C71" s="1065"/>
      <c r="D71" s="1065"/>
      <c r="E71" s="1065"/>
      <c r="F71" s="1065"/>
      <c r="G71" s="278"/>
      <c r="H71" s="276"/>
      <c r="I71" s="276"/>
      <c r="J71" s="276"/>
      <c r="K71" s="276"/>
    </row>
    <row r="72" spans="1:11" ht="12.75">
      <c r="A72" s="272" t="s">
        <v>424</v>
      </c>
      <c r="B72" s="1065" t="s">
        <v>745</v>
      </c>
      <c r="C72" s="1065"/>
      <c r="D72" s="1065"/>
      <c r="E72" s="1065"/>
      <c r="F72" s="1065"/>
      <c r="G72" s="278"/>
      <c r="H72" s="276"/>
      <c r="I72" s="276"/>
      <c r="J72" s="276"/>
      <c r="K72" s="276"/>
    </row>
    <row r="73" spans="1:11" ht="12.75">
      <c r="A73" s="272" t="s">
        <v>581</v>
      </c>
      <c r="B73" s="273">
        <v>250000000</v>
      </c>
      <c r="C73" s="325"/>
      <c r="D73" s="325"/>
      <c r="E73" s="325"/>
      <c r="F73" s="325"/>
      <c r="G73" s="278"/>
      <c r="H73" s="276"/>
      <c r="I73" s="276"/>
      <c r="J73" s="276"/>
      <c r="K73" s="276"/>
    </row>
    <row r="74" spans="1:11" ht="12.75">
      <c r="A74" s="272" t="s">
        <v>580</v>
      </c>
      <c r="B74" s="1064" t="s">
        <v>743</v>
      </c>
      <c r="C74" s="1064"/>
      <c r="D74" s="1064"/>
      <c r="E74" s="1064"/>
      <c r="F74" s="1064"/>
      <c r="G74" s="301"/>
      <c r="H74" s="276"/>
      <c r="I74" s="276"/>
      <c r="J74" s="276"/>
      <c r="K74" s="276"/>
    </row>
    <row r="75" spans="1:11" ht="15.75">
      <c r="A75" s="272" t="s">
        <v>425</v>
      </c>
      <c r="B75" s="279">
        <v>1</v>
      </c>
      <c r="C75" s="279"/>
      <c r="D75" s="279"/>
      <c r="E75" s="279"/>
      <c r="F75" s="914"/>
      <c r="G75" s="315"/>
      <c r="H75" s="276"/>
      <c r="I75" s="276"/>
      <c r="J75" s="276"/>
      <c r="K75" s="276"/>
    </row>
    <row r="76" spans="1:11" ht="15.75">
      <c r="A76" s="272" t="s">
        <v>426</v>
      </c>
      <c r="B76" s="905">
        <v>42977</v>
      </c>
      <c r="C76" s="281"/>
      <c r="D76" s="281"/>
      <c r="E76" s="281"/>
      <c r="F76" s="914"/>
      <c r="G76" s="326"/>
      <c r="H76" s="276"/>
      <c r="I76" s="276"/>
      <c r="J76" s="276"/>
      <c r="K76" s="276"/>
    </row>
    <row r="77" spans="1:11" ht="15.75">
      <c r="A77" s="272" t="s">
        <v>427</v>
      </c>
      <c r="B77" s="905">
        <v>43189</v>
      </c>
      <c r="C77" s="281"/>
      <c r="D77" s="281"/>
      <c r="E77" s="281"/>
      <c r="F77" s="914"/>
      <c r="G77" s="315"/>
      <c r="H77" s="276"/>
      <c r="I77" s="276"/>
      <c r="J77" s="276"/>
      <c r="K77" s="276"/>
    </row>
    <row r="78" spans="1:11" ht="12.75">
      <c r="A78" s="282"/>
      <c r="B78" s="283"/>
      <c r="C78" s="283"/>
      <c r="D78" s="283"/>
      <c r="E78" s="283"/>
      <c r="F78" s="284" t="s">
        <v>1</v>
      </c>
      <c r="G78" s="327"/>
      <c r="H78" s="276"/>
      <c r="I78" s="276"/>
      <c r="J78" s="328"/>
      <c r="K78" s="276"/>
    </row>
    <row r="79" spans="1:11" ht="38.25">
      <c r="A79" s="285" t="s">
        <v>267</v>
      </c>
      <c r="B79" s="286" t="s">
        <v>428</v>
      </c>
      <c r="C79" s="287" t="s">
        <v>740</v>
      </c>
      <c r="D79" s="288" t="s">
        <v>429</v>
      </c>
      <c r="E79" s="288" t="s">
        <v>577</v>
      </c>
      <c r="F79" s="289" t="s">
        <v>407</v>
      </c>
      <c r="G79" s="329"/>
      <c r="H79" s="276"/>
      <c r="I79" s="276"/>
      <c r="J79" s="276"/>
      <c r="K79" s="276"/>
    </row>
    <row r="80" spans="1:11" ht="12.75">
      <c r="A80" s="290" t="s">
        <v>430</v>
      </c>
      <c r="B80" s="291">
        <f>SUM(B82:B87)</f>
        <v>0</v>
      </c>
      <c r="C80" s="292">
        <v>250000000</v>
      </c>
      <c r="D80" s="292"/>
      <c r="E80" s="292"/>
      <c r="F80" s="293">
        <f>SUM(B80:E80)</f>
        <v>250000000</v>
      </c>
      <c r="G80" s="329"/>
      <c r="H80" s="276"/>
      <c r="I80" s="276"/>
      <c r="J80" s="276"/>
      <c r="K80" s="276"/>
    </row>
    <row r="81" spans="1:11" ht="12.75">
      <c r="A81" s="294" t="s">
        <v>431</v>
      </c>
      <c r="B81" s="295"/>
      <c r="C81" s="295"/>
      <c r="D81" s="295"/>
      <c r="E81" s="295"/>
      <c r="F81" s="296"/>
      <c r="G81" s="330"/>
      <c r="H81" s="276"/>
      <c r="I81" s="276"/>
      <c r="J81" s="276"/>
      <c r="K81" s="276"/>
    </row>
    <row r="82" spans="1:11" ht="12.75">
      <c r="A82" s="297" t="s">
        <v>420</v>
      </c>
      <c r="B82" s="298"/>
      <c r="C82" s="298"/>
      <c r="D82" s="299"/>
      <c r="E82" s="299"/>
      <c r="F82" s="300">
        <f aca="true" t="shared" si="4" ref="F82:F87">SUM(B82:E82)</f>
        <v>0</v>
      </c>
      <c r="G82" s="276"/>
      <c r="H82" s="276"/>
      <c r="I82" s="276"/>
      <c r="J82" s="276"/>
      <c r="K82" s="276"/>
    </row>
    <row r="83" spans="1:6" ht="12.75">
      <c r="A83" s="302" t="s">
        <v>432</v>
      </c>
      <c r="B83" s="303"/>
      <c r="C83" s="303">
        <v>250000000</v>
      </c>
      <c r="D83" s="304"/>
      <c r="E83" s="304"/>
      <c r="F83" s="300">
        <f t="shared" si="4"/>
        <v>250000000</v>
      </c>
    </row>
    <row r="84" spans="1:6" ht="25.5">
      <c r="A84" s="302" t="s">
        <v>578</v>
      </c>
      <c r="B84" s="303"/>
      <c r="C84" s="303"/>
      <c r="D84" s="304"/>
      <c r="E84" s="304"/>
      <c r="F84" s="300">
        <f t="shared" si="4"/>
        <v>0</v>
      </c>
    </row>
    <row r="85" spans="1:6" ht="25.5">
      <c r="A85" s="302" t="s">
        <v>579</v>
      </c>
      <c r="B85" s="303"/>
      <c r="C85" s="303"/>
      <c r="D85" s="304"/>
      <c r="E85" s="304"/>
      <c r="F85" s="300">
        <f t="shared" si="4"/>
        <v>0</v>
      </c>
    </row>
    <row r="86" spans="1:6" ht="12.75">
      <c r="A86" s="302" t="s">
        <v>433</v>
      </c>
      <c r="B86" s="303"/>
      <c r="C86" s="303"/>
      <c r="D86" s="304"/>
      <c r="E86" s="304"/>
      <c r="F86" s="300">
        <f t="shared" si="4"/>
        <v>0</v>
      </c>
    </row>
    <row r="87" spans="1:6" ht="12.75">
      <c r="A87" s="306" t="s">
        <v>434</v>
      </c>
      <c r="B87" s="307"/>
      <c r="C87" s="307"/>
      <c r="D87" s="308"/>
      <c r="E87" s="308"/>
      <c r="F87" s="300">
        <f t="shared" si="4"/>
        <v>0</v>
      </c>
    </row>
    <row r="88" spans="1:6" ht="12.75">
      <c r="A88" s="309"/>
      <c r="B88" s="310"/>
      <c r="C88" s="310"/>
      <c r="D88" s="310"/>
      <c r="E88" s="310"/>
      <c r="F88" s="310"/>
    </row>
    <row r="89" spans="1:6" ht="12.75">
      <c r="A89" s="311" t="s">
        <v>435</v>
      </c>
      <c r="B89" s="312">
        <f>SUM(B91:B96)</f>
        <v>0</v>
      </c>
      <c r="C89" s="312">
        <f>SUM(C91:C96)</f>
        <v>0</v>
      </c>
      <c r="D89" s="312">
        <f>SUM(D91:D96)</f>
        <v>0</v>
      </c>
      <c r="E89" s="312">
        <f>SUM(E91:E96)</f>
        <v>0</v>
      </c>
      <c r="F89" s="912">
        <f>SUM(F91:F96)</f>
        <v>0</v>
      </c>
    </row>
    <row r="90" spans="1:6" ht="12.75">
      <c r="A90" s="294" t="s">
        <v>431</v>
      </c>
      <c r="B90" s="295"/>
      <c r="C90" s="295"/>
      <c r="D90" s="295"/>
      <c r="E90" s="295"/>
      <c r="F90" s="296"/>
    </row>
    <row r="91" spans="1:6" ht="12.75">
      <c r="A91" s="302" t="s">
        <v>436</v>
      </c>
      <c r="B91" s="313"/>
      <c r="C91" s="313"/>
      <c r="D91" s="313"/>
      <c r="E91" s="313"/>
      <c r="F91" s="305">
        <f aca="true" t="shared" si="5" ref="F91:F96">SUM(B91:E91)</f>
        <v>0</v>
      </c>
    </row>
    <row r="92" spans="1:6" ht="25.5">
      <c r="A92" s="302" t="s">
        <v>205</v>
      </c>
      <c r="B92" s="313"/>
      <c r="C92" s="313"/>
      <c r="D92" s="313"/>
      <c r="E92" s="313"/>
      <c r="F92" s="305">
        <f t="shared" si="5"/>
        <v>0</v>
      </c>
    </row>
    <row r="93" spans="1:6" ht="12.75">
      <c r="A93" s="302" t="s">
        <v>437</v>
      </c>
      <c r="B93" s="313"/>
      <c r="C93" s="313"/>
      <c r="D93" s="314"/>
      <c r="E93" s="314"/>
      <c r="F93" s="305">
        <f t="shared" si="5"/>
        <v>0</v>
      </c>
    </row>
    <row r="94" spans="1:6" ht="12.75">
      <c r="A94" s="302" t="s">
        <v>438</v>
      </c>
      <c r="B94" s="313"/>
      <c r="C94" s="313"/>
      <c r="D94" s="314"/>
      <c r="E94" s="314"/>
      <c r="F94" s="305">
        <f t="shared" si="5"/>
        <v>0</v>
      </c>
    </row>
    <row r="95" spans="1:6" ht="12.75">
      <c r="A95" s="302" t="s">
        <v>439</v>
      </c>
      <c r="B95" s="313"/>
      <c r="C95" s="313"/>
      <c r="D95" s="314"/>
      <c r="E95" s="314"/>
      <c r="F95" s="305">
        <f t="shared" si="5"/>
        <v>0</v>
      </c>
    </row>
    <row r="96" spans="1:6" ht="12.75">
      <c r="A96" s="306" t="s">
        <v>234</v>
      </c>
      <c r="B96" s="317"/>
      <c r="C96" s="317"/>
      <c r="D96" s="318"/>
      <c r="E96" s="318"/>
      <c r="F96" s="305">
        <f t="shared" si="5"/>
        <v>0</v>
      </c>
    </row>
    <row r="97" spans="1:6" ht="27">
      <c r="A97" s="658" t="s">
        <v>440</v>
      </c>
      <c r="B97" s="319">
        <f>SUM(B82:B84)</f>
        <v>0</v>
      </c>
      <c r="C97" s="319">
        <f>SUM(C82:C84)</f>
        <v>250000000</v>
      </c>
      <c r="D97" s="319">
        <f>SUM(D82:D84)</f>
        <v>0</v>
      </c>
      <c r="E97" s="319">
        <f>SUM(E82:E84)</f>
        <v>0</v>
      </c>
      <c r="F97" s="913">
        <f>SUM(F82:F84)</f>
        <v>250000000</v>
      </c>
    </row>
    <row r="98" spans="1:6" ht="27">
      <c r="A98" s="658" t="s">
        <v>441</v>
      </c>
      <c r="B98" s="319">
        <f>SUM(B85)</f>
        <v>0</v>
      </c>
      <c r="C98" s="319">
        <f>SUM(C85)</f>
        <v>0</v>
      </c>
      <c r="D98" s="320"/>
      <c r="E98" s="320"/>
      <c r="F98" s="321">
        <f>SUM(B98:C98)</f>
        <v>0</v>
      </c>
    </row>
    <row r="101" spans="1:11" ht="25.5" customHeight="1">
      <c r="A101" s="272" t="s">
        <v>423</v>
      </c>
      <c r="B101" s="1065" t="s">
        <v>746</v>
      </c>
      <c r="C101" s="1065"/>
      <c r="D101" s="1065"/>
      <c r="E101" s="1065"/>
      <c r="F101" s="1065"/>
      <c r="G101" s="278"/>
      <c r="H101" s="276"/>
      <c r="I101" s="276"/>
      <c r="J101" s="276"/>
      <c r="K101" s="276"/>
    </row>
    <row r="102" spans="1:11" ht="12.75">
      <c r="A102" s="272" t="s">
        <v>424</v>
      </c>
      <c r="B102" s="1065" t="s">
        <v>747</v>
      </c>
      <c r="C102" s="1065"/>
      <c r="D102" s="1065"/>
      <c r="E102" s="1065"/>
      <c r="F102" s="1065"/>
      <c r="G102" s="278"/>
      <c r="H102" s="276"/>
      <c r="I102" s="276"/>
      <c r="J102" s="276"/>
      <c r="K102" s="276"/>
    </row>
    <row r="103" spans="1:11" ht="12.75">
      <c r="A103" s="272" t="s">
        <v>581</v>
      </c>
      <c r="B103" s="273">
        <v>145000000</v>
      </c>
      <c r="C103" s="325"/>
      <c r="D103" s="325"/>
      <c r="E103" s="325"/>
      <c r="F103" s="325"/>
      <c r="G103" s="278"/>
      <c r="H103" s="276"/>
      <c r="I103" s="276"/>
      <c r="J103" s="276"/>
      <c r="K103" s="276"/>
    </row>
    <row r="104" spans="1:11" ht="12.75">
      <c r="A104" s="272" t="s">
        <v>580</v>
      </c>
      <c r="B104" s="1064" t="s">
        <v>743</v>
      </c>
      <c r="C104" s="1064"/>
      <c r="D104" s="1064"/>
      <c r="E104" s="1064"/>
      <c r="F104" s="1064"/>
      <c r="G104" s="301"/>
      <c r="H104" s="276"/>
      <c r="I104" s="276"/>
      <c r="J104" s="276"/>
      <c r="K104" s="276"/>
    </row>
    <row r="105" spans="1:11" ht="15.75">
      <c r="A105" s="272" t="s">
        <v>425</v>
      </c>
      <c r="B105" s="279">
        <v>1</v>
      </c>
      <c r="C105" s="279"/>
      <c r="D105" s="279"/>
      <c r="E105" s="279"/>
      <c r="F105" s="914"/>
      <c r="G105" s="315"/>
      <c r="H105" s="276"/>
      <c r="I105" s="276"/>
      <c r="J105" s="276"/>
      <c r="K105" s="276"/>
    </row>
    <row r="106" spans="1:11" ht="15.75">
      <c r="A106" s="272" t="s">
        <v>426</v>
      </c>
      <c r="B106" s="905">
        <v>42979</v>
      </c>
      <c r="C106" s="281"/>
      <c r="D106" s="281"/>
      <c r="E106" s="281"/>
      <c r="F106" s="914"/>
      <c r="G106" s="326"/>
      <c r="H106" s="276"/>
      <c r="I106" s="276"/>
      <c r="J106" s="276"/>
      <c r="K106" s="276"/>
    </row>
    <row r="107" spans="1:11" ht="15.75">
      <c r="A107" s="272" t="s">
        <v>427</v>
      </c>
      <c r="B107" s="905">
        <v>43404</v>
      </c>
      <c r="C107" s="281"/>
      <c r="D107" s="281"/>
      <c r="E107" s="281"/>
      <c r="F107" s="914"/>
      <c r="G107" s="315"/>
      <c r="H107" s="276"/>
      <c r="I107" s="276"/>
      <c r="J107" s="276"/>
      <c r="K107" s="276"/>
    </row>
    <row r="108" spans="1:11" ht="12.75">
      <c r="A108" s="282"/>
      <c r="B108" s="283"/>
      <c r="C108" s="283"/>
      <c r="D108" s="283"/>
      <c r="E108" s="283"/>
      <c r="F108" s="284" t="s">
        <v>1</v>
      </c>
      <c r="G108" s="327"/>
      <c r="H108" s="276"/>
      <c r="I108" s="276"/>
      <c r="J108" s="328"/>
      <c r="K108" s="276"/>
    </row>
    <row r="109" spans="1:11" ht="38.25">
      <c r="A109" s="285" t="s">
        <v>267</v>
      </c>
      <c r="B109" s="286" t="s">
        <v>428</v>
      </c>
      <c r="C109" s="287" t="s">
        <v>740</v>
      </c>
      <c r="D109" s="288" t="s">
        <v>429</v>
      </c>
      <c r="E109" s="288" t="s">
        <v>577</v>
      </c>
      <c r="F109" s="289" t="s">
        <v>407</v>
      </c>
      <c r="G109" s="329"/>
      <c r="H109" s="276"/>
      <c r="I109" s="276"/>
      <c r="J109" s="276"/>
      <c r="K109" s="276"/>
    </row>
    <row r="110" spans="1:11" ht="12.75">
      <c r="A110" s="290" t="s">
        <v>430</v>
      </c>
      <c r="B110" s="291">
        <f>SUM(B112:B117)</f>
        <v>0</v>
      </c>
      <c r="C110" s="292">
        <v>145000000</v>
      </c>
      <c r="D110" s="292"/>
      <c r="E110" s="292"/>
      <c r="F110" s="293">
        <f>SUM(B110:E110)</f>
        <v>145000000</v>
      </c>
      <c r="G110" s="329"/>
      <c r="H110" s="276"/>
      <c r="I110" s="276"/>
      <c r="J110" s="276"/>
      <c r="K110" s="276"/>
    </row>
    <row r="111" spans="1:11" ht="12.75">
      <c r="A111" s="294" t="s">
        <v>431</v>
      </c>
      <c r="B111" s="295"/>
      <c r="C111" s="295"/>
      <c r="D111" s="295"/>
      <c r="E111" s="295"/>
      <c r="F111" s="296"/>
      <c r="G111" s="330"/>
      <c r="H111" s="276"/>
      <c r="I111" s="276"/>
      <c r="J111" s="276"/>
      <c r="K111" s="276"/>
    </row>
    <row r="112" spans="1:11" ht="12.75">
      <c r="A112" s="297" t="s">
        <v>420</v>
      </c>
      <c r="B112" s="298"/>
      <c r="C112" s="298"/>
      <c r="D112" s="299"/>
      <c r="E112" s="299"/>
      <c r="F112" s="300">
        <f aca="true" t="shared" si="6" ref="F112:F117">SUM(B112:E112)</f>
        <v>0</v>
      </c>
      <c r="G112" s="276"/>
      <c r="H112" s="276"/>
      <c r="I112" s="276"/>
      <c r="J112" s="276"/>
      <c r="K112" s="276"/>
    </row>
    <row r="113" spans="1:6" ht="12.75">
      <c r="A113" s="302" t="s">
        <v>432</v>
      </c>
      <c r="B113" s="303"/>
      <c r="C113" s="303">
        <v>145000000</v>
      </c>
      <c r="D113" s="304"/>
      <c r="E113" s="304"/>
      <c r="F113" s="300">
        <f t="shared" si="6"/>
        <v>145000000</v>
      </c>
    </row>
    <row r="114" spans="1:6" ht="25.5">
      <c r="A114" s="302" t="s">
        <v>578</v>
      </c>
      <c r="B114" s="303"/>
      <c r="C114" s="303"/>
      <c r="D114" s="304"/>
      <c r="E114" s="304"/>
      <c r="F114" s="300">
        <f t="shared" si="6"/>
        <v>0</v>
      </c>
    </row>
    <row r="115" spans="1:6" ht="25.5">
      <c r="A115" s="302" t="s">
        <v>579</v>
      </c>
      <c r="B115" s="303"/>
      <c r="C115" s="303"/>
      <c r="D115" s="304"/>
      <c r="E115" s="304"/>
      <c r="F115" s="300">
        <f t="shared" si="6"/>
        <v>0</v>
      </c>
    </row>
    <row r="116" spans="1:6" ht="12.75">
      <c r="A116" s="302" t="s">
        <v>433</v>
      </c>
      <c r="B116" s="303"/>
      <c r="C116" s="303"/>
      <c r="D116" s="304"/>
      <c r="E116" s="304"/>
      <c r="F116" s="300">
        <f t="shared" si="6"/>
        <v>0</v>
      </c>
    </row>
    <row r="117" spans="1:6" ht="12.75">
      <c r="A117" s="306" t="s">
        <v>434</v>
      </c>
      <c r="B117" s="307"/>
      <c r="C117" s="307"/>
      <c r="D117" s="308"/>
      <c r="E117" s="308"/>
      <c r="F117" s="300">
        <f t="shared" si="6"/>
        <v>0</v>
      </c>
    </row>
    <row r="118" spans="1:6" ht="12.75">
      <c r="A118" s="309"/>
      <c r="B118" s="310"/>
      <c r="C118" s="310"/>
      <c r="D118" s="310"/>
      <c r="E118" s="310"/>
      <c r="F118" s="310"/>
    </row>
    <row r="119" spans="1:6" ht="12.75">
      <c r="A119" s="311" t="s">
        <v>435</v>
      </c>
      <c r="B119" s="312">
        <f>SUM(B121:B126)</f>
        <v>0</v>
      </c>
      <c r="C119" s="312">
        <f>SUM(C121:C126)</f>
        <v>0</v>
      </c>
      <c r="D119" s="312">
        <f>SUM(D121:D126)</f>
        <v>0</v>
      </c>
      <c r="E119" s="312">
        <f>SUM(E121:E126)</f>
        <v>0</v>
      </c>
      <c r="F119" s="912">
        <f>SUM(F121:F126)</f>
        <v>0</v>
      </c>
    </row>
    <row r="120" spans="1:6" ht="12.75">
      <c r="A120" s="294" t="s">
        <v>431</v>
      </c>
      <c r="B120" s="295"/>
      <c r="C120" s="295"/>
      <c r="D120" s="295"/>
      <c r="E120" s="295"/>
      <c r="F120" s="296"/>
    </row>
    <row r="121" spans="1:6" ht="12.75">
      <c r="A121" s="302" t="s">
        <v>436</v>
      </c>
      <c r="B121" s="313"/>
      <c r="C121" s="313"/>
      <c r="D121" s="313"/>
      <c r="E121" s="313"/>
      <c r="F121" s="305">
        <f aca="true" t="shared" si="7" ref="F121:F126">SUM(B121:E121)</f>
        <v>0</v>
      </c>
    </row>
    <row r="122" spans="1:6" ht="25.5">
      <c r="A122" s="302" t="s">
        <v>205</v>
      </c>
      <c r="B122" s="313"/>
      <c r="C122" s="313"/>
      <c r="D122" s="313"/>
      <c r="E122" s="313"/>
      <c r="F122" s="305">
        <f t="shared" si="7"/>
        <v>0</v>
      </c>
    </row>
    <row r="123" spans="1:6" ht="12.75">
      <c r="A123" s="302" t="s">
        <v>437</v>
      </c>
      <c r="B123" s="313"/>
      <c r="C123" s="313"/>
      <c r="D123" s="314"/>
      <c r="E123" s="314"/>
      <c r="F123" s="305">
        <f t="shared" si="7"/>
        <v>0</v>
      </c>
    </row>
    <row r="124" spans="1:6" ht="12.75">
      <c r="A124" s="302" t="s">
        <v>438</v>
      </c>
      <c r="B124" s="313"/>
      <c r="C124" s="313"/>
      <c r="D124" s="314"/>
      <c r="E124" s="314"/>
      <c r="F124" s="305">
        <f t="shared" si="7"/>
        <v>0</v>
      </c>
    </row>
    <row r="125" spans="1:6" ht="12.75">
      <c r="A125" s="302" t="s">
        <v>439</v>
      </c>
      <c r="B125" s="313"/>
      <c r="C125" s="313"/>
      <c r="D125" s="314"/>
      <c r="E125" s="314"/>
      <c r="F125" s="305">
        <f t="shared" si="7"/>
        <v>0</v>
      </c>
    </row>
    <row r="126" spans="1:6" ht="12.75">
      <c r="A126" s="306" t="s">
        <v>234</v>
      </c>
      <c r="B126" s="317"/>
      <c r="C126" s="317"/>
      <c r="D126" s="318"/>
      <c r="E126" s="318"/>
      <c r="F126" s="305">
        <f t="shared" si="7"/>
        <v>0</v>
      </c>
    </row>
    <row r="127" spans="1:6" ht="27">
      <c r="A127" s="658" t="s">
        <v>440</v>
      </c>
      <c r="B127" s="319">
        <f>SUM(B112:B114)</f>
        <v>0</v>
      </c>
      <c r="C127" s="319">
        <f>SUM(C112:C114)</f>
        <v>145000000</v>
      </c>
      <c r="D127" s="319">
        <f>SUM(D112:D114)</f>
        <v>0</v>
      </c>
      <c r="E127" s="319">
        <f>SUM(E112:E114)</f>
        <v>0</v>
      </c>
      <c r="F127" s="913">
        <f>SUM(F112:F114)</f>
        <v>145000000</v>
      </c>
    </row>
    <row r="128" spans="1:6" ht="27">
      <c r="A128" s="658" t="s">
        <v>441</v>
      </c>
      <c r="B128" s="319">
        <f>SUM(B115)</f>
        <v>0</v>
      </c>
      <c r="C128" s="319">
        <f>SUM(C115)</f>
        <v>0</v>
      </c>
      <c r="D128" s="320"/>
      <c r="E128" s="320"/>
      <c r="F128" s="321">
        <f>SUM(B128:C128)</f>
        <v>0</v>
      </c>
    </row>
  </sheetData>
  <sheetProtection/>
  <mergeCells count="22">
    <mergeCell ref="B9:E9"/>
    <mergeCell ref="B10:E10"/>
    <mergeCell ref="A1:F1"/>
    <mergeCell ref="B2:C2"/>
    <mergeCell ref="B3:F3"/>
    <mergeCell ref="B4:F4"/>
    <mergeCell ref="B6:E6"/>
    <mergeCell ref="B7:E7"/>
    <mergeCell ref="B8:E8"/>
    <mergeCell ref="B11:E11"/>
    <mergeCell ref="B12:E12"/>
    <mergeCell ref="B13:E13"/>
    <mergeCell ref="B14:E14"/>
    <mergeCell ref="B41:F41"/>
    <mergeCell ref="B42:F42"/>
    <mergeCell ref="B104:F104"/>
    <mergeCell ref="B44:F44"/>
    <mergeCell ref="B71:F71"/>
    <mergeCell ref="B72:F72"/>
    <mergeCell ref="B74:F74"/>
    <mergeCell ref="B101:F101"/>
    <mergeCell ref="B102:F102"/>
  </mergeCells>
  <conditionalFormatting sqref="G29:G36 B36:F36 B46:G46 G39:G45 F53:G53 G5:G14 B14:F14 G17:G23 B24:G24 F25:F29">
    <cfRule type="cellIs" priority="4" dxfId="4" operator="equal" stopIfTrue="1">
      <formula>0</formula>
    </cfRule>
  </conditionalFormatting>
  <conditionalFormatting sqref="B51:G51 B61:F61 F62:F66 G36:G43 B43:F43 B21:F21 G24:G30 B31:G31 F32:F36 G5:G21">
    <cfRule type="cellIs" priority="3" dxfId="4" operator="equal" stopIfTrue="1">
      <formula>0</formula>
    </cfRule>
  </conditionalFormatting>
  <conditionalFormatting sqref="B81:G81 B91:F91 F92:F96 G71:G73 B73:F73">
    <cfRule type="cellIs" priority="2" dxfId="4" operator="equal" stopIfTrue="1">
      <formula>0</formula>
    </cfRule>
  </conditionalFormatting>
  <conditionalFormatting sqref="B111:G111 B121:F121 F122:F126 G101:G103 B103:F103">
    <cfRule type="cellIs" priority="1" dxfId="4" operator="equal" stopIfTrue="1">
      <formula>0</formula>
    </cfRule>
  </conditionalFormatting>
  <printOptions horizontalCentered="1"/>
  <pageMargins left="0.5905511811023623" right="0.5905511811023623" top="1.2598425196850394" bottom="0.984251968503937" header="0.7874015748031497" footer="0.7874015748031497"/>
  <pageSetup horizontalDpi="600" verticalDpi="600" orientation="portrait" paperSize="9" scale="86" r:id="rId1"/>
  <headerFooter alignWithMargins="0">
    <oddHeader>&amp;R&amp;"Times New Roman CE,Félkövér dőlt"&amp;11 8. melléklet a ……/2018.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5"/>
  <sheetViews>
    <sheetView zoomScale="106" zoomScaleNormal="106" zoomScaleSheetLayoutView="100" zoomScalePageLayoutView="0" workbookViewId="0" topLeftCell="A82">
      <selection activeCell="A1" sqref="A1:F1"/>
    </sheetView>
  </sheetViews>
  <sheetFormatPr defaultColWidth="9.00390625" defaultRowHeight="12.75"/>
  <cols>
    <col min="1" max="1" width="6.375" style="98" customWidth="1"/>
    <col min="2" max="2" width="76.375" style="98" customWidth="1"/>
    <col min="3" max="3" width="11.125" style="98" customWidth="1"/>
    <col min="4" max="4" width="20.875" style="99" customWidth="1"/>
    <col min="5" max="6" width="20.875" style="1" customWidth="1"/>
    <col min="7" max="13" width="9.375" style="1" customWidth="1"/>
    <col min="14" max="14" width="20.375" style="1" customWidth="1"/>
    <col min="15" max="16384" width="9.375" style="1" customWidth="1"/>
  </cols>
  <sheetData>
    <row r="1" spans="1:6" ht="51" customHeight="1">
      <c r="A1" s="988" t="s">
        <v>716</v>
      </c>
      <c r="B1" s="988"/>
      <c r="C1" s="988"/>
      <c r="D1" s="988"/>
      <c r="E1" s="988"/>
      <c r="F1" s="988"/>
    </row>
    <row r="2" spans="1:6" ht="15.75" customHeight="1">
      <c r="A2" s="987" t="s">
        <v>0</v>
      </c>
      <c r="B2" s="987"/>
      <c r="C2" s="987"/>
      <c r="D2" s="987"/>
      <c r="E2" s="987"/>
      <c r="F2" s="987"/>
    </row>
    <row r="3" spans="1:6" ht="15.75" customHeight="1">
      <c r="A3" s="986"/>
      <c r="B3" s="986"/>
      <c r="C3" s="2"/>
      <c r="D3" s="3"/>
      <c r="F3" s="3" t="s">
        <v>1</v>
      </c>
    </row>
    <row r="4" spans="1:6" ht="37.5" customHeight="1">
      <c r="A4" s="4" t="s">
        <v>2</v>
      </c>
      <c r="B4" s="5" t="s">
        <v>3</v>
      </c>
      <c r="C4" s="5" t="s">
        <v>4</v>
      </c>
      <c r="D4" s="915" t="s">
        <v>707</v>
      </c>
      <c r="E4" s="942" t="s">
        <v>748</v>
      </c>
      <c r="F4" s="6" t="s">
        <v>749</v>
      </c>
    </row>
    <row r="5" spans="1:6" s="7" customFormat="1" ht="12" customHeight="1">
      <c r="A5" s="4" t="s">
        <v>5</v>
      </c>
      <c r="B5" s="5" t="s">
        <v>6</v>
      </c>
      <c r="C5" s="5" t="s">
        <v>7</v>
      </c>
      <c r="D5" s="915" t="s">
        <v>8</v>
      </c>
      <c r="E5" s="5" t="s">
        <v>268</v>
      </c>
      <c r="F5" s="6" t="s">
        <v>463</v>
      </c>
    </row>
    <row r="6" spans="1:6" s="11" customFormat="1" ht="15.75" customHeight="1">
      <c r="A6" s="8" t="s">
        <v>9</v>
      </c>
      <c r="B6" s="9" t="s">
        <v>10</v>
      </c>
      <c r="C6" s="10" t="s">
        <v>11</v>
      </c>
      <c r="D6" s="916"/>
      <c r="E6" s="962"/>
      <c r="F6" s="963"/>
    </row>
    <row r="7" spans="1:6" s="11" customFormat="1" ht="15.75" customHeight="1">
      <c r="A7" s="12" t="s">
        <v>12</v>
      </c>
      <c r="B7" s="13" t="s">
        <v>13</v>
      </c>
      <c r="C7" s="14" t="s">
        <v>14</v>
      </c>
      <c r="D7" s="917">
        <v>17411567</v>
      </c>
      <c r="E7" s="964"/>
      <c r="F7" s="15">
        <v>17411567</v>
      </c>
    </row>
    <row r="8" spans="1:6" s="11" customFormat="1" ht="24" customHeight="1">
      <c r="A8" s="12" t="s">
        <v>15</v>
      </c>
      <c r="B8" s="13" t="s">
        <v>16</v>
      </c>
      <c r="C8" s="14" t="s">
        <v>17</v>
      </c>
      <c r="D8" s="917">
        <v>6476812</v>
      </c>
      <c r="E8" s="964">
        <v>645114</v>
      </c>
      <c r="F8" s="15">
        <v>7121926</v>
      </c>
    </row>
    <row r="9" spans="1:6" s="11" customFormat="1" ht="15.75" customHeight="1">
      <c r="A9" s="12" t="s">
        <v>18</v>
      </c>
      <c r="B9" s="13" t="s">
        <v>19</v>
      </c>
      <c r="C9" s="14" t="s">
        <v>20</v>
      </c>
      <c r="D9" s="917">
        <v>1800000</v>
      </c>
      <c r="E9" s="964"/>
      <c r="F9" s="15">
        <v>1800000</v>
      </c>
    </row>
    <row r="10" spans="1:6" s="11" customFormat="1" ht="15.75" customHeight="1">
      <c r="A10" s="8" t="s">
        <v>21</v>
      </c>
      <c r="B10" s="13" t="s">
        <v>22</v>
      </c>
      <c r="C10" s="14" t="s">
        <v>23</v>
      </c>
      <c r="D10" s="917"/>
      <c r="E10" s="964"/>
      <c r="F10" s="15"/>
    </row>
    <row r="11" spans="1:6" s="11" customFormat="1" ht="15.75" customHeight="1">
      <c r="A11" s="12" t="s">
        <v>24</v>
      </c>
      <c r="B11" s="13" t="s">
        <v>25</v>
      </c>
      <c r="C11" s="14" t="s">
        <v>26</v>
      </c>
      <c r="D11" s="917"/>
      <c r="E11" s="964"/>
      <c r="F11" s="15"/>
    </row>
    <row r="12" spans="1:6" s="11" customFormat="1" ht="15.75" customHeight="1">
      <c r="A12" s="16" t="s">
        <v>27</v>
      </c>
      <c r="B12" s="17" t="s">
        <v>28</v>
      </c>
      <c r="C12" s="18" t="s">
        <v>29</v>
      </c>
      <c r="D12" s="918">
        <f>SUM(D6:D11)</f>
        <v>25688379</v>
      </c>
      <c r="E12" s="918">
        <f>SUM(E6:E11)</f>
        <v>645114</v>
      </c>
      <c r="F12" s="19">
        <f>SUM(F6:F11)</f>
        <v>26333493</v>
      </c>
    </row>
    <row r="13" spans="1:6" s="11" customFormat="1" ht="15.75" customHeight="1">
      <c r="A13" s="12" t="s">
        <v>30</v>
      </c>
      <c r="B13" s="13" t="s">
        <v>31</v>
      </c>
      <c r="C13" s="14" t="s">
        <v>32</v>
      </c>
      <c r="D13" s="917"/>
      <c r="E13" s="964"/>
      <c r="F13" s="965"/>
    </row>
    <row r="14" spans="1:6" s="11" customFormat="1" ht="15.75" customHeight="1">
      <c r="A14" s="8" t="s">
        <v>33</v>
      </c>
      <c r="B14" s="13" t="s">
        <v>34</v>
      </c>
      <c r="C14" s="14" t="s">
        <v>35</v>
      </c>
      <c r="D14" s="917">
        <f>SUM(D15:D21)</f>
        <v>12090100</v>
      </c>
      <c r="E14" s="917">
        <f>SUM(E15:E21)</f>
        <v>3579160</v>
      </c>
      <c r="F14" s="15">
        <f>SUM(F15:F21)</f>
        <v>15669260</v>
      </c>
    </row>
    <row r="15" spans="1:6" s="11" customFormat="1" ht="24" customHeight="1">
      <c r="A15" s="12" t="s">
        <v>36</v>
      </c>
      <c r="B15" s="20" t="s">
        <v>37</v>
      </c>
      <c r="C15" s="41" t="s">
        <v>35</v>
      </c>
      <c r="D15" s="969"/>
      <c r="E15" s="970"/>
      <c r="F15" s="971"/>
    </row>
    <row r="16" spans="1:6" s="11" customFormat="1" ht="18.75" customHeight="1">
      <c r="A16" s="12" t="s">
        <v>38</v>
      </c>
      <c r="B16" s="21" t="s">
        <v>39</v>
      </c>
      <c r="C16" s="41" t="s">
        <v>35</v>
      </c>
      <c r="D16" s="969"/>
      <c r="E16" s="970"/>
      <c r="F16" s="971"/>
    </row>
    <row r="17" spans="1:6" s="11" customFormat="1" ht="15.75" customHeight="1">
      <c r="A17" s="8" t="s">
        <v>40</v>
      </c>
      <c r="B17" s="21" t="s">
        <v>41</v>
      </c>
      <c r="C17" s="41" t="s">
        <v>35</v>
      </c>
      <c r="D17" s="969"/>
      <c r="E17" s="970"/>
      <c r="F17" s="971"/>
    </row>
    <row r="18" spans="1:6" s="11" customFormat="1" ht="19.5" customHeight="1">
      <c r="A18" s="12" t="s">
        <v>42</v>
      </c>
      <c r="B18" s="21" t="s">
        <v>43</v>
      </c>
      <c r="C18" s="41" t="s">
        <v>35</v>
      </c>
      <c r="D18" s="969"/>
      <c r="E18" s="970"/>
      <c r="F18" s="971"/>
    </row>
    <row r="19" spans="1:6" s="11" customFormat="1" ht="19.5" customHeight="1">
      <c r="A19" s="12" t="s">
        <v>44</v>
      </c>
      <c r="B19" s="21" t="s">
        <v>45</v>
      </c>
      <c r="C19" s="41" t="s">
        <v>35</v>
      </c>
      <c r="D19" s="969">
        <v>12090100</v>
      </c>
      <c r="E19" s="970"/>
      <c r="F19" s="972">
        <v>12090100</v>
      </c>
    </row>
    <row r="20" spans="1:6" s="11" customFormat="1" ht="24" customHeight="1">
      <c r="A20" s="8" t="s">
        <v>46</v>
      </c>
      <c r="B20" s="21" t="s">
        <v>47</v>
      </c>
      <c r="C20" s="41" t="s">
        <v>35</v>
      </c>
      <c r="D20" s="969"/>
      <c r="E20" s="970">
        <v>3579160</v>
      </c>
      <c r="F20" s="971">
        <v>3579160</v>
      </c>
    </row>
    <row r="21" spans="1:6" s="11" customFormat="1" ht="24.75" customHeight="1">
      <c r="A21" s="22" t="s">
        <v>48</v>
      </c>
      <c r="B21" s="21" t="s">
        <v>49</v>
      </c>
      <c r="C21" s="968" t="s">
        <v>35</v>
      </c>
      <c r="D21" s="973"/>
      <c r="E21" s="974"/>
      <c r="F21" s="975"/>
    </row>
    <row r="22" spans="1:6" s="11" customFormat="1" ht="18" customHeight="1">
      <c r="A22" s="24" t="s">
        <v>50</v>
      </c>
      <c r="B22" s="25" t="s">
        <v>51</v>
      </c>
      <c r="C22" s="26" t="s">
        <v>52</v>
      </c>
      <c r="D22" s="919">
        <f>SUM(D12+D13+D14)</f>
        <v>37778479</v>
      </c>
      <c r="E22" s="919">
        <f>SUM(E12+E13+E14)</f>
        <v>4224274</v>
      </c>
      <c r="F22" s="27">
        <f>SUM(F12+F13+F14)</f>
        <v>42002753</v>
      </c>
    </row>
    <row r="23" spans="1:6" s="11" customFormat="1" ht="15.75" customHeight="1">
      <c r="A23" s="8" t="s">
        <v>53</v>
      </c>
      <c r="B23" s="28" t="s">
        <v>54</v>
      </c>
      <c r="C23" s="10" t="s">
        <v>55</v>
      </c>
      <c r="D23" s="600"/>
      <c r="E23" s="962"/>
      <c r="F23" s="963"/>
    </row>
    <row r="24" spans="1:6" s="11" customFormat="1" ht="15.75" customHeight="1">
      <c r="A24" s="12" t="s">
        <v>56</v>
      </c>
      <c r="B24" s="29" t="s">
        <v>57</v>
      </c>
      <c r="C24" s="14" t="s">
        <v>58</v>
      </c>
      <c r="D24" s="943">
        <f>SUM(D25:D30)</f>
        <v>0</v>
      </c>
      <c r="E24" s="943">
        <f>SUM(E25:E30)</f>
        <v>31839190</v>
      </c>
      <c r="F24" s="605">
        <f>SUM(F25:F30)</f>
        <v>31839190</v>
      </c>
    </row>
    <row r="25" spans="1:6" s="11" customFormat="1" ht="15.75" customHeight="1">
      <c r="A25" s="12" t="s">
        <v>59</v>
      </c>
      <c r="B25" s="20" t="s">
        <v>60</v>
      </c>
      <c r="C25" s="41" t="s">
        <v>58</v>
      </c>
      <c r="D25" s="955"/>
      <c r="E25" s="970"/>
      <c r="F25" s="971"/>
    </row>
    <row r="26" spans="1:6" s="11" customFormat="1" ht="25.5">
      <c r="A26" s="8" t="s">
        <v>61</v>
      </c>
      <c r="B26" s="31" t="s">
        <v>62</v>
      </c>
      <c r="C26" s="41" t="s">
        <v>58</v>
      </c>
      <c r="D26" s="955"/>
      <c r="E26" s="970">
        <v>31839190</v>
      </c>
      <c r="F26" s="971">
        <v>31839190</v>
      </c>
    </row>
    <row r="27" spans="1:6" s="11" customFormat="1" ht="15.75" customHeight="1">
      <c r="A27" s="12" t="s">
        <v>63</v>
      </c>
      <c r="B27" s="31" t="s">
        <v>64</v>
      </c>
      <c r="C27" s="41" t="s">
        <v>58</v>
      </c>
      <c r="D27" s="955"/>
      <c r="E27" s="970"/>
      <c r="F27" s="971"/>
    </row>
    <row r="28" spans="1:6" s="11" customFormat="1" ht="15.75" customHeight="1">
      <c r="A28" s="12" t="s">
        <v>65</v>
      </c>
      <c r="B28" s="31" t="s">
        <v>66</v>
      </c>
      <c r="C28" s="41" t="s">
        <v>58</v>
      </c>
      <c r="D28" s="955"/>
      <c r="E28" s="970"/>
      <c r="F28" s="971"/>
    </row>
    <row r="29" spans="1:6" s="11" customFormat="1" ht="24.75" customHeight="1">
      <c r="A29" s="8" t="s">
        <v>67</v>
      </c>
      <c r="B29" s="31" t="s">
        <v>68</v>
      </c>
      <c r="C29" s="41" t="s">
        <v>58</v>
      </c>
      <c r="D29" s="955"/>
      <c r="E29" s="970"/>
      <c r="F29" s="971"/>
    </row>
    <row r="30" spans="1:6" s="11" customFormat="1" ht="24" customHeight="1">
      <c r="A30" s="22" t="s">
        <v>69</v>
      </c>
      <c r="B30" s="32" t="s">
        <v>70</v>
      </c>
      <c r="C30" s="968" t="s">
        <v>58</v>
      </c>
      <c r="D30" s="936"/>
      <c r="E30" s="974"/>
      <c r="F30" s="975"/>
    </row>
    <row r="31" spans="1:6" s="11" customFormat="1" ht="22.5" customHeight="1">
      <c r="A31" s="33" t="s">
        <v>71</v>
      </c>
      <c r="B31" s="34" t="s">
        <v>72</v>
      </c>
      <c r="C31" s="35" t="s">
        <v>73</v>
      </c>
      <c r="D31" s="923">
        <f>SUM(D23+D24)</f>
        <v>0</v>
      </c>
      <c r="E31" s="923">
        <f>SUM(E23+E24)</f>
        <v>31839190</v>
      </c>
      <c r="F31" s="36">
        <f>SUM(F23+F24)</f>
        <v>31839190</v>
      </c>
    </row>
    <row r="32" spans="1:6" s="11" customFormat="1" ht="14.25" customHeight="1">
      <c r="A32" s="37" t="s">
        <v>74</v>
      </c>
      <c r="B32" s="38" t="s">
        <v>75</v>
      </c>
      <c r="C32" s="39" t="s">
        <v>76</v>
      </c>
      <c r="D32" s="944"/>
      <c r="E32" s="962"/>
      <c r="F32" s="963"/>
    </row>
    <row r="33" spans="1:6" s="11" customFormat="1" ht="14.25" customHeight="1">
      <c r="A33" s="12" t="s">
        <v>77</v>
      </c>
      <c r="B33" s="13" t="s">
        <v>78</v>
      </c>
      <c r="C33" s="14" t="s">
        <v>79</v>
      </c>
      <c r="D33" s="943">
        <f>SUM(D34:D36)</f>
        <v>22900000</v>
      </c>
      <c r="E33" s="943">
        <f>SUM(E34:E36)</f>
        <v>0</v>
      </c>
      <c r="F33" s="605">
        <f>SUM(F34:F36)</f>
        <v>22900000</v>
      </c>
    </row>
    <row r="34" spans="1:6" s="11" customFormat="1" ht="14.25" customHeight="1">
      <c r="A34" s="12" t="s">
        <v>80</v>
      </c>
      <c r="B34" s="40" t="s">
        <v>81</v>
      </c>
      <c r="C34" s="41" t="s">
        <v>79</v>
      </c>
      <c r="D34" s="943">
        <v>4400000</v>
      </c>
      <c r="E34" s="964"/>
      <c r="F34" s="605">
        <v>4400000</v>
      </c>
    </row>
    <row r="35" spans="1:6" s="11" customFormat="1" ht="14.25" customHeight="1">
      <c r="A35" s="8" t="s">
        <v>82</v>
      </c>
      <c r="B35" s="42" t="s">
        <v>83</v>
      </c>
      <c r="C35" s="41" t="s">
        <v>79</v>
      </c>
      <c r="D35" s="943">
        <v>17500000</v>
      </c>
      <c r="E35" s="964"/>
      <c r="F35" s="605">
        <v>17500000</v>
      </c>
    </row>
    <row r="36" spans="1:6" s="11" customFormat="1" ht="14.25" customHeight="1">
      <c r="A36" s="8" t="s">
        <v>84</v>
      </c>
      <c r="B36" s="42" t="s">
        <v>85</v>
      </c>
      <c r="C36" s="41" t="s">
        <v>79</v>
      </c>
      <c r="D36" s="943">
        <v>1000000</v>
      </c>
      <c r="E36" s="964"/>
      <c r="F36" s="605">
        <v>1000000</v>
      </c>
    </row>
    <row r="37" spans="1:6" s="11" customFormat="1" ht="14.25" customHeight="1">
      <c r="A37" s="12" t="s">
        <v>86</v>
      </c>
      <c r="B37" s="43" t="s">
        <v>87</v>
      </c>
      <c r="C37" s="14" t="s">
        <v>88</v>
      </c>
      <c r="D37" s="943">
        <f>SUM(D38:D39)</f>
        <v>45000000</v>
      </c>
      <c r="E37" s="943">
        <f>SUM(E38:E39)</f>
        <v>0</v>
      </c>
      <c r="F37" s="605">
        <f>SUM(F38:F39)</f>
        <v>45000000</v>
      </c>
    </row>
    <row r="38" spans="1:6" s="11" customFormat="1" ht="14.25" customHeight="1">
      <c r="A38" s="12" t="s">
        <v>89</v>
      </c>
      <c r="B38" s="44" t="s">
        <v>90</v>
      </c>
      <c r="C38" s="41" t="s">
        <v>88</v>
      </c>
      <c r="D38" s="943">
        <v>45000000</v>
      </c>
      <c r="E38" s="964"/>
      <c r="F38" s="605">
        <v>45000000</v>
      </c>
    </row>
    <row r="39" spans="1:6" s="11" customFormat="1" ht="14.25" customHeight="1">
      <c r="A39" s="8" t="s">
        <v>91</v>
      </c>
      <c r="B39" s="44" t="s">
        <v>92</v>
      </c>
      <c r="C39" s="41" t="s">
        <v>88</v>
      </c>
      <c r="D39" s="943"/>
      <c r="E39" s="964"/>
      <c r="F39" s="605"/>
    </row>
    <row r="40" spans="1:6" s="11" customFormat="1" ht="17.25" customHeight="1">
      <c r="A40" s="8" t="s">
        <v>93</v>
      </c>
      <c r="B40" s="45" t="s">
        <v>94</v>
      </c>
      <c r="C40" s="14" t="s">
        <v>95</v>
      </c>
      <c r="D40" s="943">
        <v>4500000</v>
      </c>
      <c r="E40" s="964"/>
      <c r="F40" s="605">
        <v>4500000</v>
      </c>
    </row>
    <row r="41" spans="1:6" s="11" customFormat="1" ht="17.25" customHeight="1">
      <c r="A41" s="12" t="s">
        <v>96</v>
      </c>
      <c r="B41" s="43" t="s">
        <v>97</v>
      </c>
      <c r="C41" s="14" t="s">
        <v>98</v>
      </c>
      <c r="D41" s="943">
        <f>SUM(D42:D43)</f>
        <v>100000</v>
      </c>
      <c r="E41" s="943">
        <f>SUM(E42:E43)</f>
        <v>0</v>
      </c>
      <c r="F41" s="605">
        <f>SUM(F42:F43)</f>
        <v>100000</v>
      </c>
    </row>
    <row r="42" spans="1:6" s="11" customFormat="1" ht="14.25" customHeight="1">
      <c r="A42" s="12" t="s">
        <v>99</v>
      </c>
      <c r="B42" s="44" t="s">
        <v>100</v>
      </c>
      <c r="C42" s="41" t="s">
        <v>98</v>
      </c>
      <c r="D42" s="943">
        <v>100000</v>
      </c>
      <c r="E42" s="964"/>
      <c r="F42" s="605">
        <v>100000</v>
      </c>
    </row>
    <row r="43" spans="1:6" s="11" customFormat="1" ht="14.25" customHeight="1">
      <c r="A43" s="8" t="s">
        <v>101</v>
      </c>
      <c r="B43" s="44" t="s">
        <v>102</v>
      </c>
      <c r="C43" s="41" t="s">
        <v>98</v>
      </c>
      <c r="D43" s="943"/>
      <c r="E43" s="964"/>
      <c r="F43" s="605"/>
    </row>
    <row r="44" spans="1:6" s="11" customFormat="1" ht="14.25" customHeight="1">
      <c r="A44" s="46" t="s">
        <v>103</v>
      </c>
      <c r="B44" s="47" t="s">
        <v>104</v>
      </c>
      <c r="C44" s="48" t="s">
        <v>105</v>
      </c>
      <c r="D44" s="945">
        <v>100000</v>
      </c>
      <c r="E44" s="966"/>
      <c r="F44" s="648">
        <v>100000</v>
      </c>
    </row>
    <row r="45" spans="1:6" s="11" customFormat="1" ht="17.25" customHeight="1">
      <c r="A45" s="33" t="s">
        <v>106</v>
      </c>
      <c r="B45" s="34" t="s">
        <v>107</v>
      </c>
      <c r="C45" s="35" t="s">
        <v>108</v>
      </c>
      <c r="D45" s="946">
        <f>SUM(D32+D33+D37+D40+D41+D44)</f>
        <v>72600000</v>
      </c>
      <c r="E45" s="946">
        <f>SUM(E32+E33+E37+E40+E41+E44)</f>
        <v>0</v>
      </c>
      <c r="F45" s="614">
        <f>SUM(F32+F33+F37+F40+F41+F44)</f>
        <v>72600000</v>
      </c>
    </row>
    <row r="46" spans="1:6" s="11" customFormat="1" ht="14.25" customHeight="1">
      <c r="A46" s="37" t="s">
        <v>109</v>
      </c>
      <c r="B46" s="49" t="s">
        <v>110</v>
      </c>
      <c r="C46" s="50" t="s">
        <v>111</v>
      </c>
      <c r="D46" s="947">
        <v>900000</v>
      </c>
      <c r="E46" s="962"/>
      <c r="F46" s="654">
        <v>900000</v>
      </c>
    </row>
    <row r="47" spans="1:6" s="11" customFormat="1" ht="14.25" customHeight="1">
      <c r="A47" s="12" t="s">
        <v>112</v>
      </c>
      <c r="B47" s="29" t="s">
        <v>113</v>
      </c>
      <c r="C47" s="51" t="s">
        <v>114</v>
      </c>
      <c r="D47" s="943"/>
      <c r="E47" s="964"/>
      <c r="F47" s="605"/>
    </row>
    <row r="48" spans="1:6" s="11" customFormat="1" ht="14.25" customHeight="1">
      <c r="A48" s="12" t="s">
        <v>115</v>
      </c>
      <c r="B48" s="29" t="s">
        <v>116</v>
      </c>
      <c r="C48" s="51" t="s">
        <v>117</v>
      </c>
      <c r="D48" s="943">
        <v>3600000</v>
      </c>
      <c r="E48" s="964"/>
      <c r="F48" s="605">
        <v>3600000</v>
      </c>
    </row>
    <row r="49" spans="1:6" s="11" customFormat="1" ht="14.25" customHeight="1">
      <c r="A49" s="12" t="s">
        <v>118</v>
      </c>
      <c r="B49" s="29" t="s">
        <v>119</v>
      </c>
      <c r="C49" s="51" t="s">
        <v>120</v>
      </c>
      <c r="D49" s="943"/>
      <c r="E49" s="964"/>
      <c r="F49" s="605"/>
    </row>
    <row r="50" spans="1:6" s="11" customFormat="1" ht="14.25" customHeight="1">
      <c r="A50" s="12" t="s">
        <v>121</v>
      </c>
      <c r="B50" s="29" t="s">
        <v>122</v>
      </c>
      <c r="C50" s="51" t="s">
        <v>123</v>
      </c>
      <c r="D50" s="943">
        <v>4500000</v>
      </c>
      <c r="E50" s="964"/>
      <c r="F50" s="605">
        <v>4500000</v>
      </c>
    </row>
    <row r="51" spans="1:6" s="11" customFormat="1" ht="14.25" customHeight="1">
      <c r="A51" s="12" t="s">
        <v>124</v>
      </c>
      <c r="B51" s="29" t="s">
        <v>125</v>
      </c>
      <c r="C51" s="51" t="s">
        <v>126</v>
      </c>
      <c r="D51" s="943">
        <v>2430000</v>
      </c>
      <c r="E51" s="964"/>
      <c r="F51" s="605">
        <v>2430000</v>
      </c>
    </row>
    <row r="52" spans="1:6" s="11" customFormat="1" ht="14.25" customHeight="1">
      <c r="A52" s="12" t="s">
        <v>127</v>
      </c>
      <c r="B52" s="29" t="s">
        <v>128</v>
      </c>
      <c r="C52" s="51" t="s">
        <v>129</v>
      </c>
      <c r="D52" s="943"/>
      <c r="E52" s="964"/>
      <c r="F52" s="605"/>
    </row>
    <row r="53" spans="1:6" s="11" customFormat="1" ht="14.25" customHeight="1">
      <c r="A53" s="12" t="s">
        <v>130</v>
      </c>
      <c r="B53" s="29" t="s">
        <v>131</v>
      </c>
      <c r="C53" s="51" t="s">
        <v>132</v>
      </c>
      <c r="D53" s="943"/>
      <c r="E53" s="964"/>
      <c r="F53" s="605"/>
    </row>
    <row r="54" spans="1:6" s="11" customFormat="1" ht="14.25" customHeight="1">
      <c r="A54" s="12" t="s">
        <v>133</v>
      </c>
      <c r="B54" s="29" t="s">
        <v>134</v>
      </c>
      <c r="C54" s="51" t="s">
        <v>135</v>
      </c>
      <c r="D54" s="948"/>
      <c r="E54" s="964"/>
      <c r="F54" s="655"/>
    </row>
    <row r="55" spans="1:6" s="11" customFormat="1" ht="14.25" customHeight="1">
      <c r="A55" s="12" t="s">
        <v>136</v>
      </c>
      <c r="B55" s="29" t="s">
        <v>137</v>
      </c>
      <c r="C55" s="51" t="s">
        <v>138</v>
      </c>
      <c r="D55" s="948"/>
      <c r="E55" s="964"/>
      <c r="F55" s="655"/>
    </row>
    <row r="56" spans="1:6" s="11" customFormat="1" ht="14.25" customHeight="1">
      <c r="A56" s="22" t="s">
        <v>139</v>
      </c>
      <c r="B56" s="52" t="s">
        <v>140</v>
      </c>
      <c r="C56" s="48" t="s">
        <v>141</v>
      </c>
      <c r="D56" s="949"/>
      <c r="E56" s="966"/>
      <c r="F56" s="612"/>
    </row>
    <row r="57" spans="1:6" s="11" customFormat="1" ht="15.75" customHeight="1">
      <c r="A57" s="24" t="s">
        <v>142</v>
      </c>
      <c r="B57" s="53" t="s">
        <v>143</v>
      </c>
      <c r="C57" s="26" t="s">
        <v>144</v>
      </c>
      <c r="D57" s="950">
        <f>SUM(D46:D56)</f>
        <v>11430000</v>
      </c>
      <c r="E57" s="950">
        <f>SUM(E46:E56)</f>
        <v>0</v>
      </c>
      <c r="F57" s="656">
        <f>SUM(F46:F56)</f>
        <v>11430000</v>
      </c>
    </row>
    <row r="58" spans="1:6" s="11" customFormat="1" ht="14.25" customHeight="1">
      <c r="A58" s="55" t="s">
        <v>145</v>
      </c>
      <c r="B58" s="28" t="s">
        <v>146</v>
      </c>
      <c r="C58" s="56" t="s">
        <v>147</v>
      </c>
      <c r="D58" s="951"/>
      <c r="E58" s="962"/>
      <c r="F58" s="963"/>
    </row>
    <row r="59" spans="1:6" s="11" customFormat="1" ht="14.25" customHeight="1">
      <c r="A59" s="57" t="s">
        <v>148</v>
      </c>
      <c r="B59" s="29" t="s">
        <v>149</v>
      </c>
      <c r="C59" s="51" t="s">
        <v>150</v>
      </c>
      <c r="D59" s="948"/>
      <c r="E59" s="964"/>
      <c r="F59" s="965"/>
    </row>
    <row r="60" spans="1:6" s="11" customFormat="1" ht="14.25" customHeight="1">
      <c r="A60" s="57" t="s">
        <v>151</v>
      </c>
      <c r="B60" s="29" t="s">
        <v>152</v>
      </c>
      <c r="C60" s="51" t="s">
        <v>153</v>
      </c>
      <c r="D60" s="948"/>
      <c r="E60" s="964"/>
      <c r="F60" s="965"/>
    </row>
    <row r="61" spans="1:6" s="11" customFormat="1" ht="14.25" customHeight="1">
      <c r="A61" s="57" t="s">
        <v>154</v>
      </c>
      <c r="B61" s="29" t="s">
        <v>155</v>
      </c>
      <c r="C61" s="51" t="s">
        <v>156</v>
      </c>
      <c r="D61" s="948"/>
      <c r="E61" s="964"/>
      <c r="F61" s="965"/>
    </row>
    <row r="62" spans="1:6" s="11" customFormat="1" ht="14.25" customHeight="1">
      <c r="A62" s="58" t="s">
        <v>157</v>
      </c>
      <c r="B62" s="52" t="s">
        <v>158</v>
      </c>
      <c r="C62" s="48" t="s">
        <v>159</v>
      </c>
      <c r="D62" s="949"/>
      <c r="E62" s="966"/>
      <c r="F62" s="967"/>
    </row>
    <row r="63" spans="1:6" s="11" customFormat="1" ht="14.25" customHeight="1">
      <c r="A63" s="33" t="s">
        <v>160</v>
      </c>
      <c r="B63" s="53" t="s">
        <v>161</v>
      </c>
      <c r="C63" s="59" t="s">
        <v>162</v>
      </c>
      <c r="D63" s="952">
        <f>SUM(D58:D62)</f>
        <v>0</v>
      </c>
      <c r="E63" s="952">
        <f>SUM(E58:E62)</f>
        <v>0</v>
      </c>
      <c r="F63" s="657">
        <f>SUM(F58:F62)</f>
        <v>0</v>
      </c>
    </row>
    <row r="64" spans="1:6" s="11" customFormat="1" ht="16.5" customHeight="1">
      <c r="A64" s="37" t="s">
        <v>163</v>
      </c>
      <c r="B64" s="60" t="s">
        <v>164</v>
      </c>
      <c r="C64" s="61" t="s">
        <v>165</v>
      </c>
      <c r="D64" s="947"/>
      <c r="E64" s="962"/>
      <c r="F64" s="963"/>
    </row>
    <row r="65" spans="1:6" s="11" customFormat="1" ht="17.25" customHeight="1">
      <c r="A65" s="22" t="s">
        <v>166</v>
      </c>
      <c r="B65" s="52" t="s">
        <v>167</v>
      </c>
      <c r="C65" s="62" t="s">
        <v>168</v>
      </c>
      <c r="D65" s="945"/>
      <c r="E65" s="964"/>
      <c r="F65" s="965"/>
    </row>
    <row r="66" spans="1:6" s="11" customFormat="1" ht="17.25" customHeight="1">
      <c r="A66" s="33" t="s">
        <v>169</v>
      </c>
      <c r="B66" s="25" t="s">
        <v>170</v>
      </c>
      <c r="C66" s="26" t="s">
        <v>171</v>
      </c>
      <c r="D66" s="919">
        <f>SUM(D64:D65)</f>
        <v>0</v>
      </c>
      <c r="E66" s="919">
        <f>SUM(E64:E65)</f>
        <v>0</v>
      </c>
      <c r="F66" s="27">
        <f>SUM(F64:F65)</f>
        <v>0</v>
      </c>
    </row>
    <row r="67" spans="1:6" s="11" customFormat="1" ht="16.5" customHeight="1">
      <c r="A67" s="8" t="s">
        <v>172</v>
      </c>
      <c r="B67" s="9" t="s">
        <v>173</v>
      </c>
      <c r="C67" s="10" t="s">
        <v>174</v>
      </c>
      <c r="D67" s="925"/>
      <c r="E67" s="964"/>
      <c r="F67" s="965"/>
    </row>
    <row r="68" spans="1:6" s="11" customFormat="1" ht="14.25" customHeight="1">
      <c r="A68" s="22" t="s">
        <v>175</v>
      </c>
      <c r="B68" s="52" t="s">
        <v>176</v>
      </c>
      <c r="C68" s="23" t="s">
        <v>177</v>
      </c>
      <c r="D68" s="926"/>
      <c r="E68" s="964"/>
      <c r="F68" s="965"/>
    </row>
    <row r="69" spans="1:6" s="11" customFormat="1" ht="15.75" customHeight="1">
      <c r="A69" s="22" t="s">
        <v>178</v>
      </c>
      <c r="B69" s="63" t="s">
        <v>179</v>
      </c>
      <c r="C69" s="64" t="s">
        <v>180</v>
      </c>
      <c r="D69" s="927">
        <f>SUM(D67:D68)</f>
        <v>0</v>
      </c>
      <c r="E69" s="927">
        <f>SUM(E67:E68)</f>
        <v>0</v>
      </c>
      <c r="F69" s="65">
        <f>SUM(F67:F68)</f>
        <v>0</v>
      </c>
    </row>
    <row r="70" spans="1:6" s="11" customFormat="1" ht="21" customHeight="1">
      <c r="A70" s="33" t="s">
        <v>181</v>
      </c>
      <c r="B70" s="53" t="s">
        <v>182</v>
      </c>
      <c r="C70" s="66" t="s">
        <v>183</v>
      </c>
      <c r="D70" s="946">
        <f>SUM(D22+D31+D45+D57+D63+D66+D69)</f>
        <v>121808479</v>
      </c>
      <c r="E70" s="946">
        <f>SUM(E22+E31+E45+E57+E63+E66+E69)</f>
        <v>36063464</v>
      </c>
      <c r="F70" s="614">
        <f>SUM(F22+F31+F45+F57+F63+F66+F69)</f>
        <v>157871943</v>
      </c>
    </row>
    <row r="71" spans="1:6" s="11" customFormat="1" ht="14.25" customHeight="1">
      <c r="A71" s="8" t="s">
        <v>184</v>
      </c>
      <c r="B71" s="9" t="s">
        <v>185</v>
      </c>
      <c r="C71" s="10" t="s">
        <v>186</v>
      </c>
      <c r="D71" s="953"/>
      <c r="E71" s="964"/>
      <c r="F71" s="965"/>
    </row>
    <row r="72" spans="1:6" s="11" customFormat="1" ht="14.25" customHeight="1">
      <c r="A72" s="12" t="s">
        <v>187</v>
      </c>
      <c r="B72" s="13" t="s">
        <v>188</v>
      </c>
      <c r="C72" s="14" t="s">
        <v>189</v>
      </c>
      <c r="D72" s="954">
        <f>SUM(D73:D74)</f>
        <v>2973061</v>
      </c>
      <c r="E72" s="954">
        <f>SUM(E73:E74)</f>
        <v>0</v>
      </c>
      <c r="F72" s="625">
        <f>SUM(F73:F74)</f>
        <v>2973061</v>
      </c>
    </row>
    <row r="73" spans="1:6" s="11" customFormat="1" ht="14.25" customHeight="1">
      <c r="A73" s="12" t="s">
        <v>190</v>
      </c>
      <c r="B73" s="67" t="s">
        <v>191</v>
      </c>
      <c r="C73" s="14" t="s">
        <v>192</v>
      </c>
      <c r="D73" s="948">
        <v>2973061</v>
      </c>
      <c r="E73" s="964"/>
      <c r="F73" s="655">
        <v>2973061</v>
      </c>
    </row>
    <row r="74" spans="1:6" s="11" customFormat="1" ht="14.25" customHeight="1">
      <c r="A74" s="22" t="s">
        <v>193</v>
      </c>
      <c r="B74" s="68" t="s">
        <v>194</v>
      </c>
      <c r="C74" s="14" t="s">
        <v>195</v>
      </c>
      <c r="D74" s="949"/>
      <c r="E74" s="966"/>
      <c r="F74" s="967"/>
    </row>
    <row r="75" spans="1:6" s="11" customFormat="1" ht="14.25" customHeight="1">
      <c r="A75" s="33" t="s">
        <v>196</v>
      </c>
      <c r="B75" s="69" t="s">
        <v>197</v>
      </c>
      <c r="C75" s="70" t="s">
        <v>198</v>
      </c>
      <c r="D75" s="946">
        <f>SUM(D71:D72)</f>
        <v>2973061</v>
      </c>
      <c r="E75" s="946">
        <f>SUM(E71:E72)</f>
        <v>0</v>
      </c>
      <c r="F75" s="614">
        <f>SUM(F71:F72)</f>
        <v>2973061</v>
      </c>
    </row>
    <row r="76" spans="1:6" s="11" customFormat="1" ht="18.75" customHeight="1">
      <c r="A76" s="33" t="s">
        <v>199</v>
      </c>
      <c r="B76" s="69" t="s">
        <v>200</v>
      </c>
      <c r="C76" s="70"/>
      <c r="D76" s="946">
        <f>SUM(D75,D70)</f>
        <v>124781540</v>
      </c>
      <c r="E76" s="946">
        <f>SUM(E75,E70)</f>
        <v>36063464</v>
      </c>
      <c r="F76" s="614">
        <f>SUM(F75,F70)</f>
        <v>160845004</v>
      </c>
    </row>
    <row r="77" spans="1:6" ht="17.25" customHeight="1">
      <c r="A77" s="987"/>
      <c r="B77" s="987"/>
      <c r="C77" s="987"/>
      <c r="D77" s="987"/>
      <c r="E77" s="620"/>
      <c r="F77" s="620"/>
    </row>
    <row r="78" spans="1:6" s="71" customFormat="1" ht="16.5" customHeight="1">
      <c r="A78" s="989" t="s">
        <v>201</v>
      </c>
      <c r="B78" s="989"/>
      <c r="C78" s="989"/>
      <c r="D78" s="989"/>
      <c r="E78" s="989"/>
      <c r="F78" s="989"/>
    </row>
    <row r="79" spans="1:6" ht="37.5" customHeight="1">
      <c r="A79" s="4" t="s">
        <v>2</v>
      </c>
      <c r="B79" s="5" t="s">
        <v>202</v>
      </c>
      <c r="C79" s="5" t="s">
        <v>4</v>
      </c>
      <c r="D79" s="915" t="str">
        <f>+D4</f>
        <v>2018. évi eredeti előirányzat</v>
      </c>
      <c r="E79" s="942" t="s">
        <v>748</v>
      </c>
      <c r="F79" s="941" t="s">
        <v>749</v>
      </c>
    </row>
    <row r="80" spans="1:6" s="7" customFormat="1" ht="12" customHeight="1">
      <c r="A80" s="4" t="s">
        <v>5</v>
      </c>
      <c r="B80" s="5" t="s">
        <v>6</v>
      </c>
      <c r="C80" s="5" t="s">
        <v>7</v>
      </c>
      <c r="D80" s="915" t="s">
        <v>8</v>
      </c>
      <c r="E80" s="5" t="s">
        <v>268</v>
      </c>
      <c r="F80" s="6" t="s">
        <v>463</v>
      </c>
    </row>
    <row r="81" spans="1:6" ht="15.75" customHeight="1">
      <c r="A81" s="55" t="s">
        <v>9</v>
      </c>
      <c r="B81" s="72" t="s">
        <v>203</v>
      </c>
      <c r="C81" s="73" t="s">
        <v>204</v>
      </c>
      <c r="D81" s="600">
        <v>22866788</v>
      </c>
      <c r="E81" s="933"/>
      <c r="F81" s="654">
        <v>22866788</v>
      </c>
    </row>
    <row r="82" spans="1:6" ht="15.75" customHeight="1">
      <c r="A82" s="57" t="s">
        <v>12</v>
      </c>
      <c r="B82" s="74" t="s">
        <v>205</v>
      </c>
      <c r="C82" s="75" t="s">
        <v>206</v>
      </c>
      <c r="D82" s="943">
        <v>4459024</v>
      </c>
      <c r="E82" s="1109">
        <v>3579160</v>
      </c>
      <c r="F82" s="605">
        <v>8038184</v>
      </c>
    </row>
    <row r="83" spans="1:6" ht="15.75" customHeight="1">
      <c r="A83" s="57" t="s">
        <v>15</v>
      </c>
      <c r="B83" s="74" t="s">
        <v>207</v>
      </c>
      <c r="C83" s="75" t="s">
        <v>208</v>
      </c>
      <c r="D83" s="943">
        <v>30874900</v>
      </c>
      <c r="E83" s="1110">
        <v>645114</v>
      </c>
      <c r="F83" s="605">
        <v>31520014</v>
      </c>
    </row>
    <row r="84" spans="1:6" ht="15.75" customHeight="1">
      <c r="A84" s="55" t="s">
        <v>18</v>
      </c>
      <c r="B84" s="74" t="s">
        <v>209</v>
      </c>
      <c r="C84" s="75" t="s">
        <v>210</v>
      </c>
      <c r="D84" s="943">
        <v>2695000</v>
      </c>
      <c r="E84" s="929"/>
      <c r="F84" s="605">
        <v>2695000</v>
      </c>
    </row>
    <row r="85" spans="1:6" ht="15.75" customHeight="1">
      <c r="A85" s="57" t="s">
        <v>21</v>
      </c>
      <c r="B85" s="74" t="s">
        <v>211</v>
      </c>
      <c r="C85" s="75" t="s">
        <v>212</v>
      </c>
      <c r="D85" s="943">
        <f>SUM(D86:D92)</f>
        <v>26000000</v>
      </c>
      <c r="E85" s="943">
        <f>SUM(E86:E92)</f>
        <v>0</v>
      </c>
      <c r="F85" s="605">
        <f>SUM(F86:F92)</f>
        <v>26000000</v>
      </c>
    </row>
    <row r="86" spans="1:6" ht="15.75" customHeight="1">
      <c r="A86" s="57" t="s">
        <v>24</v>
      </c>
      <c r="B86" s="74" t="s">
        <v>213</v>
      </c>
      <c r="C86" s="75" t="s">
        <v>214</v>
      </c>
      <c r="D86" s="943"/>
      <c r="E86" s="929"/>
      <c r="F86" s="605"/>
    </row>
    <row r="87" spans="1:6" ht="15.75" customHeight="1">
      <c r="A87" s="57" t="s">
        <v>27</v>
      </c>
      <c r="B87" s="76" t="s">
        <v>215</v>
      </c>
      <c r="C87" s="109" t="s">
        <v>216</v>
      </c>
      <c r="D87" s="955"/>
      <c r="E87" s="929"/>
      <c r="F87" s="976"/>
    </row>
    <row r="88" spans="1:6" ht="15.75" customHeight="1">
      <c r="A88" s="55" t="s">
        <v>30</v>
      </c>
      <c r="B88" s="76" t="s">
        <v>217</v>
      </c>
      <c r="C88" s="109" t="s">
        <v>218</v>
      </c>
      <c r="D88" s="955"/>
      <c r="E88" s="929"/>
      <c r="F88" s="976"/>
    </row>
    <row r="89" spans="1:6" ht="15.75" customHeight="1">
      <c r="A89" s="57" t="s">
        <v>33</v>
      </c>
      <c r="B89" s="77" t="s">
        <v>219</v>
      </c>
      <c r="C89" s="109" t="s">
        <v>220</v>
      </c>
      <c r="D89" s="956">
        <v>10000000</v>
      </c>
      <c r="E89" s="929"/>
      <c r="F89" s="977">
        <v>10000000</v>
      </c>
    </row>
    <row r="90" spans="1:6" ht="15.75" customHeight="1">
      <c r="A90" s="57" t="s">
        <v>36</v>
      </c>
      <c r="B90" s="76" t="s">
        <v>221</v>
      </c>
      <c r="C90" s="109" t="s">
        <v>222</v>
      </c>
      <c r="D90" s="955"/>
      <c r="E90" s="929"/>
      <c r="F90" s="976"/>
    </row>
    <row r="91" spans="1:6" ht="15.75" customHeight="1">
      <c r="A91" s="57" t="s">
        <v>38</v>
      </c>
      <c r="B91" s="76" t="s">
        <v>223</v>
      </c>
      <c r="C91" s="109" t="s">
        <v>224</v>
      </c>
      <c r="D91" s="956">
        <f>'5.sz.mell'!E20</f>
        <v>0</v>
      </c>
      <c r="E91" s="956">
        <f>'5.sz.mell'!F20</f>
        <v>0</v>
      </c>
      <c r="F91" s="977">
        <f>'5.sz.mell'!G20</f>
        <v>0</v>
      </c>
    </row>
    <row r="92" spans="1:6" ht="15.75" customHeight="1">
      <c r="A92" s="55" t="s">
        <v>40</v>
      </c>
      <c r="B92" s="76" t="s">
        <v>225</v>
      </c>
      <c r="C92" s="109" t="s">
        <v>226</v>
      </c>
      <c r="D92" s="955">
        <v>16000000</v>
      </c>
      <c r="E92" s="929"/>
      <c r="F92" s="976">
        <v>16000000</v>
      </c>
    </row>
    <row r="93" spans="1:6" ht="15.75" customHeight="1">
      <c r="A93" s="57" t="s">
        <v>42</v>
      </c>
      <c r="B93" s="76" t="s">
        <v>227</v>
      </c>
      <c r="C93" s="78" t="s">
        <v>226</v>
      </c>
      <c r="D93" s="955">
        <v>6000000</v>
      </c>
      <c r="E93" s="929"/>
      <c r="F93" s="976">
        <v>6000000</v>
      </c>
    </row>
    <row r="94" spans="1:6" ht="15.75" customHeight="1">
      <c r="A94" s="58" t="s">
        <v>44</v>
      </c>
      <c r="B94" s="79" t="s">
        <v>228</v>
      </c>
      <c r="C94" s="80" t="s">
        <v>226</v>
      </c>
      <c r="D94" s="957">
        <v>10000000</v>
      </c>
      <c r="E94" s="934"/>
      <c r="F94" s="978">
        <v>10000000</v>
      </c>
    </row>
    <row r="95" spans="1:6" ht="15.75" customHeight="1">
      <c r="A95" s="81" t="s">
        <v>46</v>
      </c>
      <c r="B95" s="82" t="s">
        <v>457</v>
      </c>
      <c r="C95" s="35" t="s">
        <v>229</v>
      </c>
      <c r="D95" s="950">
        <f>SUM(D81:D85)</f>
        <v>86895712</v>
      </c>
      <c r="E95" s="950">
        <f>SUM(E81:E85)</f>
        <v>4224274</v>
      </c>
      <c r="F95" s="656">
        <f>SUM(F81:F85)</f>
        <v>91119986</v>
      </c>
    </row>
    <row r="96" spans="1:6" ht="16.5" customHeight="1">
      <c r="A96" s="55" t="s">
        <v>48</v>
      </c>
      <c r="B96" s="72" t="s">
        <v>230</v>
      </c>
      <c r="C96" s="73" t="s">
        <v>231</v>
      </c>
      <c r="D96" s="600"/>
      <c r="E96" s="1111">
        <v>31839190</v>
      </c>
      <c r="F96" s="1113">
        <v>31839190</v>
      </c>
    </row>
    <row r="97" spans="1:6" ht="16.5" customHeight="1">
      <c r="A97" s="57" t="s">
        <v>50</v>
      </c>
      <c r="B97" s="74" t="s">
        <v>232</v>
      </c>
      <c r="C97" s="75" t="s">
        <v>233</v>
      </c>
      <c r="D97" s="943"/>
      <c r="E97" s="929"/>
      <c r="F97" s="930"/>
    </row>
    <row r="98" spans="1:6" ht="16.5" customHeight="1">
      <c r="A98" s="55" t="s">
        <v>53</v>
      </c>
      <c r="B98" s="13" t="s">
        <v>234</v>
      </c>
      <c r="C98" s="14" t="s">
        <v>235</v>
      </c>
      <c r="D98" s="943">
        <f>SUM(D99:D104)</f>
        <v>0</v>
      </c>
      <c r="E98" s="943">
        <f>SUM(E99:E104)</f>
        <v>0</v>
      </c>
      <c r="F98" s="605">
        <f>SUM(F99:F104)</f>
        <v>0</v>
      </c>
    </row>
    <row r="99" spans="1:6" ht="16.5" customHeight="1">
      <c r="A99" s="57" t="s">
        <v>56</v>
      </c>
      <c r="B99" s="74" t="s">
        <v>236</v>
      </c>
      <c r="C99" s="14" t="s">
        <v>237</v>
      </c>
      <c r="D99" s="943"/>
      <c r="E99" s="929"/>
      <c r="F99" s="930"/>
    </row>
    <row r="100" spans="1:6" ht="16.5" customHeight="1">
      <c r="A100" s="55" t="s">
        <v>59</v>
      </c>
      <c r="B100" s="83" t="s">
        <v>217</v>
      </c>
      <c r="C100" s="14" t="s">
        <v>238</v>
      </c>
      <c r="D100" s="943"/>
      <c r="E100" s="929"/>
      <c r="F100" s="930"/>
    </row>
    <row r="101" spans="1:6" ht="16.5" customHeight="1">
      <c r="A101" s="57" t="s">
        <v>61</v>
      </c>
      <c r="B101" s="83" t="s">
        <v>239</v>
      </c>
      <c r="C101" s="14" t="s">
        <v>240</v>
      </c>
      <c r="D101" s="943"/>
      <c r="E101" s="929"/>
      <c r="F101" s="930"/>
    </row>
    <row r="102" spans="1:6" ht="16.5" customHeight="1">
      <c r="A102" s="55" t="s">
        <v>63</v>
      </c>
      <c r="B102" s="83" t="s">
        <v>241</v>
      </c>
      <c r="C102" s="14" t="s">
        <v>242</v>
      </c>
      <c r="D102" s="943"/>
      <c r="E102" s="929"/>
      <c r="F102" s="930"/>
    </row>
    <row r="103" spans="1:6" ht="16.5" customHeight="1">
      <c r="A103" s="57" t="s">
        <v>65</v>
      </c>
      <c r="B103" s="83" t="s">
        <v>243</v>
      </c>
      <c r="C103" s="14" t="s">
        <v>244</v>
      </c>
      <c r="D103" s="943"/>
      <c r="E103" s="929"/>
      <c r="F103" s="930"/>
    </row>
    <row r="104" spans="1:6" ht="16.5" customHeight="1">
      <c r="A104" s="84" t="s">
        <v>67</v>
      </c>
      <c r="B104" s="85" t="s">
        <v>245</v>
      </c>
      <c r="C104" s="14" t="s">
        <v>246</v>
      </c>
      <c r="D104" s="945"/>
      <c r="E104" s="929"/>
      <c r="F104" s="930"/>
    </row>
    <row r="105" spans="1:6" ht="16.5" customHeight="1">
      <c r="A105" s="81" t="s">
        <v>69</v>
      </c>
      <c r="B105" s="82" t="s">
        <v>456</v>
      </c>
      <c r="C105" s="35" t="s">
        <v>247</v>
      </c>
      <c r="D105" s="946">
        <f>+D96+D97+D98</f>
        <v>0</v>
      </c>
      <c r="E105" s="946">
        <f>+E96+E97+E98</f>
        <v>31839190</v>
      </c>
      <c r="F105" s="614">
        <f>+F96+F97+F98</f>
        <v>31839190</v>
      </c>
    </row>
    <row r="106" spans="1:6" ht="16.5" customHeight="1">
      <c r="A106" s="86" t="s">
        <v>71</v>
      </c>
      <c r="B106" s="53" t="s">
        <v>248</v>
      </c>
      <c r="C106" s="35" t="s">
        <v>249</v>
      </c>
      <c r="D106" s="958">
        <f>SUM(D95+D105)</f>
        <v>86895712</v>
      </c>
      <c r="E106" s="1112">
        <f>SUM(E95+E105)</f>
        <v>36063464</v>
      </c>
      <c r="F106" s="979">
        <f>SUM(F95+F105)</f>
        <v>122959176</v>
      </c>
    </row>
    <row r="107" spans="1:6" ht="16.5" customHeight="1">
      <c r="A107" s="87" t="s">
        <v>74</v>
      </c>
      <c r="B107" s="88" t="s">
        <v>250</v>
      </c>
      <c r="C107" s="89" t="s">
        <v>251</v>
      </c>
      <c r="D107" s="959">
        <f>'16.sz.mell'!D8</f>
        <v>0</v>
      </c>
      <c r="E107" s="939"/>
      <c r="F107" s="940"/>
    </row>
    <row r="108" spans="1:6" ht="16.5" customHeight="1">
      <c r="A108" s="57" t="s">
        <v>77</v>
      </c>
      <c r="B108" s="90" t="s">
        <v>252</v>
      </c>
      <c r="C108" s="75" t="s">
        <v>253</v>
      </c>
      <c r="D108" s="943"/>
      <c r="E108" s="939"/>
      <c r="F108" s="940"/>
    </row>
    <row r="109" spans="1:6" ht="16.5" customHeight="1">
      <c r="A109" s="91" t="s">
        <v>80</v>
      </c>
      <c r="B109" s="90" t="s">
        <v>254</v>
      </c>
      <c r="C109" s="75" t="s">
        <v>255</v>
      </c>
      <c r="D109" s="943"/>
      <c r="E109" s="939"/>
      <c r="F109" s="940"/>
    </row>
    <row r="110" spans="1:6" ht="16.5" customHeight="1">
      <c r="A110" s="57" t="s">
        <v>82</v>
      </c>
      <c r="B110" s="90" t="s">
        <v>443</v>
      </c>
      <c r="C110" s="75" t="s">
        <v>442</v>
      </c>
      <c r="D110" s="943">
        <v>37885828</v>
      </c>
      <c r="E110" s="961"/>
      <c r="F110" s="605">
        <v>37885828</v>
      </c>
    </row>
    <row r="111" spans="1:6" ht="16.5" customHeight="1">
      <c r="A111" s="91" t="s">
        <v>84</v>
      </c>
      <c r="B111" s="90" t="s">
        <v>256</v>
      </c>
      <c r="C111" s="75" t="s">
        <v>257</v>
      </c>
      <c r="D111" s="943"/>
      <c r="E111" s="931"/>
      <c r="F111" s="932"/>
    </row>
    <row r="112" spans="1:7" ht="16.5" customHeight="1">
      <c r="A112" s="57" t="s">
        <v>86</v>
      </c>
      <c r="B112" s="34" t="s">
        <v>258</v>
      </c>
      <c r="C112" s="35" t="s">
        <v>259</v>
      </c>
      <c r="D112" s="960">
        <f>SUM(D107:D111)</f>
        <v>37885828</v>
      </c>
      <c r="E112" s="960">
        <f>SUM(E107:E111)</f>
        <v>0</v>
      </c>
      <c r="F112" s="632">
        <f>SUM(F107:F111)</f>
        <v>37885828</v>
      </c>
      <c r="G112" s="95"/>
    </row>
    <row r="113" spans="1:6" s="11" customFormat="1" ht="24.75" customHeight="1">
      <c r="A113" s="91" t="s">
        <v>89</v>
      </c>
      <c r="B113" s="25" t="s">
        <v>260</v>
      </c>
      <c r="C113" s="97" t="s">
        <v>261</v>
      </c>
      <c r="D113" s="960">
        <f>D106+D112</f>
        <v>124781540</v>
      </c>
      <c r="E113" s="960">
        <f>E106+E112</f>
        <v>36063464</v>
      </c>
      <c r="F113" s="632">
        <f>F106+F112</f>
        <v>160845004</v>
      </c>
    </row>
    <row r="114" ht="16.5" customHeight="1"/>
    <row r="115" ht="15.75">
      <c r="D115" s="647">
        <f>D76-D113</f>
        <v>0</v>
      </c>
    </row>
  </sheetData>
  <sheetProtection/>
  <mergeCells count="5">
    <mergeCell ref="A3:B3"/>
    <mergeCell ref="A77:D77"/>
    <mergeCell ref="A1:F1"/>
    <mergeCell ref="A2:F2"/>
    <mergeCell ref="A78:F78"/>
  </mergeCells>
  <printOptions horizontalCentered="1"/>
  <pageMargins left="0.5905511811023623" right="0.5905511811023623" top="1.062992125984252" bottom="0.8661417322834646" header="0.7874015748031497" footer="0.5905511811023623"/>
  <pageSetup cellComments="asDisplayed" fitToHeight="2" horizontalDpi="600" verticalDpi="600" orientation="portrait" paperSize="9" scale="65" r:id="rId1"/>
  <headerFooter alignWithMargins="0">
    <oddHeader>&amp;C&amp;"Times New Roman CE,Félkövér"&amp;12
&amp;R&amp;"Times New Roman CE,Félkövér dőlt"&amp;11 9. melléklet a ........./2018. (.......) önkormányzati rendelethez</oddHeader>
  </headerFooter>
  <rowBreaks count="2" manualBreakCount="2">
    <brk id="44" max="9" man="1"/>
    <brk id="95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6.625" style="370" customWidth="1"/>
    <col min="2" max="2" width="24.625" style="331" customWidth="1"/>
    <col min="3" max="3" width="13.00390625" style="895" customWidth="1"/>
    <col min="4" max="5" width="15.50390625" style="371" customWidth="1"/>
    <col min="6" max="6" width="11.50390625" style="371" customWidth="1"/>
    <col min="7" max="7" width="13.00390625" style="371" customWidth="1"/>
    <col min="8" max="9" width="14.00390625" style="371" customWidth="1"/>
    <col min="10" max="10" width="13.375" style="331" customWidth="1"/>
    <col min="11" max="11" width="14.625" style="331" customWidth="1"/>
    <col min="12" max="16384" width="9.375" style="331" customWidth="1"/>
  </cols>
  <sheetData>
    <row r="1" spans="1:11" ht="43.5" customHeight="1">
      <c r="A1" s="1068" t="s">
        <v>717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</row>
    <row r="2" spans="1:9" ht="15">
      <c r="A2" s="332"/>
      <c r="B2" s="333"/>
      <c r="C2" s="888"/>
      <c r="D2" s="334"/>
      <c r="E2" s="335"/>
      <c r="F2" s="335"/>
      <c r="G2" s="336"/>
      <c r="H2" s="336"/>
      <c r="I2" s="335"/>
    </row>
    <row r="3" spans="1:11" ht="15">
      <c r="A3" s="332"/>
      <c r="B3" s="337"/>
      <c r="C3" s="889"/>
      <c r="D3" s="338"/>
      <c r="E3" s="334"/>
      <c r="F3" s="334"/>
      <c r="G3" s="334"/>
      <c r="H3" s="334"/>
      <c r="I3" s="1070" t="s">
        <v>411</v>
      </c>
      <c r="J3" s="1070"/>
      <c r="K3" s="1070"/>
    </row>
    <row r="4" spans="1:11" s="345" customFormat="1" ht="69.75" customHeight="1">
      <c r="A4" s="339" t="s">
        <v>406</v>
      </c>
      <c r="B4" s="340" t="s">
        <v>444</v>
      </c>
      <c r="C4" s="890" t="s">
        <v>445</v>
      </c>
      <c r="D4" s="340" t="s">
        <v>458</v>
      </c>
      <c r="E4" s="340" t="s">
        <v>446</v>
      </c>
      <c r="F4" s="340" t="s">
        <v>447</v>
      </c>
      <c r="G4" s="341" t="s">
        <v>448</v>
      </c>
      <c r="H4" s="341" t="s">
        <v>415</v>
      </c>
      <c r="I4" s="342" t="s">
        <v>449</v>
      </c>
      <c r="J4" s="899" t="s">
        <v>188</v>
      </c>
      <c r="K4" s="373" t="s">
        <v>450</v>
      </c>
    </row>
    <row r="5" spans="1:11" s="345" customFormat="1" ht="30" customHeight="1">
      <c r="A5" s="884" t="s">
        <v>9</v>
      </c>
      <c r="B5" s="885" t="s">
        <v>675</v>
      </c>
      <c r="C5" s="891" t="s">
        <v>663</v>
      </c>
      <c r="D5" s="885"/>
      <c r="E5" s="885"/>
      <c r="F5" s="885"/>
      <c r="G5" s="886"/>
      <c r="H5" s="886"/>
      <c r="I5" s="887"/>
      <c r="J5" s="900"/>
      <c r="K5" s="896">
        <f>SUM(D5:J5)</f>
        <v>0</v>
      </c>
    </row>
    <row r="6" spans="1:11" s="345" customFormat="1" ht="30" customHeight="1">
      <c r="A6" s="884" t="s">
        <v>12</v>
      </c>
      <c r="B6" s="885" t="s">
        <v>676</v>
      </c>
      <c r="C6" s="891" t="s">
        <v>664</v>
      </c>
      <c r="D6" s="885"/>
      <c r="E6" s="885"/>
      <c r="F6" s="885">
        <v>72600</v>
      </c>
      <c r="G6" s="886"/>
      <c r="H6" s="886"/>
      <c r="I6" s="887"/>
      <c r="J6" s="900"/>
      <c r="K6" s="896">
        <f aca="true" t="shared" si="0" ref="K6:K17">SUM(D6:J6)</f>
        <v>72600</v>
      </c>
    </row>
    <row r="7" spans="1:11" s="345" customFormat="1" ht="30" customHeight="1">
      <c r="A7" s="884" t="s">
        <v>15</v>
      </c>
      <c r="B7" s="885" t="s">
        <v>677</v>
      </c>
      <c r="C7" s="891" t="s">
        <v>665</v>
      </c>
      <c r="D7" s="885"/>
      <c r="E7" s="885"/>
      <c r="F7" s="885">
        <v>127</v>
      </c>
      <c r="G7" s="886"/>
      <c r="H7" s="886"/>
      <c r="I7" s="887"/>
      <c r="J7" s="900"/>
      <c r="K7" s="896">
        <f t="shared" si="0"/>
        <v>127</v>
      </c>
    </row>
    <row r="8" spans="1:11" s="345" customFormat="1" ht="30" customHeight="1">
      <c r="A8" s="884" t="s">
        <v>18</v>
      </c>
      <c r="B8" s="885" t="s">
        <v>678</v>
      </c>
      <c r="C8" s="891" t="s">
        <v>666</v>
      </c>
      <c r="D8" s="885"/>
      <c r="E8" s="885"/>
      <c r="F8" s="885">
        <v>4445</v>
      </c>
      <c r="G8" s="886"/>
      <c r="H8" s="886"/>
      <c r="I8" s="887"/>
      <c r="J8" s="900"/>
      <c r="K8" s="896">
        <f t="shared" si="0"/>
        <v>4445</v>
      </c>
    </row>
    <row r="9" spans="1:11" s="345" customFormat="1" ht="30" customHeight="1">
      <c r="A9" s="884" t="s">
        <v>21</v>
      </c>
      <c r="B9" s="885" t="s">
        <v>679</v>
      </c>
      <c r="C9" s="891" t="s">
        <v>667</v>
      </c>
      <c r="D9" s="885">
        <v>26334</v>
      </c>
      <c r="E9" s="885"/>
      <c r="F9" s="885"/>
      <c r="G9" s="886"/>
      <c r="H9" s="886"/>
      <c r="I9" s="887"/>
      <c r="J9" s="900">
        <v>2973</v>
      </c>
      <c r="K9" s="896">
        <f t="shared" si="0"/>
        <v>29307</v>
      </c>
    </row>
    <row r="10" spans="1:11" s="345" customFormat="1" ht="30" customHeight="1">
      <c r="A10" s="884" t="s">
        <v>24</v>
      </c>
      <c r="B10" s="885" t="s">
        <v>680</v>
      </c>
      <c r="C10" s="891" t="s">
        <v>668</v>
      </c>
      <c r="D10" s="885">
        <v>3579</v>
      </c>
      <c r="E10" s="885"/>
      <c r="F10" s="885">
        <v>1143</v>
      </c>
      <c r="G10" s="886"/>
      <c r="H10" s="886"/>
      <c r="I10" s="887"/>
      <c r="J10" s="900"/>
      <c r="K10" s="896">
        <f t="shared" si="0"/>
        <v>4722</v>
      </c>
    </row>
    <row r="11" spans="1:11" s="345" customFormat="1" ht="30" customHeight="1">
      <c r="A11" s="884" t="s">
        <v>27</v>
      </c>
      <c r="B11" s="885" t="s">
        <v>681</v>
      </c>
      <c r="C11" s="891" t="s">
        <v>669</v>
      </c>
      <c r="D11" s="885"/>
      <c r="E11" s="885"/>
      <c r="F11" s="885"/>
      <c r="G11" s="886"/>
      <c r="H11" s="886"/>
      <c r="I11" s="887"/>
      <c r="J11" s="900"/>
      <c r="K11" s="896">
        <f t="shared" si="0"/>
        <v>0</v>
      </c>
    </row>
    <row r="12" spans="1:11" s="345" customFormat="1" ht="30" customHeight="1">
      <c r="A12" s="884" t="s">
        <v>30</v>
      </c>
      <c r="B12" s="885" t="s">
        <v>682</v>
      </c>
      <c r="C12" s="891" t="s">
        <v>670</v>
      </c>
      <c r="D12" s="885"/>
      <c r="E12" s="885"/>
      <c r="F12" s="885"/>
      <c r="G12" s="886">
        <v>31839</v>
      </c>
      <c r="H12" s="886"/>
      <c r="I12" s="887"/>
      <c r="J12" s="900"/>
      <c r="K12" s="896">
        <f t="shared" si="0"/>
        <v>31839</v>
      </c>
    </row>
    <row r="13" spans="1:11" s="345" customFormat="1" ht="30" customHeight="1">
      <c r="A13" s="884" t="s">
        <v>33</v>
      </c>
      <c r="B13" s="885" t="s">
        <v>683</v>
      </c>
      <c r="C13" s="891" t="s">
        <v>671</v>
      </c>
      <c r="D13" s="885">
        <v>12090</v>
      </c>
      <c r="E13" s="885"/>
      <c r="F13" s="885"/>
      <c r="G13" s="886"/>
      <c r="H13" s="886"/>
      <c r="I13" s="887"/>
      <c r="J13" s="900"/>
      <c r="K13" s="896">
        <f t="shared" si="0"/>
        <v>12090</v>
      </c>
    </row>
    <row r="14" spans="1:11" s="345" customFormat="1" ht="30" customHeight="1">
      <c r="A14" s="884" t="s">
        <v>36</v>
      </c>
      <c r="B14" s="885" t="s">
        <v>684</v>
      </c>
      <c r="C14" s="891" t="s">
        <v>657</v>
      </c>
      <c r="D14" s="885"/>
      <c r="E14" s="885"/>
      <c r="F14" s="885"/>
      <c r="G14" s="886"/>
      <c r="H14" s="886"/>
      <c r="I14" s="887"/>
      <c r="J14" s="900"/>
      <c r="K14" s="896">
        <f t="shared" si="0"/>
        <v>0</v>
      </c>
    </row>
    <row r="15" spans="1:11" s="345" customFormat="1" ht="30" customHeight="1">
      <c r="A15" s="884" t="s">
        <v>38</v>
      </c>
      <c r="B15" s="885" t="s">
        <v>685</v>
      </c>
      <c r="C15" s="891" t="s">
        <v>672</v>
      </c>
      <c r="D15" s="885"/>
      <c r="E15" s="885"/>
      <c r="F15" s="885">
        <v>5715</v>
      </c>
      <c r="G15" s="886"/>
      <c r="H15" s="886"/>
      <c r="I15" s="887"/>
      <c r="J15" s="900"/>
      <c r="K15" s="896">
        <f t="shared" si="0"/>
        <v>5715</v>
      </c>
    </row>
    <row r="16" spans="1:11" s="345" customFormat="1" ht="38.25">
      <c r="A16" s="884" t="s">
        <v>40</v>
      </c>
      <c r="B16" s="885" t="s">
        <v>686</v>
      </c>
      <c r="C16" s="891" t="s">
        <v>673</v>
      </c>
      <c r="D16" s="885"/>
      <c r="E16" s="885"/>
      <c r="F16" s="885"/>
      <c r="G16" s="886"/>
      <c r="H16" s="886"/>
      <c r="I16" s="887"/>
      <c r="J16" s="900"/>
      <c r="K16" s="896">
        <f t="shared" si="0"/>
        <v>0</v>
      </c>
    </row>
    <row r="17" spans="1:11" s="345" customFormat="1" ht="30" customHeight="1">
      <c r="A17" s="884" t="s">
        <v>42</v>
      </c>
      <c r="B17" s="885" t="s">
        <v>687</v>
      </c>
      <c r="C17" s="891" t="s">
        <v>674</v>
      </c>
      <c r="D17" s="885"/>
      <c r="E17" s="885"/>
      <c r="F17" s="885"/>
      <c r="G17" s="886"/>
      <c r="H17" s="886"/>
      <c r="I17" s="887"/>
      <c r="J17" s="900"/>
      <c r="K17" s="896">
        <f t="shared" si="0"/>
        <v>0</v>
      </c>
    </row>
    <row r="18" spans="1:11" s="355" customFormat="1" ht="33" customHeight="1">
      <c r="A18" s="352" t="s">
        <v>44</v>
      </c>
      <c r="B18" s="353" t="s">
        <v>407</v>
      </c>
      <c r="C18" s="354"/>
      <c r="D18" s="865">
        <f>SUM(D5:D17)</f>
        <v>42003</v>
      </c>
      <c r="E18" s="865">
        <f aca="true" t="shared" si="1" ref="E18:K18">SUM(E5:E17)</f>
        <v>0</v>
      </c>
      <c r="F18" s="865">
        <f t="shared" si="1"/>
        <v>84030</v>
      </c>
      <c r="G18" s="865">
        <f t="shared" si="1"/>
        <v>31839</v>
      </c>
      <c r="H18" s="865">
        <f t="shared" si="1"/>
        <v>0</v>
      </c>
      <c r="I18" s="865">
        <f t="shared" si="1"/>
        <v>0</v>
      </c>
      <c r="J18" s="901">
        <f t="shared" si="1"/>
        <v>2973</v>
      </c>
      <c r="K18" s="902">
        <f t="shared" si="1"/>
        <v>160845</v>
      </c>
    </row>
    <row r="19" spans="1:9" ht="21" customHeight="1">
      <c r="A19" s="356"/>
      <c r="B19" s="357"/>
      <c r="C19" s="892"/>
      <c r="D19" s="358"/>
      <c r="E19" s="359"/>
      <c r="F19" s="358"/>
      <c r="G19" s="358"/>
      <c r="H19" s="358"/>
      <c r="I19" s="360"/>
    </row>
    <row r="20" spans="1:9" ht="42" customHeight="1">
      <c r="A20" s="356"/>
      <c r="B20" s="361"/>
      <c r="C20" s="893"/>
      <c r="D20" s="363"/>
      <c r="E20" s="359"/>
      <c r="F20" s="359"/>
      <c r="G20" s="358"/>
      <c r="H20" s="358"/>
      <c r="I20" s="358"/>
    </row>
    <row r="21" spans="1:9" ht="42" customHeight="1">
      <c r="A21" s="364"/>
      <c r="B21" s="365"/>
      <c r="C21" s="894"/>
      <c r="D21" s="367"/>
      <c r="E21" s="335"/>
      <c r="F21" s="335"/>
      <c r="G21" s="336"/>
      <c r="H21" s="336"/>
      <c r="I21" s="336"/>
    </row>
    <row r="22" spans="1:9" ht="15">
      <c r="A22" s="332"/>
      <c r="B22" s="333"/>
      <c r="C22" s="888"/>
      <c r="D22" s="334"/>
      <c r="E22" s="334"/>
      <c r="F22" s="334"/>
      <c r="G22" s="334"/>
      <c r="H22" s="334"/>
      <c r="I22" s="334"/>
    </row>
    <row r="23" spans="1:9" s="369" customFormat="1" ht="15">
      <c r="A23" s="332"/>
      <c r="B23" s="333"/>
      <c r="C23" s="888"/>
      <c r="D23" s="334"/>
      <c r="E23" s="335"/>
      <c r="F23" s="368"/>
      <c r="G23" s="368"/>
      <c r="H23" s="368"/>
      <c r="I23" s="368"/>
    </row>
  </sheetData>
  <sheetProtection/>
  <mergeCells count="2">
    <mergeCell ref="A1:K1"/>
    <mergeCell ref="I3:K3"/>
  </mergeCells>
  <printOptions horizontalCentered="1"/>
  <pageMargins left="0.3937007874015748" right="0.7086614173228347" top="0.984251968503937" bottom="0.7480314960629921" header="0.7086614173228347" footer="0.31496062992125984"/>
  <pageSetup horizontalDpi="600" verticalDpi="600" orientation="landscape" paperSize="9" scale="80" r:id="rId1"/>
  <headerFooter>
    <oddHeader>&amp;R&amp;"Times New Roman CE,Félkövér dőlt"&amp;11 9.1. melléklet a ……/2018. (……)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875" style="370" customWidth="1"/>
    <col min="2" max="2" width="22.375" style="331" customWidth="1"/>
    <col min="3" max="3" width="13.00390625" style="331" customWidth="1"/>
    <col min="4" max="4" width="11.00390625" style="371" customWidth="1"/>
    <col min="5" max="5" width="15.50390625" style="371" customWidth="1"/>
    <col min="6" max="6" width="11.125" style="371" customWidth="1"/>
    <col min="7" max="7" width="13.375" style="371" customWidth="1"/>
    <col min="8" max="9" width="14.00390625" style="371" customWidth="1"/>
    <col min="10" max="10" width="13.375" style="331" customWidth="1"/>
    <col min="11" max="11" width="12.375" style="331" customWidth="1"/>
    <col min="12" max="12" width="14.375" style="331" customWidth="1"/>
    <col min="13" max="13" width="15.125" style="331" customWidth="1"/>
    <col min="14" max="16384" width="9.375" style="331" customWidth="1"/>
  </cols>
  <sheetData>
    <row r="1" spans="1:13" ht="42" customHeight="1">
      <c r="A1" s="1068" t="s">
        <v>718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</row>
    <row r="2" spans="1:9" ht="15">
      <c r="A2" s="332"/>
      <c r="B2" s="333"/>
      <c r="C2" s="333"/>
      <c r="D2" s="334"/>
      <c r="E2" s="335"/>
      <c r="F2" s="335"/>
      <c r="G2" s="336"/>
      <c r="H2" s="336"/>
      <c r="I2" s="335"/>
    </row>
    <row r="3" spans="1:13" ht="15">
      <c r="A3" s="332"/>
      <c r="B3" s="337"/>
      <c r="C3" s="337"/>
      <c r="D3" s="338"/>
      <c r="E3" s="334"/>
      <c r="F3" s="334"/>
      <c r="G3" s="334"/>
      <c r="H3" s="334"/>
      <c r="I3" s="334"/>
      <c r="K3" s="1070" t="s">
        <v>411</v>
      </c>
      <c r="L3" s="1070"/>
      <c r="M3" s="1070"/>
    </row>
    <row r="4" spans="1:13" s="345" customFormat="1" ht="75.75" customHeight="1">
      <c r="A4" s="339" t="s">
        <v>406</v>
      </c>
      <c r="B4" s="340" t="s">
        <v>444</v>
      </c>
      <c r="C4" s="340" t="s">
        <v>445</v>
      </c>
      <c r="D4" s="340" t="s">
        <v>451</v>
      </c>
      <c r="E4" s="340" t="s">
        <v>205</v>
      </c>
      <c r="F4" s="340" t="s">
        <v>452</v>
      </c>
      <c r="G4" s="341" t="s">
        <v>209</v>
      </c>
      <c r="H4" s="341" t="s">
        <v>453</v>
      </c>
      <c r="I4" s="341" t="s">
        <v>230</v>
      </c>
      <c r="J4" s="343" t="s">
        <v>232</v>
      </c>
      <c r="K4" s="372" t="s">
        <v>234</v>
      </c>
      <c r="L4" s="343" t="s">
        <v>454</v>
      </c>
      <c r="M4" s="373" t="s">
        <v>455</v>
      </c>
    </row>
    <row r="5" spans="1:13" s="345" customFormat="1" ht="30" customHeight="1">
      <c r="A5" s="884" t="s">
        <v>9</v>
      </c>
      <c r="B5" s="885" t="s">
        <v>675</v>
      </c>
      <c r="C5" s="891" t="s">
        <v>663</v>
      </c>
      <c r="D5" s="885">
        <v>7681</v>
      </c>
      <c r="E5" s="885">
        <v>2698</v>
      </c>
      <c r="F5" s="885"/>
      <c r="G5" s="886"/>
      <c r="H5" s="886"/>
      <c r="I5" s="887"/>
      <c r="J5" s="887"/>
      <c r="K5" s="887"/>
      <c r="L5" s="897"/>
      <c r="M5" s="898">
        <f>SUM(D5:L5)</f>
        <v>10379</v>
      </c>
    </row>
    <row r="6" spans="1:13" s="345" customFormat="1" ht="30" customHeight="1">
      <c r="A6" s="884" t="s">
        <v>12</v>
      </c>
      <c r="B6" s="885" t="s">
        <v>676</v>
      </c>
      <c r="C6" s="891" t="s">
        <v>664</v>
      </c>
      <c r="D6" s="885"/>
      <c r="E6" s="885"/>
      <c r="F6" s="885"/>
      <c r="G6" s="886"/>
      <c r="H6" s="886"/>
      <c r="I6" s="887"/>
      <c r="J6" s="887"/>
      <c r="K6" s="887"/>
      <c r="L6" s="897"/>
      <c r="M6" s="896">
        <f>SUM(D6:L6)</f>
        <v>0</v>
      </c>
    </row>
    <row r="7" spans="1:13" s="345" customFormat="1" ht="30" customHeight="1">
      <c r="A7" s="884" t="s">
        <v>15</v>
      </c>
      <c r="B7" s="885" t="s">
        <v>677</v>
      </c>
      <c r="C7" s="891" t="s">
        <v>665</v>
      </c>
      <c r="D7" s="885"/>
      <c r="E7" s="885"/>
      <c r="F7" s="885">
        <v>64</v>
      </c>
      <c r="G7" s="886"/>
      <c r="H7" s="886"/>
      <c r="I7" s="887"/>
      <c r="J7" s="887"/>
      <c r="K7" s="887"/>
      <c r="L7" s="897"/>
      <c r="M7" s="896">
        <f aca="true" t="shared" si="0" ref="M7:M17">SUM(D7:L7)</f>
        <v>64</v>
      </c>
    </row>
    <row r="8" spans="1:13" s="345" customFormat="1" ht="38.25">
      <c r="A8" s="884" t="s">
        <v>18</v>
      </c>
      <c r="B8" s="885" t="s">
        <v>678</v>
      </c>
      <c r="C8" s="891" t="s">
        <v>666</v>
      </c>
      <c r="D8" s="885"/>
      <c r="E8" s="885"/>
      <c r="F8" s="885">
        <v>381</v>
      </c>
      <c r="G8" s="886"/>
      <c r="H8" s="886"/>
      <c r="I8" s="887"/>
      <c r="J8" s="887"/>
      <c r="K8" s="887"/>
      <c r="L8" s="897"/>
      <c r="M8" s="896">
        <f t="shared" si="0"/>
        <v>381</v>
      </c>
    </row>
    <row r="9" spans="1:13" s="345" customFormat="1" ht="38.25">
      <c r="A9" s="884" t="s">
        <v>21</v>
      </c>
      <c r="B9" s="885" t="s">
        <v>679</v>
      </c>
      <c r="C9" s="891" t="s">
        <v>667</v>
      </c>
      <c r="D9" s="885"/>
      <c r="E9" s="885"/>
      <c r="F9" s="885">
        <v>10000</v>
      </c>
      <c r="G9" s="886"/>
      <c r="H9" s="886"/>
      <c r="I9" s="887"/>
      <c r="J9" s="887"/>
      <c r="K9" s="887"/>
      <c r="L9" s="897">
        <v>37886</v>
      </c>
      <c r="M9" s="896">
        <f t="shared" si="0"/>
        <v>47886</v>
      </c>
    </row>
    <row r="10" spans="1:13" s="345" customFormat="1" ht="30" customHeight="1">
      <c r="A10" s="884" t="s">
        <v>24</v>
      </c>
      <c r="B10" s="885" t="s">
        <v>680</v>
      </c>
      <c r="C10" s="891" t="s">
        <v>668</v>
      </c>
      <c r="D10" s="885"/>
      <c r="E10" s="885">
        <v>3579</v>
      </c>
      <c r="F10" s="885">
        <v>270</v>
      </c>
      <c r="G10" s="886"/>
      <c r="H10" s="886"/>
      <c r="I10" s="887"/>
      <c r="J10" s="887"/>
      <c r="K10" s="887"/>
      <c r="L10" s="897"/>
      <c r="M10" s="896">
        <f t="shared" si="0"/>
        <v>3849</v>
      </c>
    </row>
    <row r="11" spans="1:13" s="345" customFormat="1" ht="30" customHeight="1">
      <c r="A11" s="884" t="s">
        <v>27</v>
      </c>
      <c r="B11" s="885" t="s">
        <v>681</v>
      </c>
      <c r="C11" s="891" t="s">
        <v>669</v>
      </c>
      <c r="D11" s="885"/>
      <c r="E11" s="885"/>
      <c r="F11" s="885">
        <v>1000</v>
      </c>
      <c r="G11" s="886"/>
      <c r="H11" s="886"/>
      <c r="I11" s="887"/>
      <c r="J11" s="887"/>
      <c r="K11" s="887"/>
      <c r="L11" s="897"/>
      <c r="M11" s="896">
        <f t="shared" si="0"/>
        <v>1000</v>
      </c>
    </row>
    <row r="12" spans="1:13" s="345" customFormat="1" ht="30" customHeight="1">
      <c r="A12" s="884" t="s">
        <v>30</v>
      </c>
      <c r="B12" s="885" t="s">
        <v>682</v>
      </c>
      <c r="C12" s="891" t="s">
        <v>670</v>
      </c>
      <c r="D12" s="885">
        <v>9738</v>
      </c>
      <c r="E12" s="885">
        <v>746</v>
      </c>
      <c r="F12" s="885">
        <v>11358</v>
      </c>
      <c r="G12" s="886"/>
      <c r="H12" s="886">
        <v>26000</v>
      </c>
      <c r="I12" s="887">
        <v>31839</v>
      </c>
      <c r="J12" s="887"/>
      <c r="K12" s="887"/>
      <c r="L12" s="897"/>
      <c r="M12" s="896">
        <f t="shared" si="0"/>
        <v>79681</v>
      </c>
    </row>
    <row r="13" spans="1:13" s="345" customFormat="1" ht="30" customHeight="1">
      <c r="A13" s="884" t="s">
        <v>33</v>
      </c>
      <c r="B13" s="885" t="s">
        <v>683</v>
      </c>
      <c r="C13" s="891" t="s">
        <v>671</v>
      </c>
      <c r="D13" s="885">
        <v>2742</v>
      </c>
      <c r="E13" s="885">
        <v>511</v>
      </c>
      <c r="F13" s="885">
        <v>7000</v>
      </c>
      <c r="G13" s="886"/>
      <c r="H13" s="886"/>
      <c r="I13" s="887"/>
      <c r="J13" s="887"/>
      <c r="K13" s="887"/>
      <c r="L13" s="897"/>
      <c r="M13" s="896">
        <f t="shared" si="0"/>
        <v>10253</v>
      </c>
    </row>
    <row r="14" spans="1:13" s="345" customFormat="1" ht="30" customHeight="1">
      <c r="A14" s="884" t="s">
        <v>36</v>
      </c>
      <c r="B14" s="885" t="s">
        <v>684</v>
      </c>
      <c r="C14" s="891" t="s">
        <v>657</v>
      </c>
      <c r="D14" s="885"/>
      <c r="E14" s="885"/>
      <c r="F14" s="885"/>
      <c r="G14" s="886"/>
      <c r="H14" s="886"/>
      <c r="I14" s="887"/>
      <c r="J14" s="887"/>
      <c r="K14" s="887"/>
      <c r="L14" s="897"/>
      <c r="M14" s="896">
        <f t="shared" si="0"/>
        <v>0</v>
      </c>
    </row>
    <row r="15" spans="1:13" s="345" customFormat="1" ht="30" customHeight="1">
      <c r="A15" s="884" t="s">
        <v>38</v>
      </c>
      <c r="B15" s="885" t="s">
        <v>685</v>
      </c>
      <c r="C15" s="891" t="s">
        <v>672</v>
      </c>
      <c r="D15" s="885"/>
      <c r="E15" s="885"/>
      <c r="F15" s="885">
        <v>899</v>
      </c>
      <c r="G15" s="886"/>
      <c r="H15" s="886"/>
      <c r="I15" s="887"/>
      <c r="J15" s="887"/>
      <c r="K15" s="887"/>
      <c r="L15" s="897"/>
      <c r="M15" s="896">
        <f t="shared" si="0"/>
        <v>899</v>
      </c>
    </row>
    <row r="16" spans="1:13" s="345" customFormat="1" ht="38.25">
      <c r="A16" s="884" t="s">
        <v>40</v>
      </c>
      <c r="B16" s="885" t="s">
        <v>686</v>
      </c>
      <c r="C16" s="891" t="s">
        <v>673</v>
      </c>
      <c r="D16" s="885">
        <v>2706</v>
      </c>
      <c r="E16" s="885">
        <v>504</v>
      </c>
      <c r="F16" s="885">
        <v>548</v>
      </c>
      <c r="G16" s="886"/>
      <c r="H16" s="886"/>
      <c r="I16" s="887"/>
      <c r="J16" s="887"/>
      <c r="K16" s="887"/>
      <c r="L16" s="897"/>
      <c r="M16" s="896">
        <f t="shared" si="0"/>
        <v>3758</v>
      </c>
    </row>
    <row r="17" spans="1:13" s="345" customFormat="1" ht="30" customHeight="1">
      <c r="A17" s="884" t="s">
        <v>42</v>
      </c>
      <c r="B17" s="885" t="s">
        <v>687</v>
      </c>
      <c r="C17" s="891" t="s">
        <v>674</v>
      </c>
      <c r="D17" s="885"/>
      <c r="E17" s="885"/>
      <c r="F17" s="885">
        <v>0</v>
      </c>
      <c r="G17" s="886">
        <v>2695</v>
      </c>
      <c r="H17" s="886"/>
      <c r="I17" s="887"/>
      <c r="J17" s="887"/>
      <c r="K17" s="887"/>
      <c r="L17" s="897"/>
      <c r="M17" s="896">
        <f t="shared" si="0"/>
        <v>2695</v>
      </c>
    </row>
    <row r="18" spans="1:13" s="355" customFormat="1" ht="33" customHeight="1">
      <c r="A18" s="352" t="s">
        <v>44</v>
      </c>
      <c r="B18" s="353" t="s">
        <v>407</v>
      </c>
      <c r="C18" s="354"/>
      <c r="D18" s="865">
        <f>SUM(D5:D17)</f>
        <v>22867</v>
      </c>
      <c r="E18" s="865">
        <f aca="true" t="shared" si="1" ref="E18:L18">SUM(E5:E17)</f>
        <v>8038</v>
      </c>
      <c r="F18" s="865">
        <f t="shared" si="1"/>
        <v>31520</v>
      </c>
      <c r="G18" s="865">
        <f t="shared" si="1"/>
        <v>2695</v>
      </c>
      <c r="H18" s="865">
        <f t="shared" si="1"/>
        <v>26000</v>
      </c>
      <c r="I18" s="865">
        <f t="shared" si="1"/>
        <v>31839</v>
      </c>
      <c r="J18" s="865">
        <f t="shared" si="1"/>
        <v>0</v>
      </c>
      <c r="K18" s="865">
        <f t="shared" si="1"/>
        <v>0</v>
      </c>
      <c r="L18" s="901">
        <f t="shared" si="1"/>
        <v>37886</v>
      </c>
      <c r="M18" s="373">
        <f>SUM(M5:M17)</f>
        <v>160845</v>
      </c>
    </row>
    <row r="19" spans="1:9" ht="21" customHeight="1">
      <c r="A19" s="356"/>
      <c r="B19" s="357"/>
      <c r="C19" s="357"/>
      <c r="D19" s="358"/>
      <c r="E19" s="359"/>
      <c r="F19" s="358"/>
      <c r="G19" s="358"/>
      <c r="H19" s="358"/>
      <c r="I19" s="360"/>
    </row>
    <row r="20" spans="1:9" ht="42" customHeight="1">
      <c r="A20" s="356"/>
      <c r="B20" s="361"/>
      <c r="C20" s="362"/>
      <c r="D20" s="363"/>
      <c r="E20" s="359"/>
      <c r="F20" s="359"/>
      <c r="G20" s="358"/>
      <c r="H20" s="358"/>
      <c r="I20" s="358"/>
    </row>
    <row r="21" spans="1:9" ht="42" customHeight="1">
      <c r="A21" s="364"/>
      <c r="B21" s="365"/>
      <c r="C21" s="366"/>
      <c r="D21" s="367"/>
      <c r="E21" s="335"/>
      <c r="F21" s="335"/>
      <c r="G21" s="336"/>
      <c r="H21" s="336"/>
      <c r="I21" s="336"/>
    </row>
    <row r="22" spans="1:9" ht="15">
      <c r="A22" s="332"/>
      <c r="B22" s="333"/>
      <c r="C22" s="333"/>
      <c r="D22" s="334"/>
      <c r="E22" s="334"/>
      <c r="F22" s="334"/>
      <c r="G22" s="334"/>
      <c r="H22" s="334"/>
      <c r="I22" s="334"/>
    </row>
    <row r="23" spans="1:9" s="369" customFormat="1" ht="15">
      <c r="A23" s="332"/>
      <c r="B23" s="333"/>
      <c r="C23" s="333"/>
      <c r="D23" s="334"/>
      <c r="E23" s="335"/>
      <c r="F23" s="368"/>
      <c r="G23" s="368"/>
      <c r="H23" s="368"/>
      <c r="I23" s="368"/>
    </row>
  </sheetData>
  <sheetProtection/>
  <mergeCells count="2">
    <mergeCell ref="A1:M1"/>
    <mergeCell ref="K3:M3"/>
  </mergeCells>
  <printOptions horizontalCentered="1"/>
  <pageMargins left="0.3937007874015748" right="0.3937007874015748" top="0.9448818897637796" bottom="0.7480314960629921" header="0.7086614173228347" footer="0.31496062992125984"/>
  <pageSetup horizontalDpi="600" verticalDpi="600" orientation="landscape" paperSize="9" scale="75" r:id="rId1"/>
  <headerFooter>
    <oddHeader>&amp;R &amp;"Times New Roman CE,Félkövér dőlt"&amp;11 9.2.  melléklet a ……/2018. (……)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zoomScale="87" zoomScaleNormal="87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6.875" style="466" customWidth="1"/>
    <col min="2" max="2" width="60.125" style="467" customWidth="1"/>
    <col min="3" max="3" width="8.125" style="467" customWidth="1"/>
    <col min="4" max="8" width="14.50390625" style="380" customWidth="1"/>
    <col min="9" max="16384" width="9.375" style="380" customWidth="1"/>
  </cols>
  <sheetData>
    <row r="1" spans="1:8" s="374" customFormat="1" ht="55.5" customHeight="1">
      <c r="A1" s="1071" t="s">
        <v>719</v>
      </c>
      <c r="B1" s="1071"/>
      <c r="C1" s="1071"/>
      <c r="D1" s="1071"/>
      <c r="E1" s="1071"/>
      <c r="F1" s="1071"/>
      <c r="G1" s="1071"/>
      <c r="H1" s="1071"/>
    </row>
    <row r="2" spans="1:8" s="377" customFormat="1" ht="15.75" customHeight="1">
      <c r="A2" s="375"/>
      <c r="B2" s="375"/>
      <c r="C2" s="376"/>
      <c r="D2" s="376"/>
      <c r="E2" s="376"/>
      <c r="F2" s="376"/>
      <c r="H2" s="376" t="s">
        <v>1</v>
      </c>
    </row>
    <row r="3" spans="1:8" ht="38.25" customHeight="1">
      <c r="A3" s="378" t="s">
        <v>406</v>
      </c>
      <c r="B3" s="378" t="s">
        <v>459</v>
      </c>
      <c r="C3" s="379" t="s">
        <v>460</v>
      </c>
      <c r="D3" s="379" t="s">
        <v>461</v>
      </c>
      <c r="E3" s="379" t="s">
        <v>462</v>
      </c>
      <c r="F3" s="379" t="s">
        <v>708</v>
      </c>
      <c r="G3" s="424" t="s">
        <v>748</v>
      </c>
      <c r="H3" s="379" t="s">
        <v>749</v>
      </c>
    </row>
    <row r="4" spans="1:8" s="382" customFormat="1" ht="12.75" customHeight="1">
      <c r="A4" s="381" t="s">
        <v>5</v>
      </c>
      <c r="B4" s="381" t="s">
        <v>6</v>
      </c>
      <c r="C4" s="381" t="s">
        <v>7</v>
      </c>
      <c r="D4" s="381" t="s">
        <v>8</v>
      </c>
      <c r="E4" s="381" t="s">
        <v>268</v>
      </c>
      <c r="F4" s="381" t="s">
        <v>463</v>
      </c>
      <c r="G4" s="381" t="s">
        <v>750</v>
      </c>
      <c r="H4" s="381" t="s">
        <v>751</v>
      </c>
    </row>
    <row r="5" spans="1:8" s="382" customFormat="1" ht="15.75" customHeight="1">
      <c r="A5" s="1072" t="s">
        <v>265</v>
      </c>
      <c r="B5" s="1073"/>
      <c r="C5" s="1073"/>
      <c r="D5" s="1073"/>
      <c r="E5" s="1073"/>
      <c r="F5" s="1073"/>
      <c r="G5" s="1073"/>
      <c r="H5" s="1074"/>
    </row>
    <row r="6" spans="1:8" s="382" customFormat="1" ht="25.5" customHeight="1">
      <c r="A6" s="383" t="s">
        <v>9</v>
      </c>
      <c r="B6" s="384" t="s">
        <v>464</v>
      </c>
      <c r="C6" s="383" t="s">
        <v>465</v>
      </c>
      <c r="D6" s="385"/>
      <c r="E6" s="385"/>
      <c r="F6" s="385">
        <f>SUM(D6:E6)</f>
        <v>0</v>
      </c>
      <c r="G6" s="1114"/>
      <c r="H6" s="1114"/>
    </row>
    <row r="7" spans="1:8" s="382" customFormat="1" ht="30" customHeight="1">
      <c r="A7" s="386" t="s">
        <v>12</v>
      </c>
      <c r="B7" s="387" t="s">
        <v>466</v>
      </c>
      <c r="C7" s="386" t="s">
        <v>467</v>
      </c>
      <c r="D7" s="388"/>
      <c r="E7" s="388"/>
      <c r="F7" s="388">
        <f>SUM(D7:E7)</f>
        <v>0</v>
      </c>
      <c r="G7" s="1115"/>
      <c r="H7" s="1115"/>
    </row>
    <row r="8" spans="1:8" s="382" customFormat="1" ht="25.5" customHeight="1">
      <c r="A8" s="386" t="s">
        <v>15</v>
      </c>
      <c r="B8" s="387" t="s">
        <v>468</v>
      </c>
      <c r="C8" s="389" t="s">
        <v>469</v>
      </c>
      <c r="D8" s="388"/>
      <c r="E8" s="388"/>
      <c r="F8" s="388">
        <f>SUM(D8:E8)</f>
        <v>0</v>
      </c>
      <c r="G8" s="1115"/>
      <c r="H8" s="1115"/>
    </row>
    <row r="9" spans="1:8" s="382" customFormat="1" ht="25.5" customHeight="1">
      <c r="A9" s="386" t="s">
        <v>18</v>
      </c>
      <c r="B9" s="387" t="s">
        <v>470</v>
      </c>
      <c r="C9" s="389" t="s">
        <v>471</v>
      </c>
      <c r="D9" s="388"/>
      <c r="E9" s="388"/>
      <c r="F9" s="388">
        <f>SUM(D9:E9)</f>
        <v>0</v>
      </c>
      <c r="G9" s="1115"/>
      <c r="H9" s="1115"/>
    </row>
    <row r="10" spans="1:8" s="382" customFormat="1" ht="27.75" customHeight="1">
      <c r="A10" s="390" t="s">
        <v>21</v>
      </c>
      <c r="B10" s="391" t="s">
        <v>472</v>
      </c>
      <c r="C10" s="390" t="s">
        <v>35</v>
      </c>
      <c r="D10" s="392">
        <f>SUM(D6:D9)</f>
        <v>0</v>
      </c>
      <c r="E10" s="392">
        <f>SUM(E6:E9)</f>
        <v>0</v>
      </c>
      <c r="F10" s="392">
        <f>SUM(F6:F9)</f>
        <v>0</v>
      </c>
      <c r="G10" s="392">
        <f>SUM(G6:G9)</f>
        <v>0</v>
      </c>
      <c r="H10" s="392">
        <f>SUM(H6:H9)</f>
        <v>0</v>
      </c>
    </row>
    <row r="11" spans="1:8" s="382" customFormat="1" ht="24.75" customHeight="1">
      <c r="A11" s="386" t="s">
        <v>24</v>
      </c>
      <c r="B11" s="387" t="s">
        <v>473</v>
      </c>
      <c r="C11" s="386" t="s">
        <v>474</v>
      </c>
      <c r="D11" s="392"/>
      <c r="E11" s="392"/>
      <c r="F11" s="392">
        <f>SUM(D11:E11)</f>
        <v>0</v>
      </c>
      <c r="G11" s="1115"/>
      <c r="H11" s="1115"/>
    </row>
    <row r="12" spans="1:8" s="382" customFormat="1" ht="30" customHeight="1">
      <c r="A12" s="386" t="s">
        <v>27</v>
      </c>
      <c r="B12" s="387" t="s">
        <v>475</v>
      </c>
      <c r="C12" s="386" t="s">
        <v>476</v>
      </c>
      <c r="D12" s="392"/>
      <c r="E12" s="392"/>
      <c r="F12" s="392"/>
      <c r="G12" s="392"/>
      <c r="H12" s="392"/>
    </row>
    <row r="13" spans="1:8" s="382" customFormat="1" ht="30" customHeight="1">
      <c r="A13" s="386" t="s">
        <v>30</v>
      </c>
      <c r="B13" s="387" t="s">
        <v>477</v>
      </c>
      <c r="C13" s="386" t="s">
        <v>478</v>
      </c>
      <c r="D13" s="392"/>
      <c r="E13" s="392"/>
      <c r="F13" s="392">
        <f>SUM(D13:E13)</f>
        <v>0</v>
      </c>
      <c r="G13" s="1115"/>
      <c r="H13" s="1115"/>
    </row>
    <row r="14" spans="1:8" s="382" customFormat="1" ht="30" customHeight="1">
      <c r="A14" s="386" t="s">
        <v>33</v>
      </c>
      <c r="B14" s="387" t="s">
        <v>479</v>
      </c>
      <c r="C14" s="386" t="s">
        <v>480</v>
      </c>
      <c r="D14" s="392"/>
      <c r="E14" s="392"/>
      <c r="F14" s="392">
        <f>SUM(D13:E13)</f>
        <v>0</v>
      </c>
      <c r="G14" s="1115"/>
      <c r="H14" s="1115"/>
    </row>
    <row r="15" spans="1:8" s="382" customFormat="1" ht="21.75" customHeight="1">
      <c r="A15" s="390" t="s">
        <v>36</v>
      </c>
      <c r="B15" s="393" t="s">
        <v>446</v>
      </c>
      <c r="C15" s="394" t="s">
        <v>58</v>
      </c>
      <c r="D15" s="392">
        <f>SUM(D11:D14)</f>
        <v>0</v>
      </c>
      <c r="E15" s="392">
        <f>SUM(E11:E14)</f>
        <v>0</v>
      </c>
      <c r="F15" s="392">
        <f>SUM(F11:F14)</f>
        <v>0</v>
      </c>
      <c r="G15" s="1115"/>
      <c r="H15" s="1115"/>
    </row>
    <row r="16" spans="1:8" s="398" customFormat="1" ht="16.5" customHeight="1">
      <c r="A16" s="386" t="s">
        <v>38</v>
      </c>
      <c r="B16" s="395" t="s">
        <v>110</v>
      </c>
      <c r="C16" s="396" t="s">
        <v>111</v>
      </c>
      <c r="D16" s="397"/>
      <c r="E16" s="397"/>
      <c r="F16" s="397">
        <f>SUM(D16:E16)</f>
        <v>0</v>
      </c>
      <c r="G16" s="1116"/>
      <c r="H16" s="1116"/>
    </row>
    <row r="17" spans="1:8" s="398" customFormat="1" ht="16.5" customHeight="1">
      <c r="A17" s="386" t="s">
        <v>40</v>
      </c>
      <c r="B17" s="395" t="s">
        <v>113</v>
      </c>
      <c r="C17" s="396" t="s">
        <v>114</v>
      </c>
      <c r="D17" s="397"/>
      <c r="E17" s="397"/>
      <c r="F17" s="397">
        <f>SUM(D17:E17)</f>
        <v>0</v>
      </c>
      <c r="G17" s="1116"/>
      <c r="H17" s="1116"/>
    </row>
    <row r="18" spans="1:8" s="398" customFormat="1" ht="16.5" customHeight="1">
      <c r="A18" s="386" t="s">
        <v>42</v>
      </c>
      <c r="B18" s="395" t="s">
        <v>481</v>
      </c>
      <c r="C18" s="396" t="s">
        <v>117</v>
      </c>
      <c r="D18" s="397">
        <f>SUM(D19:D20)</f>
        <v>0</v>
      </c>
      <c r="E18" s="397">
        <f>SUM(E19:E20)</f>
        <v>0</v>
      </c>
      <c r="F18" s="397">
        <f>SUM(F19:F20)</f>
        <v>0</v>
      </c>
      <c r="G18" s="397">
        <f>SUM(G19:G20)</f>
        <v>0</v>
      </c>
      <c r="H18" s="397">
        <f>SUM(H19:H20)</f>
        <v>0</v>
      </c>
    </row>
    <row r="19" spans="1:8" s="398" customFormat="1" ht="16.5" customHeight="1">
      <c r="A19" s="386" t="s">
        <v>44</v>
      </c>
      <c r="B19" s="399" t="s">
        <v>482</v>
      </c>
      <c r="C19" s="400" t="s">
        <v>483</v>
      </c>
      <c r="D19" s="401"/>
      <c r="E19" s="401"/>
      <c r="F19" s="401">
        <f>SUM(D19:E19)</f>
        <v>0</v>
      </c>
      <c r="G19" s="1116"/>
      <c r="H19" s="1116"/>
    </row>
    <row r="20" spans="1:8" s="402" customFormat="1" ht="16.5" customHeight="1">
      <c r="A20" s="386" t="s">
        <v>46</v>
      </c>
      <c r="B20" s="399" t="s">
        <v>484</v>
      </c>
      <c r="C20" s="400" t="s">
        <v>485</v>
      </c>
      <c r="D20" s="401"/>
      <c r="E20" s="401"/>
      <c r="F20" s="401">
        <f>SUM(D20:E20)</f>
        <v>0</v>
      </c>
      <c r="G20" s="1117"/>
      <c r="H20" s="1117"/>
    </row>
    <row r="21" spans="1:8" s="402" customFormat="1" ht="16.5" customHeight="1">
      <c r="A21" s="386" t="s">
        <v>48</v>
      </c>
      <c r="B21" s="403" t="s">
        <v>119</v>
      </c>
      <c r="C21" s="396" t="s">
        <v>120</v>
      </c>
      <c r="D21" s="401"/>
      <c r="E21" s="401"/>
      <c r="F21" s="401">
        <f>SUM(D21:E21)</f>
        <v>0</v>
      </c>
      <c r="G21" s="1117"/>
      <c r="H21" s="1117"/>
    </row>
    <row r="22" spans="1:8" s="398" customFormat="1" ht="16.5" customHeight="1">
      <c r="A22" s="386" t="s">
        <v>50</v>
      </c>
      <c r="B22" s="395" t="s">
        <v>122</v>
      </c>
      <c r="C22" s="396" t="s">
        <v>123</v>
      </c>
      <c r="D22" s="397">
        <v>200000</v>
      </c>
      <c r="E22" s="397"/>
      <c r="F22" s="401">
        <f>SUM(D22:E22)</f>
        <v>200000</v>
      </c>
      <c r="G22" s="1116"/>
      <c r="H22" s="1169">
        <v>200000</v>
      </c>
    </row>
    <row r="23" spans="1:8" s="398" customFormat="1" ht="16.5" customHeight="1">
      <c r="A23" s="386" t="s">
        <v>53</v>
      </c>
      <c r="B23" s="395" t="s">
        <v>486</v>
      </c>
      <c r="C23" s="396" t="s">
        <v>126</v>
      </c>
      <c r="D23" s="397">
        <v>20000</v>
      </c>
      <c r="E23" s="397"/>
      <c r="F23" s="401">
        <f aca="true" t="shared" si="0" ref="F22:F28">SUM(D23:E23)</f>
        <v>20000</v>
      </c>
      <c r="G23" s="1116"/>
      <c r="H23" s="1169">
        <v>20000</v>
      </c>
    </row>
    <row r="24" spans="1:8" s="402" customFormat="1" ht="16.5" customHeight="1">
      <c r="A24" s="386" t="s">
        <v>56</v>
      </c>
      <c r="B24" s="395" t="s">
        <v>487</v>
      </c>
      <c r="C24" s="396" t="s">
        <v>129</v>
      </c>
      <c r="D24" s="397"/>
      <c r="E24" s="397"/>
      <c r="F24" s="401">
        <f t="shared" si="0"/>
        <v>0</v>
      </c>
      <c r="G24" s="1117"/>
      <c r="H24" s="1117"/>
    </row>
    <row r="25" spans="1:8" s="402" customFormat="1" ht="16.5" customHeight="1">
      <c r="A25" s="386" t="s">
        <v>59</v>
      </c>
      <c r="B25" s="404" t="s">
        <v>131</v>
      </c>
      <c r="C25" s="396" t="s">
        <v>132</v>
      </c>
      <c r="D25" s="397"/>
      <c r="E25" s="397"/>
      <c r="F25" s="401">
        <f t="shared" si="0"/>
        <v>0</v>
      </c>
      <c r="G25" s="1117"/>
      <c r="H25" s="1117"/>
    </row>
    <row r="26" spans="1:8" s="402" customFormat="1" ht="16.5" customHeight="1">
      <c r="A26" s="386" t="s">
        <v>61</v>
      </c>
      <c r="B26" s="395" t="s">
        <v>488</v>
      </c>
      <c r="C26" s="396" t="s">
        <v>135</v>
      </c>
      <c r="D26" s="397"/>
      <c r="E26" s="397"/>
      <c r="F26" s="401">
        <f t="shared" si="0"/>
        <v>0</v>
      </c>
      <c r="G26" s="1117"/>
      <c r="H26" s="1117"/>
    </row>
    <row r="27" spans="1:8" s="402" customFormat="1" ht="16.5" customHeight="1">
      <c r="A27" s="386" t="s">
        <v>63</v>
      </c>
      <c r="B27" s="395" t="s">
        <v>489</v>
      </c>
      <c r="C27" s="396" t="s">
        <v>138</v>
      </c>
      <c r="D27" s="397"/>
      <c r="E27" s="397"/>
      <c r="F27" s="401">
        <f t="shared" si="0"/>
        <v>0</v>
      </c>
      <c r="G27" s="1117"/>
      <c r="H27" s="1117"/>
    </row>
    <row r="28" spans="1:8" s="402" customFormat="1" ht="16.5" customHeight="1">
      <c r="A28" s="386" t="s">
        <v>65</v>
      </c>
      <c r="B28" s="395" t="s">
        <v>140</v>
      </c>
      <c r="C28" s="396" t="s">
        <v>141</v>
      </c>
      <c r="D28" s="405"/>
      <c r="E28" s="405"/>
      <c r="F28" s="401">
        <f t="shared" si="0"/>
        <v>0</v>
      </c>
      <c r="G28" s="1117"/>
      <c r="H28" s="1117"/>
    </row>
    <row r="29" spans="1:8" s="402" customFormat="1" ht="16.5" customHeight="1">
      <c r="A29" s="390" t="s">
        <v>67</v>
      </c>
      <c r="B29" s="406" t="s">
        <v>490</v>
      </c>
      <c r="C29" s="407" t="s">
        <v>144</v>
      </c>
      <c r="D29" s="408">
        <f>SUM(D16+D17+D18+D21+D22+D23+D24+D25+D26+D27+D28)</f>
        <v>220000</v>
      </c>
      <c r="E29" s="408">
        <f>SUM(E16+E17+E18+E21+E22+E23+E24+E25+E26+E27+E28)</f>
        <v>0</v>
      </c>
      <c r="F29" s="408">
        <f>SUM(F16+F17+F18+F21+F22+F23+F24+F25+F26+F27+F28)</f>
        <v>220000</v>
      </c>
      <c r="G29" s="408">
        <f>SUM(G16+G17+G18+G21+G22+G23+G24+G25+G26+G27+G28)</f>
        <v>0</v>
      </c>
      <c r="H29" s="408">
        <f>SUM(H16+H17+H18+H21+H22+H23+H24+H25+H26+H27+H28)</f>
        <v>220000</v>
      </c>
    </row>
    <row r="30" spans="1:8" s="409" customFormat="1" ht="16.5" customHeight="1">
      <c r="A30" s="390" t="s">
        <v>69</v>
      </c>
      <c r="B30" s="406" t="s">
        <v>448</v>
      </c>
      <c r="C30" s="407" t="s">
        <v>162</v>
      </c>
      <c r="D30" s="408"/>
      <c r="E30" s="408"/>
      <c r="F30" s="408">
        <f>SUM(D30:E30)</f>
        <v>0</v>
      </c>
      <c r="G30" s="1118"/>
      <c r="H30" s="1118"/>
    </row>
    <row r="31" spans="1:8" s="402" customFormat="1" ht="16.5" customHeight="1">
      <c r="A31" s="390" t="s">
        <v>71</v>
      </c>
      <c r="B31" s="406" t="s">
        <v>415</v>
      </c>
      <c r="C31" s="407" t="s">
        <v>171</v>
      </c>
      <c r="D31" s="152"/>
      <c r="E31" s="152"/>
      <c r="F31" s="152">
        <f>SUM(D31:E31)</f>
        <v>0</v>
      </c>
      <c r="G31" s="1117"/>
      <c r="H31" s="1117"/>
    </row>
    <row r="32" spans="1:8" s="402" customFormat="1" ht="16.5" customHeight="1">
      <c r="A32" s="410" t="s">
        <v>74</v>
      </c>
      <c r="B32" s="411" t="s">
        <v>449</v>
      </c>
      <c r="C32" s="412" t="s">
        <v>180</v>
      </c>
      <c r="D32" s="413"/>
      <c r="E32" s="413"/>
      <c r="F32" s="413">
        <f>SUM(D32:E32)</f>
        <v>0</v>
      </c>
      <c r="G32" s="1117"/>
      <c r="H32" s="1117"/>
    </row>
    <row r="33" spans="1:8" s="402" customFormat="1" ht="16.5" customHeight="1">
      <c r="A33" s="414" t="s">
        <v>77</v>
      </c>
      <c r="B33" s="415" t="s">
        <v>491</v>
      </c>
      <c r="C33" s="416"/>
      <c r="D33" s="417">
        <f>D10+D15+D29+D30+D31+D32</f>
        <v>220000</v>
      </c>
      <c r="E33" s="417">
        <f>E10+E15+E29+E30+E31+E32</f>
        <v>0</v>
      </c>
      <c r="F33" s="417">
        <f>F10+F15+F29+F30+F31+F32</f>
        <v>220000</v>
      </c>
      <c r="G33" s="417">
        <f>G10+G15+G29+G30+G31+G32</f>
        <v>0</v>
      </c>
      <c r="H33" s="417">
        <f>H10+H15+H29+H30+H31+H32</f>
        <v>220000</v>
      </c>
    </row>
    <row r="34" spans="1:8" s="398" customFormat="1" ht="16.5" customHeight="1">
      <c r="A34" s="386" t="s">
        <v>80</v>
      </c>
      <c r="B34" s="418" t="s">
        <v>492</v>
      </c>
      <c r="C34" s="419" t="s">
        <v>189</v>
      </c>
      <c r="D34" s="420">
        <f>SUM(D35:D36)</f>
        <v>909800</v>
      </c>
      <c r="E34" s="420">
        <f>SUM(E35:E36)</f>
        <v>0</v>
      </c>
      <c r="F34" s="420">
        <f>SUM(F35:F36)</f>
        <v>909800</v>
      </c>
      <c r="G34" s="420">
        <f>SUM(G35:G36)</f>
        <v>0</v>
      </c>
      <c r="H34" s="420">
        <f>SUM(H35:H36)</f>
        <v>909800</v>
      </c>
    </row>
    <row r="35" spans="1:8" s="398" customFormat="1" ht="16.5" customHeight="1">
      <c r="A35" s="386" t="s">
        <v>82</v>
      </c>
      <c r="B35" s="125" t="s">
        <v>191</v>
      </c>
      <c r="C35" s="419" t="s">
        <v>192</v>
      </c>
      <c r="D35" s="420">
        <v>909800</v>
      </c>
      <c r="E35" s="420"/>
      <c r="F35" s="420">
        <f>SUM(D35:E35)</f>
        <v>909800</v>
      </c>
      <c r="G35" s="1116"/>
      <c r="H35" s="1169">
        <v>909800</v>
      </c>
    </row>
    <row r="36" spans="1:8" s="398" customFormat="1" ht="16.5" customHeight="1">
      <c r="A36" s="386" t="s">
        <v>84</v>
      </c>
      <c r="B36" s="125" t="s">
        <v>194</v>
      </c>
      <c r="C36" s="419" t="s">
        <v>195</v>
      </c>
      <c r="D36" s="420"/>
      <c r="E36" s="420"/>
      <c r="F36" s="420">
        <f>SUM(D36:E36)</f>
        <v>0</v>
      </c>
      <c r="G36" s="1116"/>
      <c r="H36" s="1169"/>
    </row>
    <row r="37" spans="1:8" s="398" customFormat="1" ht="16.5" customHeight="1">
      <c r="A37" s="386" t="s">
        <v>86</v>
      </c>
      <c r="B37" s="418" t="s">
        <v>493</v>
      </c>
      <c r="C37" s="421" t="s">
        <v>494</v>
      </c>
      <c r="D37" s="420">
        <f>SUM(D38:D39)</f>
        <v>37886028</v>
      </c>
      <c r="E37" s="420">
        <f>SUM(E38:E39)</f>
        <v>0</v>
      </c>
      <c r="F37" s="420">
        <f>SUM(F38:F39)</f>
        <v>37886028</v>
      </c>
      <c r="G37" s="420">
        <f>SUM(G38:G39)</f>
        <v>0</v>
      </c>
      <c r="H37" s="420">
        <f>SUM(H38:H39)</f>
        <v>37886028</v>
      </c>
    </row>
    <row r="38" spans="1:8" s="398" customFormat="1" ht="16.5" customHeight="1">
      <c r="A38" s="386"/>
      <c r="B38" s="645" t="s">
        <v>574</v>
      </c>
      <c r="C38" s="646" t="s">
        <v>494</v>
      </c>
      <c r="D38" s="420">
        <v>22588579</v>
      </c>
      <c r="E38" s="420"/>
      <c r="F38" s="420">
        <f>SUM(D38:E38)</f>
        <v>22588579</v>
      </c>
      <c r="G38" s="1116"/>
      <c r="H38" s="1169">
        <v>22588579</v>
      </c>
    </row>
    <row r="39" spans="1:8" s="398" customFormat="1" ht="16.5" customHeight="1">
      <c r="A39" s="386"/>
      <c r="B39" s="1119" t="s">
        <v>575</v>
      </c>
      <c r="C39" s="1120" t="s">
        <v>494</v>
      </c>
      <c r="D39" s="1121">
        <v>15297449</v>
      </c>
      <c r="E39" s="1121"/>
      <c r="F39" s="1121">
        <f>SUM(D39:E39)</f>
        <v>15297449</v>
      </c>
      <c r="G39" s="1122"/>
      <c r="H39" s="1170">
        <v>15297449</v>
      </c>
    </row>
    <row r="40" spans="1:8" s="398" customFormat="1" ht="16.5" customHeight="1">
      <c r="A40" s="386" t="s">
        <v>89</v>
      </c>
      <c r="B40" s="1123" t="s">
        <v>495</v>
      </c>
      <c r="C40" s="1124" t="s">
        <v>496</v>
      </c>
      <c r="D40" s="1125">
        <f>SUM(D34+D37)</f>
        <v>38795828</v>
      </c>
      <c r="E40" s="1125">
        <f>SUM(E34+E37)</f>
        <v>0</v>
      </c>
      <c r="F40" s="1125">
        <f>SUM(F34+F37)</f>
        <v>38795828</v>
      </c>
      <c r="G40" s="1125">
        <f>SUM(G34+G37)</f>
        <v>0</v>
      </c>
      <c r="H40" s="1125">
        <f>SUM(H34+H37)</f>
        <v>38795828</v>
      </c>
    </row>
    <row r="41" spans="1:8" s="398" customFormat="1" ht="16.5" customHeight="1">
      <c r="A41" s="414" t="s">
        <v>93</v>
      </c>
      <c r="B41" s="415" t="s">
        <v>497</v>
      </c>
      <c r="C41" s="422" t="s">
        <v>198</v>
      </c>
      <c r="D41" s="423">
        <f>D40</f>
        <v>38795828</v>
      </c>
      <c r="E41" s="423">
        <f>E40</f>
        <v>0</v>
      </c>
      <c r="F41" s="423">
        <f>F40</f>
        <v>38795828</v>
      </c>
      <c r="G41" s="423">
        <f>G40</f>
        <v>0</v>
      </c>
      <c r="H41" s="423">
        <f>H40</f>
        <v>38795828</v>
      </c>
    </row>
    <row r="42" spans="1:8" s="398" customFormat="1" ht="23.25" customHeight="1">
      <c r="A42" s="414" t="s">
        <v>96</v>
      </c>
      <c r="B42" s="415" t="s">
        <v>498</v>
      </c>
      <c r="C42" s="424"/>
      <c r="D42" s="423">
        <f>D33+D41</f>
        <v>39015828</v>
      </c>
      <c r="E42" s="423">
        <f>E33+E41</f>
        <v>0</v>
      </c>
      <c r="F42" s="423">
        <f>F33+F41</f>
        <v>39015828</v>
      </c>
      <c r="G42" s="423">
        <f>G33+G41</f>
        <v>0</v>
      </c>
      <c r="H42" s="423">
        <f>H33+H41</f>
        <v>39015828</v>
      </c>
    </row>
    <row r="43" spans="1:6" s="398" customFormat="1" ht="15" customHeight="1">
      <c r="A43" s="425"/>
      <c r="B43" s="426"/>
      <c r="C43" s="427"/>
      <c r="D43" s="428"/>
      <c r="E43" s="428"/>
      <c r="F43" s="428"/>
    </row>
    <row r="44" spans="1:8" s="398" customFormat="1" ht="15" customHeight="1">
      <c r="A44" s="1075" t="s">
        <v>499</v>
      </c>
      <c r="B44" s="1075"/>
      <c r="C44" s="1075"/>
      <c r="D44" s="1075"/>
      <c r="E44" s="1075"/>
      <c r="F44" s="1075"/>
      <c r="G44" s="1075"/>
      <c r="H44" s="1075"/>
    </row>
    <row r="45" spans="1:8" s="398" customFormat="1" ht="38.25" customHeight="1">
      <c r="A45" s="379" t="s">
        <v>406</v>
      </c>
      <c r="B45" s="379" t="s">
        <v>267</v>
      </c>
      <c r="C45" s="429" t="s">
        <v>460</v>
      </c>
      <c r="D45" s="429" t="s">
        <v>461</v>
      </c>
      <c r="E45" s="429" t="s">
        <v>462</v>
      </c>
      <c r="F45" s="429" t="s">
        <v>720</v>
      </c>
      <c r="G45" s="424" t="s">
        <v>748</v>
      </c>
      <c r="H45" s="379" t="s">
        <v>749</v>
      </c>
    </row>
    <row r="46" spans="1:8" s="398" customFormat="1" ht="15" customHeight="1">
      <c r="A46" s="430" t="s">
        <v>5</v>
      </c>
      <c r="B46" s="430" t="s">
        <v>6</v>
      </c>
      <c r="C46" s="430"/>
      <c r="D46" s="430" t="s">
        <v>8</v>
      </c>
      <c r="E46" s="430" t="s">
        <v>268</v>
      </c>
      <c r="F46" s="430" t="s">
        <v>463</v>
      </c>
      <c r="G46" s="430" t="s">
        <v>750</v>
      </c>
      <c r="H46" s="430" t="s">
        <v>751</v>
      </c>
    </row>
    <row r="47" spans="1:8" s="398" customFormat="1" ht="17.25" customHeight="1">
      <c r="A47" s="431" t="s">
        <v>9</v>
      </c>
      <c r="B47" s="432" t="s">
        <v>203</v>
      </c>
      <c r="C47" s="433" t="s">
        <v>204</v>
      </c>
      <c r="D47" s="434">
        <v>20971822</v>
      </c>
      <c r="E47" s="434"/>
      <c r="F47" s="434">
        <f>SUM(D47:E47)</f>
        <v>20971822</v>
      </c>
      <c r="G47" s="1126"/>
      <c r="H47" s="1126">
        <v>20971822</v>
      </c>
    </row>
    <row r="48" spans="1:8" s="398" customFormat="1" ht="17.25" customHeight="1">
      <c r="A48" s="435" t="s">
        <v>12</v>
      </c>
      <c r="B48" s="436" t="s">
        <v>205</v>
      </c>
      <c r="C48" s="437" t="s">
        <v>206</v>
      </c>
      <c r="D48" s="438">
        <v>3972506</v>
      </c>
      <c r="E48" s="438"/>
      <c r="F48" s="434">
        <f>SUM(D48:E48)</f>
        <v>3972506</v>
      </c>
      <c r="G48" s="1116"/>
      <c r="H48" s="1116">
        <v>3972506</v>
      </c>
    </row>
    <row r="49" spans="1:8" s="398" customFormat="1" ht="17.25" customHeight="1">
      <c r="A49" s="435" t="s">
        <v>15</v>
      </c>
      <c r="B49" s="436" t="s">
        <v>207</v>
      </c>
      <c r="C49" s="437" t="s">
        <v>208</v>
      </c>
      <c r="D49" s="438">
        <v>14071500</v>
      </c>
      <c r="E49" s="438"/>
      <c r="F49" s="434">
        <f>SUM(D49:E49)</f>
        <v>14071500</v>
      </c>
      <c r="G49" s="1116"/>
      <c r="H49" s="1116">
        <v>14071500</v>
      </c>
    </row>
    <row r="50" spans="1:8" s="398" customFormat="1" ht="17.25" customHeight="1">
      <c r="A50" s="435" t="s">
        <v>18</v>
      </c>
      <c r="B50" s="436" t="s">
        <v>209</v>
      </c>
      <c r="C50" s="437" t="s">
        <v>210</v>
      </c>
      <c r="D50" s="438"/>
      <c r="E50" s="438"/>
      <c r="F50" s="434">
        <f>SUM(D50:E50)</f>
        <v>0</v>
      </c>
      <c r="G50" s="1116"/>
      <c r="H50" s="1116"/>
    </row>
    <row r="51" spans="1:8" s="398" customFormat="1" ht="17.25" customHeight="1">
      <c r="A51" s="435" t="s">
        <v>21</v>
      </c>
      <c r="B51" s="436" t="s">
        <v>211</v>
      </c>
      <c r="C51" s="437" t="s">
        <v>212</v>
      </c>
      <c r="D51" s="438"/>
      <c r="E51" s="438"/>
      <c r="F51" s="434">
        <f>SUM(D51:E51)</f>
        <v>0</v>
      </c>
      <c r="G51" s="1116"/>
      <c r="H51" s="1116"/>
    </row>
    <row r="52" spans="1:10" s="382" customFormat="1" ht="17.25" customHeight="1">
      <c r="A52" s="439" t="s">
        <v>24</v>
      </c>
      <c r="B52" s="440" t="s">
        <v>500</v>
      </c>
      <c r="C52" s="441" t="s">
        <v>229</v>
      </c>
      <c r="D52" s="442">
        <f>SUM(D47:D51)</f>
        <v>39015828</v>
      </c>
      <c r="E52" s="442">
        <f>SUM(E47:E51)</f>
        <v>0</v>
      </c>
      <c r="F52" s="442">
        <f>SUM(F47:F51)</f>
        <v>39015828</v>
      </c>
      <c r="G52" s="442">
        <f>SUM(G47:G51)</f>
        <v>0</v>
      </c>
      <c r="H52" s="442">
        <f>SUM(H47:H51)</f>
        <v>39015828</v>
      </c>
      <c r="I52" s="443"/>
      <c r="J52" s="443"/>
    </row>
    <row r="53" spans="1:10" s="445" customFormat="1" ht="17.25" customHeight="1">
      <c r="A53" s="435" t="s">
        <v>27</v>
      </c>
      <c r="B53" s="436" t="s">
        <v>501</v>
      </c>
      <c r="C53" s="437" t="s">
        <v>231</v>
      </c>
      <c r="D53" s="438"/>
      <c r="E53" s="438"/>
      <c r="F53" s="438">
        <f>SUM(D53:E53)</f>
        <v>0</v>
      </c>
      <c r="G53" s="1127"/>
      <c r="H53" s="1127"/>
      <c r="I53" s="444"/>
      <c r="J53" s="444"/>
    </row>
    <row r="54" spans="1:10" ht="17.25" customHeight="1">
      <c r="A54" s="435" t="s">
        <v>30</v>
      </c>
      <c r="B54" s="436" t="s">
        <v>232</v>
      </c>
      <c r="C54" s="437" t="s">
        <v>233</v>
      </c>
      <c r="D54" s="438"/>
      <c r="E54" s="438"/>
      <c r="F54" s="438">
        <f>SUM(D54:E54)</f>
        <v>0</v>
      </c>
      <c r="G54" s="1128"/>
      <c r="H54" s="1128"/>
      <c r="I54" s="446"/>
      <c r="J54" s="446"/>
    </row>
    <row r="55" spans="1:10" ht="17.25" customHeight="1">
      <c r="A55" s="435" t="s">
        <v>33</v>
      </c>
      <c r="B55" s="436" t="s">
        <v>502</v>
      </c>
      <c r="C55" s="437" t="s">
        <v>235</v>
      </c>
      <c r="D55" s="438"/>
      <c r="E55" s="438"/>
      <c r="F55" s="438">
        <f>SUM(D55:E55)</f>
        <v>0</v>
      </c>
      <c r="G55" s="1128"/>
      <c r="H55" s="1128"/>
      <c r="I55" s="446"/>
      <c r="J55" s="446"/>
    </row>
    <row r="56" spans="1:10" ht="17.25" customHeight="1">
      <c r="A56" s="447" t="s">
        <v>36</v>
      </c>
      <c r="B56" s="448" t="s">
        <v>503</v>
      </c>
      <c r="C56" s="449" t="s">
        <v>247</v>
      </c>
      <c r="D56" s="450">
        <f>SUM(D53:D55)</f>
        <v>0</v>
      </c>
      <c r="E56" s="450">
        <f>SUM(E53:E55)</f>
        <v>0</v>
      </c>
      <c r="F56" s="450">
        <f>SUM(F53:F55)</f>
        <v>0</v>
      </c>
      <c r="G56" s="450">
        <f>SUM(G53:G55)</f>
        <v>0</v>
      </c>
      <c r="H56" s="450">
        <f>SUM(H53:H55)</f>
        <v>0</v>
      </c>
      <c r="I56" s="446"/>
      <c r="J56" s="446"/>
    </row>
    <row r="57" spans="1:10" ht="17.25" customHeight="1">
      <c r="A57" s="451" t="s">
        <v>38</v>
      </c>
      <c r="B57" s="452" t="s">
        <v>504</v>
      </c>
      <c r="C57" s="424" t="s">
        <v>505</v>
      </c>
      <c r="D57" s="453">
        <f>D52+D56</f>
        <v>39015828</v>
      </c>
      <c r="E57" s="453">
        <f>E52+E56</f>
        <v>0</v>
      </c>
      <c r="F57" s="453">
        <f>F52+F56</f>
        <v>39015828</v>
      </c>
      <c r="G57" s="453">
        <f>G52+G56</f>
        <v>0</v>
      </c>
      <c r="H57" s="453">
        <f>H52+H56</f>
        <v>39015828</v>
      </c>
      <c r="I57" s="446"/>
      <c r="J57" s="446"/>
    </row>
    <row r="58" spans="1:10" ht="17.25" customHeight="1">
      <c r="A58" s="454" t="s">
        <v>40</v>
      </c>
      <c r="B58" s="455" t="s">
        <v>506</v>
      </c>
      <c r="C58" s="456" t="s">
        <v>507</v>
      </c>
      <c r="D58" s="457"/>
      <c r="E58" s="457"/>
      <c r="F58" s="457">
        <f>SUM(D58:E58)</f>
        <v>0</v>
      </c>
      <c r="G58" s="1128"/>
      <c r="H58" s="1128"/>
      <c r="I58" s="446"/>
      <c r="J58" s="446"/>
    </row>
    <row r="59" spans="1:10" ht="27.75" customHeight="1">
      <c r="A59" s="424" t="s">
        <v>44</v>
      </c>
      <c r="B59" s="452" t="s">
        <v>576</v>
      </c>
      <c r="C59" s="424" t="s">
        <v>259</v>
      </c>
      <c r="D59" s="453">
        <f>SUM(D58:D58)</f>
        <v>0</v>
      </c>
      <c r="E59" s="453">
        <f>SUM(E58:E58)</f>
        <v>0</v>
      </c>
      <c r="F59" s="453">
        <f>SUM(F58:F58)</f>
        <v>0</v>
      </c>
      <c r="G59" s="453">
        <f>SUM(G58:G58)</f>
        <v>0</v>
      </c>
      <c r="H59" s="453">
        <f>SUM(H58:H58)</f>
        <v>0</v>
      </c>
      <c r="I59" s="446"/>
      <c r="J59" s="446"/>
    </row>
    <row r="60" spans="1:10" ht="17.25" customHeight="1">
      <c r="A60" s="458" t="s">
        <v>46</v>
      </c>
      <c r="B60" s="459" t="s">
        <v>508</v>
      </c>
      <c r="C60" s="424" t="s">
        <v>261</v>
      </c>
      <c r="D60" s="460">
        <f>SUM(D57+D59)</f>
        <v>39015828</v>
      </c>
      <c r="E60" s="460">
        <f>SUM(E57+E59)</f>
        <v>0</v>
      </c>
      <c r="F60" s="460">
        <f>SUM(F57+F59)</f>
        <v>39015828</v>
      </c>
      <c r="G60" s="460">
        <f>SUM(G57+G59)</f>
        <v>0</v>
      </c>
      <c r="H60" s="460">
        <f>SUM(H57+H59)</f>
        <v>39015828</v>
      </c>
      <c r="I60" s="446"/>
      <c r="J60" s="446"/>
    </row>
    <row r="61" spans="1:10" ht="12" customHeight="1">
      <c r="A61" s="461"/>
      <c r="B61" s="462"/>
      <c r="C61" s="463"/>
      <c r="D61" s="463"/>
      <c r="E61" s="463"/>
      <c r="F61" s="463"/>
      <c r="G61" s="446"/>
      <c r="H61" s="446"/>
      <c r="I61" s="446"/>
      <c r="J61" s="446"/>
    </row>
    <row r="62" spans="1:10" ht="12" customHeight="1">
      <c r="A62" s="461"/>
      <c r="B62" s="462"/>
      <c r="C62" s="463"/>
      <c r="D62" s="463"/>
      <c r="E62" s="463"/>
      <c r="F62" s="463"/>
      <c r="G62" s="446"/>
      <c r="H62" s="446"/>
      <c r="I62" s="446"/>
      <c r="J62" s="446"/>
    </row>
    <row r="63" spans="1:3" ht="12.75">
      <c r="A63" s="464"/>
      <c r="B63" s="465"/>
      <c r="C63" s="465"/>
    </row>
    <row r="64" spans="1:3" ht="12.75">
      <c r="A64" s="464"/>
      <c r="B64" s="465"/>
      <c r="C64" s="465"/>
    </row>
    <row r="65" spans="1:3" ht="12.75">
      <c r="A65" s="464"/>
      <c r="B65" s="465"/>
      <c r="C65" s="465"/>
    </row>
  </sheetData>
  <sheetProtection formatCells="0"/>
  <mergeCells count="3">
    <mergeCell ref="A5:H5"/>
    <mergeCell ref="A1:H1"/>
    <mergeCell ref="A44:H44"/>
  </mergeCells>
  <printOptions horizontalCentered="1"/>
  <pageMargins left="0.5118110236220472" right="0.5118110236220472" top="0.984251968503937" bottom="0.984251968503937" header="0.7874015748031497" footer="0.7874015748031497"/>
  <pageSetup horizontalDpi="600" verticalDpi="600" orientation="portrait" paperSize="9" scale="84" r:id="rId1"/>
  <headerFooter alignWithMargins="0">
    <oddHeader>&amp;R&amp;"Times New Roman CE,Félkövér dőlt"&amp;11 10. melléklet a ……/2018. (……)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6.625" style="370" customWidth="1"/>
    <col min="2" max="2" width="24.625" style="331" customWidth="1"/>
    <col min="3" max="3" width="13.00390625" style="331" customWidth="1"/>
    <col min="4" max="5" width="15.50390625" style="371" customWidth="1"/>
    <col min="6" max="6" width="11.50390625" style="371" customWidth="1"/>
    <col min="7" max="7" width="13.00390625" style="371" customWidth="1"/>
    <col min="8" max="9" width="14.00390625" style="371" customWidth="1"/>
    <col min="10" max="10" width="13.375" style="331" customWidth="1"/>
    <col min="11" max="11" width="14.625" style="331" customWidth="1"/>
    <col min="12" max="16384" width="9.375" style="331" customWidth="1"/>
  </cols>
  <sheetData>
    <row r="1" spans="1:11" ht="41.25" customHeight="1">
      <c r="A1" s="1068" t="s">
        <v>721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</row>
    <row r="2" spans="1:9" ht="15">
      <c r="A2" s="332"/>
      <c r="B2" s="333"/>
      <c r="C2" s="333"/>
      <c r="D2" s="334"/>
      <c r="E2" s="335"/>
      <c r="F2" s="335"/>
      <c r="G2" s="336"/>
      <c r="H2" s="336"/>
      <c r="I2" s="335"/>
    </row>
    <row r="3" spans="1:11" ht="15">
      <c r="A3" s="332"/>
      <c r="B3" s="337"/>
      <c r="C3" s="337"/>
      <c r="D3" s="338"/>
      <c r="E3" s="334"/>
      <c r="F3" s="334"/>
      <c r="G3" s="334"/>
      <c r="H3" s="334"/>
      <c r="I3" s="1070" t="s">
        <v>411</v>
      </c>
      <c r="J3" s="1070"/>
      <c r="K3" s="1070"/>
    </row>
    <row r="4" spans="1:11" s="345" customFormat="1" ht="69.75" customHeight="1">
      <c r="A4" s="339" t="s">
        <v>406</v>
      </c>
      <c r="B4" s="340" t="s">
        <v>444</v>
      </c>
      <c r="C4" s="340" t="s">
        <v>445</v>
      </c>
      <c r="D4" s="340" t="s">
        <v>458</v>
      </c>
      <c r="E4" s="340" t="s">
        <v>446</v>
      </c>
      <c r="F4" s="340" t="s">
        <v>447</v>
      </c>
      <c r="G4" s="341" t="s">
        <v>448</v>
      </c>
      <c r="H4" s="341" t="s">
        <v>415</v>
      </c>
      <c r="I4" s="342" t="s">
        <v>449</v>
      </c>
      <c r="J4" s="343" t="s">
        <v>188</v>
      </c>
      <c r="K4" s="344" t="s">
        <v>450</v>
      </c>
    </row>
    <row r="5" spans="1:11" ht="57" customHeight="1">
      <c r="A5" s="346" t="s">
        <v>9</v>
      </c>
      <c r="B5" s="347" t="s">
        <v>652</v>
      </c>
      <c r="C5" s="348" t="s">
        <v>655</v>
      </c>
      <c r="D5" s="851">
        <v>26020</v>
      </c>
      <c r="E5" s="852"/>
      <c r="F5" s="852"/>
      <c r="G5" s="853"/>
      <c r="H5" s="853"/>
      <c r="I5" s="852"/>
      <c r="J5" s="854"/>
      <c r="K5" s="855">
        <f>SUM(D5:J5)</f>
        <v>26020</v>
      </c>
    </row>
    <row r="6" spans="1:11" ht="57" customHeight="1">
      <c r="A6" s="848" t="s">
        <v>12</v>
      </c>
      <c r="B6" s="849" t="s">
        <v>653</v>
      </c>
      <c r="C6" s="850" t="s">
        <v>656</v>
      </c>
      <c r="D6" s="856">
        <v>7754</v>
      </c>
      <c r="E6" s="857"/>
      <c r="F6" s="857">
        <v>220</v>
      </c>
      <c r="G6" s="858"/>
      <c r="H6" s="858"/>
      <c r="I6" s="857"/>
      <c r="J6" s="859"/>
      <c r="K6" s="855">
        <f>SUM(D6:J6)</f>
        <v>7974</v>
      </c>
    </row>
    <row r="7" spans="1:11" ht="42" customHeight="1">
      <c r="A7" s="349" t="s">
        <v>15</v>
      </c>
      <c r="B7" s="350" t="s">
        <v>654</v>
      </c>
      <c r="C7" s="351" t="s">
        <v>657</v>
      </c>
      <c r="D7" s="860">
        <v>5022</v>
      </c>
      <c r="E7" s="861"/>
      <c r="F7" s="861"/>
      <c r="G7" s="862"/>
      <c r="H7" s="862"/>
      <c r="I7" s="861"/>
      <c r="J7" s="863"/>
      <c r="K7" s="864">
        <f>SUM(D7:J7)</f>
        <v>5022</v>
      </c>
    </row>
    <row r="8" spans="1:11" s="355" customFormat="1" ht="33" customHeight="1">
      <c r="A8" s="352" t="s">
        <v>18</v>
      </c>
      <c r="B8" s="353" t="s">
        <v>407</v>
      </c>
      <c r="C8" s="354"/>
      <c r="D8" s="865">
        <f>SUM(D5:D7)</f>
        <v>38796</v>
      </c>
      <c r="E8" s="865">
        <f aca="true" t="shared" si="0" ref="E8:K8">SUM(E5:E7)</f>
        <v>0</v>
      </c>
      <c r="F8" s="865">
        <f t="shared" si="0"/>
        <v>220</v>
      </c>
      <c r="G8" s="865">
        <f t="shared" si="0"/>
        <v>0</v>
      </c>
      <c r="H8" s="865">
        <f t="shared" si="0"/>
        <v>0</v>
      </c>
      <c r="I8" s="865">
        <f t="shared" si="0"/>
        <v>0</v>
      </c>
      <c r="J8" s="865">
        <f t="shared" si="0"/>
        <v>0</v>
      </c>
      <c r="K8" s="904">
        <f t="shared" si="0"/>
        <v>39016</v>
      </c>
    </row>
    <row r="9" spans="1:9" ht="21" customHeight="1">
      <c r="A9" s="356"/>
      <c r="B9" s="357"/>
      <c r="C9" s="357"/>
      <c r="D9" s="358"/>
      <c r="E9" s="359"/>
      <c r="F9" s="358"/>
      <c r="G9" s="358"/>
      <c r="H9" s="358"/>
      <c r="I9" s="360"/>
    </row>
    <row r="10" spans="1:9" ht="42" customHeight="1">
      <c r="A10" s="356"/>
      <c r="B10" s="361"/>
      <c r="C10" s="362"/>
      <c r="D10" s="363"/>
      <c r="E10" s="359"/>
      <c r="F10" s="359"/>
      <c r="G10" s="358"/>
      <c r="H10" s="358"/>
      <c r="I10" s="358"/>
    </row>
    <row r="11" spans="1:9" ht="42" customHeight="1">
      <c r="A11" s="364"/>
      <c r="B11" s="365"/>
      <c r="C11" s="366"/>
      <c r="D11" s="367"/>
      <c r="E11" s="335"/>
      <c r="F11" s="335"/>
      <c r="G11" s="336"/>
      <c r="H11" s="336"/>
      <c r="I11" s="336"/>
    </row>
    <row r="12" spans="1:9" ht="15">
      <c r="A12" s="332"/>
      <c r="B12" s="333"/>
      <c r="C12" s="333"/>
      <c r="D12" s="334"/>
      <c r="E12" s="334"/>
      <c r="F12" s="334"/>
      <c r="G12" s="334"/>
      <c r="H12" s="334"/>
      <c r="I12" s="334"/>
    </row>
    <row r="13" spans="1:9" s="369" customFormat="1" ht="15">
      <c r="A13" s="332"/>
      <c r="B13" s="333"/>
      <c r="C13" s="333"/>
      <c r="D13" s="334"/>
      <c r="E13" s="335"/>
      <c r="F13" s="368"/>
      <c r="G13" s="368"/>
      <c r="H13" s="368"/>
      <c r="I13" s="368"/>
    </row>
  </sheetData>
  <sheetProtection/>
  <mergeCells count="2">
    <mergeCell ref="A1:K1"/>
    <mergeCell ref="I3:K3"/>
  </mergeCells>
  <printOptions horizontalCentered="1"/>
  <pageMargins left="0.3937007874015748" right="0.7086614173228347" top="0.984251968503937" bottom="0.7480314960629921" header="0.7086614173228347" footer="0.31496062992125984"/>
  <pageSetup horizontalDpi="600" verticalDpi="600" orientation="landscape" paperSize="9" scale="92" r:id="rId1"/>
  <headerFooter>
    <oddHeader>&amp;R&amp;"Times New Roman CE,Félkövér dőlt"&amp;11 10.1. melléklet a ……/2018. (……)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875" style="370" customWidth="1"/>
    <col min="2" max="2" width="22.375" style="331" customWidth="1"/>
    <col min="3" max="3" width="13.00390625" style="331" customWidth="1"/>
    <col min="4" max="4" width="11.00390625" style="371" customWidth="1"/>
    <col min="5" max="5" width="15.50390625" style="371" customWidth="1"/>
    <col min="6" max="6" width="11.125" style="371" customWidth="1"/>
    <col min="7" max="7" width="13.375" style="371" customWidth="1"/>
    <col min="8" max="9" width="14.00390625" style="371" customWidth="1"/>
    <col min="10" max="10" width="13.375" style="331" customWidth="1"/>
    <col min="11" max="11" width="12.375" style="331" customWidth="1"/>
    <col min="12" max="12" width="14.375" style="331" customWidth="1"/>
    <col min="13" max="13" width="15.125" style="331" customWidth="1"/>
    <col min="14" max="16384" width="9.375" style="331" customWidth="1"/>
  </cols>
  <sheetData>
    <row r="1" spans="1:13" ht="42" customHeight="1">
      <c r="A1" s="1068" t="s">
        <v>722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</row>
    <row r="2" spans="1:9" ht="15">
      <c r="A2" s="332"/>
      <c r="B2" s="333"/>
      <c r="C2" s="333"/>
      <c r="D2" s="334"/>
      <c r="E2" s="335"/>
      <c r="F2" s="335"/>
      <c r="G2" s="336"/>
      <c r="H2" s="336"/>
      <c r="I2" s="335"/>
    </row>
    <row r="3" spans="1:13" ht="15">
      <c r="A3" s="332"/>
      <c r="B3" s="337"/>
      <c r="C3" s="337"/>
      <c r="D3" s="338"/>
      <c r="E3" s="334"/>
      <c r="F3" s="334"/>
      <c r="G3" s="334"/>
      <c r="H3" s="334"/>
      <c r="I3" s="334"/>
      <c r="K3" s="1070" t="s">
        <v>411</v>
      </c>
      <c r="L3" s="1070"/>
      <c r="M3" s="1070"/>
    </row>
    <row r="4" spans="1:13" s="345" customFormat="1" ht="75.75" customHeight="1">
      <c r="A4" s="339" t="s">
        <v>406</v>
      </c>
      <c r="B4" s="340" t="s">
        <v>444</v>
      </c>
      <c r="C4" s="340" t="s">
        <v>445</v>
      </c>
      <c r="D4" s="340" t="s">
        <v>451</v>
      </c>
      <c r="E4" s="340" t="s">
        <v>205</v>
      </c>
      <c r="F4" s="340" t="s">
        <v>452</v>
      </c>
      <c r="G4" s="341" t="s">
        <v>209</v>
      </c>
      <c r="H4" s="341" t="s">
        <v>453</v>
      </c>
      <c r="I4" s="341" t="s">
        <v>230</v>
      </c>
      <c r="J4" s="343" t="s">
        <v>232</v>
      </c>
      <c r="K4" s="372" t="s">
        <v>234</v>
      </c>
      <c r="L4" s="343" t="s">
        <v>454</v>
      </c>
      <c r="M4" s="373" t="s">
        <v>455</v>
      </c>
    </row>
    <row r="5" spans="1:13" ht="49.5" customHeight="1">
      <c r="A5" s="346" t="s">
        <v>9</v>
      </c>
      <c r="B5" s="347" t="s">
        <v>652</v>
      </c>
      <c r="C5" s="348" t="s">
        <v>655</v>
      </c>
      <c r="D5" s="866">
        <v>18556</v>
      </c>
      <c r="E5" s="867">
        <v>3525</v>
      </c>
      <c r="F5" s="867">
        <v>3939</v>
      </c>
      <c r="G5" s="868"/>
      <c r="H5" s="868"/>
      <c r="I5" s="867"/>
      <c r="J5" s="869"/>
      <c r="K5" s="870"/>
      <c r="L5" s="869"/>
      <c r="M5" s="871">
        <f>SUM(D5:L5)</f>
        <v>26020</v>
      </c>
    </row>
    <row r="6" spans="1:13" ht="65.25" customHeight="1">
      <c r="A6" s="848" t="s">
        <v>12</v>
      </c>
      <c r="B6" s="849" t="s">
        <v>653</v>
      </c>
      <c r="C6" s="850" t="s">
        <v>656</v>
      </c>
      <c r="D6" s="872"/>
      <c r="E6" s="873"/>
      <c r="F6" s="873">
        <v>7974</v>
      </c>
      <c r="G6" s="874"/>
      <c r="H6" s="874"/>
      <c r="I6" s="873"/>
      <c r="J6" s="875"/>
      <c r="K6" s="876"/>
      <c r="L6" s="875"/>
      <c r="M6" s="871">
        <f>SUM(D6:L6)</f>
        <v>7974</v>
      </c>
    </row>
    <row r="7" spans="1:13" ht="45" customHeight="1">
      <c r="A7" s="349" t="s">
        <v>15</v>
      </c>
      <c r="B7" s="350" t="s">
        <v>654</v>
      </c>
      <c r="C7" s="351" t="s">
        <v>657</v>
      </c>
      <c r="D7" s="877">
        <v>2415</v>
      </c>
      <c r="E7" s="878">
        <v>448</v>
      </c>
      <c r="F7" s="878">
        <v>2159</v>
      </c>
      <c r="G7" s="879"/>
      <c r="H7" s="879"/>
      <c r="I7" s="878"/>
      <c r="J7" s="880"/>
      <c r="K7" s="881"/>
      <c r="L7" s="882"/>
      <c r="M7" s="871">
        <f>SUM(D7:L7)</f>
        <v>5022</v>
      </c>
    </row>
    <row r="8" spans="1:13" s="355" customFormat="1" ht="33" customHeight="1">
      <c r="A8" s="352" t="s">
        <v>18</v>
      </c>
      <c r="B8" s="353" t="s">
        <v>407</v>
      </c>
      <c r="C8" s="354"/>
      <c r="D8" s="865">
        <f aca="true" t="shared" si="0" ref="D8:M8">SUM(D5:D7)</f>
        <v>20971</v>
      </c>
      <c r="E8" s="865">
        <f t="shared" si="0"/>
        <v>3973</v>
      </c>
      <c r="F8" s="865">
        <f t="shared" si="0"/>
        <v>14072</v>
      </c>
      <c r="G8" s="865">
        <f t="shared" si="0"/>
        <v>0</v>
      </c>
      <c r="H8" s="865">
        <f t="shared" si="0"/>
        <v>0</v>
      </c>
      <c r="I8" s="865">
        <f t="shared" si="0"/>
        <v>0</v>
      </c>
      <c r="J8" s="865">
        <f t="shared" si="0"/>
        <v>0</v>
      </c>
      <c r="K8" s="865">
        <f t="shared" si="0"/>
        <v>0</v>
      </c>
      <c r="L8" s="865">
        <f t="shared" si="0"/>
        <v>0</v>
      </c>
      <c r="M8" s="883">
        <f t="shared" si="0"/>
        <v>39016</v>
      </c>
    </row>
    <row r="9" spans="1:9" ht="21" customHeight="1">
      <c r="A9" s="356"/>
      <c r="B9" s="357"/>
      <c r="C9" s="357"/>
      <c r="D9" s="358"/>
      <c r="E9" s="359"/>
      <c r="F9" s="358"/>
      <c r="G9" s="358"/>
      <c r="H9" s="358"/>
      <c r="I9" s="360"/>
    </row>
    <row r="10" spans="1:9" ht="42" customHeight="1">
      <c r="A10" s="356"/>
      <c r="B10" s="361"/>
      <c r="C10" s="362"/>
      <c r="D10" s="363"/>
      <c r="E10" s="359"/>
      <c r="F10" s="359"/>
      <c r="G10" s="358"/>
      <c r="H10" s="358"/>
      <c r="I10" s="358"/>
    </row>
    <row r="11" spans="1:9" ht="42" customHeight="1">
      <c r="A11" s="364"/>
      <c r="B11" s="365"/>
      <c r="C11" s="366"/>
      <c r="D11" s="367"/>
      <c r="E11" s="335"/>
      <c r="F11" s="335"/>
      <c r="G11" s="336"/>
      <c r="H11" s="336"/>
      <c r="I11" s="336"/>
    </row>
    <row r="12" spans="1:9" ht="15">
      <c r="A12" s="332"/>
      <c r="B12" s="333"/>
      <c r="C12" s="333"/>
      <c r="D12" s="334"/>
      <c r="E12" s="334"/>
      <c r="F12" s="334"/>
      <c r="G12" s="334"/>
      <c r="H12" s="334"/>
      <c r="I12" s="334"/>
    </row>
    <row r="13" spans="1:9" s="369" customFormat="1" ht="15">
      <c r="A13" s="332"/>
      <c r="B13" s="333"/>
      <c r="C13" s="333"/>
      <c r="D13" s="334"/>
      <c r="E13" s="335"/>
      <c r="F13" s="368"/>
      <c r="G13" s="368"/>
      <c r="H13" s="368"/>
      <c r="I13" s="368"/>
    </row>
  </sheetData>
  <sheetProtection/>
  <mergeCells count="2">
    <mergeCell ref="A1:M1"/>
    <mergeCell ref="K3:M3"/>
  </mergeCells>
  <printOptions horizontalCentered="1"/>
  <pageMargins left="0.3937007874015748" right="0.3937007874015748" top="0.9448818897637796" bottom="0.7480314960629921" header="0.7086614173228347" footer="0.31496062992125984"/>
  <pageSetup horizontalDpi="600" verticalDpi="600" orientation="landscape" paperSize="9" scale="87" r:id="rId1"/>
  <headerFooter>
    <oddHeader>&amp;R &amp;"Times New Roman CE,Félkövér dőlt"&amp;11 10.2.  melléklet a ……/2018. (……)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O26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50390625" style="469" customWidth="1"/>
    <col min="2" max="2" width="28.875" style="468" customWidth="1"/>
    <col min="3" max="14" width="11.375" style="468" customWidth="1"/>
    <col min="15" max="15" width="11.375" style="469" customWidth="1"/>
    <col min="16" max="16384" width="9.375" style="468" customWidth="1"/>
  </cols>
  <sheetData>
    <row r="1" spans="1:15" ht="45.75" customHeight="1">
      <c r="A1" s="1076" t="s">
        <v>723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1077"/>
      <c r="O1" s="1077"/>
    </row>
    <row r="2" spans="14:15" ht="12" customHeight="1">
      <c r="N2" s="470"/>
      <c r="O2" s="471" t="s">
        <v>411</v>
      </c>
    </row>
    <row r="3" spans="1:15" s="469" customFormat="1" ht="31.5" customHeight="1">
      <c r="A3" s="472" t="s">
        <v>406</v>
      </c>
      <c r="B3" s="473" t="s">
        <v>267</v>
      </c>
      <c r="C3" s="473" t="s">
        <v>509</v>
      </c>
      <c r="D3" s="473" t="s">
        <v>510</v>
      </c>
      <c r="E3" s="473" t="s">
        <v>511</v>
      </c>
      <c r="F3" s="473" t="s">
        <v>512</v>
      </c>
      <c r="G3" s="473" t="s">
        <v>513</v>
      </c>
      <c r="H3" s="473" t="s">
        <v>514</v>
      </c>
      <c r="I3" s="473" t="s">
        <v>515</v>
      </c>
      <c r="J3" s="473" t="s">
        <v>516</v>
      </c>
      <c r="K3" s="473" t="s">
        <v>517</v>
      </c>
      <c r="L3" s="473" t="s">
        <v>518</v>
      </c>
      <c r="M3" s="473" t="s">
        <v>519</v>
      </c>
      <c r="N3" s="473" t="s">
        <v>520</v>
      </c>
      <c r="O3" s="474" t="s">
        <v>521</v>
      </c>
    </row>
    <row r="4" spans="1:15" s="476" customFormat="1" ht="21" customHeight="1">
      <c r="A4" s="475" t="s">
        <v>9</v>
      </c>
      <c r="B4" s="1078" t="s">
        <v>265</v>
      </c>
      <c r="C4" s="1078"/>
      <c r="D4" s="1078"/>
      <c r="E4" s="1078"/>
      <c r="F4" s="1078"/>
      <c r="G4" s="1078"/>
      <c r="H4" s="1078"/>
      <c r="I4" s="1078"/>
      <c r="J4" s="1078"/>
      <c r="K4" s="1078"/>
      <c r="L4" s="1078"/>
      <c r="M4" s="1078"/>
      <c r="N4" s="1078"/>
      <c r="O4" s="1079"/>
    </row>
    <row r="5" spans="1:15" s="481" customFormat="1" ht="21" customHeight="1">
      <c r="A5" s="477" t="s">
        <v>12</v>
      </c>
      <c r="B5" s="478" t="s">
        <v>522</v>
      </c>
      <c r="C5" s="479">
        <v>3500</v>
      </c>
      <c r="D5" s="479">
        <v>3500</v>
      </c>
      <c r="E5" s="479">
        <v>3500</v>
      </c>
      <c r="F5" s="479">
        <v>3500</v>
      </c>
      <c r="G5" s="479">
        <v>3500</v>
      </c>
      <c r="H5" s="479">
        <v>3500</v>
      </c>
      <c r="I5" s="479">
        <v>3500</v>
      </c>
      <c r="J5" s="479">
        <v>3500</v>
      </c>
      <c r="K5" s="479">
        <v>3500</v>
      </c>
      <c r="L5" s="479">
        <v>3500</v>
      </c>
      <c r="M5" s="479">
        <v>3500</v>
      </c>
      <c r="N5" s="479">
        <v>3503</v>
      </c>
      <c r="O5" s="480">
        <f>SUM(C5:N5)</f>
        <v>42003</v>
      </c>
    </row>
    <row r="6" spans="1:15" s="481" customFormat="1" ht="21" customHeight="1">
      <c r="A6" s="482" t="s">
        <v>15</v>
      </c>
      <c r="B6" s="483" t="s">
        <v>523</v>
      </c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5">
        <f aca="true" t="shared" si="0" ref="O6:O12">SUM(C6:N6)</f>
        <v>0</v>
      </c>
    </row>
    <row r="7" spans="1:15" s="481" customFormat="1" ht="21" customHeight="1">
      <c r="A7" s="482" t="s">
        <v>18</v>
      </c>
      <c r="B7" s="486" t="s">
        <v>447</v>
      </c>
      <c r="C7" s="484">
        <v>7020</v>
      </c>
      <c r="D7" s="484">
        <v>7020</v>
      </c>
      <c r="E7" s="484">
        <v>7020</v>
      </c>
      <c r="F7" s="484">
        <v>7020</v>
      </c>
      <c r="G7" s="484">
        <v>7020</v>
      </c>
      <c r="H7" s="484">
        <v>7020</v>
      </c>
      <c r="I7" s="484">
        <v>7020</v>
      </c>
      <c r="J7" s="484">
        <v>7020</v>
      </c>
      <c r="K7" s="484">
        <v>7020</v>
      </c>
      <c r="L7" s="484">
        <v>7020</v>
      </c>
      <c r="M7" s="484">
        <v>7020</v>
      </c>
      <c r="N7" s="484">
        <v>7030</v>
      </c>
      <c r="O7" s="485">
        <f>SUM(C7:N7)</f>
        <v>84250</v>
      </c>
    </row>
    <row r="8" spans="1:15" s="481" customFormat="1" ht="21" customHeight="1">
      <c r="A8" s="482" t="s">
        <v>21</v>
      </c>
      <c r="B8" s="486" t="s">
        <v>448</v>
      </c>
      <c r="C8" s="484">
        <v>2653</v>
      </c>
      <c r="D8" s="484">
        <v>2653</v>
      </c>
      <c r="E8" s="484">
        <v>2653</v>
      </c>
      <c r="F8" s="484">
        <v>2653</v>
      </c>
      <c r="G8" s="484">
        <v>2653</v>
      </c>
      <c r="H8" s="484">
        <v>2653</v>
      </c>
      <c r="I8" s="484">
        <v>2653</v>
      </c>
      <c r="J8" s="484">
        <v>2653</v>
      </c>
      <c r="K8" s="484">
        <v>2653</v>
      </c>
      <c r="L8" s="484">
        <v>2653</v>
      </c>
      <c r="M8" s="484">
        <v>2653</v>
      </c>
      <c r="N8" s="484">
        <v>2656</v>
      </c>
      <c r="O8" s="485">
        <f t="shared" si="0"/>
        <v>31839</v>
      </c>
    </row>
    <row r="9" spans="1:15" s="481" customFormat="1" ht="21" customHeight="1">
      <c r="A9" s="482" t="s">
        <v>24</v>
      </c>
      <c r="B9" s="486" t="s">
        <v>524</v>
      </c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5">
        <f t="shared" si="0"/>
        <v>0</v>
      </c>
    </row>
    <row r="10" spans="1:15" s="481" customFormat="1" ht="21" customHeight="1">
      <c r="A10" s="482" t="s">
        <v>27</v>
      </c>
      <c r="B10" s="486" t="s">
        <v>525</v>
      </c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5">
        <f t="shared" si="0"/>
        <v>0</v>
      </c>
    </row>
    <row r="11" spans="1:15" s="481" customFormat="1" ht="21" customHeight="1">
      <c r="A11" s="487" t="s">
        <v>30</v>
      </c>
      <c r="B11" s="488" t="s">
        <v>526</v>
      </c>
      <c r="C11" s="489">
        <v>322</v>
      </c>
      <c r="D11" s="489">
        <v>322</v>
      </c>
      <c r="E11" s="489">
        <v>322</v>
      </c>
      <c r="F11" s="489">
        <v>322</v>
      </c>
      <c r="G11" s="489">
        <v>322</v>
      </c>
      <c r="H11" s="489">
        <v>322</v>
      </c>
      <c r="I11" s="489">
        <v>322</v>
      </c>
      <c r="J11" s="489">
        <v>322</v>
      </c>
      <c r="K11" s="489">
        <v>322</v>
      </c>
      <c r="L11" s="489">
        <v>322</v>
      </c>
      <c r="M11" s="489">
        <v>322</v>
      </c>
      <c r="N11" s="489">
        <v>341</v>
      </c>
      <c r="O11" s="490">
        <f>SUM(C11:N11)</f>
        <v>3883</v>
      </c>
    </row>
    <row r="12" spans="1:15" s="476" customFormat="1" ht="21" customHeight="1">
      <c r="A12" s="491" t="s">
        <v>33</v>
      </c>
      <c r="B12" s="492" t="s">
        <v>527</v>
      </c>
      <c r="C12" s="493">
        <f aca="true" t="shared" si="1" ref="C12:N12">SUM(C5:C11)</f>
        <v>13495</v>
      </c>
      <c r="D12" s="493">
        <f t="shared" si="1"/>
        <v>13495</v>
      </c>
      <c r="E12" s="493">
        <f t="shared" si="1"/>
        <v>13495</v>
      </c>
      <c r="F12" s="493">
        <f t="shared" si="1"/>
        <v>13495</v>
      </c>
      <c r="G12" s="493">
        <f t="shared" si="1"/>
        <v>13495</v>
      </c>
      <c r="H12" s="493">
        <f t="shared" si="1"/>
        <v>13495</v>
      </c>
      <c r="I12" s="493">
        <f t="shared" si="1"/>
        <v>13495</v>
      </c>
      <c r="J12" s="493">
        <f t="shared" si="1"/>
        <v>13495</v>
      </c>
      <c r="K12" s="493">
        <f t="shared" si="1"/>
        <v>13495</v>
      </c>
      <c r="L12" s="493">
        <f t="shared" si="1"/>
        <v>13495</v>
      </c>
      <c r="M12" s="493">
        <f t="shared" si="1"/>
        <v>13495</v>
      </c>
      <c r="N12" s="493">
        <f t="shared" si="1"/>
        <v>13530</v>
      </c>
      <c r="O12" s="494">
        <f t="shared" si="0"/>
        <v>161975</v>
      </c>
    </row>
    <row r="13" spans="1:15" s="476" customFormat="1" ht="21" customHeight="1">
      <c r="A13" s="475" t="s">
        <v>36</v>
      </c>
      <c r="B13" s="1078" t="s">
        <v>266</v>
      </c>
      <c r="C13" s="1078"/>
      <c r="D13" s="1078"/>
      <c r="E13" s="1078"/>
      <c r="F13" s="1078"/>
      <c r="G13" s="1078"/>
      <c r="H13" s="1078"/>
      <c r="I13" s="1078"/>
      <c r="J13" s="1078"/>
      <c r="K13" s="1078"/>
      <c r="L13" s="1078"/>
      <c r="M13" s="1078"/>
      <c r="N13" s="1078"/>
      <c r="O13" s="1079"/>
    </row>
    <row r="14" spans="1:15" s="481" customFormat="1" ht="21" customHeight="1">
      <c r="A14" s="477" t="s">
        <v>38</v>
      </c>
      <c r="B14" s="478" t="s">
        <v>451</v>
      </c>
      <c r="C14" s="479">
        <v>3653</v>
      </c>
      <c r="D14" s="479">
        <v>3653</v>
      </c>
      <c r="E14" s="479">
        <v>3653</v>
      </c>
      <c r="F14" s="479">
        <v>3653</v>
      </c>
      <c r="G14" s="479">
        <v>3653</v>
      </c>
      <c r="H14" s="479">
        <v>3653</v>
      </c>
      <c r="I14" s="479">
        <v>3653</v>
      </c>
      <c r="J14" s="479">
        <v>3653</v>
      </c>
      <c r="K14" s="479">
        <v>3653</v>
      </c>
      <c r="L14" s="479">
        <v>3653</v>
      </c>
      <c r="M14" s="479">
        <v>3653</v>
      </c>
      <c r="N14" s="479">
        <v>3656</v>
      </c>
      <c r="O14" s="480">
        <f aca="true" t="shared" si="2" ref="O14:O23">SUM(C14:N14)</f>
        <v>43839</v>
      </c>
    </row>
    <row r="15" spans="1:15" s="481" customFormat="1" ht="22.5">
      <c r="A15" s="482" t="s">
        <v>40</v>
      </c>
      <c r="B15" s="483" t="s">
        <v>205</v>
      </c>
      <c r="C15" s="484">
        <v>1001</v>
      </c>
      <c r="D15" s="484">
        <v>1001</v>
      </c>
      <c r="E15" s="484">
        <v>1001</v>
      </c>
      <c r="F15" s="484">
        <v>1001</v>
      </c>
      <c r="G15" s="484">
        <v>1001</v>
      </c>
      <c r="H15" s="484">
        <v>1001</v>
      </c>
      <c r="I15" s="484">
        <v>1001</v>
      </c>
      <c r="J15" s="484">
        <v>1001</v>
      </c>
      <c r="K15" s="484">
        <v>1001</v>
      </c>
      <c r="L15" s="484">
        <v>1001</v>
      </c>
      <c r="M15" s="484">
        <v>1001</v>
      </c>
      <c r="N15" s="484">
        <v>1000</v>
      </c>
      <c r="O15" s="485">
        <f t="shared" si="2"/>
        <v>12011</v>
      </c>
    </row>
    <row r="16" spans="1:15" s="481" customFormat="1" ht="21" customHeight="1">
      <c r="A16" s="482" t="s">
        <v>42</v>
      </c>
      <c r="B16" s="486" t="s">
        <v>207</v>
      </c>
      <c r="C16" s="484">
        <v>3798</v>
      </c>
      <c r="D16" s="484">
        <v>3798</v>
      </c>
      <c r="E16" s="484">
        <v>3798</v>
      </c>
      <c r="F16" s="484">
        <v>3798</v>
      </c>
      <c r="G16" s="484">
        <v>3798</v>
      </c>
      <c r="H16" s="484">
        <v>3798</v>
      </c>
      <c r="I16" s="484">
        <v>3798</v>
      </c>
      <c r="J16" s="484">
        <v>3798</v>
      </c>
      <c r="K16" s="484">
        <v>3798</v>
      </c>
      <c r="L16" s="484">
        <v>3798</v>
      </c>
      <c r="M16" s="484">
        <v>3798</v>
      </c>
      <c r="N16" s="484">
        <v>3813</v>
      </c>
      <c r="O16" s="485">
        <f t="shared" si="2"/>
        <v>45591</v>
      </c>
    </row>
    <row r="17" spans="1:15" s="481" customFormat="1" ht="21" customHeight="1">
      <c r="A17" s="482" t="s">
        <v>44</v>
      </c>
      <c r="B17" s="486" t="s">
        <v>209</v>
      </c>
      <c r="C17" s="484">
        <v>224</v>
      </c>
      <c r="D17" s="484">
        <v>224</v>
      </c>
      <c r="E17" s="484">
        <v>224</v>
      </c>
      <c r="F17" s="484">
        <v>224</v>
      </c>
      <c r="G17" s="484">
        <v>224</v>
      </c>
      <c r="H17" s="484">
        <v>224</v>
      </c>
      <c r="I17" s="484">
        <v>224</v>
      </c>
      <c r="J17" s="484">
        <v>224</v>
      </c>
      <c r="K17" s="484">
        <v>224</v>
      </c>
      <c r="L17" s="484">
        <v>224</v>
      </c>
      <c r="M17" s="484">
        <v>224</v>
      </c>
      <c r="N17" s="484">
        <v>231</v>
      </c>
      <c r="O17" s="485">
        <f t="shared" si="2"/>
        <v>2695</v>
      </c>
    </row>
    <row r="18" spans="1:15" s="481" customFormat="1" ht="21" customHeight="1">
      <c r="A18" s="482" t="s">
        <v>46</v>
      </c>
      <c r="B18" s="486" t="s">
        <v>211</v>
      </c>
      <c r="C18" s="484">
        <v>2166</v>
      </c>
      <c r="D18" s="484">
        <v>2166</v>
      </c>
      <c r="E18" s="484">
        <v>2166</v>
      </c>
      <c r="F18" s="484">
        <v>2166</v>
      </c>
      <c r="G18" s="484">
        <v>2166</v>
      </c>
      <c r="H18" s="484">
        <v>2166</v>
      </c>
      <c r="I18" s="484">
        <v>2166</v>
      </c>
      <c r="J18" s="484">
        <v>2166</v>
      </c>
      <c r="K18" s="484">
        <v>2166</v>
      </c>
      <c r="L18" s="484">
        <v>2166</v>
      </c>
      <c r="M18" s="484">
        <v>2166</v>
      </c>
      <c r="N18" s="484">
        <v>2174</v>
      </c>
      <c r="O18" s="485">
        <f t="shared" si="2"/>
        <v>26000</v>
      </c>
    </row>
    <row r="19" spans="1:15" s="481" customFormat="1" ht="21" customHeight="1">
      <c r="A19" s="482" t="s">
        <v>48</v>
      </c>
      <c r="B19" s="486" t="s">
        <v>230</v>
      </c>
      <c r="C19" s="484">
        <v>2653</v>
      </c>
      <c r="D19" s="484">
        <v>2653</v>
      </c>
      <c r="E19" s="484">
        <v>2653</v>
      </c>
      <c r="F19" s="484">
        <v>2653</v>
      </c>
      <c r="G19" s="484">
        <v>2653</v>
      </c>
      <c r="H19" s="484">
        <v>2653</v>
      </c>
      <c r="I19" s="484">
        <v>2653</v>
      </c>
      <c r="J19" s="484">
        <v>2653</v>
      </c>
      <c r="K19" s="484">
        <v>2653</v>
      </c>
      <c r="L19" s="484">
        <v>2653</v>
      </c>
      <c r="M19" s="484">
        <v>2653</v>
      </c>
      <c r="N19" s="484">
        <v>2656</v>
      </c>
      <c r="O19" s="485">
        <f t="shared" si="2"/>
        <v>31839</v>
      </c>
    </row>
    <row r="20" spans="1:15" s="481" customFormat="1" ht="21" customHeight="1">
      <c r="A20" s="482" t="s">
        <v>50</v>
      </c>
      <c r="B20" s="483" t="s">
        <v>232</v>
      </c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5">
        <f t="shared" si="2"/>
        <v>0</v>
      </c>
    </row>
    <row r="21" spans="1:15" s="481" customFormat="1" ht="21" customHeight="1">
      <c r="A21" s="482" t="s">
        <v>53</v>
      </c>
      <c r="B21" s="486" t="s">
        <v>234</v>
      </c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5">
        <f t="shared" si="2"/>
        <v>0</v>
      </c>
    </row>
    <row r="22" spans="1:15" s="481" customFormat="1" ht="21" customHeight="1">
      <c r="A22" s="495" t="s">
        <v>63</v>
      </c>
      <c r="B22" s="496" t="s">
        <v>454</v>
      </c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8">
        <f t="shared" si="2"/>
        <v>0</v>
      </c>
    </row>
    <row r="23" spans="1:15" s="476" customFormat="1" ht="21" customHeight="1">
      <c r="A23" s="499" t="s">
        <v>65</v>
      </c>
      <c r="B23" s="492" t="s">
        <v>435</v>
      </c>
      <c r="C23" s="493">
        <f>SUM(C14:C22)</f>
        <v>13495</v>
      </c>
      <c r="D23" s="493">
        <f aca="true" t="shared" si="3" ref="D23:N23">SUM(D14:D22)</f>
        <v>13495</v>
      </c>
      <c r="E23" s="493">
        <f t="shared" si="3"/>
        <v>13495</v>
      </c>
      <c r="F23" s="493">
        <f t="shared" si="3"/>
        <v>13495</v>
      </c>
      <c r="G23" s="493">
        <f t="shared" si="3"/>
        <v>13495</v>
      </c>
      <c r="H23" s="493">
        <f t="shared" si="3"/>
        <v>13495</v>
      </c>
      <c r="I23" s="493">
        <f t="shared" si="3"/>
        <v>13495</v>
      </c>
      <c r="J23" s="493">
        <f t="shared" si="3"/>
        <v>13495</v>
      </c>
      <c r="K23" s="493">
        <f t="shared" si="3"/>
        <v>13495</v>
      </c>
      <c r="L23" s="493">
        <f t="shared" si="3"/>
        <v>13495</v>
      </c>
      <c r="M23" s="493">
        <f t="shared" si="3"/>
        <v>13495</v>
      </c>
      <c r="N23" s="493">
        <f t="shared" si="3"/>
        <v>13530</v>
      </c>
      <c r="O23" s="494">
        <f t="shared" si="2"/>
        <v>161975</v>
      </c>
    </row>
    <row r="24" spans="1:15" ht="21" customHeight="1">
      <c r="A24" s="500" t="s">
        <v>67</v>
      </c>
      <c r="B24" s="501" t="s">
        <v>528</v>
      </c>
      <c r="C24" s="502">
        <f aca="true" t="shared" si="4" ref="C24:O24">C12-C23</f>
        <v>0</v>
      </c>
      <c r="D24" s="502">
        <f t="shared" si="4"/>
        <v>0</v>
      </c>
      <c r="E24" s="502">
        <f t="shared" si="4"/>
        <v>0</v>
      </c>
      <c r="F24" s="502">
        <f t="shared" si="4"/>
        <v>0</v>
      </c>
      <c r="G24" s="502">
        <f t="shared" si="4"/>
        <v>0</v>
      </c>
      <c r="H24" s="502">
        <f t="shared" si="4"/>
        <v>0</v>
      </c>
      <c r="I24" s="502">
        <f t="shared" si="4"/>
        <v>0</v>
      </c>
      <c r="J24" s="502">
        <f t="shared" si="4"/>
        <v>0</v>
      </c>
      <c r="K24" s="502">
        <f t="shared" si="4"/>
        <v>0</v>
      </c>
      <c r="L24" s="502">
        <f t="shared" si="4"/>
        <v>0</v>
      </c>
      <c r="M24" s="502">
        <f t="shared" si="4"/>
        <v>0</v>
      </c>
      <c r="N24" s="502">
        <f t="shared" si="4"/>
        <v>0</v>
      </c>
      <c r="O24" s="503">
        <f t="shared" si="4"/>
        <v>0</v>
      </c>
    </row>
    <row r="25" ht="15.75">
      <c r="A25" s="504"/>
    </row>
    <row r="26" spans="2:4" ht="15.75">
      <c r="B26" s="505"/>
      <c r="C26" s="506"/>
      <c r="D26" s="506"/>
    </row>
  </sheetData>
  <sheetProtection/>
  <mergeCells count="3">
    <mergeCell ref="A1:O1"/>
    <mergeCell ref="B4:O4"/>
    <mergeCell ref="B13:O1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75" r:id="rId1"/>
  <headerFooter alignWithMargins="0">
    <oddHeader>&amp;R&amp;"Times New Roman CE,Félkövér dőlt"&amp;11 11. melléklet a ....../2018. (......)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5.875" style="592" customWidth="1"/>
    <col min="2" max="2" width="54.875" style="380" customWidth="1"/>
    <col min="3" max="4" width="17.625" style="380" customWidth="1"/>
    <col min="5" max="16384" width="9.375" style="380" customWidth="1"/>
  </cols>
  <sheetData>
    <row r="1" spans="1:4" ht="44.25" customHeight="1">
      <c r="A1" s="1080" t="s">
        <v>698</v>
      </c>
      <c r="B1" s="1080"/>
      <c r="C1" s="1080"/>
      <c r="D1" s="1080"/>
    </row>
    <row r="2" spans="1:4" ht="20.25" customHeight="1">
      <c r="A2" s="1081" t="s">
        <v>612</v>
      </c>
      <c r="B2" s="1081"/>
      <c r="C2" s="1081"/>
      <c r="D2" s="1081"/>
    </row>
    <row r="3" spans="1:4" s="567" customFormat="1" ht="15.75" thickBot="1">
      <c r="A3" s="566"/>
      <c r="D3" s="568" t="s">
        <v>411</v>
      </c>
    </row>
    <row r="4" spans="1:4" s="572" customFormat="1" ht="48" customHeight="1" thickBot="1">
      <c r="A4" s="569" t="s">
        <v>406</v>
      </c>
      <c r="B4" s="570" t="s">
        <v>3</v>
      </c>
      <c r="C4" s="570" t="s">
        <v>544</v>
      </c>
      <c r="D4" s="571" t="s">
        <v>545</v>
      </c>
    </row>
    <row r="5" spans="1:4" s="572" customFormat="1" ht="13.5" customHeight="1" thickBot="1">
      <c r="A5" s="573">
        <v>1</v>
      </c>
      <c r="B5" s="574">
        <v>2</v>
      </c>
      <c r="C5" s="575">
        <v>3</v>
      </c>
      <c r="D5" s="576">
        <v>4</v>
      </c>
    </row>
    <row r="6" spans="1:4" ht="18" customHeight="1">
      <c r="A6" s="577" t="s">
        <v>9</v>
      </c>
      <c r="B6" s="578"/>
      <c r="C6" s="579"/>
      <c r="D6" s="580"/>
    </row>
    <row r="7" spans="1:4" ht="18" customHeight="1">
      <c r="A7" s="581" t="s">
        <v>12</v>
      </c>
      <c r="B7" s="582"/>
      <c r="C7" s="583"/>
      <c r="D7" s="584"/>
    </row>
    <row r="8" spans="1:4" ht="18" customHeight="1">
      <c r="A8" s="581" t="s">
        <v>15</v>
      </c>
      <c r="B8" s="582"/>
      <c r="C8" s="583"/>
      <c r="D8" s="584"/>
    </row>
    <row r="9" spans="1:4" ht="18" customHeight="1">
      <c r="A9" s="581" t="s">
        <v>18</v>
      </c>
      <c r="B9" s="582"/>
      <c r="C9" s="583"/>
      <c r="D9" s="584"/>
    </row>
    <row r="10" spans="1:4" ht="18" customHeight="1">
      <c r="A10" s="581" t="s">
        <v>21</v>
      </c>
      <c r="B10" s="582"/>
      <c r="C10" s="583"/>
      <c r="D10" s="584"/>
    </row>
    <row r="11" spans="1:4" ht="18" customHeight="1">
      <c r="A11" s="581" t="s">
        <v>24</v>
      </c>
      <c r="B11" s="582"/>
      <c r="C11" s="583"/>
      <c r="D11" s="584"/>
    </row>
    <row r="12" spans="1:4" ht="18" customHeight="1">
      <c r="A12" s="585" t="s">
        <v>27</v>
      </c>
      <c r="B12" s="582"/>
      <c r="C12" s="586"/>
      <c r="D12" s="584"/>
    </row>
    <row r="13" spans="1:4" ht="18" customHeight="1">
      <c r="A13" s="585" t="s">
        <v>30</v>
      </c>
      <c r="B13" s="582"/>
      <c r="C13" s="586"/>
      <c r="D13" s="584"/>
    </row>
    <row r="14" spans="1:4" ht="18" customHeight="1">
      <c r="A14" s="585" t="s">
        <v>33</v>
      </c>
      <c r="B14" s="582"/>
      <c r="C14" s="586"/>
      <c r="D14" s="584"/>
    </row>
    <row r="15" spans="1:4" ht="18" customHeight="1">
      <c r="A15" s="585" t="s">
        <v>36</v>
      </c>
      <c r="B15" s="582"/>
      <c r="C15" s="586"/>
      <c r="D15" s="584"/>
    </row>
    <row r="16" spans="1:4" ht="18" customHeight="1" thickBot="1">
      <c r="A16" s="587" t="s">
        <v>38</v>
      </c>
      <c r="B16" s="588" t="s">
        <v>521</v>
      </c>
      <c r="C16" s="589">
        <f>SUM(C6:C15)</f>
        <v>0</v>
      </c>
      <c r="D16" s="590">
        <f>SUM(D6:D15)</f>
        <v>0</v>
      </c>
    </row>
    <row r="17" spans="1:4" ht="25.5" customHeight="1">
      <c r="A17" s="591"/>
      <c r="B17" s="1082"/>
      <c r="C17" s="1082"/>
      <c r="D17" s="1082"/>
    </row>
  </sheetData>
  <sheetProtection/>
  <mergeCells count="3">
    <mergeCell ref="A1:D1"/>
    <mergeCell ref="A2:D2"/>
    <mergeCell ref="B17:D17"/>
  </mergeCells>
  <printOptions horizontalCentered="1"/>
  <pageMargins left="0.7874015748031497" right="0.7874015748031497" top="1.1023622047244095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12. melléklet a ……/2018. (……)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8"/>
  <sheetViews>
    <sheetView zoomScaleSheetLayoutView="100" zoomScalePageLayoutView="0" workbookViewId="0" topLeftCell="A82">
      <selection activeCell="E96" sqref="E96"/>
    </sheetView>
  </sheetViews>
  <sheetFormatPr defaultColWidth="9.00390625" defaultRowHeight="12.75"/>
  <cols>
    <col min="1" max="1" width="6.375" style="98" customWidth="1"/>
    <col min="2" max="2" width="76.375" style="98" customWidth="1"/>
    <col min="3" max="3" width="11.125" style="98" customWidth="1"/>
    <col min="4" max="4" width="20.875" style="99" customWidth="1"/>
    <col min="5" max="6" width="17.875" style="1" customWidth="1"/>
    <col min="7" max="16384" width="9.375" style="1" customWidth="1"/>
  </cols>
  <sheetData>
    <row r="1" spans="1:6" ht="60" customHeight="1">
      <c r="A1" s="988" t="s">
        <v>706</v>
      </c>
      <c r="B1" s="988"/>
      <c r="C1" s="988"/>
      <c r="D1" s="988"/>
      <c r="E1" s="988"/>
      <c r="F1" s="988"/>
    </row>
    <row r="2" spans="1:6" ht="15.75" customHeight="1">
      <c r="A2" s="987" t="s">
        <v>0</v>
      </c>
      <c r="B2" s="987"/>
      <c r="C2" s="987"/>
      <c r="D2" s="987"/>
      <c r="E2" s="987"/>
      <c r="F2" s="987"/>
    </row>
    <row r="3" spans="1:6" ht="15.75" customHeight="1">
      <c r="A3" s="986"/>
      <c r="B3" s="986"/>
      <c r="C3" s="2"/>
      <c r="D3" s="3"/>
      <c r="F3" s="3" t="s">
        <v>1</v>
      </c>
    </row>
    <row r="4" spans="1:6" ht="37.5" customHeight="1">
      <c r="A4" s="4" t="s">
        <v>2</v>
      </c>
      <c r="B4" s="5" t="s">
        <v>3</v>
      </c>
      <c r="C4" s="5" t="s">
        <v>4</v>
      </c>
      <c r="D4" s="915" t="s">
        <v>707</v>
      </c>
      <c r="E4" s="942" t="s">
        <v>748</v>
      </c>
      <c r="F4" s="6" t="s">
        <v>749</v>
      </c>
    </row>
    <row r="5" spans="1:6" s="7" customFormat="1" ht="12" customHeight="1">
      <c r="A5" s="4" t="s">
        <v>5</v>
      </c>
      <c r="B5" s="5" t="s">
        <v>6</v>
      </c>
      <c r="C5" s="5" t="s">
        <v>7</v>
      </c>
      <c r="D5" s="915" t="s">
        <v>8</v>
      </c>
      <c r="E5" s="915" t="s">
        <v>268</v>
      </c>
      <c r="F5" s="6" t="s">
        <v>463</v>
      </c>
    </row>
    <row r="6" spans="1:6" s="11" customFormat="1" ht="15.75" customHeight="1">
      <c r="A6" s="8" t="s">
        <v>9</v>
      </c>
      <c r="B6" s="9" t="s">
        <v>10</v>
      </c>
      <c r="C6" s="10" t="s">
        <v>11</v>
      </c>
      <c r="D6" s="600"/>
      <c r="E6" s="1133"/>
      <c r="F6" s="1141"/>
    </row>
    <row r="7" spans="1:6" s="11" customFormat="1" ht="15.75" customHeight="1">
      <c r="A7" s="12" t="s">
        <v>12</v>
      </c>
      <c r="B7" s="13" t="s">
        <v>13</v>
      </c>
      <c r="C7" s="14" t="s">
        <v>14</v>
      </c>
      <c r="D7" s="943">
        <v>17411567</v>
      </c>
      <c r="E7" s="1135"/>
      <c r="F7" s="1136">
        <v>17411567</v>
      </c>
    </row>
    <row r="8" spans="1:6" s="11" customFormat="1" ht="24" customHeight="1">
      <c r="A8" s="12" t="s">
        <v>15</v>
      </c>
      <c r="B8" s="13" t="s">
        <v>16</v>
      </c>
      <c r="C8" s="14" t="s">
        <v>17</v>
      </c>
      <c r="D8" s="943">
        <v>6476812</v>
      </c>
      <c r="E8" s="1135">
        <v>645114</v>
      </c>
      <c r="F8" s="1136">
        <v>7121926</v>
      </c>
    </row>
    <row r="9" spans="1:6" s="11" customFormat="1" ht="15.75" customHeight="1">
      <c r="A9" s="12" t="s">
        <v>18</v>
      </c>
      <c r="B9" s="13" t="s">
        <v>19</v>
      </c>
      <c r="C9" s="14" t="s">
        <v>20</v>
      </c>
      <c r="D9" s="943">
        <v>1800000</v>
      </c>
      <c r="E9" s="1135"/>
      <c r="F9" s="1136">
        <v>1800000</v>
      </c>
    </row>
    <row r="10" spans="1:6" s="11" customFormat="1" ht="15.75" customHeight="1">
      <c r="A10" s="8" t="s">
        <v>21</v>
      </c>
      <c r="B10" s="13" t="s">
        <v>22</v>
      </c>
      <c r="C10" s="14" t="s">
        <v>23</v>
      </c>
      <c r="D10" s="943"/>
      <c r="E10" s="1135"/>
      <c r="F10" s="1136"/>
    </row>
    <row r="11" spans="1:6" s="11" customFormat="1" ht="15.75" customHeight="1">
      <c r="A11" s="12" t="s">
        <v>24</v>
      </c>
      <c r="B11" s="13" t="s">
        <v>25</v>
      </c>
      <c r="C11" s="14" t="s">
        <v>26</v>
      </c>
      <c r="D11" s="943"/>
      <c r="E11" s="1135"/>
      <c r="F11" s="1136"/>
    </row>
    <row r="12" spans="1:6" s="11" customFormat="1" ht="15.75" customHeight="1">
      <c r="A12" s="16" t="s">
        <v>27</v>
      </c>
      <c r="B12" s="17" t="s">
        <v>28</v>
      </c>
      <c r="C12" s="18" t="s">
        <v>29</v>
      </c>
      <c r="D12" s="1142">
        <f>+D6+D7+D8+D9+D10+D11</f>
        <v>25688379</v>
      </c>
      <c r="E12" s="1142">
        <f>+E6+E7+E8+E9+E10+E11</f>
        <v>645114</v>
      </c>
      <c r="F12" s="1143">
        <f>+F6+F7+F8+F9+F10+F11</f>
        <v>26333493</v>
      </c>
    </row>
    <row r="13" spans="1:6" s="11" customFormat="1" ht="15.75" customHeight="1">
      <c r="A13" s="12" t="s">
        <v>30</v>
      </c>
      <c r="B13" s="13" t="s">
        <v>31</v>
      </c>
      <c r="C13" s="14" t="s">
        <v>32</v>
      </c>
      <c r="D13" s="943"/>
      <c r="E13" s="1135"/>
      <c r="F13" s="1136"/>
    </row>
    <row r="14" spans="1:6" s="11" customFormat="1" ht="15.75" customHeight="1">
      <c r="A14" s="8" t="s">
        <v>33</v>
      </c>
      <c r="B14" s="13" t="s">
        <v>34</v>
      </c>
      <c r="C14" s="14" t="s">
        <v>35</v>
      </c>
      <c r="D14" s="943">
        <f>SUM(D15:D21)</f>
        <v>12090100</v>
      </c>
      <c r="E14" s="943">
        <f>SUM(E15:E21)</f>
        <v>3579160</v>
      </c>
      <c r="F14" s="605">
        <f>SUM(F15:F21)</f>
        <v>15669260</v>
      </c>
    </row>
    <row r="15" spans="1:6" s="11" customFormat="1" ht="24" customHeight="1">
      <c r="A15" s="12" t="s">
        <v>36</v>
      </c>
      <c r="B15" s="20" t="s">
        <v>37</v>
      </c>
      <c r="C15" s="14" t="s">
        <v>35</v>
      </c>
      <c r="D15" s="1144"/>
      <c r="E15" s="1135"/>
      <c r="F15" s="1136"/>
    </row>
    <row r="16" spans="1:6" s="11" customFormat="1" ht="18.75" customHeight="1">
      <c r="A16" s="12" t="s">
        <v>38</v>
      </c>
      <c r="B16" s="21" t="s">
        <v>39</v>
      </c>
      <c r="C16" s="14" t="s">
        <v>35</v>
      </c>
      <c r="D16" s="1144"/>
      <c r="E16" s="1135"/>
      <c r="F16" s="1136"/>
    </row>
    <row r="17" spans="1:6" s="11" customFormat="1" ht="15.75" customHeight="1">
      <c r="A17" s="8" t="s">
        <v>40</v>
      </c>
      <c r="B17" s="21" t="s">
        <v>41</v>
      </c>
      <c r="C17" s="14" t="s">
        <v>35</v>
      </c>
      <c r="D17" s="1144"/>
      <c r="E17" s="1135"/>
      <c r="F17" s="1136"/>
    </row>
    <row r="18" spans="1:6" s="11" customFormat="1" ht="19.5" customHeight="1">
      <c r="A18" s="12" t="s">
        <v>42</v>
      </c>
      <c r="B18" s="21" t="s">
        <v>43</v>
      </c>
      <c r="C18" s="14" t="s">
        <v>35</v>
      </c>
      <c r="D18" s="1144"/>
      <c r="E18" s="1135"/>
      <c r="F18" s="1136"/>
    </row>
    <row r="19" spans="1:6" s="11" customFormat="1" ht="19.5" customHeight="1">
      <c r="A19" s="12" t="s">
        <v>44</v>
      </c>
      <c r="B19" s="21" t="s">
        <v>45</v>
      </c>
      <c r="C19" s="14" t="s">
        <v>35</v>
      </c>
      <c r="D19" s="1144">
        <v>12090100</v>
      </c>
      <c r="E19" s="1135"/>
      <c r="F19" s="1136">
        <v>12090100</v>
      </c>
    </row>
    <row r="20" spans="1:6" s="11" customFormat="1" ht="24" customHeight="1">
      <c r="A20" s="8" t="s">
        <v>46</v>
      </c>
      <c r="B20" s="21" t="s">
        <v>47</v>
      </c>
      <c r="C20" s="14" t="s">
        <v>35</v>
      </c>
      <c r="D20" s="1144"/>
      <c r="E20" s="1135">
        <v>3579160</v>
      </c>
      <c r="F20" s="1136">
        <v>3579160</v>
      </c>
    </row>
    <row r="21" spans="1:6" s="11" customFormat="1" ht="24.75" customHeight="1">
      <c r="A21" s="22" t="s">
        <v>48</v>
      </c>
      <c r="B21" s="21" t="s">
        <v>49</v>
      </c>
      <c r="C21" s="23" t="s">
        <v>35</v>
      </c>
      <c r="D21" s="1145"/>
      <c r="E21" s="1137"/>
      <c r="F21" s="1138"/>
    </row>
    <row r="22" spans="1:6" s="11" customFormat="1" ht="18" customHeight="1">
      <c r="A22" s="24" t="s">
        <v>50</v>
      </c>
      <c r="B22" s="25" t="s">
        <v>51</v>
      </c>
      <c r="C22" s="26" t="s">
        <v>52</v>
      </c>
      <c r="D22" s="952">
        <f>SUM(D12+D13+D14)</f>
        <v>37778479</v>
      </c>
      <c r="E22" s="952">
        <f>SUM(E12+E13+E14)</f>
        <v>4224274</v>
      </c>
      <c r="F22" s="657">
        <f>SUM(F12+F13+F14)</f>
        <v>42002753</v>
      </c>
    </row>
    <row r="23" spans="1:6" s="11" customFormat="1" ht="15.75" customHeight="1">
      <c r="A23" s="8" t="s">
        <v>53</v>
      </c>
      <c r="B23" s="28" t="s">
        <v>54</v>
      </c>
      <c r="C23" s="10" t="s">
        <v>55</v>
      </c>
      <c r="D23" s="600"/>
      <c r="E23" s="1133"/>
      <c r="F23" s="1134"/>
    </row>
    <row r="24" spans="1:6" s="11" customFormat="1" ht="15.75" customHeight="1">
      <c r="A24" s="12" t="s">
        <v>56</v>
      </c>
      <c r="B24" s="29" t="s">
        <v>57</v>
      </c>
      <c r="C24" s="14" t="s">
        <v>58</v>
      </c>
      <c r="D24" s="943">
        <f>SUM(D25:D30)</f>
        <v>0</v>
      </c>
      <c r="E24" s="943">
        <f>SUM(E25:E30)</f>
        <v>31839190</v>
      </c>
      <c r="F24" s="605">
        <f>SUM(F25:F30)</f>
        <v>31839190</v>
      </c>
    </row>
    <row r="25" spans="1:6" s="11" customFormat="1" ht="15.75" customHeight="1">
      <c r="A25" s="12" t="s">
        <v>59</v>
      </c>
      <c r="B25" s="20" t="s">
        <v>60</v>
      </c>
      <c r="C25" s="14" t="s">
        <v>58</v>
      </c>
      <c r="D25" s="943"/>
      <c r="E25" s="1135"/>
      <c r="F25" s="1136"/>
    </row>
    <row r="26" spans="1:6" s="11" customFormat="1" ht="18.75" customHeight="1">
      <c r="A26" s="8" t="s">
        <v>61</v>
      </c>
      <c r="B26" s="31" t="s">
        <v>62</v>
      </c>
      <c r="C26" s="14" t="s">
        <v>58</v>
      </c>
      <c r="D26" s="943"/>
      <c r="E26" s="1135">
        <v>31839190</v>
      </c>
      <c r="F26" s="1136">
        <v>31839190</v>
      </c>
    </row>
    <row r="27" spans="1:6" s="11" customFormat="1" ht="15.75" customHeight="1">
      <c r="A27" s="12" t="s">
        <v>63</v>
      </c>
      <c r="B27" s="31" t="s">
        <v>64</v>
      </c>
      <c r="C27" s="14" t="s">
        <v>58</v>
      </c>
      <c r="D27" s="943"/>
      <c r="E27" s="1135"/>
      <c r="F27" s="1136"/>
    </row>
    <row r="28" spans="1:6" s="11" customFormat="1" ht="15.75" customHeight="1">
      <c r="A28" s="12" t="s">
        <v>65</v>
      </c>
      <c r="B28" s="31" t="s">
        <v>66</v>
      </c>
      <c r="C28" s="14" t="s">
        <v>58</v>
      </c>
      <c r="D28" s="943"/>
      <c r="E28" s="1135"/>
      <c r="F28" s="1136"/>
    </row>
    <row r="29" spans="1:6" s="11" customFormat="1" ht="24.75" customHeight="1">
      <c r="A29" s="8" t="s">
        <v>67</v>
      </c>
      <c r="B29" s="31" t="s">
        <v>68</v>
      </c>
      <c r="C29" s="14" t="s">
        <v>58</v>
      </c>
      <c r="D29" s="943"/>
      <c r="E29" s="1135"/>
      <c r="F29" s="1136"/>
    </row>
    <row r="30" spans="1:6" s="11" customFormat="1" ht="24" customHeight="1">
      <c r="A30" s="22" t="s">
        <v>69</v>
      </c>
      <c r="B30" s="32" t="s">
        <v>70</v>
      </c>
      <c r="C30" s="23" t="s">
        <v>58</v>
      </c>
      <c r="D30" s="945"/>
      <c r="E30" s="1137"/>
      <c r="F30" s="1138"/>
    </row>
    <row r="31" spans="1:6" s="11" customFormat="1" ht="22.5" customHeight="1">
      <c r="A31" s="33" t="s">
        <v>71</v>
      </c>
      <c r="B31" s="34" t="s">
        <v>72</v>
      </c>
      <c r="C31" s="35" t="s">
        <v>73</v>
      </c>
      <c r="D31" s="946">
        <f>SUM(D23+D24)</f>
        <v>0</v>
      </c>
      <c r="E31" s="946">
        <f>SUM(E23+E24)</f>
        <v>31839190</v>
      </c>
      <c r="F31" s="614">
        <f>SUM(F23+F24)</f>
        <v>31839190</v>
      </c>
    </row>
    <row r="32" spans="1:6" s="11" customFormat="1" ht="14.25" customHeight="1">
      <c r="A32" s="37" t="s">
        <v>74</v>
      </c>
      <c r="B32" s="38" t="s">
        <v>75</v>
      </c>
      <c r="C32" s="39" t="s">
        <v>76</v>
      </c>
      <c r="D32" s="944"/>
      <c r="E32" s="1133"/>
      <c r="F32" s="1134"/>
    </row>
    <row r="33" spans="1:6" s="11" customFormat="1" ht="14.25" customHeight="1">
      <c r="A33" s="12" t="s">
        <v>77</v>
      </c>
      <c r="B33" s="13" t="s">
        <v>78</v>
      </c>
      <c r="C33" s="14" t="s">
        <v>79</v>
      </c>
      <c r="D33" s="943">
        <f>SUM(D34:D36)</f>
        <v>22900000</v>
      </c>
      <c r="E33" s="943">
        <f>SUM(E34:E36)</f>
        <v>0</v>
      </c>
      <c r="F33" s="605">
        <f>SUM(F34:F36)</f>
        <v>22900000</v>
      </c>
    </row>
    <row r="34" spans="1:6" s="11" customFormat="1" ht="14.25" customHeight="1">
      <c r="A34" s="12" t="s">
        <v>80</v>
      </c>
      <c r="B34" s="40" t="s">
        <v>81</v>
      </c>
      <c r="C34" s="41" t="s">
        <v>79</v>
      </c>
      <c r="D34" s="943">
        <v>4400000</v>
      </c>
      <c r="E34" s="1135"/>
      <c r="F34" s="625">
        <v>4400000</v>
      </c>
    </row>
    <row r="35" spans="1:6" s="11" customFormat="1" ht="14.25" customHeight="1">
      <c r="A35" s="8" t="s">
        <v>82</v>
      </c>
      <c r="B35" s="42" t="s">
        <v>83</v>
      </c>
      <c r="C35" s="41" t="s">
        <v>79</v>
      </c>
      <c r="D35" s="943">
        <v>17500000</v>
      </c>
      <c r="E35" s="1135"/>
      <c r="F35" s="1136">
        <v>17500000</v>
      </c>
    </row>
    <row r="36" spans="1:6" s="11" customFormat="1" ht="14.25" customHeight="1">
      <c r="A36" s="8" t="s">
        <v>84</v>
      </c>
      <c r="B36" s="42" t="s">
        <v>85</v>
      </c>
      <c r="C36" s="41" t="s">
        <v>79</v>
      </c>
      <c r="D36" s="943">
        <v>1000000</v>
      </c>
      <c r="E36" s="1135"/>
      <c r="F36" s="1136">
        <v>1000000</v>
      </c>
    </row>
    <row r="37" spans="1:6" s="11" customFormat="1" ht="14.25" customHeight="1">
      <c r="A37" s="12" t="s">
        <v>86</v>
      </c>
      <c r="B37" s="43" t="s">
        <v>87</v>
      </c>
      <c r="C37" s="14" t="s">
        <v>88</v>
      </c>
      <c r="D37" s="943">
        <f>SUM(D38:D39)</f>
        <v>45000000</v>
      </c>
      <c r="E37" s="943">
        <f>SUM(E38:E39)</f>
        <v>0</v>
      </c>
      <c r="F37" s="605">
        <f>SUM(F38:F39)</f>
        <v>45000000</v>
      </c>
    </row>
    <row r="38" spans="1:6" s="11" customFormat="1" ht="14.25" customHeight="1">
      <c r="A38" s="12" t="s">
        <v>89</v>
      </c>
      <c r="B38" s="44" t="s">
        <v>90</v>
      </c>
      <c r="C38" s="41" t="s">
        <v>88</v>
      </c>
      <c r="D38" s="943">
        <v>45000000</v>
      </c>
      <c r="E38" s="1135"/>
      <c r="F38" s="1136">
        <v>45000000</v>
      </c>
    </row>
    <row r="39" spans="1:6" s="11" customFormat="1" ht="14.25" customHeight="1">
      <c r="A39" s="8" t="s">
        <v>91</v>
      </c>
      <c r="B39" s="44" t="s">
        <v>92</v>
      </c>
      <c r="C39" s="41" t="s">
        <v>88</v>
      </c>
      <c r="D39" s="943"/>
      <c r="E39" s="1135"/>
      <c r="F39" s="1136"/>
    </row>
    <row r="40" spans="1:6" s="11" customFormat="1" ht="17.25" customHeight="1">
      <c r="A40" s="8" t="s">
        <v>93</v>
      </c>
      <c r="B40" s="45" t="s">
        <v>94</v>
      </c>
      <c r="C40" s="14" t="s">
        <v>95</v>
      </c>
      <c r="D40" s="943">
        <v>4500000</v>
      </c>
      <c r="E40" s="1135"/>
      <c r="F40" s="1136">
        <v>4500000</v>
      </c>
    </row>
    <row r="41" spans="1:6" s="11" customFormat="1" ht="17.25" customHeight="1">
      <c r="A41" s="12" t="s">
        <v>96</v>
      </c>
      <c r="B41" s="43" t="s">
        <v>97</v>
      </c>
      <c r="C41" s="14" t="s">
        <v>98</v>
      </c>
      <c r="D41" s="943">
        <f>SUM(D42:D43)</f>
        <v>100000</v>
      </c>
      <c r="E41" s="943">
        <f>SUM(E42:E43)</f>
        <v>0</v>
      </c>
      <c r="F41" s="605">
        <f>SUM(F42:F43)</f>
        <v>100000</v>
      </c>
    </row>
    <row r="42" spans="1:6" s="11" customFormat="1" ht="14.25" customHeight="1">
      <c r="A42" s="12" t="s">
        <v>99</v>
      </c>
      <c r="B42" s="44" t="s">
        <v>100</v>
      </c>
      <c r="C42" s="41" t="s">
        <v>98</v>
      </c>
      <c r="D42" s="943">
        <v>100000</v>
      </c>
      <c r="E42" s="1135"/>
      <c r="F42" s="1136">
        <v>100000</v>
      </c>
    </row>
    <row r="43" spans="1:6" s="11" customFormat="1" ht="14.25" customHeight="1">
      <c r="A43" s="8" t="s">
        <v>101</v>
      </c>
      <c r="B43" s="44" t="s">
        <v>102</v>
      </c>
      <c r="C43" s="41" t="s">
        <v>98</v>
      </c>
      <c r="D43" s="943"/>
      <c r="E43" s="1135"/>
      <c r="F43" s="1136"/>
    </row>
    <row r="44" spans="1:6" s="11" customFormat="1" ht="14.25" customHeight="1">
      <c r="A44" s="46" t="s">
        <v>103</v>
      </c>
      <c r="B44" s="47" t="s">
        <v>104</v>
      </c>
      <c r="C44" s="48" t="s">
        <v>105</v>
      </c>
      <c r="D44" s="945">
        <v>100000</v>
      </c>
      <c r="E44" s="1137"/>
      <c r="F44" s="1138">
        <v>100000</v>
      </c>
    </row>
    <row r="45" spans="1:6" s="11" customFormat="1" ht="17.25" customHeight="1">
      <c r="A45" s="33" t="s">
        <v>106</v>
      </c>
      <c r="B45" s="34" t="s">
        <v>107</v>
      </c>
      <c r="C45" s="35" t="s">
        <v>108</v>
      </c>
      <c r="D45" s="946">
        <f>SUM(D44)+D40+D37+D33+D32+D41</f>
        <v>72600000</v>
      </c>
      <c r="E45" s="946">
        <f>SUM(E44)+E40+E37+E33+E32+E41</f>
        <v>0</v>
      </c>
      <c r="F45" s="614">
        <f>SUM(F44)+F40+F37+F33+F32+F41</f>
        <v>72600000</v>
      </c>
    </row>
    <row r="46" spans="1:6" s="11" customFormat="1" ht="14.25" customHeight="1">
      <c r="A46" s="37" t="s">
        <v>109</v>
      </c>
      <c r="B46" s="49" t="s">
        <v>110</v>
      </c>
      <c r="C46" s="50" t="s">
        <v>111</v>
      </c>
      <c r="D46" s="947">
        <v>900000</v>
      </c>
      <c r="E46" s="1133"/>
      <c r="F46" s="1134">
        <v>900000</v>
      </c>
    </row>
    <row r="47" spans="1:6" s="11" customFormat="1" ht="14.25" customHeight="1">
      <c r="A47" s="12" t="s">
        <v>112</v>
      </c>
      <c r="B47" s="29" t="s">
        <v>113</v>
      </c>
      <c r="C47" s="51" t="s">
        <v>114</v>
      </c>
      <c r="D47" s="943"/>
      <c r="E47" s="1135"/>
      <c r="F47" s="1136"/>
    </row>
    <row r="48" spans="1:6" s="11" customFormat="1" ht="14.25" customHeight="1">
      <c r="A48" s="12" t="s">
        <v>115</v>
      </c>
      <c r="B48" s="29" t="s">
        <v>116</v>
      </c>
      <c r="C48" s="51" t="s">
        <v>117</v>
      </c>
      <c r="D48" s="943">
        <v>3600000</v>
      </c>
      <c r="E48" s="1135"/>
      <c r="F48" s="1136">
        <v>3600000</v>
      </c>
    </row>
    <row r="49" spans="1:6" s="11" customFormat="1" ht="14.25" customHeight="1">
      <c r="A49" s="12" t="s">
        <v>118</v>
      </c>
      <c r="B49" s="29" t="s">
        <v>119</v>
      </c>
      <c r="C49" s="51" t="s">
        <v>120</v>
      </c>
      <c r="D49" s="943"/>
      <c r="E49" s="1135"/>
      <c r="F49" s="1136"/>
    </row>
    <row r="50" spans="1:6" s="11" customFormat="1" ht="14.25" customHeight="1">
      <c r="A50" s="12" t="s">
        <v>121</v>
      </c>
      <c r="B50" s="29" t="s">
        <v>122</v>
      </c>
      <c r="C50" s="51" t="s">
        <v>123</v>
      </c>
      <c r="D50" s="943">
        <v>4700000</v>
      </c>
      <c r="E50" s="1135"/>
      <c r="F50" s="1136">
        <v>4700000</v>
      </c>
    </row>
    <row r="51" spans="1:6" s="11" customFormat="1" ht="14.25" customHeight="1">
      <c r="A51" s="12" t="s">
        <v>124</v>
      </c>
      <c r="B51" s="29" t="s">
        <v>125</v>
      </c>
      <c r="C51" s="51" t="s">
        <v>126</v>
      </c>
      <c r="D51" s="943">
        <v>2450000</v>
      </c>
      <c r="E51" s="1135"/>
      <c r="F51" s="1136">
        <v>2450000</v>
      </c>
    </row>
    <row r="52" spans="1:6" s="11" customFormat="1" ht="14.25" customHeight="1">
      <c r="A52" s="12" t="s">
        <v>127</v>
      </c>
      <c r="B52" s="29" t="s">
        <v>128</v>
      </c>
      <c r="C52" s="51" t="s">
        <v>129</v>
      </c>
      <c r="D52" s="943"/>
      <c r="E52" s="1135"/>
      <c r="F52" s="1136"/>
    </row>
    <row r="53" spans="1:6" s="11" customFormat="1" ht="14.25" customHeight="1">
      <c r="A53" s="12" t="s">
        <v>130</v>
      </c>
      <c r="B53" s="29" t="s">
        <v>131</v>
      </c>
      <c r="C53" s="51" t="s">
        <v>132</v>
      </c>
      <c r="D53" s="943"/>
      <c r="E53" s="1135"/>
      <c r="F53" s="1136"/>
    </row>
    <row r="54" spans="1:6" s="11" customFormat="1" ht="14.25" customHeight="1">
      <c r="A54" s="12" t="s">
        <v>133</v>
      </c>
      <c r="B54" s="29" t="s">
        <v>134</v>
      </c>
      <c r="C54" s="51" t="s">
        <v>135</v>
      </c>
      <c r="D54" s="948"/>
      <c r="E54" s="1135"/>
      <c r="F54" s="1136"/>
    </row>
    <row r="55" spans="1:6" s="11" customFormat="1" ht="14.25" customHeight="1">
      <c r="A55" s="12" t="s">
        <v>136</v>
      </c>
      <c r="B55" s="29" t="s">
        <v>137</v>
      </c>
      <c r="C55" s="51" t="s">
        <v>138</v>
      </c>
      <c r="D55" s="948"/>
      <c r="E55" s="1135"/>
      <c r="F55" s="1136"/>
    </row>
    <row r="56" spans="1:6" s="11" customFormat="1" ht="14.25" customHeight="1">
      <c r="A56" s="22" t="s">
        <v>139</v>
      </c>
      <c r="B56" s="52" t="s">
        <v>140</v>
      </c>
      <c r="C56" s="48" t="s">
        <v>141</v>
      </c>
      <c r="D56" s="949"/>
      <c r="E56" s="1137"/>
      <c r="F56" s="1138"/>
    </row>
    <row r="57" spans="1:6" s="11" customFormat="1" ht="15.75" customHeight="1">
      <c r="A57" s="24" t="s">
        <v>142</v>
      </c>
      <c r="B57" s="53" t="s">
        <v>143</v>
      </c>
      <c r="C57" s="26" t="s">
        <v>144</v>
      </c>
      <c r="D57" s="950">
        <f>SUM(D46:D56)</f>
        <v>11650000</v>
      </c>
      <c r="E57" s="950">
        <f>SUM(E46:E56)</f>
        <v>0</v>
      </c>
      <c r="F57" s="656">
        <f>SUM(F46:F56)</f>
        <v>11650000</v>
      </c>
    </row>
    <row r="58" spans="1:6" s="11" customFormat="1" ht="14.25" customHeight="1">
      <c r="A58" s="55" t="s">
        <v>145</v>
      </c>
      <c r="B58" s="28" t="s">
        <v>146</v>
      </c>
      <c r="C58" s="56" t="s">
        <v>147</v>
      </c>
      <c r="D58" s="951"/>
      <c r="E58" s="1133"/>
      <c r="F58" s="1134"/>
    </row>
    <row r="59" spans="1:6" s="11" customFormat="1" ht="14.25" customHeight="1">
      <c r="A59" s="57" t="s">
        <v>148</v>
      </c>
      <c r="B59" s="29" t="s">
        <v>149</v>
      </c>
      <c r="C59" s="51" t="s">
        <v>150</v>
      </c>
      <c r="D59" s="948"/>
      <c r="E59" s="1135"/>
      <c r="F59" s="1136"/>
    </row>
    <row r="60" spans="1:6" s="11" customFormat="1" ht="14.25" customHeight="1">
      <c r="A60" s="57" t="s">
        <v>151</v>
      </c>
      <c r="B60" s="29" t="s">
        <v>152</v>
      </c>
      <c r="C60" s="51" t="s">
        <v>153</v>
      </c>
      <c r="D60" s="948"/>
      <c r="E60" s="1135"/>
      <c r="F60" s="1136"/>
    </row>
    <row r="61" spans="1:6" s="11" customFormat="1" ht="14.25" customHeight="1">
      <c r="A61" s="57" t="s">
        <v>154</v>
      </c>
      <c r="B61" s="29" t="s">
        <v>155</v>
      </c>
      <c r="C61" s="51" t="s">
        <v>156</v>
      </c>
      <c r="D61" s="948"/>
      <c r="E61" s="1135"/>
      <c r="F61" s="1136"/>
    </row>
    <row r="62" spans="1:6" s="11" customFormat="1" ht="14.25" customHeight="1">
      <c r="A62" s="58" t="s">
        <v>157</v>
      </c>
      <c r="B62" s="52" t="s">
        <v>158</v>
      </c>
      <c r="C62" s="48" t="s">
        <v>159</v>
      </c>
      <c r="D62" s="949"/>
      <c r="E62" s="1137"/>
      <c r="F62" s="1138"/>
    </row>
    <row r="63" spans="1:6" s="11" customFormat="1" ht="14.25" customHeight="1">
      <c r="A63" s="33" t="s">
        <v>160</v>
      </c>
      <c r="B63" s="53" t="s">
        <v>161</v>
      </c>
      <c r="C63" s="59" t="s">
        <v>162</v>
      </c>
      <c r="D63" s="952">
        <f>SUM(D58:D62)</f>
        <v>0</v>
      </c>
      <c r="E63" s="1139"/>
      <c r="F63" s="1140"/>
    </row>
    <row r="64" spans="1:6" s="11" customFormat="1" ht="16.5" customHeight="1">
      <c r="A64" s="37" t="s">
        <v>163</v>
      </c>
      <c r="B64" s="60" t="s">
        <v>164</v>
      </c>
      <c r="C64" s="61" t="s">
        <v>165</v>
      </c>
      <c r="D64" s="947"/>
      <c r="E64" s="1133"/>
      <c r="F64" s="1134"/>
    </row>
    <row r="65" spans="1:6" s="11" customFormat="1" ht="17.25" customHeight="1">
      <c r="A65" s="22" t="s">
        <v>166</v>
      </c>
      <c r="B65" s="52" t="s">
        <v>167</v>
      </c>
      <c r="C65" s="62" t="s">
        <v>168</v>
      </c>
      <c r="D65" s="945"/>
      <c r="E65" s="1135"/>
      <c r="F65" s="1136"/>
    </row>
    <row r="66" spans="1:6" s="11" customFormat="1" ht="17.25" customHeight="1">
      <c r="A66" s="33" t="s">
        <v>169</v>
      </c>
      <c r="B66" s="25" t="s">
        <v>170</v>
      </c>
      <c r="C66" s="26" t="s">
        <v>171</v>
      </c>
      <c r="D66" s="952">
        <f>SUM(D64:D65)</f>
        <v>0</v>
      </c>
      <c r="E66" s="1139"/>
      <c r="F66" s="1140"/>
    </row>
    <row r="67" spans="1:6" s="11" customFormat="1" ht="16.5" customHeight="1">
      <c r="A67" s="8" t="s">
        <v>172</v>
      </c>
      <c r="B67" s="9" t="s">
        <v>173</v>
      </c>
      <c r="C67" s="10" t="s">
        <v>174</v>
      </c>
      <c r="D67" s="951"/>
      <c r="E67" s="1135"/>
      <c r="F67" s="1136"/>
    </row>
    <row r="68" spans="1:6" s="11" customFormat="1" ht="14.25" customHeight="1">
      <c r="A68" s="22" t="s">
        <v>175</v>
      </c>
      <c r="B68" s="52" t="s">
        <v>176</v>
      </c>
      <c r="C68" s="23" t="s">
        <v>177</v>
      </c>
      <c r="D68" s="949"/>
      <c r="E68" s="1135"/>
      <c r="F68" s="1136"/>
    </row>
    <row r="69" spans="1:6" s="11" customFormat="1" ht="15.75" customHeight="1">
      <c r="A69" s="22" t="s">
        <v>178</v>
      </c>
      <c r="B69" s="63" t="s">
        <v>179</v>
      </c>
      <c r="C69" s="64" t="s">
        <v>180</v>
      </c>
      <c r="D69" s="1146">
        <f>SUM(D67:D68)</f>
        <v>0</v>
      </c>
      <c r="E69" s="1146">
        <f>SUM(E67:E68)</f>
        <v>0</v>
      </c>
      <c r="F69" s="1147">
        <f>SUM(F67:F68)</f>
        <v>0</v>
      </c>
    </row>
    <row r="70" spans="1:6" s="11" customFormat="1" ht="21" customHeight="1">
      <c r="A70" s="33" t="s">
        <v>181</v>
      </c>
      <c r="B70" s="53" t="s">
        <v>182</v>
      </c>
      <c r="C70" s="66" t="s">
        <v>183</v>
      </c>
      <c r="D70" s="946">
        <f>SUM(D22+D31+D45+D57+D63+D66+D69)</f>
        <v>122028479</v>
      </c>
      <c r="E70" s="946">
        <f>SUM(E22+E31+E45+E57+E63+E66+E69)</f>
        <v>36063464</v>
      </c>
      <c r="F70" s="614">
        <f>SUM(F22+F31+F45+F57+F63+F66+F69)</f>
        <v>158091943</v>
      </c>
    </row>
    <row r="71" spans="1:6" s="11" customFormat="1" ht="14.25" customHeight="1">
      <c r="A71" s="8" t="s">
        <v>184</v>
      </c>
      <c r="B71" s="9" t="s">
        <v>185</v>
      </c>
      <c r="C71" s="10" t="s">
        <v>186</v>
      </c>
      <c r="D71" s="953"/>
      <c r="E71" s="1135"/>
      <c r="F71" s="1136"/>
    </row>
    <row r="72" spans="1:6" s="11" customFormat="1" ht="14.25" customHeight="1">
      <c r="A72" s="12" t="s">
        <v>187</v>
      </c>
      <c r="B72" s="13" t="s">
        <v>188</v>
      </c>
      <c r="C72" s="14" t="s">
        <v>189</v>
      </c>
      <c r="D72" s="954">
        <f>SUM(D73:D74)</f>
        <v>3883061</v>
      </c>
      <c r="E72" s="954">
        <f>SUM(E73:E74)</f>
        <v>0</v>
      </c>
      <c r="F72" s="625">
        <f>SUM(F73:F74)</f>
        <v>3883061</v>
      </c>
    </row>
    <row r="73" spans="1:6" s="11" customFormat="1" ht="14.25" customHeight="1">
      <c r="A73" s="12" t="s">
        <v>190</v>
      </c>
      <c r="B73" s="67" t="s">
        <v>191</v>
      </c>
      <c r="C73" s="41" t="s">
        <v>192</v>
      </c>
      <c r="D73" s="955">
        <v>3883061</v>
      </c>
      <c r="E73" s="1135"/>
      <c r="F73" s="1136">
        <v>3883061</v>
      </c>
    </row>
    <row r="74" spans="1:6" s="11" customFormat="1" ht="14.25" customHeight="1">
      <c r="A74" s="12" t="s">
        <v>193</v>
      </c>
      <c r="B74" s="67" t="s">
        <v>194</v>
      </c>
      <c r="C74" s="41" t="s">
        <v>195</v>
      </c>
      <c r="D74" s="955"/>
      <c r="E74" s="1135"/>
      <c r="F74" s="1136"/>
    </row>
    <row r="75" spans="1:6" s="11" customFormat="1" ht="14.25" customHeight="1">
      <c r="A75" s="46" t="s">
        <v>196</v>
      </c>
      <c r="B75" s="822" t="s">
        <v>632</v>
      </c>
      <c r="C75" s="821" t="s">
        <v>633</v>
      </c>
      <c r="D75" s="1148"/>
      <c r="E75" s="1135"/>
      <c r="F75" s="1136"/>
    </row>
    <row r="76" spans="1:6" s="11" customFormat="1" ht="14.25" customHeight="1">
      <c r="A76" s="33" t="s">
        <v>199</v>
      </c>
      <c r="B76" s="69" t="s">
        <v>637</v>
      </c>
      <c r="C76" s="70" t="s">
        <v>198</v>
      </c>
      <c r="D76" s="946">
        <f>D71+D72+D75</f>
        <v>3883061</v>
      </c>
      <c r="E76" s="946">
        <f>E71+E72+E75</f>
        <v>0</v>
      </c>
      <c r="F76" s="614">
        <f>F71+F72+F75</f>
        <v>3883061</v>
      </c>
    </row>
    <row r="77" spans="1:6" s="11" customFormat="1" ht="18.75" customHeight="1">
      <c r="A77" s="33" t="s">
        <v>634</v>
      </c>
      <c r="B77" s="69" t="s">
        <v>635</v>
      </c>
      <c r="C77" s="70" t="s">
        <v>636</v>
      </c>
      <c r="D77" s="946">
        <f>SUM(D76,D70)</f>
        <v>125911540</v>
      </c>
      <c r="E77" s="946">
        <f>SUM(E76,E70)</f>
        <v>36063464</v>
      </c>
      <c r="F77" s="614">
        <f>SUM(F76,F70)</f>
        <v>161975004</v>
      </c>
    </row>
    <row r="78" spans="1:4" ht="17.25" customHeight="1">
      <c r="A78" s="987"/>
      <c r="B78" s="987"/>
      <c r="C78" s="987"/>
      <c r="D78" s="987"/>
    </row>
    <row r="79" spans="1:6" s="71" customFormat="1" ht="16.5" customHeight="1">
      <c r="A79" s="989" t="s">
        <v>201</v>
      </c>
      <c r="B79" s="989"/>
      <c r="C79" s="989"/>
      <c r="D79" s="989"/>
      <c r="E79" s="989"/>
      <c r="F79" s="989"/>
    </row>
    <row r="80" spans="1:6" ht="37.5" customHeight="1">
      <c r="A80" s="4" t="s">
        <v>2</v>
      </c>
      <c r="B80" s="5" t="s">
        <v>202</v>
      </c>
      <c r="C80" s="5" t="s">
        <v>4</v>
      </c>
      <c r="D80" s="915" t="s">
        <v>707</v>
      </c>
      <c r="E80" s="942" t="s">
        <v>748</v>
      </c>
      <c r="F80" s="941" t="s">
        <v>749</v>
      </c>
    </row>
    <row r="81" spans="1:6" s="7" customFormat="1" ht="12" customHeight="1">
      <c r="A81" s="4" t="s">
        <v>5</v>
      </c>
      <c r="B81" s="5" t="s">
        <v>6</v>
      </c>
      <c r="C81" s="5" t="s">
        <v>7</v>
      </c>
      <c r="D81" s="915" t="s">
        <v>8</v>
      </c>
      <c r="E81" s="5" t="s">
        <v>268</v>
      </c>
      <c r="F81" s="6" t="s">
        <v>463</v>
      </c>
    </row>
    <row r="82" spans="1:6" ht="15.75" customHeight="1">
      <c r="A82" s="55" t="s">
        <v>9</v>
      </c>
      <c r="B82" s="72" t="s">
        <v>203</v>
      </c>
      <c r="C82" s="73" t="s">
        <v>204</v>
      </c>
      <c r="D82" s="920">
        <v>43838610</v>
      </c>
      <c r="E82" s="1129"/>
      <c r="F82" s="1130">
        <v>43838610</v>
      </c>
    </row>
    <row r="83" spans="1:6" ht="15.75" customHeight="1">
      <c r="A83" s="57" t="s">
        <v>12</v>
      </c>
      <c r="B83" s="74" t="s">
        <v>205</v>
      </c>
      <c r="C83" s="75" t="s">
        <v>206</v>
      </c>
      <c r="D83" s="921">
        <v>8431530</v>
      </c>
      <c r="E83" s="1131">
        <v>3579160</v>
      </c>
      <c r="F83" s="1132">
        <v>12010690</v>
      </c>
    </row>
    <row r="84" spans="1:6" ht="15.75" customHeight="1">
      <c r="A84" s="57" t="s">
        <v>15</v>
      </c>
      <c r="B84" s="74" t="s">
        <v>207</v>
      </c>
      <c r="C84" s="75" t="s">
        <v>208</v>
      </c>
      <c r="D84" s="921">
        <v>44946400</v>
      </c>
      <c r="E84" s="1131">
        <v>645114</v>
      </c>
      <c r="F84" s="1132">
        <v>45591514</v>
      </c>
    </row>
    <row r="85" spans="1:6" ht="15.75" customHeight="1">
      <c r="A85" s="55" t="s">
        <v>18</v>
      </c>
      <c r="B85" s="74" t="s">
        <v>209</v>
      </c>
      <c r="C85" s="75" t="s">
        <v>210</v>
      </c>
      <c r="D85" s="921">
        <v>2695000</v>
      </c>
      <c r="E85" s="1131"/>
      <c r="F85" s="1132">
        <v>2695000</v>
      </c>
    </row>
    <row r="86" spans="1:6" ht="15.75" customHeight="1">
      <c r="A86" s="57" t="s">
        <v>21</v>
      </c>
      <c r="B86" s="74" t="s">
        <v>211</v>
      </c>
      <c r="C86" s="75" t="s">
        <v>212</v>
      </c>
      <c r="D86" s="921">
        <f>SUM(D87:D93)</f>
        <v>26000000</v>
      </c>
      <c r="E86" s="921">
        <f>SUM(E87:E93)</f>
        <v>0</v>
      </c>
      <c r="F86" s="605">
        <v>26000000</v>
      </c>
    </row>
    <row r="87" spans="1:6" ht="15.75" customHeight="1">
      <c r="A87" s="57" t="s">
        <v>24</v>
      </c>
      <c r="B87" s="74" t="s">
        <v>213</v>
      </c>
      <c r="C87" s="75" t="s">
        <v>214</v>
      </c>
      <c r="D87" s="921"/>
      <c r="E87" s="1151"/>
      <c r="F87" s="1153"/>
    </row>
    <row r="88" spans="1:6" ht="15.75" customHeight="1">
      <c r="A88" s="57" t="s">
        <v>27</v>
      </c>
      <c r="B88" s="76" t="s">
        <v>215</v>
      </c>
      <c r="C88" s="109" t="s">
        <v>216</v>
      </c>
      <c r="D88" s="935"/>
      <c r="E88" s="1151"/>
      <c r="F88" s="1153"/>
    </row>
    <row r="89" spans="1:6" ht="15.75" customHeight="1">
      <c r="A89" s="55" t="s">
        <v>30</v>
      </c>
      <c r="B89" s="76" t="s">
        <v>217</v>
      </c>
      <c r="C89" s="109" t="s">
        <v>218</v>
      </c>
      <c r="D89" s="935"/>
      <c r="E89" s="1151"/>
      <c r="F89" s="1153"/>
    </row>
    <row r="90" spans="1:6" ht="15.75" customHeight="1">
      <c r="A90" s="57" t="s">
        <v>33</v>
      </c>
      <c r="B90" s="77" t="s">
        <v>219</v>
      </c>
      <c r="C90" s="109" t="s">
        <v>220</v>
      </c>
      <c r="D90" s="935">
        <v>10000000</v>
      </c>
      <c r="E90" s="1151"/>
      <c r="F90" s="1153">
        <v>10000000</v>
      </c>
    </row>
    <row r="91" spans="1:6" ht="15.75" customHeight="1">
      <c r="A91" s="57" t="s">
        <v>36</v>
      </c>
      <c r="B91" s="76" t="s">
        <v>221</v>
      </c>
      <c r="C91" s="109" t="s">
        <v>222</v>
      </c>
      <c r="D91" s="935"/>
      <c r="E91" s="1151"/>
      <c r="F91" s="1153"/>
    </row>
    <row r="92" spans="1:6" ht="15.75" customHeight="1">
      <c r="A92" s="57" t="s">
        <v>38</v>
      </c>
      <c r="B92" s="76" t="s">
        <v>223</v>
      </c>
      <c r="C92" s="109" t="s">
        <v>224</v>
      </c>
      <c r="D92" s="935"/>
      <c r="E92" s="1151"/>
      <c r="F92" s="1153"/>
    </row>
    <row r="93" spans="1:6" ht="15.75" customHeight="1">
      <c r="A93" s="55" t="s">
        <v>40</v>
      </c>
      <c r="B93" s="76" t="s">
        <v>225</v>
      </c>
      <c r="C93" s="109" t="s">
        <v>226</v>
      </c>
      <c r="D93" s="935">
        <f>SUM(D94:D95)</f>
        <v>16000000</v>
      </c>
      <c r="E93" s="935">
        <f>SUM(E94:E95)</f>
        <v>0</v>
      </c>
      <c r="F93" s="976">
        <f>SUM(F94:F95)</f>
        <v>16000000</v>
      </c>
    </row>
    <row r="94" spans="1:6" ht="15.75" customHeight="1">
      <c r="A94" s="57" t="s">
        <v>42</v>
      </c>
      <c r="B94" s="76" t="s">
        <v>227</v>
      </c>
      <c r="C94" s="78" t="s">
        <v>226</v>
      </c>
      <c r="D94" s="928">
        <v>6000000</v>
      </c>
      <c r="E94" s="1151"/>
      <c r="F94" s="1153">
        <v>6000000</v>
      </c>
    </row>
    <row r="95" spans="1:6" ht="15.75" customHeight="1">
      <c r="A95" s="58" t="s">
        <v>44</v>
      </c>
      <c r="B95" s="79" t="s">
        <v>228</v>
      </c>
      <c r="C95" s="80" t="s">
        <v>226</v>
      </c>
      <c r="D95" s="936">
        <v>10000000</v>
      </c>
      <c r="E95" s="1152"/>
      <c r="F95" s="1154">
        <v>10000000</v>
      </c>
    </row>
    <row r="96" spans="1:6" ht="15.75" customHeight="1">
      <c r="A96" s="81" t="s">
        <v>46</v>
      </c>
      <c r="B96" s="82" t="s">
        <v>457</v>
      </c>
      <c r="C96" s="35" t="s">
        <v>229</v>
      </c>
      <c r="D96" s="924">
        <f>SUM(D82:D86)</f>
        <v>125911540</v>
      </c>
      <c r="E96" s="924">
        <f>SUM(E82:E86)</f>
        <v>4224274</v>
      </c>
      <c r="F96" s="54">
        <f>SUM(F82:F86)</f>
        <v>130135814</v>
      </c>
    </row>
    <row r="97" spans="1:6" ht="16.5" customHeight="1">
      <c r="A97" s="55" t="s">
        <v>48</v>
      </c>
      <c r="B97" s="72" t="s">
        <v>230</v>
      </c>
      <c r="C97" s="73" t="s">
        <v>231</v>
      </c>
      <c r="D97" s="920"/>
      <c r="E97" s="1129">
        <v>31839190</v>
      </c>
      <c r="F97" s="1130">
        <v>31839190</v>
      </c>
    </row>
    <row r="98" spans="1:6" ht="16.5" customHeight="1">
      <c r="A98" s="57" t="s">
        <v>50</v>
      </c>
      <c r="B98" s="74" t="s">
        <v>232</v>
      </c>
      <c r="C98" s="75" t="s">
        <v>233</v>
      </c>
      <c r="D98" s="921"/>
      <c r="E98" s="1131"/>
      <c r="F98" s="1132"/>
    </row>
    <row r="99" spans="1:6" ht="16.5" customHeight="1">
      <c r="A99" s="55" t="s">
        <v>53</v>
      </c>
      <c r="B99" s="13" t="s">
        <v>234</v>
      </c>
      <c r="C99" s="14" t="s">
        <v>235</v>
      </c>
      <c r="D99" s="921">
        <f>SUM(D100:D105)</f>
        <v>0</v>
      </c>
      <c r="E99" s="921">
        <f>SUM(E100:E105)</f>
        <v>0</v>
      </c>
      <c r="F99" s="30">
        <f>SUM(F100:F105)</f>
        <v>0</v>
      </c>
    </row>
    <row r="100" spans="1:6" ht="16.5" customHeight="1">
      <c r="A100" s="57" t="s">
        <v>56</v>
      </c>
      <c r="B100" s="74" t="s">
        <v>236</v>
      </c>
      <c r="C100" s="14" t="s">
        <v>237</v>
      </c>
      <c r="D100" s="921"/>
      <c r="E100" s="1131"/>
      <c r="F100" s="1132"/>
    </row>
    <row r="101" spans="1:6" ht="16.5" customHeight="1">
      <c r="A101" s="55" t="s">
        <v>59</v>
      </c>
      <c r="B101" s="83" t="s">
        <v>217</v>
      </c>
      <c r="C101" s="14" t="s">
        <v>238</v>
      </c>
      <c r="D101" s="921"/>
      <c r="E101" s="1131"/>
      <c r="F101" s="1132"/>
    </row>
    <row r="102" spans="1:6" ht="16.5" customHeight="1">
      <c r="A102" s="57" t="s">
        <v>61</v>
      </c>
      <c r="B102" s="83" t="s">
        <v>239</v>
      </c>
      <c r="C102" s="14" t="s">
        <v>240</v>
      </c>
      <c r="D102" s="921"/>
      <c r="E102" s="1131"/>
      <c r="F102" s="1132"/>
    </row>
    <row r="103" spans="1:6" ht="16.5" customHeight="1">
      <c r="A103" s="55" t="s">
        <v>63</v>
      </c>
      <c r="B103" s="83" t="s">
        <v>241</v>
      </c>
      <c r="C103" s="14" t="s">
        <v>242</v>
      </c>
      <c r="D103" s="921"/>
      <c r="E103" s="1131"/>
      <c r="F103" s="1132"/>
    </row>
    <row r="104" spans="1:6" ht="16.5" customHeight="1">
      <c r="A104" s="57" t="s">
        <v>65</v>
      </c>
      <c r="B104" s="83" t="s">
        <v>243</v>
      </c>
      <c r="C104" s="14" t="s">
        <v>244</v>
      </c>
      <c r="D104" s="921"/>
      <c r="E104" s="1131"/>
      <c r="F104" s="1132"/>
    </row>
    <row r="105" spans="1:6" ht="16.5" customHeight="1">
      <c r="A105" s="84" t="s">
        <v>67</v>
      </c>
      <c r="B105" s="85" t="s">
        <v>245</v>
      </c>
      <c r="C105" s="14" t="s">
        <v>246</v>
      </c>
      <c r="D105" s="922"/>
      <c r="E105" s="1131"/>
      <c r="F105" s="1132"/>
    </row>
    <row r="106" spans="1:6" ht="16.5" customHeight="1">
      <c r="A106" s="81" t="s">
        <v>69</v>
      </c>
      <c r="B106" s="82" t="s">
        <v>456</v>
      </c>
      <c r="C106" s="35" t="s">
        <v>247</v>
      </c>
      <c r="D106" s="923">
        <f>+D97+D98+D99</f>
        <v>0</v>
      </c>
      <c r="E106" s="923">
        <f>+E97+E98+E99</f>
        <v>31839190</v>
      </c>
      <c r="F106" s="36">
        <f>+F97+F98+F99</f>
        <v>31839190</v>
      </c>
    </row>
    <row r="107" spans="1:6" ht="16.5" customHeight="1">
      <c r="A107" s="86" t="s">
        <v>71</v>
      </c>
      <c r="B107" s="53" t="s">
        <v>248</v>
      </c>
      <c r="C107" s="35" t="s">
        <v>249</v>
      </c>
      <c r="D107" s="924">
        <f>D96+D106</f>
        <v>125911540</v>
      </c>
      <c r="E107" s="924">
        <f>E96+E106</f>
        <v>36063464</v>
      </c>
      <c r="F107" s="54">
        <f>F96+F106</f>
        <v>161975004</v>
      </c>
    </row>
    <row r="108" spans="1:6" ht="16.5" customHeight="1">
      <c r="A108" s="87" t="s">
        <v>74</v>
      </c>
      <c r="B108" s="88" t="s">
        <v>250</v>
      </c>
      <c r="C108" s="89" t="s">
        <v>251</v>
      </c>
      <c r="D108" s="937"/>
      <c r="E108" s="1149"/>
      <c r="F108" s="1150"/>
    </row>
    <row r="109" spans="1:6" ht="16.5" customHeight="1">
      <c r="A109" s="57" t="s">
        <v>77</v>
      </c>
      <c r="B109" s="90" t="s">
        <v>252</v>
      </c>
      <c r="C109" s="75" t="s">
        <v>253</v>
      </c>
      <c r="D109" s="921"/>
      <c r="E109" s="1149"/>
      <c r="F109" s="1150"/>
    </row>
    <row r="110" spans="1:6" ht="16.5" customHeight="1">
      <c r="A110" s="91" t="s">
        <v>80</v>
      </c>
      <c r="B110" s="90" t="s">
        <v>254</v>
      </c>
      <c r="C110" s="75" t="s">
        <v>255</v>
      </c>
      <c r="D110" s="921"/>
      <c r="E110" s="1149"/>
      <c r="F110" s="1150"/>
    </row>
    <row r="111" spans="1:6" ht="16.5" customHeight="1">
      <c r="A111" s="57" t="s">
        <v>82</v>
      </c>
      <c r="B111" s="90" t="s">
        <v>256</v>
      </c>
      <c r="C111" s="75" t="s">
        <v>257</v>
      </c>
      <c r="D111" s="921"/>
      <c r="E111" s="1149"/>
      <c r="F111" s="1150"/>
    </row>
    <row r="112" spans="1:7" ht="16.5" customHeight="1">
      <c r="A112" s="92" t="s">
        <v>84</v>
      </c>
      <c r="B112" s="34" t="s">
        <v>258</v>
      </c>
      <c r="C112" s="35" t="s">
        <v>259</v>
      </c>
      <c r="D112" s="938">
        <f>SUM(D108:D111)</f>
        <v>0</v>
      </c>
      <c r="E112" s="938">
        <f>SUM(E108:E111)</f>
        <v>0</v>
      </c>
      <c r="F112" s="94">
        <f>SUM(F108:F111)</f>
        <v>0</v>
      </c>
      <c r="G112" s="95"/>
    </row>
    <row r="113" spans="1:6" s="11" customFormat="1" ht="16.5" customHeight="1">
      <c r="A113" s="96">
        <v>32</v>
      </c>
      <c r="B113" s="25" t="s">
        <v>260</v>
      </c>
      <c r="C113" s="97" t="s">
        <v>261</v>
      </c>
      <c r="D113" s="938">
        <f>D107+D112</f>
        <v>125911540</v>
      </c>
      <c r="E113" s="938">
        <f>E107+E112</f>
        <v>36063464</v>
      </c>
      <c r="F113" s="94">
        <f>F107+F112</f>
        <v>161975004</v>
      </c>
    </row>
    <row r="114" ht="16.5" customHeight="1"/>
    <row r="115" spans="1:6" ht="30.75" customHeight="1">
      <c r="A115" s="990" t="s">
        <v>262</v>
      </c>
      <c r="B115" s="990"/>
      <c r="C115" s="990"/>
      <c r="D115" s="990"/>
      <c r="E115" s="990"/>
      <c r="F115" s="990"/>
    </row>
    <row r="116" spans="1:4" ht="15" customHeight="1">
      <c r="A116" s="986"/>
      <c r="B116" s="986"/>
      <c r="C116" s="2"/>
      <c r="D116" s="100"/>
    </row>
    <row r="117" spans="1:4" ht="29.25" customHeight="1">
      <c r="A117" s="101">
        <v>1</v>
      </c>
      <c r="B117" s="102" t="s">
        <v>263</v>
      </c>
      <c r="C117" s="103"/>
      <c r="D117" s="104">
        <f>D70-D107</f>
        <v>-3883061</v>
      </c>
    </row>
    <row r="118" spans="1:4" ht="40.5" customHeight="1">
      <c r="A118" s="105" t="s">
        <v>12</v>
      </c>
      <c r="B118" s="106" t="s">
        <v>264</v>
      </c>
      <c r="C118" s="107"/>
      <c r="D118" s="108">
        <f>D76-D112</f>
        <v>3883061</v>
      </c>
    </row>
  </sheetData>
  <sheetProtection/>
  <mergeCells count="7">
    <mergeCell ref="A116:B116"/>
    <mergeCell ref="A3:B3"/>
    <mergeCell ref="A78:D78"/>
    <mergeCell ref="A1:F1"/>
    <mergeCell ref="A2:F2"/>
    <mergeCell ref="A79:F79"/>
    <mergeCell ref="A115:F115"/>
  </mergeCells>
  <printOptions horizontalCentered="1"/>
  <pageMargins left="0.5905511811023623" right="0.5905511811023623" top="1.062992125984252" bottom="0.8661417322834646" header="0.7874015748031497" footer="0.5905511811023623"/>
  <pageSetup fitToHeight="2" horizontalDpi="600" verticalDpi="600" orientation="portrait" paperSize="9" scale="80" r:id="rId1"/>
  <headerFooter alignWithMargins="0">
    <oddHeader>&amp;C&amp;"Times New Roman CE,Félkövér"&amp;12
&amp;R&amp;"Times New Roman CE,Félkövér dőlt"&amp;11 1.1 melléklet a ........./2018. (.......) önkormányzati rendelethez</oddHeader>
  </headerFooter>
  <rowBreaks count="2" manualBreakCount="2">
    <brk id="44" max="3" man="1"/>
    <brk id="96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125" style="0" customWidth="1"/>
    <col min="2" max="2" width="21.625" style="0" customWidth="1"/>
    <col min="3" max="8" width="16.375" style="0" customWidth="1"/>
  </cols>
  <sheetData>
    <row r="1" spans="1:8" ht="41.25" customHeight="1">
      <c r="A1" s="1083" t="s">
        <v>724</v>
      </c>
      <c r="B1" s="1084"/>
      <c r="C1" s="1084"/>
      <c r="D1" s="1084"/>
      <c r="E1" s="1084"/>
      <c r="F1" s="1084"/>
      <c r="G1" s="1084"/>
      <c r="H1" s="1084"/>
    </row>
    <row r="2" spans="1:8" ht="12.75" customHeight="1">
      <c r="A2" s="633"/>
      <c r="B2" s="634"/>
      <c r="C2" s="634"/>
      <c r="D2" s="634"/>
      <c r="E2" s="634"/>
      <c r="F2" s="634"/>
      <c r="G2" s="634"/>
      <c r="H2" s="635" t="s">
        <v>567</v>
      </c>
    </row>
    <row r="3" spans="1:8" ht="38.25">
      <c r="A3" s="636" t="s">
        <v>406</v>
      </c>
      <c r="B3" s="637" t="s">
        <v>568</v>
      </c>
      <c r="C3" s="637" t="s">
        <v>572</v>
      </c>
      <c r="D3" s="637" t="s">
        <v>569</v>
      </c>
      <c r="E3" s="637" t="s">
        <v>570</v>
      </c>
      <c r="F3" s="637" t="s">
        <v>571</v>
      </c>
      <c r="G3" s="637" t="s">
        <v>573</v>
      </c>
      <c r="H3" s="638" t="s">
        <v>407</v>
      </c>
    </row>
    <row r="4" spans="1:8" ht="48" customHeight="1">
      <c r="A4" s="639" t="s">
        <v>9</v>
      </c>
      <c r="B4" s="640" t="s">
        <v>646</v>
      </c>
      <c r="C4" s="640">
        <v>1</v>
      </c>
      <c r="D4" s="641">
        <v>2</v>
      </c>
      <c r="E4" s="641"/>
      <c r="F4" s="641">
        <v>2</v>
      </c>
      <c r="G4" s="641"/>
      <c r="H4" s="642">
        <f>SUM(C4:G4)</f>
        <v>5</v>
      </c>
    </row>
    <row r="5" spans="1:8" ht="33" customHeight="1">
      <c r="A5" s="639" t="s">
        <v>12</v>
      </c>
      <c r="B5" s="640" t="s">
        <v>647</v>
      </c>
      <c r="C5" s="640"/>
      <c r="D5" s="641">
        <v>4</v>
      </c>
      <c r="E5" s="641">
        <v>1</v>
      </c>
      <c r="F5" s="641"/>
      <c r="G5" s="641">
        <v>4</v>
      </c>
      <c r="H5" s="642">
        <f>SUM(C5:G5)</f>
        <v>9</v>
      </c>
    </row>
    <row r="6" spans="1:8" ht="35.25" customHeight="1">
      <c r="A6" s="643"/>
      <c r="B6" s="644" t="s">
        <v>407</v>
      </c>
      <c r="C6" s="644">
        <f aca="true" t="shared" si="0" ref="C6:H6">SUM(C4:C5)</f>
        <v>1</v>
      </c>
      <c r="D6" s="644">
        <f t="shared" si="0"/>
        <v>6</v>
      </c>
      <c r="E6" s="644">
        <f t="shared" si="0"/>
        <v>1</v>
      </c>
      <c r="F6" s="644">
        <f t="shared" si="0"/>
        <v>2</v>
      </c>
      <c r="G6" s="644">
        <f t="shared" si="0"/>
        <v>4</v>
      </c>
      <c r="H6" s="1171">
        <f t="shared" si="0"/>
        <v>14</v>
      </c>
    </row>
  </sheetData>
  <sheetProtection/>
  <mergeCells count="1">
    <mergeCell ref="A1:H1"/>
  </mergeCells>
  <printOptions horizontalCentered="1"/>
  <pageMargins left="0.5118110236220472" right="0.5118110236220472" top="1.141732283464567" bottom="0.7480314960629921" header="0.7086614173228347" footer="0.31496062992125984"/>
  <pageSetup horizontalDpi="600" verticalDpi="600" orientation="portrait" paperSize="9" scale="80" r:id="rId1"/>
  <headerFooter>
    <oddHeader>&amp;R&amp;"Times New Roman CE,Félkövér dőlt"&amp;11 13. melléklet a .../2018. (...)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9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11.50390625" style="529" customWidth="1"/>
    <col min="2" max="2" width="59.50390625" style="528" customWidth="1"/>
    <col min="3" max="3" width="23.625" style="565" customWidth="1"/>
    <col min="4" max="6" width="17.875" style="528" customWidth="1"/>
    <col min="7" max="8" width="19.00390625" style="528" customWidth="1"/>
    <col min="9" max="16384" width="9.375" style="528" customWidth="1"/>
  </cols>
  <sheetData>
    <row r="1" spans="1:3" ht="42" customHeight="1">
      <c r="A1" s="1085" t="s">
        <v>725</v>
      </c>
      <c r="B1" s="1086"/>
      <c r="C1" s="1086"/>
    </row>
    <row r="2" ht="15" customHeight="1">
      <c r="C2" s="530"/>
    </row>
    <row r="3" spans="1:3" s="531" customFormat="1" ht="25.5" customHeight="1">
      <c r="A3" s="1087" t="s">
        <v>535</v>
      </c>
      <c r="B3" s="1087"/>
      <c r="C3" s="1087"/>
    </row>
    <row r="4" spans="1:3" ht="15">
      <c r="A4" s="532"/>
      <c r="B4" s="533"/>
      <c r="C4" s="534" t="s">
        <v>1</v>
      </c>
    </row>
    <row r="5" spans="1:3" s="538" customFormat="1" ht="27.75" customHeight="1">
      <c r="A5" s="535" t="s">
        <v>537</v>
      </c>
      <c r="B5" s="536" t="s">
        <v>538</v>
      </c>
      <c r="C5" s="537" t="s">
        <v>546</v>
      </c>
    </row>
    <row r="6" spans="1:3" ht="34.5" customHeight="1">
      <c r="A6" s="539" t="s">
        <v>9</v>
      </c>
      <c r="B6" s="540" t="s">
        <v>539</v>
      </c>
      <c r="C6" s="541"/>
    </row>
    <row r="7" spans="1:3" ht="25.5" customHeight="1">
      <c r="A7" s="542" t="s">
        <v>12</v>
      </c>
      <c r="B7" s="543" t="s">
        <v>540</v>
      </c>
      <c r="C7" s="544">
        <v>6000000</v>
      </c>
    </row>
    <row r="8" spans="1:3" s="548" customFormat="1" ht="25.5" customHeight="1">
      <c r="A8" s="545" t="s">
        <v>15</v>
      </c>
      <c r="B8" s="546" t="s">
        <v>407</v>
      </c>
      <c r="C8" s="547">
        <f>SUM(C6:C7)</f>
        <v>6000000</v>
      </c>
    </row>
    <row r="10" spans="1:3" s="531" customFormat="1" ht="25.5" customHeight="1">
      <c r="A10" s="1087" t="s">
        <v>541</v>
      </c>
      <c r="B10" s="1087"/>
      <c r="C10" s="1087"/>
    </row>
    <row r="11" spans="1:3" ht="15">
      <c r="A11" s="532"/>
      <c r="B11" s="533"/>
      <c r="C11" s="549"/>
    </row>
    <row r="12" spans="1:3" s="538" customFormat="1" ht="15">
      <c r="A12" s="535" t="s">
        <v>537</v>
      </c>
      <c r="B12" s="536" t="s">
        <v>538</v>
      </c>
      <c r="C12" s="537" t="s">
        <v>546</v>
      </c>
    </row>
    <row r="13" spans="1:5" ht="25.5" customHeight="1">
      <c r="A13" s="539" t="s">
        <v>9</v>
      </c>
      <c r="B13" s="540" t="s">
        <v>542</v>
      </c>
      <c r="C13" s="550">
        <v>10000000</v>
      </c>
      <c r="E13" s="551"/>
    </row>
    <row r="14" spans="1:5" ht="25.5" customHeight="1">
      <c r="A14" s="552" t="s">
        <v>12</v>
      </c>
      <c r="B14" s="553"/>
      <c r="C14" s="554"/>
      <c r="E14" s="551"/>
    </row>
    <row r="15" spans="1:5" ht="25.5" customHeight="1">
      <c r="A15" s="539" t="s">
        <v>15</v>
      </c>
      <c r="B15" s="555"/>
      <c r="C15" s="556"/>
      <c r="E15" s="551"/>
    </row>
    <row r="16" spans="1:5" ht="25.5" customHeight="1">
      <c r="A16" s="557" t="s">
        <v>18</v>
      </c>
      <c r="B16" s="555"/>
      <c r="C16" s="556"/>
      <c r="E16" s="551"/>
    </row>
    <row r="17" spans="1:3" ht="25.5" customHeight="1">
      <c r="A17" s="558" t="s">
        <v>21</v>
      </c>
      <c r="B17" s="559" t="s">
        <v>407</v>
      </c>
      <c r="C17" s="560">
        <f>SUM(C13:C16)</f>
        <v>10000000</v>
      </c>
    </row>
    <row r="18" spans="1:3" ht="25.5" customHeight="1">
      <c r="A18" s="561" t="s">
        <v>24</v>
      </c>
      <c r="B18" s="562" t="s">
        <v>543</v>
      </c>
      <c r="C18" s="560">
        <f>SUM(C8+C17)</f>
        <v>16000000</v>
      </c>
    </row>
    <row r="19" spans="1:4" ht="18.75">
      <c r="A19" s="563"/>
      <c r="B19" s="564"/>
      <c r="C19" s="564"/>
      <c r="D19" s="564"/>
    </row>
  </sheetData>
  <sheetProtection/>
  <mergeCells count="3">
    <mergeCell ref="A1:C1"/>
    <mergeCell ref="A3:C3"/>
    <mergeCell ref="A10:C10"/>
  </mergeCells>
  <printOptions horizontalCentered="1"/>
  <pageMargins left="0.5118110236220472" right="0.5118110236220472" top="1.141732283464567" bottom="0.7480314960629921" header="0.7086614173228347" footer="0.31496062992125984"/>
  <pageSetup orientation="portrait" paperSize="9" scale="90" r:id="rId1"/>
  <headerFooter scaleWithDoc="0">
    <oddHeader>&amp;R&amp;"Times New Roman,Félkövér dőlt"&amp;11 14.  melléklet a ...../2018.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7.00390625" style="98" customWidth="1"/>
    <col min="2" max="2" width="55.50390625" style="98" customWidth="1"/>
    <col min="3" max="3" width="12.625" style="99" customWidth="1"/>
    <col min="4" max="6" width="12.625" style="98" customWidth="1"/>
    <col min="7" max="7" width="9.00390625" style="1" customWidth="1"/>
    <col min="8" max="16384" width="9.375" style="1" customWidth="1"/>
  </cols>
  <sheetData>
    <row r="1" spans="1:6" ht="40.5" customHeight="1">
      <c r="A1" s="1089" t="s">
        <v>651</v>
      </c>
      <c r="B1" s="1090"/>
      <c r="C1" s="1090"/>
      <c r="D1" s="1090"/>
      <c r="E1" s="1090"/>
      <c r="F1" s="1090"/>
    </row>
    <row r="3" spans="1:6" ht="15.75" customHeight="1">
      <c r="A3" s="987" t="s">
        <v>547</v>
      </c>
      <c r="B3" s="987"/>
      <c r="C3" s="987"/>
      <c r="D3" s="987"/>
      <c r="E3" s="987"/>
      <c r="F3" s="987"/>
    </row>
    <row r="4" spans="1:6" ht="15.75" customHeight="1">
      <c r="A4" s="986"/>
      <c r="B4" s="986"/>
      <c r="D4" s="2"/>
      <c r="E4" s="2"/>
      <c r="F4" s="3" t="s">
        <v>411</v>
      </c>
    </row>
    <row r="5" spans="1:6" ht="31.5" customHeight="1">
      <c r="A5" s="246" t="s">
        <v>2</v>
      </c>
      <c r="B5" s="35" t="s">
        <v>3</v>
      </c>
      <c r="C5" s="35" t="s">
        <v>548</v>
      </c>
      <c r="D5" s="35" t="s">
        <v>549</v>
      </c>
      <c r="E5" s="35" t="s">
        <v>550</v>
      </c>
      <c r="F5" s="1172" t="s">
        <v>726</v>
      </c>
    </row>
    <row r="6" spans="1:6" s="7" customFormat="1" ht="12" customHeight="1">
      <c r="A6" s="593" t="s">
        <v>5</v>
      </c>
      <c r="B6" s="594" t="s">
        <v>6</v>
      </c>
      <c r="C6" s="594" t="s">
        <v>7</v>
      </c>
      <c r="D6" s="594" t="s">
        <v>8</v>
      </c>
      <c r="E6" s="595" t="s">
        <v>268</v>
      </c>
      <c r="F6" s="596" t="s">
        <v>463</v>
      </c>
    </row>
    <row r="7" spans="1:6" s="11" customFormat="1" ht="17.25" customHeight="1">
      <c r="A7" s="597" t="s">
        <v>9</v>
      </c>
      <c r="B7" s="598" t="s">
        <v>551</v>
      </c>
      <c r="C7" s="599">
        <v>37779</v>
      </c>
      <c r="D7" s="599">
        <f>C7*1.1</f>
        <v>41556.9</v>
      </c>
      <c r="E7" s="600">
        <f>D7*1.1</f>
        <v>45712.590000000004</v>
      </c>
      <c r="F7" s="601">
        <f>E7*1.1</f>
        <v>50283.84900000001</v>
      </c>
    </row>
    <row r="8" spans="1:6" s="11" customFormat="1" ht="17.25" customHeight="1">
      <c r="A8" s="602" t="s">
        <v>12</v>
      </c>
      <c r="B8" s="603" t="s">
        <v>552</v>
      </c>
      <c r="C8" s="604"/>
      <c r="D8" s="599">
        <f aca="true" t="shared" si="0" ref="D8:F14">C8*1.1</f>
        <v>0</v>
      </c>
      <c r="E8" s="600">
        <f t="shared" si="0"/>
        <v>0</v>
      </c>
      <c r="F8" s="601">
        <f t="shared" si="0"/>
        <v>0</v>
      </c>
    </row>
    <row r="9" spans="1:6" s="11" customFormat="1" ht="17.25" customHeight="1">
      <c r="A9" s="602" t="s">
        <v>15</v>
      </c>
      <c r="B9" s="603" t="s">
        <v>553</v>
      </c>
      <c r="C9" s="604">
        <v>84250</v>
      </c>
      <c r="D9" s="599">
        <f t="shared" si="0"/>
        <v>92675.00000000001</v>
      </c>
      <c r="E9" s="600">
        <f t="shared" si="0"/>
        <v>101942.50000000003</v>
      </c>
      <c r="F9" s="601">
        <f t="shared" si="0"/>
        <v>112136.75000000004</v>
      </c>
    </row>
    <row r="10" spans="1:6" s="11" customFormat="1" ht="17.25" customHeight="1">
      <c r="A10" s="602" t="s">
        <v>18</v>
      </c>
      <c r="B10" s="603" t="s">
        <v>448</v>
      </c>
      <c r="C10" s="604"/>
      <c r="D10" s="599">
        <f t="shared" si="0"/>
        <v>0</v>
      </c>
      <c r="E10" s="600">
        <f t="shared" si="0"/>
        <v>0</v>
      </c>
      <c r="F10" s="601">
        <f t="shared" si="0"/>
        <v>0</v>
      </c>
    </row>
    <row r="11" spans="1:6" s="11" customFormat="1" ht="17.25" customHeight="1">
      <c r="A11" s="602" t="s">
        <v>21</v>
      </c>
      <c r="B11" s="603" t="s">
        <v>554</v>
      </c>
      <c r="C11" s="604"/>
      <c r="D11" s="599">
        <f t="shared" si="0"/>
        <v>0</v>
      </c>
      <c r="E11" s="600">
        <f t="shared" si="0"/>
        <v>0</v>
      </c>
      <c r="F11" s="601">
        <f t="shared" si="0"/>
        <v>0</v>
      </c>
    </row>
    <row r="12" spans="1:6" s="11" customFormat="1" ht="17.25" customHeight="1">
      <c r="A12" s="602" t="s">
        <v>24</v>
      </c>
      <c r="B12" s="606" t="s">
        <v>555</v>
      </c>
      <c r="C12" s="604"/>
      <c r="D12" s="599">
        <f t="shared" si="0"/>
        <v>0</v>
      </c>
      <c r="E12" s="600">
        <f t="shared" si="0"/>
        <v>0</v>
      </c>
      <c r="F12" s="601">
        <f t="shared" si="0"/>
        <v>0</v>
      </c>
    </row>
    <row r="13" spans="1:6" s="11" customFormat="1" ht="17.25" customHeight="1">
      <c r="A13" s="602" t="s">
        <v>27</v>
      </c>
      <c r="B13" s="603" t="s">
        <v>556</v>
      </c>
      <c r="C13" s="607">
        <f>SUM(C7:C12)</f>
        <v>122029</v>
      </c>
      <c r="D13" s="599">
        <f t="shared" si="0"/>
        <v>134231.90000000002</v>
      </c>
      <c r="E13" s="600">
        <f t="shared" si="0"/>
        <v>147655.09000000003</v>
      </c>
      <c r="F13" s="601">
        <f t="shared" si="0"/>
        <v>162420.59900000005</v>
      </c>
    </row>
    <row r="14" spans="1:6" s="11" customFormat="1" ht="17.25" customHeight="1">
      <c r="A14" s="609" t="s">
        <v>30</v>
      </c>
      <c r="B14" s="610" t="s">
        <v>557</v>
      </c>
      <c r="C14" s="611">
        <v>3883</v>
      </c>
      <c r="D14" s="599">
        <f t="shared" si="0"/>
        <v>4271.3</v>
      </c>
      <c r="E14" s="600">
        <f>D14*1.1</f>
        <v>4698.43</v>
      </c>
      <c r="F14" s="908">
        <f>E14*1.1</f>
        <v>5168.273000000001</v>
      </c>
    </row>
    <row r="15" spans="1:6" s="11" customFormat="1" ht="27" customHeight="1">
      <c r="A15" s="246" t="s">
        <v>33</v>
      </c>
      <c r="B15" s="93" t="s">
        <v>558</v>
      </c>
      <c r="C15" s="613">
        <f>+C13+C14</f>
        <v>125912</v>
      </c>
      <c r="D15" s="613">
        <f>+D13+D14</f>
        <v>138503.2</v>
      </c>
      <c r="E15" s="613">
        <f>+E13+E14</f>
        <v>152353.52000000002</v>
      </c>
      <c r="F15" s="614">
        <f>+F13+F14</f>
        <v>167588.87200000003</v>
      </c>
    </row>
    <row r="16" spans="1:6" s="11" customFormat="1" ht="12" customHeight="1">
      <c r="A16" s="615"/>
      <c r="B16" s="616"/>
      <c r="C16" s="617"/>
      <c r="D16" s="618"/>
      <c r="E16" s="618"/>
      <c r="F16" s="619"/>
    </row>
    <row r="17" spans="1:6" s="11" customFormat="1" ht="12" customHeight="1">
      <c r="A17" s="987" t="s">
        <v>499</v>
      </c>
      <c r="B17" s="987"/>
      <c r="C17" s="987"/>
      <c r="D17" s="987"/>
      <c r="E17" s="987"/>
      <c r="F17" s="987"/>
    </row>
    <row r="18" spans="1:6" s="11" customFormat="1" ht="12" customHeight="1">
      <c r="A18" s="1088"/>
      <c r="B18" s="1088"/>
      <c r="C18" s="99"/>
      <c r="D18" s="2"/>
      <c r="E18" s="2"/>
      <c r="F18" s="3" t="s">
        <v>411</v>
      </c>
    </row>
    <row r="19" spans="1:7" s="11" customFormat="1" ht="31.5" customHeight="1">
      <c r="A19" s="246" t="s">
        <v>2</v>
      </c>
      <c r="B19" s="35" t="s">
        <v>3</v>
      </c>
      <c r="C19" s="35" t="s">
        <v>548</v>
      </c>
      <c r="D19" s="35" t="s">
        <v>549</v>
      </c>
      <c r="E19" s="35" t="s">
        <v>550</v>
      </c>
      <c r="F19" s="1172" t="s">
        <v>726</v>
      </c>
      <c r="G19" s="620"/>
    </row>
    <row r="20" spans="1:7" s="11" customFormat="1" ht="12" customHeight="1">
      <c r="A20" s="593" t="s">
        <v>5</v>
      </c>
      <c r="B20" s="594" t="s">
        <v>6</v>
      </c>
      <c r="C20" s="594" t="s">
        <v>7</v>
      </c>
      <c r="D20" s="594" t="s">
        <v>8</v>
      </c>
      <c r="E20" s="595" t="s">
        <v>268</v>
      </c>
      <c r="F20" s="596" t="s">
        <v>463</v>
      </c>
      <c r="G20" s="620"/>
    </row>
    <row r="21" spans="1:7" s="11" customFormat="1" ht="17.25" customHeight="1">
      <c r="A21" s="91" t="s">
        <v>9</v>
      </c>
      <c r="B21" s="621" t="s">
        <v>559</v>
      </c>
      <c r="C21" s="604">
        <v>125912</v>
      </c>
      <c r="D21" s="604">
        <f>C21*1.1</f>
        <v>138503.2</v>
      </c>
      <c r="E21" s="604">
        <f>D21*1.1</f>
        <v>152353.52000000002</v>
      </c>
      <c r="F21" s="605">
        <f>E21*1.1</f>
        <v>167588.87200000003</v>
      </c>
      <c r="G21" s="620"/>
    </row>
    <row r="22" spans="1:6" ht="17.25" customHeight="1">
      <c r="A22" s="91" t="s">
        <v>12</v>
      </c>
      <c r="B22" s="622" t="s">
        <v>560</v>
      </c>
      <c r="C22" s="607">
        <f>+C23+C24+C25</f>
        <v>0</v>
      </c>
      <c r="D22" s="607">
        <f>+D23+D24+D25</f>
        <v>0</v>
      </c>
      <c r="E22" s="607"/>
      <c r="F22" s="608">
        <f>+F23+F24+F25</f>
        <v>0</v>
      </c>
    </row>
    <row r="23" spans="1:6" ht="17.25" customHeight="1">
      <c r="A23" s="57" t="s">
        <v>561</v>
      </c>
      <c r="B23" s="603" t="s">
        <v>230</v>
      </c>
      <c r="C23" s="604"/>
      <c r="D23" s="604"/>
      <c r="E23" s="604"/>
      <c r="F23" s="605"/>
    </row>
    <row r="24" spans="1:6" ht="17.25" customHeight="1">
      <c r="A24" s="57" t="s">
        <v>562</v>
      </c>
      <c r="B24" s="603" t="s">
        <v>232</v>
      </c>
      <c r="C24" s="604"/>
      <c r="D24" s="604"/>
      <c r="E24" s="604"/>
      <c r="F24" s="605"/>
    </row>
    <row r="25" spans="1:6" ht="17.25" customHeight="1">
      <c r="A25" s="57" t="s">
        <v>563</v>
      </c>
      <c r="B25" s="606" t="s">
        <v>234</v>
      </c>
      <c r="C25" s="604"/>
      <c r="D25" s="604"/>
      <c r="E25" s="604"/>
      <c r="F25" s="605"/>
    </row>
    <row r="26" spans="1:6" ht="17.25" customHeight="1">
      <c r="A26" s="91" t="s">
        <v>15</v>
      </c>
      <c r="B26" s="623" t="s">
        <v>564</v>
      </c>
      <c r="C26" s="624">
        <f>+C21+C22</f>
        <v>125912</v>
      </c>
      <c r="D26" s="624">
        <f>+D21+D22</f>
        <v>138503.2</v>
      </c>
      <c r="E26" s="624">
        <f>+E21+E22</f>
        <v>152353.52000000002</v>
      </c>
      <c r="F26" s="625">
        <f>+F21+F22</f>
        <v>167588.87200000003</v>
      </c>
    </row>
    <row r="27" spans="1:7" ht="17.25" customHeight="1">
      <c r="A27" s="626" t="s">
        <v>18</v>
      </c>
      <c r="B27" s="627" t="s">
        <v>565</v>
      </c>
      <c r="C27" s="628"/>
      <c r="D27" s="628"/>
      <c r="E27" s="628"/>
      <c r="F27" s="629"/>
      <c r="G27" s="95"/>
    </row>
    <row r="28" spans="1:6" s="11" customFormat="1" ht="17.25" customHeight="1">
      <c r="A28" s="630" t="s">
        <v>21</v>
      </c>
      <c r="B28" s="97" t="s">
        <v>566</v>
      </c>
      <c r="C28" s="631">
        <f>+C26+C27</f>
        <v>125912</v>
      </c>
      <c r="D28" s="631">
        <f>+D26+D27</f>
        <v>138503.2</v>
      </c>
      <c r="E28" s="631">
        <f>+E26+E27</f>
        <v>152353.52000000002</v>
      </c>
      <c r="F28" s="632">
        <f>+F26+F27</f>
        <v>167588.87200000003</v>
      </c>
    </row>
    <row r="29" ht="15.75">
      <c r="C29" s="98"/>
    </row>
    <row r="30" ht="15.75">
      <c r="C30" s="98"/>
    </row>
    <row r="31" ht="15.75">
      <c r="C31" s="98"/>
    </row>
    <row r="32" ht="16.5" customHeight="1">
      <c r="C32" s="98"/>
    </row>
    <row r="33" ht="15.75">
      <c r="C33" s="98"/>
    </row>
    <row r="34" ht="15.75">
      <c r="C34" s="98"/>
    </row>
    <row r="35" spans="7:8" s="98" customFormat="1" ht="15.75">
      <c r="G35" s="1"/>
      <c r="H35" s="1"/>
    </row>
    <row r="36" spans="7:8" s="98" customFormat="1" ht="15.75">
      <c r="G36" s="1"/>
      <c r="H36" s="1"/>
    </row>
    <row r="37" spans="7:8" s="98" customFormat="1" ht="15.75">
      <c r="G37" s="1"/>
      <c r="H37" s="1"/>
    </row>
    <row r="38" spans="7:8" s="98" customFormat="1" ht="15.75">
      <c r="G38" s="1"/>
      <c r="H38" s="1"/>
    </row>
    <row r="39" spans="7:8" s="98" customFormat="1" ht="15.75">
      <c r="G39" s="1"/>
      <c r="H39" s="1"/>
    </row>
    <row r="40" spans="7:8" s="98" customFormat="1" ht="15.75">
      <c r="G40" s="1"/>
      <c r="H40" s="1"/>
    </row>
    <row r="41" spans="7:8" s="98" customFormat="1" ht="15.75">
      <c r="G41" s="1"/>
      <c r="H41" s="1"/>
    </row>
  </sheetData>
  <sheetProtection/>
  <mergeCells count="5">
    <mergeCell ref="A18:B18"/>
    <mergeCell ref="A1:F1"/>
    <mergeCell ref="A3:F3"/>
    <mergeCell ref="A4:B4"/>
    <mergeCell ref="A17:F17"/>
  </mergeCells>
  <printOptions horizontalCentered="1"/>
  <pageMargins left="0.7086614173228347" right="0.7086614173228347" top="1.141732283464567" bottom="0.7480314960629921" header="0.7086614173228347" footer="0.31496062992125984"/>
  <pageSetup horizontalDpi="600" verticalDpi="600" orientation="portrait" paperSize="9" scale="86" r:id="rId1"/>
  <headerFooter>
    <oddHeader>&amp;R&amp;"Times New Roman CE,Félkövér dőlt"&amp;11 15. melléklet a .../2018. (...)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1.375" style="507" customWidth="1"/>
    <col min="2" max="2" width="19.625" style="507" customWidth="1"/>
    <col min="3" max="3" width="16.625" style="507" customWidth="1"/>
    <col min="4" max="9" width="16.00390625" style="507" customWidth="1"/>
    <col min="10" max="10" width="17.875" style="507" customWidth="1"/>
    <col min="11" max="16384" width="9.375" style="507" customWidth="1"/>
  </cols>
  <sheetData>
    <row r="1" spans="1:9" ht="56.25" customHeight="1">
      <c r="A1" s="1091" t="s">
        <v>649</v>
      </c>
      <c r="B1" s="1091"/>
      <c r="C1" s="1091"/>
      <c r="D1" s="1091"/>
      <c r="E1" s="1091"/>
      <c r="F1" s="1091"/>
      <c r="G1" s="1091"/>
      <c r="H1" s="1091"/>
      <c r="I1" s="1091"/>
    </row>
    <row r="2" spans="1:9" ht="18.75" customHeight="1">
      <c r="A2" s="1099" t="s">
        <v>612</v>
      </c>
      <c r="B2" s="1099"/>
      <c r="C2" s="1099"/>
      <c r="D2" s="1099"/>
      <c r="E2" s="1099"/>
      <c r="F2" s="1099"/>
      <c r="G2" s="1099"/>
      <c r="H2" s="1099"/>
      <c r="I2" s="1099"/>
    </row>
    <row r="3" spans="1:9" ht="15">
      <c r="A3" s="508"/>
      <c r="B3" s="508"/>
      <c r="C3" s="508"/>
      <c r="D3" s="508"/>
      <c r="E3" s="508"/>
      <c r="F3" s="508"/>
      <c r="G3" s="508"/>
      <c r="H3" s="1092" t="s">
        <v>1</v>
      </c>
      <c r="I3" s="1092"/>
    </row>
    <row r="4" spans="1:9" s="509" customFormat="1" ht="71.25" customHeight="1">
      <c r="A4" s="1093" t="s">
        <v>529</v>
      </c>
      <c r="B4" s="1095" t="s">
        <v>530</v>
      </c>
      <c r="C4" s="1093" t="s">
        <v>531</v>
      </c>
      <c r="D4" s="1097" t="s">
        <v>696</v>
      </c>
      <c r="E4" s="1097"/>
      <c r="F4" s="1097" t="s">
        <v>532</v>
      </c>
      <c r="G4" s="1097"/>
      <c r="H4" s="1097" t="s">
        <v>697</v>
      </c>
      <c r="I4" s="1098"/>
    </row>
    <row r="5" spans="1:9" s="512" customFormat="1" ht="15">
      <c r="A5" s="1094"/>
      <c r="B5" s="1096"/>
      <c r="C5" s="1094"/>
      <c r="D5" s="510" t="s">
        <v>533</v>
      </c>
      <c r="E5" s="510" t="s">
        <v>534</v>
      </c>
      <c r="F5" s="510" t="s">
        <v>533</v>
      </c>
      <c r="G5" s="510" t="s">
        <v>534</v>
      </c>
      <c r="H5" s="510" t="s">
        <v>533</v>
      </c>
      <c r="I5" s="511" t="s">
        <v>534</v>
      </c>
    </row>
    <row r="6" spans="1:9" ht="15">
      <c r="A6" s="750"/>
      <c r="B6" s="514"/>
      <c r="C6" s="513"/>
      <c r="D6" s="515"/>
      <c r="E6" s="515"/>
      <c r="F6" s="515"/>
      <c r="G6" s="515"/>
      <c r="H6" s="515"/>
      <c r="I6" s="516"/>
    </row>
    <row r="7" spans="1:10" s="522" customFormat="1" ht="15">
      <c r="A7" s="750"/>
      <c r="B7" s="518"/>
      <c r="C7" s="517"/>
      <c r="D7" s="519"/>
      <c r="E7" s="519"/>
      <c r="F7" s="519"/>
      <c r="G7" s="519"/>
      <c r="H7" s="519"/>
      <c r="I7" s="520"/>
      <c r="J7" s="521"/>
    </row>
    <row r="8" spans="1:9" s="527" customFormat="1" ht="26.25" customHeight="1">
      <c r="A8" s="751" t="s">
        <v>407</v>
      </c>
      <c r="B8" s="523">
        <f>SUM(B6:B7)</f>
        <v>0</v>
      </c>
      <c r="C8" s="524"/>
      <c r="D8" s="525">
        <f aca="true" t="shared" si="0" ref="D8:I8">SUM(D6:D7)</f>
        <v>0</v>
      </c>
      <c r="E8" s="525">
        <f t="shared" si="0"/>
        <v>0</v>
      </c>
      <c r="F8" s="525">
        <f t="shared" si="0"/>
        <v>0</v>
      </c>
      <c r="G8" s="525">
        <f t="shared" si="0"/>
        <v>0</v>
      </c>
      <c r="H8" s="525">
        <f t="shared" si="0"/>
        <v>0</v>
      </c>
      <c r="I8" s="526">
        <f t="shared" si="0"/>
        <v>0</v>
      </c>
    </row>
    <row r="9" spans="1:9" ht="15">
      <c r="A9" s="508"/>
      <c r="B9" s="508"/>
      <c r="C9" s="508"/>
      <c r="D9" s="508"/>
      <c r="E9" s="508"/>
      <c r="F9" s="508"/>
      <c r="G9" s="508"/>
      <c r="H9" s="508"/>
      <c r="I9" s="508"/>
    </row>
    <row r="10" spans="1:9" ht="15">
      <c r="A10" s="508"/>
      <c r="B10" s="508"/>
      <c r="C10" s="508"/>
      <c r="D10" s="508"/>
      <c r="E10" s="508"/>
      <c r="F10" s="508"/>
      <c r="G10" s="508"/>
      <c r="H10" s="508"/>
      <c r="I10" s="508"/>
    </row>
    <row r="11" spans="1:9" ht="15">
      <c r="A11" s="508"/>
      <c r="B11" s="508"/>
      <c r="C11" s="508"/>
      <c r="D11" s="508"/>
      <c r="E11" s="508"/>
      <c r="F11" s="508"/>
      <c r="G11" s="508"/>
      <c r="H11" s="508"/>
      <c r="I11" s="508"/>
    </row>
    <row r="12" spans="1:9" ht="15">
      <c r="A12" s="508"/>
      <c r="B12" s="508"/>
      <c r="C12" s="508"/>
      <c r="D12" s="508"/>
      <c r="E12" s="508"/>
      <c r="F12" s="508"/>
      <c r="G12" s="508"/>
      <c r="H12" s="508"/>
      <c r="I12" s="508"/>
    </row>
    <row r="13" spans="1:9" ht="15">
      <c r="A13" s="508"/>
      <c r="B13" s="508"/>
      <c r="C13" s="508"/>
      <c r="D13" s="508"/>
      <c r="E13" s="508"/>
      <c r="F13" s="508"/>
      <c r="G13" s="508"/>
      <c r="H13" s="508"/>
      <c r="I13" s="508"/>
    </row>
    <row r="14" spans="1:9" ht="15">
      <c r="A14" s="508"/>
      <c r="B14" s="508"/>
      <c r="C14" s="508"/>
      <c r="D14" s="508"/>
      <c r="E14" s="508"/>
      <c r="F14" s="508"/>
      <c r="G14" s="508"/>
      <c r="H14" s="508"/>
      <c r="I14" s="508"/>
    </row>
    <row r="15" spans="1:9" ht="15">
      <c r="A15" s="508"/>
      <c r="B15" s="508"/>
      <c r="C15" s="508"/>
      <c r="D15" s="508"/>
      <c r="E15" s="508"/>
      <c r="F15" s="508"/>
      <c r="G15" s="508"/>
      <c r="H15" s="508"/>
      <c r="I15" s="508"/>
    </row>
    <row r="16" spans="1:9" ht="15">
      <c r="A16" s="508"/>
      <c r="B16" s="508"/>
      <c r="C16" s="508"/>
      <c r="D16" s="508"/>
      <c r="E16" s="508"/>
      <c r="F16" s="508"/>
      <c r="G16" s="508"/>
      <c r="H16" s="508"/>
      <c r="I16" s="508"/>
    </row>
    <row r="17" spans="1:9" ht="15">
      <c r="A17" s="508"/>
      <c r="B17" s="508"/>
      <c r="C17" s="508"/>
      <c r="D17" s="508"/>
      <c r="E17" s="508"/>
      <c r="F17" s="508"/>
      <c r="G17" s="508"/>
      <c r="H17" s="508"/>
      <c r="I17" s="508"/>
    </row>
    <row r="18" spans="1:9" ht="15">
      <c r="A18" s="508"/>
      <c r="B18" s="508"/>
      <c r="C18" s="508"/>
      <c r="D18" s="508"/>
      <c r="E18" s="508"/>
      <c r="F18" s="508"/>
      <c r="G18" s="508"/>
      <c r="H18" s="508"/>
      <c r="I18" s="508"/>
    </row>
    <row r="19" spans="1:9" ht="15">
      <c r="A19" s="508"/>
      <c r="B19" s="508"/>
      <c r="C19" s="508"/>
      <c r="D19" s="508"/>
      <c r="E19" s="508"/>
      <c r="F19" s="508"/>
      <c r="G19" s="508"/>
      <c r="H19" s="508"/>
      <c r="I19" s="508"/>
    </row>
    <row r="20" spans="1:9" ht="15">
      <c r="A20" s="508"/>
      <c r="B20" s="508"/>
      <c r="C20" s="508"/>
      <c r="D20" s="508"/>
      <c r="E20" s="508"/>
      <c r="F20" s="508"/>
      <c r="G20" s="508"/>
      <c r="H20" s="508"/>
      <c r="I20" s="508"/>
    </row>
    <row r="21" spans="1:9" ht="15">
      <c r="A21" s="508"/>
      <c r="B21" s="508"/>
      <c r="C21" s="508"/>
      <c r="D21" s="508"/>
      <c r="E21" s="508"/>
      <c r="F21" s="508"/>
      <c r="G21" s="508"/>
      <c r="H21" s="508"/>
      <c r="I21" s="508"/>
    </row>
    <row r="22" spans="1:9" ht="15">
      <c r="A22" s="508"/>
      <c r="B22" s="508"/>
      <c r="C22" s="508"/>
      <c r="D22" s="508"/>
      <c r="E22" s="508"/>
      <c r="F22" s="508"/>
      <c r="G22" s="508"/>
      <c r="H22" s="508"/>
      <c r="I22" s="508"/>
    </row>
    <row r="23" spans="1:9" ht="15">
      <c r="A23" s="508"/>
      <c r="B23" s="508"/>
      <c r="C23" s="508"/>
      <c r="D23" s="508"/>
      <c r="E23" s="508"/>
      <c r="F23" s="508"/>
      <c r="G23" s="508"/>
      <c r="H23" s="508"/>
      <c r="I23" s="508"/>
    </row>
  </sheetData>
  <sheetProtection/>
  <mergeCells count="9">
    <mergeCell ref="A1:I1"/>
    <mergeCell ref="H3:I3"/>
    <mergeCell ref="A4:A5"/>
    <mergeCell ref="B4:B5"/>
    <mergeCell ref="C4:C5"/>
    <mergeCell ref="D4:E4"/>
    <mergeCell ref="F4:G4"/>
    <mergeCell ref="H4:I4"/>
    <mergeCell ref="A2:I2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landscape" paperSize="9" scale="80" r:id="rId1"/>
  <headerFooter>
    <oddHeader>&amp;R&amp;"Times New Roman CE,Félkövér dőlt"&amp;11 16. melléklet a ...../2018. (...)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C3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660" customWidth="1"/>
    <col min="2" max="2" width="64.875" style="660" customWidth="1"/>
    <col min="3" max="3" width="24.00390625" style="660" customWidth="1"/>
    <col min="4" max="16384" width="9.375" style="660" customWidth="1"/>
  </cols>
  <sheetData>
    <row r="1" spans="1:3" s="659" customFormat="1" ht="60" customHeight="1">
      <c r="A1" s="1104" t="s">
        <v>650</v>
      </c>
      <c r="B1" s="1104"/>
      <c r="C1" s="1104"/>
    </row>
    <row r="2" ht="15">
      <c r="C2" s="752" t="s">
        <v>1</v>
      </c>
    </row>
    <row r="3" spans="1:3" ht="16.5" customHeight="1">
      <c r="A3" s="1100" t="s">
        <v>582</v>
      </c>
      <c r="B3" s="1102" t="s">
        <v>267</v>
      </c>
      <c r="C3" s="1105">
        <v>2018</v>
      </c>
    </row>
    <row r="4" spans="1:3" s="661" customFormat="1" ht="16.5" customHeight="1">
      <c r="A4" s="1101"/>
      <c r="B4" s="1103"/>
      <c r="C4" s="1106"/>
    </row>
    <row r="5" spans="1:3" ht="22.5" customHeight="1">
      <c r="A5" s="662" t="s">
        <v>9</v>
      </c>
      <c r="B5" s="663" t="s">
        <v>583</v>
      </c>
      <c r="C5" s="664">
        <v>72500000</v>
      </c>
    </row>
    <row r="6" spans="1:3" ht="22.5" customHeight="1">
      <c r="A6" s="665" t="s">
        <v>12</v>
      </c>
      <c r="B6" s="666" t="s">
        <v>584</v>
      </c>
      <c r="C6" s="667">
        <v>0</v>
      </c>
    </row>
    <row r="7" spans="1:3" ht="22.5" customHeight="1">
      <c r="A7" s="665" t="s">
        <v>15</v>
      </c>
      <c r="B7" s="668" t="s">
        <v>585</v>
      </c>
      <c r="C7" s="667">
        <v>100000</v>
      </c>
    </row>
    <row r="8" spans="1:3" ht="31.5" customHeight="1">
      <c r="A8" s="665" t="s">
        <v>18</v>
      </c>
      <c r="B8" s="666" t="s">
        <v>586</v>
      </c>
      <c r="C8" s="667">
        <v>0</v>
      </c>
    </row>
    <row r="9" spans="1:3" ht="22.5" customHeight="1">
      <c r="A9" s="665" t="s">
        <v>21</v>
      </c>
      <c r="B9" s="668" t="s">
        <v>587</v>
      </c>
      <c r="C9" s="670"/>
    </row>
    <row r="10" spans="1:3" ht="28.5" customHeight="1">
      <c r="A10" s="665" t="s">
        <v>24</v>
      </c>
      <c r="B10" s="666" t="s">
        <v>588</v>
      </c>
      <c r="C10" s="670"/>
    </row>
    <row r="11" spans="1:3" ht="22.5" customHeight="1">
      <c r="A11" s="785" t="s">
        <v>27</v>
      </c>
      <c r="B11" s="786" t="s">
        <v>589</v>
      </c>
      <c r="C11" s="787"/>
    </row>
    <row r="12" spans="1:3" s="659" customFormat="1" ht="22.5" customHeight="1">
      <c r="A12" s="788" t="s">
        <v>30</v>
      </c>
      <c r="B12" s="789" t="s">
        <v>590</v>
      </c>
      <c r="C12" s="790">
        <f>SUM(C5:C11)</f>
        <v>72600000</v>
      </c>
    </row>
    <row r="13" spans="1:3" s="659" customFormat="1" ht="22.5" customHeight="1">
      <c r="A13" s="791" t="s">
        <v>33</v>
      </c>
      <c r="B13" s="792" t="s">
        <v>591</v>
      </c>
      <c r="C13" s="793">
        <f>C12/2</f>
        <v>36300000</v>
      </c>
    </row>
    <row r="14" spans="1:3" s="659" customFormat="1" ht="27" customHeight="1">
      <c r="A14" s="788" t="s">
        <v>36</v>
      </c>
      <c r="B14" s="796" t="s">
        <v>592</v>
      </c>
      <c r="C14" s="790">
        <f>SUM(C15:C21)</f>
        <v>0</v>
      </c>
    </row>
    <row r="15" spans="1:3" ht="22.5" customHeight="1">
      <c r="A15" s="662" t="s">
        <v>38</v>
      </c>
      <c r="B15" s="794" t="s">
        <v>593</v>
      </c>
      <c r="C15" s="795"/>
    </row>
    <row r="16" spans="1:3" ht="22.5" customHeight="1">
      <c r="A16" s="665" t="s">
        <v>40</v>
      </c>
      <c r="B16" s="669" t="s">
        <v>594</v>
      </c>
      <c r="C16" s="670"/>
    </row>
    <row r="17" spans="1:3" ht="22.5" customHeight="1">
      <c r="A17" s="665" t="s">
        <v>42</v>
      </c>
      <c r="B17" s="669" t="s">
        <v>595</v>
      </c>
      <c r="C17" s="670"/>
    </row>
    <row r="18" spans="1:3" ht="22.5" customHeight="1">
      <c r="A18" s="665" t="s">
        <v>44</v>
      </c>
      <c r="B18" s="669" t="s">
        <v>596</v>
      </c>
      <c r="C18" s="670"/>
    </row>
    <row r="19" spans="1:3" ht="22.5" customHeight="1">
      <c r="A19" s="665" t="s">
        <v>46</v>
      </c>
      <c r="B19" s="669" t="s">
        <v>597</v>
      </c>
      <c r="C19" s="670"/>
    </row>
    <row r="20" spans="1:3" ht="22.5" customHeight="1">
      <c r="A20" s="665" t="s">
        <v>48</v>
      </c>
      <c r="B20" s="669" t="s">
        <v>598</v>
      </c>
      <c r="C20" s="670"/>
    </row>
    <row r="21" spans="1:3" ht="22.5" customHeight="1">
      <c r="A21" s="785" t="s">
        <v>50</v>
      </c>
      <c r="B21" s="797" t="s">
        <v>599</v>
      </c>
      <c r="C21" s="787"/>
    </row>
    <row r="22" spans="1:3" s="659" customFormat="1" ht="30" customHeight="1">
      <c r="A22" s="788" t="s">
        <v>53</v>
      </c>
      <c r="B22" s="796" t="s">
        <v>600</v>
      </c>
      <c r="C22" s="798">
        <f>SUM(C23:C29)</f>
        <v>0</v>
      </c>
    </row>
    <row r="23" spans="1:3" ht="22.5" customHeight="1">
      <c r="A23" s="662" t="s">
        <v>56</v>
      </c>
      <c r="B23" s="794" t="s">
        <v>601</v>
      </c>
      <c r="C23" s="795"/>
    </row>
    <row r="24" spans="1:3" ht="22.5" customHeight="1">
      <c r="A24" s="665" t="s">
        <v>59</v>
      </c>
      <c r="B24" s="666" t="s">
        <v>602</v>
      </c>
      <c r="C24" s="670"/>
    </row>
    <row r="25" spans="1:3" ht="22.5" customHeight="1">
      <c r="A25" s="665" t="s">
        <v>61</v>
      </c>
      <c r="B25" s="668" t="s">
        <v>595</v>
      </c>
      <c r="C25" s="670"/>
    </row>
    <row r="26" spans="1:3" ht="22.5" customHeight="1">
      <c r="A26" s="665" t="s">
        <v>63</v>
      </c>
      <c r="B26" s="668" t="s">
        <v>596</v>
      </c>
      <c r="C26" s="670"/>
    </row>
    <row r="27" spans="1:3" ht="22.5" customHeight="1">
      <c r="A27" s="665" t="s">
        <v>65</v>
      </c>
      <c r="B27" s="668" t="s">
        <v>597</v>
      </c>
      <c r="C27" s="670"/>
    </row>
    <row r="28" spans="1:3" ht="22.5" customHeight="1">
      <c r="A28" s="665" t="s">
        <v>67</v>
      </c>
      <c r="B28" s="668" t="s">
        <v>598</v>
      </c>
      <c r="C28" s="670"/>
    </row>
    <row r="29" spans="1:3" ht="22.5" customHeight="1">
      <c r="A29" s="665" t="s">
        <v>69</v>
      </c>
      <c r="B29" s="666" t="s">
        <v>603</v>
      </c>
      <c r="C29" s="670"/>
    </row>
    <row r="30" spans="1:3" ht="22.5" customHeight="1">
      <c r="A30" s="785" t="s">
        <v>71</v>
      </c>
      <c r="B30" s="797" t="s">
        <v>604</v>
      </c>
      <c r="C30" s="787">
        <f>C22+C14</f>
        <v>0</v>
      </c>
    </row>
    <row r="31" spans="1:3" ht="27.75" customHeight="1">
      <c r="A31" s="799" t="s">
        <v>74</v>
      </c>
      <c r="B31" s="800" t="s">
        <v>605</v>
      </c>
      <c r="C31" s="801">
        <f>C13-C30</f>
        <v>36300000</v>
      </c>
    </row>
  </sheetData>
  <sheetProtection/>
  <mergeCells count="4">
    <mergeCell ref="A3:A4"/>
    <mergeCell ref="B3:B4"/>
    <mergeCell ref="A1:C1"/>
    <mergeCell ref="C3:C4"/>
  </mergeCells>
  <printOptions horizontalCentered="1"/>
  <pageMargins left="0.5118110236220472" right="0.5118110236220472" top="0.7480314960629921" bottom="0.7480314960629921" header="0.31496062992125984" footer="0.31496062992125984"/>
  <pageSetup orientation="portrait" paperSize="9" scale="85" r:id="rId1"/>
  <headerFooter>
    <oddHeader>&amp;R&amp;"Times New Roman,Félkövér dőlt"&amp;11 17. melléklet a ...../2018.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375" style="671" customWidth="1"/>
    <col min="2" max="2" width="56.125" style="671" customWidth="1"/>
    <col min="3" max="5" width="20.625" style="678" customWidth="1"/>
    <col min="6" max="6" width="9.375" style="671" customWidth="1"/>
    <col min="7" max="7" width="12.875" style="671" bestFit="1" customWidth="1"/>
    <col min="8" max="16384" width="9.375" style="671" customWidth="1"/>
  </cols>
  <sheetData>
    <row r="1" spans="1:5" ht="36.75" customHeight="1">
      <c r="A1" s="1107" t="s">
        <v>692</v>
      </c>
      <c r="B1" s="1107"/>
      <c r="C1" s="1107"/>
      <c r="D1" s="1107"/>
      <c r="E1" s="1107"/>
    </row>
    <row r="2" spans="1:5" ht="15" customHeight="1">
      <c r="A2" s="1108" t="s">
        <v>612</v>
      </c>
      <c r="B2" s="1108"/>
      <c r="C2" s="1108"/>
      <c r="D2" s="1108"/>
      <c r="E2" s="1108"/>
    </row>
    <row r="3" spans="1:5" ht="15">
      <c r="A3" s="245"/>
      <c r="B3" s="245"/>
      <c r="C3" s="672"/>
      <c r="D3" s="672"/>
      <c r="E3" s="724" t="s">
        <v>536</v>
      </c>
    </row>
    <row r="4" spans="1:7" s="673" customFormat="1" ht="63.75">
      <c r="A4" s="246" t="s">
        <v>406</v>
      </c>
      <c r="B4" s="35" t="s">
        <v>606</v>
      </c>
      <c r="C4" s="697" t="s">
        <v>693</v>
      </c>
      <c r="D4" s="697" t="s">
        <v>694</v>
      </c>
      <c r="E4" s="698" t="s">
        <v>607</v>
      </c>
      <c r="G4" s="674"/>
    </row>
    <row r="5" spans="1:5" s="673" customFormat="1" ht="12" customHeight="1">
      <c r="A5" s="693">
        <v>1</v>
      </c>
      <c r="B5" s="694">
        <v>2</v>
      </c>
      <c r="C5" s="695">
        <v>3</v>
      </c>
      <c r="D5" s="695">
        <v>4</v>
      </c>
      <c r="E5" s="696">
        <v>5</v>
      </c>
    </row>
    <row r="6" spans="1:5" s="673" customFormat="1" ht="18" customHeight="1">
      <c r="A6" s="710" t="s">
        <v>9</v>
      </c>
      <c r="B6" s="691"/>
      <c r="C6" s="692">
        <v>0</v>
      </c>
      <c r="D6" s="692">
        <v>0</v>
      </c>
      <c r="E6" s="711"/>
    </row>
    <row r="7" spans="1:5" s="673" customFormat="1" ht="18" customHeight="1">
      <c r="A7" s="712" t="s">
        <v>12</v>
      </c>
      <c r="B7" s="679"/>
      <c r="C7" s="680">
        <v>0</v>
      </c>
      <c r="D7" s="680">
        <v>0</v>
      </c>
      <c r="E7" s="713"/>
    </row>
    <row r="8" spans="1:5" s="673" customFormat="1" ht="18" customHeight="1">
      <c r="A8" s="712" t="s">
        <v>15</v>
      </c>
      <c r="B8" s="681"/>
      <c r="C8" s="680"/>
      <c r="D8" s="680"/>
      <c r="E8" s="713"/>
    </row>
    <row r="9" spans="1:5" s="673" customFormat="1" ht="18" customHeight="1">
      <c r="A9" s="710" t="s">
        <v>18</v>
      </c>
      <c r="B9" s="679"/>
      <c r="C9" s="682"/>
      <c r="D9" s="682"/>
      <c r="E9" s="713"/>
    </row>
    <row r="10" spans="1:5" s="673" customFormat="1" ht="18" customHeight="1">
      <c r="A10" s="712" t="s">
        <v>21</v>
      </c>
      <c r="B10" s="683"/>
      <c r="C10" s="684"/>
      <c r="D10" s="684"/>
      <c r="E10" s="714"/>
    </row>
    <row r="11" spans="1:5" s="673" customFormat="1" ht="18" customHeight="1">
      <c r="A11" s="712" t="s">
        <v>24</v>
      </c>
      <c r="B11" s="685"/>
      <c r="C11" s="686"/>
      <c r="D11" s="686"/>
      <c r="E11" s="714"/>
    </row>
    <row r="12" spans="1:5" s="673" customFormat="1" ht="18" customHeight="1">
      <c r="A12" s="710" t="s">
        <v>27</v>
      </c>
      <c r="B12" s="685"/>
      <c r="C12" s="686"/>
      <c r="D12" s="686"/>
      <c r="E12" s="714"/>
    </row>
    <row r="13" spans="1:5" s="673" customFormat="1" ht="18" customHeight="1">
      <c r="A13" s="712" t="s">
        <v>30</v>
      </c>
      <c r="B13" s="685"/>
      <c r="C13" s="686"/>
      <c r="D13" s="686"/>
      <c r="E13" s="714"/>
    </row>
    <row r="14" spans="1:5" s="673" customFormat="1" ht="18" customHeight="1">
      <c r="A14" s="712" t="s">
        <v>33</v>
      </c>
      <c r="B14" s="685"/>
      <c r="C14" s="686"/>
      <c r="D14" s="686"/>
      <c r="E14" s="714"/>
    </row>
    <row r="15" spans="1:5" s="673" customFormat="1" ht="18" customHeight="1">
      <c r="A15" s="715" t="s">
        <v>36</v>
      </c>
      <c r="B15" s="699"/>
      <c r="C15" s="700"/>
      <c r="D15" s="700"/>
      <c r="E15" s="716"/>
    </row>
    <row r="16" spans="1:5" s="673" customFormat="1" ht="15">
      <c r="A16" s="247" t="s">
        <v>38</v>
      </c>
      <c r="B16" s="702" t="s">
        <v>608</v>
      </c>
      <c r="C16" s="703">
        <f>SUM(C6:C15)</f>
        <v>0</v>
      </c>
      <c r="D16" s="703">
        <f>SUM(D6:D15)</f>
        <v>0</v>
      </c>
      <c r="E16" s="704">
        <f>SUM(E6:E15)</f>
        <v>0</v>
      </c>
    </row>
    <row r="17" spans="1:5" s="673" customFormat="1" ht="15">
      <c r="A17" s="715" t="s">
        <v>40</v>
      </c>
      <c r="B17" s="705"/>
      <c r="C17" s="706"/>
      <c r="D17" s="706"/>
      <c r="E17" s="717"/>
    </row>
    <row r="18" spans="1:5" s="673" customFormat="1" ht="15">
      <c r="A18" s="247" t="s">
        <v>42</v>
      </c>
      <c r="B18" s="702" t="s">
        <v>609</v>
      </c>
      <c r="C18" s="703">
        <f>SUM(C17:C17)</f>
        <v>0</v>
      </c>
      <c r="D18" s="703">
        <f>SUM(D17:D17)</f>
        <v>0</v>
      </c>
      <c r="E18" s="704">
        <f>SUM(E17:E17)</f>
        <v>0</v>
      </c>
    </row>
    <row r="19" spans="1:5" s="673" customFormat="1" ht="15">
      <c r="A19" s="710" t="s">
        <v>44</v>
      </c>
      <c r="B19" s="707"/>
      <c r="C19" s="701"/>
      <c r="D19" s="701"/>
      <c r="E19" s="718"/>
    </row>
    <row r="20" spans="1:5" s="673" customFormat="1" ht="15">
      <c r="A20" s="712" t="s">
        <v>46</v>
      </c>
      <c r="B20" s="689"/>
      <c r="C20" s="690"/>
      <c r="D20" s="690"/>
      <c r="E20" s="714"/>
    </row>
    <row r="21" spans="1:5" s="673" customFormat="1" ht="15">
      <c r="A21" s="710" t="s">
        <v>48</v>
      </c>
      <c r="B21" s="687"/>
      <c r="C21" s="688"/>
      <c r="D21" s="688"/>
      <c r="E21" s="714"/>
    </row>
    <row r="22" spans="1:5" s="673" customFormat="1" ht="15">
      <c r="A22" s="712" t="s">
        <v>50</v>
      </c>
      <c r="B22" s="687"/>
      <c r="C22" s="688"/>
      <c r="D22" s="688"/>
      <c r="E22" s="714"/>
    </row>
    <row r="23" spans="1:5" s="673" customFormat="1" ht="15">
      <c r="A23" s="719" t="s">
        <v>53</v>
      </c>
      <c r="B23" s="708"/>
      <c r="C23" s="709"/>
      <c r="D23" s="709"/>
      <c r="E23" s="716"/>
    </row>
    <row r="24" spans="1:5" s="673" customFormat="1" ht="15">
      <c r="A24" s="247" t="s">
        <v>56</v>
      </c>
      <c r="B24" s="702" t="s">
        <v>610</v>
      </c>
      <c r="C24" s="703">
        <f>SUM(C19:C23)</f>
        <v>0</v>
      </c>
      <c r="D24" s="703">
        <f>SUM(D19:D23)</f>
        <v>0</v>
      </c>
      <c r="E24" s="704">
        <f>SUM(E19:E23)</f>
        <v>0</v>
      </c>
    </row>
    <row r="25" spans="1:5" s="673" customFormat="1" ht="27" customHeight="1">
      <c r="A25" s="720" t="s">
        <v>59</v>
      </c>
      <c r="B25" s="721" t="s">
        <v>611</v>
      </c>
      <c r="C25" s="722">
        <f>SUM(C24,C18,C16)</f>
        <v>0</v>
      </c>
      <c r="D25" s="722">
        <f>SUM(D24,D18,D16)</f>
        <v>0</v>
      </c>
      <c r="E25" s="723">
        <f>SUM(E24,E18,E16)</f>
        <v>0</v>
      </c>
    </row>
    <row r="28" spans="1:5" ht="15">
      <c r="A28" s="675"/>
      <c r="B28" s="676"/>
      <c r="C28" s="675"/>
      <c r="D28" s="675"/>
      <c r="E28" s="675"/>
    </row>
    <row r="29" spans="1:5" ht="15">
      <c r="A29" s="675"/>
      <c r="B29" s="676"/>
      <c r="C29" s="675"/>
      <c r="D29" s="675"/>
      <c r="E29" s="675"/>
    </row>
    <row r="30" spans="1:6" ht="15">
      <c r="A30" s="675"/>
      <c r="B30" s="676"/>
      <c r="C30" s="675"/>
      <c r="D30" s="675"/>
      <c r="E30" s="675"/>
      <c r="F30" s="677"/>
    </row>
    <row r="31" spans="1:5" ht="15">
      <c r="A31" s="675"/>
      <c r="B31" s="676"/>
      <c r="C31" s="675"/>
      <c r="D31" s="675"/>
      <c r="E31" s="675"/>
    </row>
    <row r="32" spans="1:5" ht="15">
      <c r="A32" s="675"/>
      <c r="B32" s="676"/>
      <c r="C32" s="675"/>
      <c r="D32" s="675"/>
      <c r="E32" s="675"/>
    </row>
    <row r="33" spans="1:5" ht="15">
      <c r="A33" s="675"/>
      <c r="B33" s="676"/>
      <c r="C33" s="675"/>
      <c r="D33" s="675"/>
      <c r="E33" s="675"/>
    </row>
    <row r="34" spans="1:5" ht="15">
      <c r="A34" s="675"/>
      <c r="B34" s="676"/>
      <c r="C34" s="675"/>
      <c r="D34" s="675"/>
      <c r="E34" s="675"/>
    </row>
    <row r="35" spans="1:5" ht="15">
      <c r="A35" s="675"/>
      <c r="B35" s="676"/>
      <c r="C35" s="675"/>
      <c r="D35" s="675"/>
      <c r="E35" s="675"/>
    </row>
    <row r="36" spans="1:5" ht="15">
      <c r="A36" s="675"/>
      <c r="B36" s="676"/>
      <c r="C36" s="675"/>
      <c r="D36" s="675"/>
      <c r="E36" s="675"/>
    </row>
    <row r="37" spans="1:5" ht="15">
      <c r="A37" s="675"/>
      <c r="B37" s="675"/>
      <c r="C37" s="675"/>
      <c r="D37" s="675"/>
      <c r="E37" s="675"/>
    </row>
    <row r="38" spans="1:5" ht="15">
      <c r="A38" s="675"/>
      <c r="B38" s="675"/>
      <c r="C38" s="675"/>
      <c r="D38" s="675"/>
      <c r="E38" s="675"/>
    </row>
    <row r="39" spans="1:5" ht="15">
      <c r="A39" s="675"/>
      <c r="B39" s="675"/>
      <c r="C39" s="675"/>
      <c r="D39" s="675"/>
      <c r="E39" s="675"/>
    </row>
    <row r="40" spans="1:5" ht="15">
      <c r="A40" s="675"/>
      <c r="B40" s="675"/>
      <c r="C40" s="675"/>
      <c r="D40" s="675"/>
      <c r="E40" s="675"/>
    </row>
    <row r="41" spans="1:5" ht="15">
      <c r="A41" s="675"/>
      <c r="B41" s="675"/>
      <c r="C41" s="675"/>
      <c r="D41" s="675"/>
      <c r="E41" s="675"/>
    </row>
    <row r="42" spans="1:5" ht="15">
      <c r="A42" s="675"/>
      <c r="B42" s="675"/>
      <c r="C42" s="675"/>
      <c r="D42" s="675"/>
      <c r="E42" s="675"/>
    </row>
    <row r="43" spans="1:5" ht="15">
      <c r="A43" s="675"/>
      <c r="B43" s="675"/>
      <c r="C43" s="675"/>
      <c r="D43" s="675"/>
      <c r="E43" s="675"/>
    </row>
    <row r="44" spans="1:5" ht="15">
      <c r="A44" s="675"/>
      <c r="B44" s="675"/>
      <c r="C44" s="675"/>
      <c r="D44" s="675"/>
      <c r="E44" s="675"/>
    </row>
  </sheetData>
  <sheetProtection/>
  <mergeCells count="2">
    <mergeCell ref="A1:E1"/>
    <mergeCell ref="A2:E2"/>
  </mergeCells>
  <printOptions horizontalCentered="1"/>
  <pageMargins left="0.5118110236220472" right="0.7086614173228347" top="0.9448818897637796" bottom="0.7480314960629921" header="0.5118110236220472" footer="0.31496062992125984"/>
  <pageSetup firstPageNumber="53" useFirstPageNumber="1" fitToHeight="0" fitToWidth="1" horizontalDpi="600" verticalDpi="600" orientation="portrait" paperSize="9" scale="79" r:id="rId1"/>
  <headerFooter>
    <oddHeader>&amp;R&amp;"Times New Roman CE,Félkövér dőlt"&amp;11 18. melléklet a .../2018. (...)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3"/>
  <sheetViews>
    <sheetView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6.375" style="98" customWidth="1"/>
    <col min="2" max="2" width="76.375" style="98" customWidth="1"/>
    <col min="3" max="3" width="11.125" style="98" customWidth="1"/>
    <col min="4" max="4" width="20.875" style="99" customWidth="1"/>
    <col min="5" max="6" width="17.875" style="1" customWidth="1"/>
    <col min="7" max="16384" width="9.375" style="1" customWidth="1"/>
  </cols>
  <sheetData>
    <row r="1" spans="1:6" ht="60" customHeight="1">
      <c r="A1" s="988" t="s">
        <v>713</v>
      </c>
      <c r="B1" s="988"/>
      <c r="C1" s="988"/>
      <c r="D1" s="988"/>
      <c r="E1" s="988"/>
      <c r="F1" s="988"/>
    </row>
    <row r="2" spans="1:6" ht="15.75" customHeight="1">
      <c r="A2" s="987" t="s">
        <v>0</v>
      </c>
      <c r="B2" s="987"/>
      <c r="C2" s="987"/>
      <c r="D2" s="987"/>
      <c r="E2" s="987"/>
      <c r="F2" s="987"/>
    </row>
    <row r="3" spans="1:6" ht="15.75" customHeight="1">
      <c r="A3" s="986"/>
      <c r="B3" s="986"/>
      <c r="C3" s="2"/>
      <c r="D3" s="3"/>
      <c r="F3" s="3" t="s">
        <v>1</v>
      </c>
    </row>
    <row r="4" spans="1:6" ht="37.5" customHeight="1">
      <c r="A4" s="4" t="s">
        <v>2</v>
      </c>
      <c r="B4" s="5" t="s">
        <v>3</v>
      </c>
      <c r="C4" s="5" t="s">
        <v>4</v>
      </c>
      <c r="D4" s="915" t="s">
        <v>707</v>
      </c>
      <c r="E4" s="942" t="s">
        <v>748</v>
      </c>
      <c r="F4" s="6" t="s">
        <v>749</v>
      </c>
    </row>
    <row r="5" spans="1:6" s="7" customFormat="1" ht="12" customHeight="1">
      <c r="A5" s="4" t="s">
        <v>5</v>
      </c>
      <c r="B5" s="5" t="s">
        <v>6</v>
      </c>
      <c r="C5" s="5" t="s">
        <v>7</v>
      </c>
      <c r="D5" s="915" t="s">
        <v>8</v>
      </c>
      <c r="E5" s="915" t="s">
        <v>268</v>
      </c>
      <c r="F5" s="6" t="s">
        <v>463</v>
      </c>
    </row>
    <row r="6" spans="1:6" s="11" customFormat="1" ht="15.75" customHeight="1">
      <c r="A6" s="8" t="s">
        <v>9</v>
      </c>
      <c r="B6" s="9" t="s">
        <v>10</v>
      </c>
      <c r="C6" s="10" t="s">
        <v>11</v>
      </c>
      <c r="D6" s="600"/>
      <c r="E6" s="1133"/>
      <c r="F6" s="1141"/>
    </row>
    <row r="7" spans="1:6" s="11" customFormat="1" ht="15.75" customHeight="1">
      <c r="A7" s="12" t="s">
        <v>12</v>
      </c>
      <c r="B7" s="13" t="s">
        <v>13</v>
      </c>
      <c r="C7" s="14" t="s">
        <v>14</v>
      </c>
      <c r="D7" s="943">
        <v>17411567</v>
      </c>
      <c r="E7" s="1135"/>
      <c r="F7" s="1136">
        <v>17411567</v>
      </c>
    </row>
    <row r="8" spans="1:6" s="11" customFormat="1" ht="24" customHeight="1">
      <c r="A8" s="12" t="s">
        <v>15</v>
      </c>
      <c r="B8" s="13" t="s">
        <v>16</v>
      </c>
      <c r="C8" s="14" t="s">
        <v>17</v>
      </c>
      <c r="D8" s="943">
        <v>6476812</v>
      </c>
      <c r="E8" s="1135">
        <v>645114</v>
      </c>
      <c r="F8" s="1136">
        <v>7121926</v>
      </c>
    </row>
    <row r="9" spans="1:6" s="11" customFormat="1" ht="15.75" customHeight="1">
      <c r="A9" s="12" t="s">
        <v>18</v>
      </c>
      <c r="B9" s="13" t="s">
        <v>19</v>
      </c>
      <c r="C9" s="14" t="s">
        <v>20</v>
      </c>
      <c r="D9" s="943">
        <v>1800000</v>
      </c>
      <c r="E9" s="1135"/>
      <c r="F9" s="1136">
        <v>1800000</v>
      </c>
    </row>
    <row r="10" spans="1:6" s="11" customFormat="1" ht="15.75" customHeight="1">
      <c r="A10" s="8" t="s">
        <v>21</v>
      </c>
      <c r="B10" s="13" t="s">
        <v>22</v>
      </c>
      <c r="C10" s="14" t="s">
        <v>23</v>
      </c>
      <c r="D10" s="943"/>
      <c r="E10" s="1135"/>
      <c r="F10" s="1136"/>
    </row>
    <row r="11" spans="1:6" s="11" customFormat="1" ht="15.75" customHeight="1">
      <c r="A11" s="12" t="s">
        <v>24</v>
      </c>
      <c r="B11" s="13" t="s">
        <v>25</v>
      </c>
      <c r="C11" s="14" t="s">
        <v>26</v>
      </c>
      <c r="D11" s="943"/>
      <c r="E11" s="1135"/>
      <c r="F11" s="1136"/>
    </row>
    <row r="12" spans="1:6" s="11" customFormat="1" ht="15.75" customHeight="1">
      <c r="A12" s="16" t="s">
        <v>27</v>
      </c>
      <c r="B12" s="17" t="s">
        <v>28</v>
      </c>
      <c r="C12" s="18" t="s">
        <v>29</v>
      </c>
      <c r="D12" s="1142">
        <f>+D6+D7+D8+D9+D10+D11</f>
        <v>25688379</v>
      </c>
      <c r="E12" s="1142">
        <f>+E6+E7+E8+E9+E10+E11</f>
        <v>645114</v>
      </c>
      <c r="F12" s="1143">
        <f>+F6+F7+F8+F9+F10+F11</f>
        <v>26333493</v>
      </c>
    </row>
    <row r="13" spans="1:6" s="11" customFormat="1" ht="15.75" customHeight="1">
      <c r="A13" s="12" t="s">
        <v>30</v>
      </c>
      <c r="B13" s="13" t="s">
        <v>31</v>
      </c>
      <c r="C13" s="14" t="s">
        <v>32</v>
      </c>
      <c r="D13" s="943"/>
      <c r="E13" s="1135"/>
      <c r="F13" s="1136"/>
    </row>
    <row r="14" spans="1:6" s="11" customFormat="1" ht="15.75" customHeight="1">
      <c r="A14" s="8" t="s">
        <v>33</v>
      </c>
      <c r="B14" s="13" t="s">
        <v>34</v>
      </c>
      <c r="C14" s="14" t="s">
        <v>35</v>
      </c>
      <c r="D14" s="943">
        <f>SUM(D15:D21)</f>
        <v>12090100</v>
      </c>
      <c r="E14" s="943">
        <f>SUM(E15:E21)</f>
        <v>3579160</v>
      </c>
      <c r="F14" s="605">
        <f>SUM(F15:F21)</f>
        <v>15669260</v>
      </c>
    </row>
    <row r="15" spans="1:6" s="11" customFormat="1" ht="24" customHeight="1">
      <c r="A15" s="12" t="s">
        <v>36</v>
      </c>
      <c r="B15" s="20" t="s">
        <v>37</v>
      </c>
      <c r="C15" s="14" t="s">
        <v>35</v>
      </c>
      <c r="D15" s="1144"/>
      <c r="E15" s="1135"/>
      <c r="F15" s="1136"/>
    </row>
    <row r="16" spans="1:6" s="11" customFormat="1" ht="18.75" customHeight="1">
      <c r="A16" s="12" t="s">
        <v>38</v>
      </c>
      <c r="B16" s="21" t="s">
        <v>39</v>
      </c>
      <c r="C16" s="14" t="s">
        <v>35</v>
      </c>
      <c r="D16" s="1144"/>
      <c r="E16" s="1135"/>
      <c r="F16" s="1136"/>
    </row>
    <row r="17" spans="1:6" s="11" customFormat="1" ht="15.75" customHeight="1">
      <c r="A17" s="8" t="s">
        <v>40</v>
      </c>
      <c r="B17" s="21" t="s">
        <v>41</v>
      </c>
      <c r="C17" s="14" t="s">
        <v>35</v>
      </c>
      <c r="D17" s="1144"/>
      <c r="E17" s="1135"/>
      <c r="F17" s="1136"/>
    </row>
    <row r="18" spans="1:6" s="11" customFormat="1" ht="19.5" customHeight="1">
      <c r="A18" s="12" t="s">
        <v>42</v>
      </c>
      <c r="B18" s="21" t="s">
        <v>43</v>
      </c>
      <c r="C18" s="14" t="s">
        <v>35</v>
      </c>
      <c r="D18" s="1144"/>
      <c r="E18" s="1135"/>
      <c r="F18" s="1136"/>
    </row>
    <row r="19" spans="1:6" s="11" customFormat="1" ht="19.5" customHeight="1">
      <c r="A19" s="12" t="s">
        <v>44</v>
      </c>
      <c r="B19" s="21" t="s">
        <v>45</v>
      </c>
      <c r="C19" s="14" t="s">
        <v>35</v>
      </c>
      <c r="D19" s="1144">
        <v>12090100</v>
      </c>
      <c r="E19" s="1135"/>
      <c r="F19" s="1136">
        <v>12090100</v>
      </c>
    </row>
    <row r="20" spans="1:6" s="11" customFormat="1" ht="24" customHeight="1">
      <c r="A20" s="8" t="s">
        <v>46</v>
      </c>
      <c r="B20" s="21" t="s">
        <v>47</v>
      </c>
      <c r="C20" s="14" t="s">
        <v>35</v>
      </c>
      <c r="D20" s="1144"/>
      <c r="E20" s="1135">
        <v>3579160</v>
      </c>
      <c r="F20" s="1136">
        <v>3579160</v>
      </c>
    </row>
    <row r="21" spans="1:6" s="11" customFormat="1" ht="24.75" customHeight="1">
      <c r="A21" s="22" t="s">
        <v>48</v>
      </c>
      <c r="B21" s="21" t="s">
        <v>49</v>
      </c>
      <c r="C21" s="23" t="s">
        <v>35</v>
      </c>
      <c r="D21" s="1145"/>
      <c r="E21" s="1137"/>
      <c r="F21" s="1138"/>
    </row>
    <row r="22" spans="1:6" s="11" customFormat="1" ht="18" customHeight="1">
      <c r="A22" s="24" t="s">
        <v>50</v>
      </c>
      <c r="B22" s="25" t="s">
        <v>51</v>
      </c>
      <c r="C22" s="26" t="s">
        <v>52</v>
      </c>
      <c r="D22" s="952">
        <f>SUM(D12+D13+D14)</f>
        <v>37778479</v>
      </c>
      <c r="E22" s="952">
        <f>SUM(E12+E13+E14)</f>
        <v>4224274</v>
      </c>
      <c r="F22" s="657">
        <f>SUM(F12+F13+F14)</f>
        <v>42002753</v>
      </c>
    </row>
    <row r="23" spans="1:6" s="11" customFormat="1" ht="15.75" customHeight="1">
      <c r="A23" s="8" t="s">
        <v>53</v>
      </c>
      <c r="B23" s="28" t="s">
        <v>54</v>
      </c>
      <c r="C23" s="10" t="s">
        <v>55</v>
      </c>
      <c r="D23" s="600"/>
      <c r="E23" s="1133"/>
      <c r="F23" s="1134"/>
    </row>
    <row r="24" spans="1:6" s="11" customFormat="1" ht="15.75" customHeight="1">
      <c r="A24" s="12" t="s">
        <v>56</v>
      </c>
      <c r="B24" s="29" t="s">
        <v>57</v>
      </c>
      <c r="C24" s="14" t="s">
        <v>58</v>
      </c>
      <c r="D24" s="943">
        <f>SUM(D25:D30)</f>
        <v>0</v>
      </c>
      <c r="E24" s="943">
        <f>SUM(E25:E30)</f>
        <v>31839190</v>
      </c>
      <c r="F24" s="605">
        <f>SUM(F25:F30)</f>
        <v>31839190</v>
      </c>
    </row>
    <row r="25" spans="1:6" s="11" customFormat="1" ht="15.75" customHeight="1">
      <c r="A25" s="12" t="s">
        <v>59</v>
      </c>
      <c r="B25" s="20" t="s">
        <v>60</v>
      </c>
      <c r="C25" s="14" t="s">
        <v>58</v>
      </c>
      <c r="D25" s="943"/>
      <c r="E25" s="1135"/>
      <c r="F25" s="1136"/>
    </row>
    <row r="26" spans="1:6" s="11" customFormat="1" ht="18.75" customHeight="1">
      <c r="A26" s="8" t="s">
        <v>61</v>
      </c>
      <c r="B26" s="31" t="s">
        <v>62</v>
      </c>
      <c r="C26" s="14" t="s">
        <v>58</v>
      </c>
      <c r="D26" s="943"/>
      <c r="E26" s="1135">
        <v>31839190</v>
      </c>
      <c r="F26" s="1136">
        <v>31839190</v>
      </c>
    </row>
    <row r="27" spans="1:6" s="11" customFormat="1" ht="15.75" customHeight="1">
      <c r="A27" s="12" t="s">
        <v>63</v>
      </c>
      <c r="B27" s="31" t="s">
        <v>64</v>
      </c>
      <c r="C27" s="14" t="s">
        <v>58</v>
      </c>
      <c r="D27" s="943"/>
      <c r="E27" s="1135"/>
      <c r="F27" s="1136"/>
    </row>
    <row r="28" spans="1:6" s="11" customFormat="1" ht="15.75" customHeight="1">
      <c r="A28" s="12" t="s">
        <v>65</v>
      </c>
      <c r="B28" s="31" t="s">
        <v>66</v>
      </c>
      <c r="C28" s="14" t="s">
        <v>58</v>
      </c>
      <c r="D28" s="943"/>
      <c r="E28" s="1135"/>
      <c r="F28" s="1136"/>
    </row>
    <row r="29" spans="1:6" s="11" customFormat="1" ht="24.75" customHeight="1">
      <c r="A29" s="8" t="s">
        <v>67</v>
      </c>
      <c r="B29" s="31" t="s">
        <v>68</v>
      </c>
      <c r="C29" s="14" t="s">
        <v>58</v>
      </c>
      <c r="D29" s="943"/>
      <c r="E29" s="1135"/>
      <c r="F29" s="1136"/>
    </row>
    <row r="30" spans="1:6" s="11" customFormat="1" ht="24" customHeight="1">
      <c r="A30" s="22" t="s">
        <v>69</v>
      </c>
      <c r="B30" s="32" t="s">
        <v>70</v>
      </c>
      <c r="C30" s="23" t="s">
        <v>58</v>
      </c>
      <c r="D30" s="945"/>
      <c r="E30" s="1137"/>
      <c r="F30" s="1138"/>
    </row>
    <row r="31" spans="1:6" s="11" customFormat="1" ht="22.5" customHeight="1">
      <c r="A31" s="33" t="s">
        <v>71</v>
      </c>
      <c r="B31" s="34" t="s">
        <v>72</v>
      </c>
      <c r="C31" s="35" t="s">
        <v>73</v>
      </c>
      <c r="D31" s="946">
        <f>SUM(D23+D24)</f>
        <v>0</v>
      </c>
      <c r="E31" s="946">
        <f>SUM(E23+E24)</f>
        <v>31839190</v>
      </c>
      <c r="F31" s="614">
        <f>SUM(F23+F24)</f>
        <v>31839190</v>
      </c>
    </row>
    <row r="32" spans="1:6" s="11" customFormat="1" ht="14.25" customHeight="1">
      <c r="A32" s="37" t="s">
        <v>74</v>
      </c>
      <c r="B32" s="38" t="s">
        <v>75</v>
      </c>
      <c r="C32" s="39" t="s">
        <v>76</v>
      </c>
      <c r="D32" s="944"/>
      <c r="E32" s="1133"/>
      <c r="F32" s="1134"/>
    </row>
    <row r="33" spans="1:6" s="11" customFormat="1" ht="14.25" customHeight="1">
      <c r="A33" s="12" t="s">
        <v>77</v>
      </c>
      <c r="B33" s="13" t="s">
        <v>78</v>
      </c>
      <c r="C33" s="14" t="s">
        <v>79</v>
      </c>
      <c r="D33" s="943">
        <f>SUM(D34:D36)</f>
        <v>22900000</v>
      </c>
      <c r="E33" s="943">
        <f>SUM(E34:E36)</f>
        <v>0</v>
      </c>
      <c r="F33" s="605">
        <f>SUM(F34:F36)</f>
        <v>22900000</v>
      </c>
    </row>
    <row r="34" spans="1:6" s="11" customFormat="1" ht="14.25" customHeight="1">
      <c r="A34" s="12" t="s">
        <v>80</v>
      </c>
      <c r="B34" s="40" t="s">
        <v>81</v>
      </c>
      <c r="C34" s="41" t="s">
        <v>79</v>
      </c>
      <c r="D34" s="943">
        <v>4400000</v>
      </c>
      <c r="E34" s="1135"/>
      <c r="F34" s="625">
        <v>4400000</v>
      </c>
    </row>
    <row r="35" spans="1:6" s="11" customFormat="1" ht="14.25" customHeight="1">
      <c r="A35" s="8" t="s">
        <v>82</v>
      </c>
      <c r="B35" s="42" t="s">
        <v>83</v>
      </c>
      <c r="C35" s="41" t="s">
        <v>79</v>
      </c>
      <c r="D35" s="943">
        <v>17500000</v>
      </c>
      <c r="E35" s="1135"/>
      <c r="F35" s="1136">
        <v>17500000</v>
      </c>
    </row>
    <row r="36" spans="1:6" s="11" customFormat="1" ht="14.25" customHeight="1">
      <c r="A36" s="8" t="s">
        <v>84</v>
      </c>
      <c r="B36" s="42" t="s">
        <v>85</v>
      </c>
      <c r="C36" s="41" t="s">
        <v>79</v>
      </c>
      <c r="D36" s="943">
        <v>1000000</v>
      </c>
      <c r="E36" s="1135"/>
      <c r="F36" s="1136">
        <v>1000000</v>
      </c>
    </row>
    <row r="37" spans="1:6" s="11" customFormat="1" ht="14.25" customHeight="1">
      <c r="A37" s="12" t="s">
        <v>86</v>
      </c>
      <c r="B37" s="43" t="s">
        <v>87</v>
      </c>
      <c r="C37" s="14" t="s">
        <v>88</v>
      </c>
      <c r="D37" s="943">
        <f>SUM(D38:D39)</f>
        <v>45000000</v>
      </c>
      <c r="E37" s="943">
        <f>SUM(E38:E39)</f>
        <v>0</v>
      </c>
      <c r="F37" s="605">
        <f>SUM(F38:F39)</f>
        <v>45000000</v>
      </c>
    </row>
    <row r="38" spans="1:6" s="11" customFormat="1" ht="14.25" customHeight="1">
      <c r="A38" s="12" t="s">
        <v>89</v>
      </c>
      <c r="B38" s="44" t="s">
        <v>90</v>
      </c>
      <c r="C38" s="41" t="s">
        <v>88</v>
      </c>
      <c r="D38" s="943">
        <v>45000000</v>
      </c>
      <c r="E38" s="1135"/>
      <c r="F38" s="1136">
        <v>45000000</v>
      </c>
    </row>
    <row r="39" spans="1:6" s="11" customFormat="1" ht="14.25" customHeight="1">
      <c r="A39" s="8" t="s">
        <v>91</v>
      </c>
      <c r="B39" s="44" t="s">
        <v>92</v>
      </c>
      <c r="C39" s="41" t="s">
        <v>88</v>
      </c>
      <c r="D39" s="943"/>
      <c r="E39" s="1135"/>
      <c r="F39" s="1136"/>
    </row>
    <row r="40" spans="1:6" s="11" customFormat="1" ht="17.25" customHeight="1">
      <c r="A40" s="8" t="s">
        <v>93</v>
      </c>
      <c r="B40" s="45" t="s">
        <v>94</v>
      </c>
      <c r="C40" s="14" t="s">
        <v>95</v>
      </c>
      <c r="D40" s="943">
        <v>4500000</v>
      </c>
      <c r="E40" s="1135"/>
      <c r="F40" s="1136">
        <v>4500000</v>
      </c>
    </row>
    <row r="41" spans="1:6" s="11" customFormat="1" ht="17.25" customHeight="1">
      <c r="A41" s="12" t="s">
        <v>96</v>
      </c>
      <c r="B41" s="43" t="s">
        <v>97</v>
      </c>
      <c r="C41" s="14" t="s">
        <v>98</v>
      </c>
      <c r="D41" s="943">
        <f>SUM(D42:D43)</f>
        <v>100000</v>
      </c>
      <c r="E41" s="943">
        <f>SUM(E42:E43)</f>
        <v>0</v>
      </c>
      <c r="F41" s="605">
        <f>SUM(F42:F43)</f>
        <v>100000</v>
      </c>
    </row>
    <row r="42" spans="1:6" s="11" customFormat="1" ht="14.25" customHeight="1">
      <c r="A42" s="12" t="s">
        <v>99</v>
      </c>
      <c r="B42" s="44" t="s">
        <v>100</v>
      </c>
      <c r="C42" s="41" t="s">
        <v>98</v>
      </c>
      <c r="D42" s="943">
        <v>100000</v>
      </c>
      <c r="E42" s="1135"/>
      <c r="F42" s="1136">
        <v>100000</v>
      </c>
    </row>
    <row r="43" spans="1:6" s="11" customFormat="1" ht="14.25" customHeight="1">
      <c r="A43" s="8" t="s">
        <v>101</v>
      </c>
      <c r="B43" s="44" t="s">
        <v>102</v>
      </c>
      <c r="C43" s="41" t="s">
        <v>98</v>
      </c>
      <c r="D43" s="943"/>
      <c r="E43" s="1135"/>
      <c r="F43" s="1136"/>
    </row>
    <row r="44" spans="1:6" s="11" customFormat="1" ht="14.25" customHeight="1">
      <c r="A44" s="46" t="s">
        <v>103</v>
      </c>
      <c r="B44" s="47" t="s">
        <v>104</v>
      </c>
      <c r="C44" s="48" t="s">
        <v>105</v>
      </c>
      <c r="D44" s="945">
        <v>100000</v>
      </c>
      <c r="E44" s="1137"/>
      <c r="F44" s="1138">
        <v>100000</v>
      </c>
    </row>
    <row r="45" spans="1:6" s="11" customFormat="1" ht="17.25" customHeight="1">
      <c r="A45" s="33" t="s">
        <v>106</v>
      </c>
      <c r="B45" s="34" t="s">
        <v>107</v>
      </c>
      <c r="C45" s="35" t="s">
        <v>108</v>
      </c>
      <c r="D45" s="946">
        <f>SUM(D44)+D40+D37+D33+D32+D41</f>
        <v>72600000</v>
      </c>
      <c r="E45" s="946">
        <f>SUM(E44)+E40+E37+E33+E32+E41</f>
        <v>0</v>
      </c>
      <c r="F45" s="614">
        <f>SUM(F44)+F40+F37+F33+F32+F41</f>
        <v>72600000</v>
      </c>
    </row>
    <row r="46" spans="1:6" s="11" customFormat="1" ht="14.25" customHeight="1">
      <c r="A46" s="37" t="s">
        <v>109</v>
      </c>
      <c r="B46" s="49" t="s">
        <v>110</v>
      </c>
      <c r="C46" s="50" t="s">
        <v>111</v>
      </c>
      <c r="D46" s="947">
        <v>900000</v>
      </c>
      <c r="E46" s="1133"/>
      <c r="F46" s="1134">
        <v>900000</v>
      </c>
    </row>
    <row r="47" spans="1:6" s="11" customFormat="1" ht="14.25" customHeight="1">
      <c r="A47" s="12" t="s">
        <v>112</v>
      </c>
      <c r="B47" s="29" t="s">
        <v>113</v>
      </c>
      <c r="C47" s="51" t="s">
        <v>114</v>
      </c>
      <c r="D47" s="943"/>
      <c r="E47" s="1135"/>
      <c r="F47" s="1136"/>
    </row>
    <row r="48" spans="1:6" s="11" customFormat="1" ht="14.25" customHeight="1">
      <c r="A48" s="12" t="s">
        <v>115</v>
      </c>
      <c r="B48" s="29" t="s">
        <v>116</v>
      </c>
      <c r="C48" s="51" t="s">
        <v>117</v>
      </c>
      <c r="D48" s="943">
        <v>3600000</v>
      </c>
      <c r="E48" s="1135"/>
      <c r="F48" s="1136">
        <v>3600000</v>
      </c>
    </row>
    <row r="49" spans="1:6" s="11" customFormat="1" ht="14.25" customHeight="1">
      <c r="A49" s="12" t="s">
        <v>118</v>
      </c>
      <c r="B49" s="29" t="s">
        <v>119</v>
      </c>
      <c r="C49" s="51" t="s">
        <v>120</v>
      </c>
      <c r="D49" s="943"/>
      <c r="E49" s="1135"/>
      <c r="F49" s="1136"/>
    </row>
    <row r="50" spans="1:6" s="11" customFormat="1" ht="14.25" customHeight="1">
      <c r="A50" s="12" t="s">
        <v>121</v>
      </c>
      <c r="B50" s="29" t="s">
        <v>122</v>
      </c>
      <c r="C50" s="51" t="s">
        <v>123</v>
      </c>
      <c r="D50" s="943">
        <v>4700000</v>
      </c>
      <c r="E50" s="1135"/>
      <c r="F50" s="1136">
        <v>4700000</v>
      </c>
    </row>
    <row r="51" spans="1:6" s="11" customFormat="1" ht="14.25" customHeight="1">
      <c r="A51" s="12" t="s">
        <v>124</v>
      </c>
      <c r="B51" s="29" t="s">
        <v>125</v>
      </c>
      <c r="C51" s="51" t="s">
        <v>126</v>
      </c>
      <c r="D51" s="943">
        <v>2450000</v>
      </c>
      <c r="E51" s="1135"/>
      <c r="F51" s="1136">
        <v>2450000</v>
      </c>
    </row>
    <row r="52" spans="1:6" s="11" customFormat="1" ht="14.25" customHeight="1">
      <c r="A52" s="12" t="s">
        <v>127</v>
      </c>
      <c r="B52" s="29" t="s">
        <v>128</v>
      </c>
      <c r="C52" s="51" t="s">
        <v>129</v>
      </c>
      <c r="D52" s="943"/>
      <c r="E52" s="1135"/>
      <c r="F52" s="1136"/>
    </row>
    <row r="53" spans="1:6" s="11" customFormat="1" ht="14.25" customHeight="1">
      <c r="A53" s="12" t="s">
        <v>130</v>
      </c>
      <c r="B53" s="29" t="s">
        <v>131</v>
      </c>
      <c r="C53" s="51" t="s">
        <v>132</v>
      </c>
      <c r="D53" s="943"/>
      <c r="E53" s="1135"/>
      <c r="F53" s="1136"/>
    </row>
    <row r="54" spans="1:6" s="11" customFormat="1" ht="14.25" customHeight="1">
      <c r="A54" s="12" t="s">
        <v>133</v>
      </c>
      <c r="B54" s="29" t="s">
        <v>134</v>
      </c>
      <c r="C54" s="51" t="s">
        <v>135</v>
      </c>
      <c r="D54" s="948"/>
      <c r="E54" s="1135"/>
      <c r="F54" s="1136"/>
    </row>
    <row r="55" spans="1:6" s="11" customFormat="1" ht="14.25" customHeight="1">
      <c r="A55" s="12" t="s">
        <v>136</v>
      </c>
      <c r="B55" s="29" t="s">
        <v>137</v>
      </c>
      <c r="C55" s="51" t="s">
        <v>138</v>
      </c>
      <c r="D55" s="948"/>
      <c r="E55" s="1135"/>
      <c r="F55" s="1136"/>
    </row>
    <row r="56" spans="1:6" s="11" customFormat="1" ht="14.25" customHeight="1">
      <c r="A56" s="22" t="s">
        <v>139</v>
      </c>
      <c r="B56" s="52" t="s">
        <v>140</v>
      </c>
      <c r="C56" s="48" t="s">
        <v>141</v>
      </c>
      <c r="D56" s="949"/>
      <c r="E56" s="1137"/>
      <c r="F56" s="1138"/>
    </row>
    <row r="57" spans="1:6" s="11" customFormat="1" ht="15.75" customHeight="1">
      <c r="A57" s="24" t="s">
        <v>142</v>
      </c>
      <c r="B57" s="53" t="s">
        <v>143</v>
      </c>
      <c r="C57" s="26" t="s">
        <v>144</v>
      </c>
      <c r="D57" s="950">
        <f>SUM(D46:D56)</f>
        <v>11650000</v>
      </c>
      <c r="E57" s="950">
        <f>SUM(E46:E56)</f>
        <v>0</v>
      </c>
      <c r="F57" s="656">
        <f>SUM(F46:F56)</f>
        <v>11650000</v>
      </c>
    </row>
    <row r="58" spans="1:6" s="11" customFormat="1" ht="14.25" customHeight="1">
      <c r="A58" s="55" t="s">
        <v>145</v>
      </c>
      <c r="B58" s="28" t="s">
        <v>146</v>
      </c>
      <c r="C58" s="56" t="s">
        <v>147</v>
      </c>
      <c r="D58" s="951"/>
      <c r="E58" s="1133"/>
      <c r="F58" s="1134"/>
    </row>
    <row r="59" spans="1:6" s="11" customFormat="1" ht="14.25" customHeight="1">
      <c r="A59" s="57" t="s">
        <v>148</v>
      </c>
      <c r="B59" s="29" t="s">
        <v>149</v>
      </c>
      <c r="C59" s="51" t="s">
        <v>150</v>
      </c>
      <c r="D59" s="948"/>
      <c r="E59" s="1135"/>
      <c r="F59" s="1136"/>
    </row>
    <row r="60" spans="1:6" s="11" customFormat="1" ht="14.25" customHeight="1">
      <c r="A60" s="57" t="s">
        <v>151</v>
      </c>
      <c r="B60" s="29" t="s">
        <v>152</v>
      </c>
      <c r="C60" s="51" t="s">
        <v>153</v>
      </c>
      <c r="D60" s="948"/>
      <c r="E60" s="1135"/>
      <c r="F60" s="1136"/>
    </row>
    <row r="61" spans="1:6" s="11" customFormat="1" ht="14.25" customHeight="1">
      <c r="A61" s="57" t="s">
        <v>154</v>
      </c>
      <c r="B61" s="29" t="s">
        <v>155</v>
      </c>
      <c r="C61" s="51" t="s">
        <v>156</v>
      </c>
      <c r="D61" s="948"/>
      <c r="E61" s="1135"/>
      <c r="F61" s="1136"/>
    </row>
    <row r="62" spans="1:6" s="11" customFormat="1" ht="14.25" customHeight="1">
      <c r="A62" s="58" t="s">
        <v>157</v>
      </c>
      <c r="B62" s="52" t="s">
        <v>158</v>
      </c>
      <c r="C62" s="48" t="s">
        <v>159</v>
      </c>
      <c r="D62" s="949"/>
      <c r="E62" s="1137"/>
      <c r="F62" s="1138"/>
    </row>
    <row r="63" spans="1:6" s="11" customFormat="1" ht="14.25" customHeight="1">
      <c r="A63" s="33" t="s">
        <v>160</v>
      </c>
      <c r="B63" s="53" t="s">
        <v>161</v>
      </c>
      <c r="C63" s="59" t="s">
        <v>162</v>
      </c>
      <c r="D63" s="952">
        <f>SUM(D58:D62)</f>
        <v>0</v>
      </c>
      <c r="E63" s="1139"/>
      <c r="F63" s="1140"/>
    </row>
    <row r="64" spans="1:6" s="11" customFormat="1" ht="16.5" customHeight="1">
      <c r="A64" s="37" t="s">
        <v>163</v>
      </c>
      <c r="B64" s="60" t="s">
        <v>164</v>
      </c>
      <c r="C64" s="61" t="s">
        <v>165</v>
      </c>
      <c r="D64" s="947"/>
      <c r="E64" s="1133"/>
      <c r="F64" s="1134"/>
    </row>
    <row r="65" spans="1:6" s="11" customFormat="1" ht="17.25" customHeight="1">
      <c r="A65" s="22" t="s">
        <v>166</v>
      </c>
      <c r="B65" s="52" t="s">
        <v>167</v>
      </c>
      <c r="C65" s="62" t="s">
        <v>168</v>
      </c>
      <c r="D65" s="945"/>
      <c r="E65" s="1135"/>
      <c r="F65" s="1136"/>
    </row>
    <row r="66" spans="1:6" s="11" customFormat="1" ht="17.25" customHeight="1">
      <c r="A66" s="33" t="s">
        <v>169</v>
      </c>
      <c r="B66" s="25" t="s">
        <v>170</v>
      </c>
      <c r="C66" s="26" t="s">
        <v>171</v>
      </c>
      <c r="D66" s="952">
        <f>SUM(D64:D65)</f>
        <v>0</v>
      </c>
      <c r="E66" s="1139"/>
      <c r="F66" s="1140"/>
    </row>
    <row r="67" spans="1:6" s="11" customFormat="1" ht="16.5" customHeight="1">
      <c r="A67" s="8" t="s">
        <v>172</v>
      </c>
      <c r="B67" s="9" t="s">
        <v>173</v>
      </c>
      <c r="C67" s="10" t="s">
        <v>174</v>
      </c>
      <c r="D67" s="951"/>
      <c r="E67" s="1135"/>
      <c r="F67" s="1136"/>
    </row>
    <row r="68" spans="1:6" s="11" customFormat="1" ht="14.25" customHeight="1">
      <c r="A68" s="22" t="s">
        <v>175</v>
      </c>
      <c r="B68" s="52" t="s">
        <v>176</v>
      </c>
      <c r="C68" s="23" t="s">
        <v>177</v>
      </c>
      <c r="D68" s="949"/>
      <c r="E68" s="1135"/>
      <c r="F68" s="1136"/>
    </row>
    <row r="69" spans="1:6" s="11" customFormat="1" ht="15.75" customHeight="1">
      <c r="A69" s="22" t="s">
        <v>178</v>
      </c>
      <c r="B69" s="63" t="s">
        <v>179</v>
      </c>
      <c r="C69" s="64" t="s">
        <v>180</v>
      </c>
      <c r="D69" s="1146">
        <f>SUM(D67:D68)</f>
        <v>0</v>
      </c>
      <c r="E69" s="1146">
        <f>SUM(E67:E68)</f>
        <v>0</v>
      </c>
      <c r="F69" s="1147">
        <f>SUM(F67:F68)</f>
        <v>0</v>
      </c>
    </row>
    <row r="70" spans="1:6" s="11" customFormat="1" ht="21" customHeight="1">
      <c r="A70" s="33" t="s">
        <v>181</v>
      </c>
      <c r="B70" s="53" t="s">
        <v>182</v>
      </c>
      <c r="C70" s="66" t="s">
        <v>183</v>
      </c>
      <c r="D70" s="946">
        <f>SUM(D22+D31+D45+D57+D63+D66+D69)</f>
        <v>122028479</v>
      </c>
      <c r="E70" s="946">
        <f>SUM(E22+E31+E45+E57+E63+E66+E69)</f>
        <v>36063464</v>
      </c>
      <c r="F70" s="614">
        <f>SUM(F22+F31+F45+F57+F63+F66+F69)</f>
        <v>158091943</v>
      </c>
    </row>
    <row r="71" spans="1:6" s="11" customFormat="1" ht="14.25" customHeight="1">
      <c r="A71" s="8" t="s">
        <v>184</v>
      </c>
      <c r="B71" s="9" t="s">
        <v>185</v>
      </c>
      <c r="C71" s="10" t="s">
        <v>186</v>
      </c>
      <c r="D71" s="953"/>
      <c r="E71" s="1135"/>
      <c r="F71" s="1136"/>
    </row>
    <row r="72" spans="1:6" s="11" customFormat="1" ht="14.25" customHeight="1">
      <c r="A72" s="12" t="s">
        <v>187</v>
      </c>
      <c r="B72" s="13" t="s">
        <v>188</v>
      </c>
      <c r="C72" s="14" t="s">
        <v>189</v>
      </c>
      <c r="D72" s="954">
        <f>SUM(D73:D74)</f>
        <v>3883061</v>
      </c>
      <c r="E72" s="954">
        <f>SUM(E73:E74)</f>
        <v>0</v>
      </c>
      <c r="F72" s="625">
        <f>SUM(F73:F74)</f>
        <v>3883061</v>
      </c>
    </row>
    <row r="73" spans="1:6" s="11" customFormat="1" ht="14.25" customHeight="1">
      <c r="A73" s="12" t="s">
        <v>190</v>
      </c>
      <c r="B73" s="67" t="s">
        <v>191</v>
      </c>
      <c r="C73" s="41" t="s">
        <v>192</v>
      </c>
      <c r="D73" s="955">
        <v>3883061</v>
      </c>
      <c r="E73" s="1135"/>
      <c r="F73" s="1136">
        <v>3883061</v>
      </c>
    </row>
    <row r="74" spans="1:6" s="11" customFormat="1" ht="14.25" customHeight="1">
      <c r="A74" s="12" t="s">
        <v>193</v>
      </c>
      <c r="B74" s="67" t="s">
        <v>194</v>
      </c>
      <c r="C74" s="41" t="s">
        <v>195</v>
      </c>
      <c r="D74" s="955"/>
      <c r="E74" s="1135"/>
      <c r="F74" s="1136"/>
    </row>
    <row r="75" spans="1:6" s="11" customFormat="1" ht="14.25" customHeight="1">
      <c r="A75" s="46" t="s">
        <v>196</v>
      </c>
      <c r="B75" s="822" t="s">
        <v>632</v>
      </c>
      <c r="C75" s="821" t="s">
        <v>633</v>
      </c>
      <c r="D75" s="1148"/>
      <c r="E75" s="1135"/>
      <c r="F75" s="1136"/>
    </row>
    <row r="76" spans="1:6" s="11" customFormat="1" ht="14.25" customHeight="1">
      <c r="A76" s="33" t="s">
        <v>199</v>
      </c>
      <c r="B76" s="69" t="s">
        <v>637</v>
      </c>
      <c r="C76" s="70" t="s">
        <v>198</v>
      </c>
      <c r="D76" s="946">
        <f>D71+D72+D75</f>
        <v>3883061</v>
      </c>
      <c r="E76" s="946">
        <f>E71+E72+E75</f>
        <v>0</v>
      </c>
      <c r="F76" s="614">
        <f>F71+F72+F75</f>
        <v>3883061</v>
      </c>
    </row>
    <row r="77" spans="1:6" s="11" customFormat="1" ht="18.75" customHeight="1">
      <c r="A77" s="33" t="s">
        <v>634</v>
      </c>
      <c r="B77" s="69" t="s">
        <v>635</v>
      </c>
      <c r="C77" s="70" t="s">
        <v>636</v>
      </c>
      <c r="D77" s="946">
        <f>SUM(D76,D70)</f>
        <v>125911540</v>
      </c>
      <c r="E77" s="946">
        <f>SUM(E76,E70)</f>
        <v>36063464</v>
      </c>
      <c r="F77" s="614">
        <f>SUM(F76,F70)</f>
        <v>161975004</v>
      </c>
    </row>
    <row r="78" spans="1:4" ht="17.25" customHeight="1">
      <c r="A78" s="987"/>
      <c r="B78" s="987"/>
      <c r="C78" s="987"/>
      <c r="D78" s="987"/>
    </row>
    <row r="79" spans="1:6" s="71" customFormat="1" ht="16.5" customHeight="1">
      <c r="A79" s="989" t="s">
        <v>201</v>
      </c>
      <c r="B79" s="989"/>
      <c r="C79" s="989"/>
      <c r="D79" s="989"/>
      <c r="E79" s="989"/>
      <c r="F79" s="989"/>
    </row>
    <row r="80" spans="1:6" ht="37.5" customHeight="1">
      <c r="A80" s="4" t="s">
        <v>2</v>
      </c>
      <c r="B80" s="5" t="s">
        <v>202</v>
      </c>
      <c r="C80" s="5" t="s">
        <v>4</v>
      </c>
      <c r="D80" s="915" t="s">
        <v>707</v>
      </c>
      <c r="E80" s="942" t="s">
        <v>748</v>
      </c>
      <c r="F80" s="941" t="s">
        <v>749</v>
      </c>
    </row>
    <row r="81" spans="1:6" s="7" customFormat="1" ht="12" customHeight="1">
      <c r="A81" s="4" t="s">
        <v>5</v>
      </c>
      <c r="B81" s="5" t="s">
        <v>6</v>
      </c>
      <c r="C81" s="5" t="s">
        <v>7</v>
      </c>
      <c r="D81" s="915" t="s">
        <v>8</v>
      </c>
      <c r="E81" s="5" t="s">
        <v>268</v>
      </c>
      <c r="F81" s="6" t="s">
        <v>463</v>
      </c>
    </row>
    <row r="82" spans="1:6" ht="15.75" customHeight="1">
      <c r="A82" s="55" t="s">
        <v>9</v>
      </c>
      <c r="B82" s="72" t="s">
        <v>203</v>
      </c>
      <c r="C82" s="73" t="s">
        <v>204</v>
      </c>
      <c r="D82" s="920">
        <v>43838610</v>
      </c>
      <c r="E82" s="1129"/>
      <c r="F82" s="1130">
        <v>43838610</v>
      </c>
    </row>
    <row r="83" spans="1:6" ht="15.75" customHeight="1">
      <c r="A83" s="57" t="s">
        <v>12</v>
      </c>
      <c r="B83" s="74" t="s">
        <v>205</v>
      </c>
      <c r="C83" s="75" t="s">
        <v>206</v>
      </c>
      <c r="D83" s="921">
        <v>8431530</v>
      </c>
      <c r="E83" s="1131">
        <v>3579160</v>
      </c>
      <c r="F83" s="1132">
        <v>12010690</v>
      </c>
    </row>
    <row r="84" spans="1:6" ht="15.75" customHeight="1">
      <c r="A84" s="57" t="s">
        <v>15</v>
      </c>
      <c r="B84" s="74" t="s">
        <v>207</v>
      </c>
      <c r="C84" s="75" t="s">
        <v>208</v>
      </c>
      <c r="D84" s="921">
        <v>44946400</v>
      </c>
      <c r="E84" s="1131">
        <v>645114</v>
      </c>
      <c r="F84" s="1132">
        <v>45591514</v>
      </c>
    </row>
    <row r="85" spans="1:6" ht="15.75" customHeight="1">
      <c r="A85" s="55" t="s">
        <v>18</v>
      </c>
      <c r="B85" s="74" t="s">
        <v>209</v>
      </c>
      <c r="C85" s="75" t="s">
        <v>210</v>
      </c>
      <c r="D85" s="921">
        <v>2695000</v>
      </c>
      <c r="E85" s="1131"/>
      <c r="F85" s="1132">
        <v>2695000</v>
      </c>
    </row>
    <row r="86" spans="1:6" ht="15.75" customHeight="1">
      <c r="A86" s="57" t="s">
        <v>21</v>
      </c>
      <c r="B86" s="74" t="s">
        <v>211</v>
      </c>
      <c r="C86" s="75" t="s">
        <v>212</v>
      </c>
      <c r="D86" s="921">
        <f>SUM(D87:D93)</f>
        <v>26000000</v>
      </c>
      <c r="E86" s="921">
        <f>SUM(E87:E93)</f>
        <v>0</v>
      </c>
      <c r="F86" s="605">
        <v>26000000</v>
      </c>
    </row>
    <row r="87" spans="1:6" ht="15.75" customHeight="1">
      <c r="A87" s="57" t="s">
        <v>24</v>
      </c>
      <c r="B87" s="74" t="s">
        <v>213</v>
      </c>
      <c r="C87" s="75" t="s">
        <v>214</v>
      </c>
      <c r="D87" s="921"/>
      <c r="E87" s="1151"/>
      <c r="F87" s="1153"/>
    </row>
    <row r="88" spans="1:6" ht="15.75" customHeight="1">
      <c r="A88" s="57" t="s">
        <v>27</v>
      </c>
      <c r="B88" s="76" t="s">
        <v>215</v>
      </c>
      <c r="C88" s="109" t="s">
        <v>216</v>
      </c>
      <c r="D88" s="935"/>
      <c r="E88" s="1151"/>
      <c r="F88" s="1153"/>
    </row>
    <row r="89" spans="1:6" ht="15.75" customHeight="1">
      <c r="A89" s="55" t="s">
        <v>30</v>
      </c>
      <c r="B89" s="76" t="s">
        <v>217</v>
      </c>
      <c r="C89" s="109" t="s">
        <v>218</v>
      </c>
      <c r="D89" s="935"/>
      <c r="E89" s="1151"/>
      <c r="F89" s="1153"/>
    </row>
    <row r="90" spans="1:6" ht="15.75" customHeight="1">
      <c r="A90" s="57" t="s">
        <v>33</v>
      </c>
      <c r="B90" s="77" t="s">
        <v>219</v>
      </c>
      <c r="C90" s="109" t="s">
        <v>220</v>
      </c>
      <c r="D90" s="935">
        <v>10000000</v>
      </c>
      <c r="E90" s="1151"/>
      <c r="F90" s="1153">
        <v>10000000</v>
      </c>
    </row>
    <row r="91" spans="1:6" ht="15.75" customHeight="1">
      <c r="A91" s="57" t="s">
        <v>36</v>
      </c>
      <c r="B91" s="76" t="s">
        <v>221</v>
      </c>
      <c r="C91" s="109" t="s">
        <v>222</v>
      </c>
      <c r="D91" s="935"/>
      <c r="E91" s="1151"/>
      <c r="F91" s="1153"/>
    </row>
    <row r="92" spans="1:6" ht="15.75" customHeight="1">
      <c r="A92" s="57" t="s">
        <v>38</v>
      </c>
      <c r="B92" s="76" t="s">
        <v>223</v>
      </c>
      <c r="C92" s="109" t="s">
        <v>224</v>
      </c>
      <c r="D92" s="935"/>
      <c r="E92" s="1151"/>
      <c r="F92" s="1153"/>
    </row>
    <row r="93" spans="1:6" ht="15.75" customHeight="1">
      <c r="A93" s="55" t="s">
        <v>40</v>
      </c>
      <c r="B93" s="76" t="s">
        <v>225</v>
      </c>
      <c r="C93" s="109" t="s">
        <v>226</v>
      </c>
      <c r="D93" s="935">
        <f>SUM(D94:D95)</f>
        <v>16000000</v>
      </c>
      <c r="E93" s="935">
        <f>SUM(E94:E95)</f>
        <v>0</v>
      </c>
      <c r="F93" s="976">
        <f>SUM(F94:F95)</f>
        <v>16000000</v>
      </c>
    </row>
    <row r="94" spans="1:6" ht="15.75" customHeight="1">
      <c r="A94" s="57" t="s">
        <v>42</v>
      </c>
      <c r="B94" s="76" t="s">
        <v>227</v>
      </c>
      <c r="C94" s="78" t="s">
        <v>226</v>
      </c>
      <c r="D94" s="928">
        <v>6000000</v>
      </c>
      <c r="E94" s="1151"/>
      <c r="F94" s="1153">
        <v>6000000</v>
      </c>
    </row>
    <row r="95" spans="1:6" ht="15.75" customHeight="1">
      <c r="A95" s="58" t="s">
        <v>44</v>
      </c>
      <c r="B95" s="79" t="s">
        <v>228</v>
      </c>
      <c r="C95" s="80" t="s">
        <v>226</v>
      </c>
      <c r="D95" s="936">
        <v>10000000</v>
      </c>
      <c r="E95" s="1152"/>
      <c r="F95" s="1154">
        <v>10000000</v>
      </c>
    </row>
    <row r="96" spans="1:6" ht="15.75" customHeight="1">
      <c r="A96" s="81" t="s">
        <v>46</v>
      </c>
      <c r="B96" s="82" t="s">
        <v>457</v>
      </c>
      <c r="C96" s="35" t="s">
        <v>229</v>
      </c>
      <c r="D96" s="924">
        <f>SUM(D82:D86)</f>
        <v>125911540</v>
      </c>
      <c r="E96" s="924">
        <f>SUM(E82:E86)</f>
        <v>4224274</v>
      </c>
      <c r="F96" s="54">
        <f>SUM(F82:F86)</f>
        <v>130135814</v>
      </c>
    </row>
    <row r="97" spans="1:6" ht="16.5" customHeight="1">
      <c r="A97" s="55" t="s">
        <v>48</v>
      </c>
      <c r="B97" s="72" t="s">
        <v>230</v>
      </c>
      <c r="C97" s="73" t="s">
        <v>231</v>
      </c>
      <c r="D97" s="920"/>
      <c r="E97" s="1129">
        <v>31839190</v>
      </c>
      <c r="F97" s="1130">
        <v>31839190</v>
      </c>
    </row>
    <row r="98" spans="1:6" ht="16.5" customHeight="1">
      <c r="A98" s="57" t="s">
        <v>50</v>
      </c>
      <c r="B98" s="74" t="s">
        <v>232</v>
      </c>
      <c r="C98" s="75" t="s">
        <v>233</v>
      </c>
      <c r="D98" s="921"/>
      <c r="E98" s="1131"/>
      <c r="F98" s="1132"/>
    </row>
    <row r="99" spans="1:6" ht="16.5" customHeight="1">
      <c r="A99" s="55" t="s">
        <v>53</v>
      </c>
      <c r="B99" s="13" t="s">
        <v>234</v>
      </c>
      <c r="C99" s="14" t="s">
        <v>235</v>
      </c>
      <c r="D99" s="921">
        <f>SUM(D100:D105)</f>
        <v>0</v>
      </c>
      <c r="E99" s="921">
        <f>SUM(E100:E105)</f>
        <v>0</v>
      </c>
      <c r="F99" s="30">
        <f>SUM(F100:F105)</f>
        <v>0</v>
      </c>
    </row>
    <row r="100" spans="1:6" ht="16.5" customHeight="1">
      <c r="A100" s="57" t="s">
        <v>56</v>
      </c>
      <c r="B100" s="74" t="s">
        <v>236</v>
      </c>
      <c r="C100" s="14" t="s">
        <v>237</v>
      </c>
      <c r="D100" s="921"/>
      <c r="E100" s="1131"/>
      <c r="F100" s="1132"/>
    </row>
    <row r="101" spans="1:6" ht="16.5" customHeight="1">
      <c r="A101" s="55" t="s">
        <v>59</v>
      </c>
      <c r="B101" s="83" t="s">
        <v>217</v>
      </c>
      <c r="C101" s="14" t="s">
        <v>238</v>
      </c>
      <c r="D101" s="921"/>
      <c r="E101" s="1131"/>
      <c r="F101" s="1132"/>
    </row>
    <row r="102" spans="1:6" ht="16.5" customHeight="1">
      <c r="A102" s="57" t="s">
        <v>61</v>
      </c>
      <c r="B102" s="83" t="s">
        <v>239</v>
      </c>
      <c r="C102" s="14" t="s">
        <v>240</v>
      </c>
      <c r="D102" s="921"/>
      <c r="E102" s="1131"/>
      <c r="F102" s="1132"/>
    </row>
    <row r="103" spans="1:6" ht="16.5" customHeight="1">
      <c r="A103" s="55" t="s">
        <v>63</v>
      </c>
      <c r="B103" s="83" t="s">
        <v>241</v>
      </c>
      <c r="C103" s="14" t="s">
        <v>242</v>
      </c>
      <c r="D103" s="921"/>
      <c r="E103" s="1131"/>
      <c r="F103" s="1132"/>
    </row>
    <row r="104" spans="1:6" ht="16.5" customHeight="1">
      <c r="A104" s="57" t="s">
        <v>65</v>
      </c>
      <c r="B104" s="83" t="s">
        <v>243</v>
      </c>
      <c r="C104" s="14" t="s">
        <v>244</v>
      </c>
      <c r="D104" s="921"/>
      <c r="E104" s="1131"/>
      <c r="F104" s="1132"/>
    </row>
    <row r="105" spans="1:6" ht="16.5" customHeight="1">
      <c r="A105" s="84" t="s">
        <v>67</v>
      </c>
      <c r="B105" s="85" t="s">
        <v>245</v>
      </c>
      <c r="C105" s="14" t="s">
        <v>246</v>
      </c>
      <c r="D105" s="922"/>
      <c r="E105" s="1131"/>
      <c r="F105" s="1132"/>
    </row>
    <row r="106" spans="1:6" ht="16.5" customHeight="1">
      <c r="A106" s="81" t="s">
        <v>69</v>
      </c>
      <c r="B106" s="82" t="s">
        <v>456</v>
      </c>
      <c r="C106" s="35" t="s">
        <v>247</v>
      </c>
      <c r="D106" s="923">
        <f>+D97+D98+D99</f>
        <v>0</v>
      </c>
      <c r="E106" s="923">
        <f>+E97+E98+E99</f>
        <v>31839190</v>
      </c>
      <c r="F106" s="36">
        <f>+F97+F98+F99</f>
        <v>31839190</v>
      </c>
    </row>
    <row r="107" spans="1:6" ht="16.5" customHeight="1">
      <c r="A107" s="86" t="s">
        <v>71</v>
      </c>
      <c r="B107" s="53" t="s">
        <v>248</v>
      </c>
      <c r="C107" s="35" t="s">
        <v>249</v>
      </c>
      <c r="D107" s="924">
        <f>D96+D106</f>
        <v>125911540</v>
      </c>
      <c r="E107" s="924">
        <f>E96+E106</f>
        <v>36063464</v>
      </c>
      <c r="F107" s="54">
        <f>F96+F106</f>
        <v>161975004</v>
      </c>
    </row>
    <row r="108" spans="1:6" ht="16.5" customHeight="1">
      <c r="A108" s="87" t="s">
        <v>74</v>
      </c>
      <c r="B108" s="88" t="s">
        <v>250</v>
      </c>
      <c r="C108" s="89" t="s">
        <v>251</v>
      </c>
      <c r="D108" s="937"/>
      <c r="E108" s="1149"/>
      <c r="F108" s="1150"/>
    </row>
    <row r="109" spans="1:6" ht="16.5" customHeight="1">
      <c r="A109" s="57" t="s">
        <v>77</v>
      </c>
      <c r="B109" s="90" t="s">
        <v>252</v>
      </c>
      <c r="C109" s="75" t="s">
        <v>253</v>
      </c>
      <c r="D109" s="921"/>
      <c r="E109" s="1149"/>
      <c r="F109" s="1150"/>
    </row>
    <row r="110" spans="1:6" ht="16.5" customHeight="1">
      <c r="A110" s="91" t="s">
        <v>80</v>
      </c>
      <c r="B110" s="90" t="s">
        <v>254</v>
      </c>
      <c r="C110" s="75" t="s">
        <v>255</v>
      </c>
      <c r="D110" s="921"/>
      <c r="E110" s="1149"/>
      <c r="F110" s="1150"/>
    </row>
    <row r="111" spans="1:6" ht="16.5" customHeight="1">
      <c r="A111" s="57" t="s">
        <v>82</v>
      </c>
      <c r="B111" s="90" t="s">
        <v>256</v>
      </c>
      <c r="C111" s="75" t="s">
        <v>257</v>
      </c>
      <c r="D111" s="921"/>
      <c r="E111" s="1149"/>
      <c r="F111" s="1150"/>
    </row>
    <row r="112" spans="1:7" ht="16.5" customHeight="1">
      <c r="A112" s="92" t="s">
        <v>84</v>
      </c>
      <c r="B112" s="34" t="s">
        <v>258</v>
      </c>
      <c r="C112" s="35" t="s">
        <v>259</v>
      </c>
      <c r="D112" s="938">
        <f>SUM(D108:D111)</f>
        <v>0</v>
      </c>
      <c r="E112" s="938">
        <f>SUM(E108:E111)</f>
        <v>0</v>
      </c>
      <c r="F112" s="94">
        <f>SUM(F108:F111)</f>
        <v>0</v>
      </c>
      <c r="G112" s="95"/>
    </row>
    <row r="113" spans="1:6" s="11" customFormat="1" ht="16.5" customHeight="1">
      <c r="A113" s="96">
        <v>32</v>
      </c>
      <c r="B113" s="25" t="s">
        <v>260</v>
      </c>
      <c r="C113" s="97" t="s">
        <v>261</v>
      </c>
      <c r="D113" s="938">
        <f>D107+D112</f>
        <v>125911540</v>
      </c>
      <c r="E113" s="938">
        <f>E107+E112</f>
        <v>36063464</v>
      </c>
      <c r="F113" s="94">
        <f>F107+F112</f>
        <v>161975004</v>
      </c>
    </row>
    <row r="114" ht="16.5" customHeight="1"/>
  </sheetData>
  <sheetProtection/>
  <mergeCells count="5">
    <mergeCell ref="A3:B3"/>
    <mergeCell ref="A78:D78"/>
    <mergeCell ref="A2:F2"/>
    <mergeCell ref="A79:F79"/>
    <mergeCell ref="A1:F1"/>
  </mergeCells>
  <printOptions horizontalCentered="1"/>
  <pageMargins left="0.5905511811023623" right="0.5905511811023623" top="1.062992125984252" bottom="0.8661417322834646" header="0.7874015748031497" footer="0.5905511811023623"/>
  <pageSetup fitToHeight="2" horizontalDpi="600" verticalDpi="600" orientation="portrait" paperSize="9" scale="80" r:id="rId1"/>
  <headerFooter alignWithMargins="0">
    <oddHeader>&amp;R&amp;"Times New Roman CE,Félkövér dőlt"&amp;11 1.2 melléklet a ..../2018. (.......) önkormányzati rendelethez</oddHeader>
  </headerFooter>
  <rowBreaks count="2" manualBreakCount="2">
    <brk id="44" max="3" man="1"/>
    <brk id="9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"/>
  <sheetViews>
    <sheetView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7.00390625" style="111" customWidth="1"/>
    <col min="2" max="2" width="58.00390625" style="112" customWidth="1"/>
    <col min="3" max="5" width="12.875" style="111" customWidth="1"/>
    <col min="6" max="6" width="56.00390625" style="111" customWidth="1"/>
    <col min="7" max="9" width="12.875" style="111" customWidth="1"/>
    <col min="10" max="16384" width="9.375" style="111" customWidth="1"/>
  </cols>
  <sheetData>
    <row r="1" spans="1:9" ht="44.25" customHeight="1">
      <c r="A1" s="991" t="s">
        <v>712</v>
      </c>
      <c r="B1" s="991"/>
      <c r="C1" s="991"/>
      <c r="D1" s="991"/>
      <c r="E1" s="991"/>
      <c r="F1" s="991"/>
      <c r="G1" s="991"/>
      <c r="H1" s="991"/>
      <c r="I1" s="991"/>
    </row>
    <row r="2" spans="7:9" ht="12.75">
      <c r="G2" s="113"/>
      <c r="H2" s="110"/>
      <c r="I2" s="113" t="s">
        <v>1</v>
      </c>
    </row>
    <row r="3" spans="1:9" ht="18" customHeight="1">
      <c r="A3" s="992" t="s">
        <v>2</v>
      </c>
      <c r="B3" s="994" t="s">
        <v>265</v>
      </c>
      <c r="C3" s="1155"/>
      <c r="D3" s="1155"/>
      <c r="E3" s="995"/>
      <c r="F3" s="994" t="s">
        <v>266</v>
      </c>
      <c r="G3" s="1155"/>
      <c r="H3" s="1155"/>
      <c r="I3" s="995"/>
    </row>
    <row r="4" spans="1:9" s="116" customFormat="1" ht="38.25">
      <c r="A4" s="993"/>
      <c r="B4" s="114" t="s">
        <v>267</v>
      </c>
      <c r="C4" s="115" t="s">
        <v>708</v>
      </c>
      <c r="D4" s="424" t="s">
        <v>748</v>
      </c>
      <c r="E4" s="1166" t="s">
        <v>749</v>
      </c>
      <c r="F4" s="114" t="s">
        <v>267</v>
      </c>
      <c r="G4" s="1156" t="str">
        <f>+C4</f>
        <v>2018. évi előirányzat</v>
      </c>
      <c r="H4" s="424" t="s">
        <v>748</v>
      </c>
      <c r="I4" s="379" t="s">
        <v>749</v>
      </c>
    </row>
    <row r="5" spans="1:9" s="119" customFormat="1" ht="12" customHeight="1">
      <c r="A5" s="117" t="s">
        <v>5</v>
      </c>
      <c r="B5" s="117" t="s">
        <v>6</v>
      </c>
      <c r="C5" s="118" t="s">
        <v>7</v>
      </c>
      <c r="D5" s="118" t="s">
        <v>8</v>
      </c>
      <c r="E5" s="117" t="s">
        <v>268</v>
      </c>
      <c r="F5" s="117" t="s">
        <v>463</v>
      </c>
      <c r="G5" s="118" t="s">
        <v>750</v>
      </c>
      <c r="H5" s="118" t="s">
        <v>751</v>
      </c>
      <c r="I5" s="141" t="s">
        <v>752</v>
      </c>
    </row>
    <row r="6" spans="1:9" ht="18.75" customHeight="1">
      <c r="A6" s="120" t="s">
        <v>9</v>
      </c>
      <c r="B6" s="819" t="s">
        <v>458</v>
      </c>
      <c r="C6" s="121">
        <f>'1.1.sz.mell.'!D12</f>
        <v>25688379</v>
      </c>
      <c r="D6" s="121">
        <f>'1.1.sz.mell.'!E12</f>
        <v>645114</v>
      </c>
      <c r="E6" s="121">
        <f>'1.1.sz.mell.'!F12</f>
        <v>26333493</v>
      </c>
      <c r="F6" s="819" t="str">
        <f>'1.1.sz.mell.'!B82</f>
        <v>Személyi  juttatások</v>
      </c>
      <c r="G6" s="121">
        <f>'1.1.sz.mell.'!D82</f>
        <v>43838610</v>
      </c>
      <c r="H6" s="121">
        <f>'1.1.sz.mell.'!E82</f>
        <v>0</v>
      </c>
      <c r="I6" s="121">
        <f>'1.1.sz.mell.'!F82</f>
        <v>43838610</v>
      </c>
    </row>
    <row r="7" spans="1:9" ht="15.75" customHeight="1">
      <c r="A7" s="122" t="s">
        <v>12</v>
      </c>
      <c r="B7" s="820" t="s">
        <v>551</v>
      </c>
      <c r="C7" s="123">
        <f>'1.1.sz.mell.'!D13+'1.1.sz.mell.'!D14</f>
        <v>12090100</v>
      </c>
      <c r="D7" s="123">
        <f>'1.1.sz.mell.'!E13+'1.1.sz.mell.'!E14</f>
        <v>3579160</v>
      </c>
      <c r="E7" s="123">
        <f>'1.1.sz.mell.'!F13+'1.1.sz.mell.'!F14</f>
        <v>15669260</v>
      </c>
      <c r="F7" s="819" t="str">
        <f>'1.1.sz.mell.'!B83</f>
        <v>Munkaadókat terhelő járulékok és szociális hozzájárulási adó</v>
      </c>
      <c r="G7" s="124">
        <f>'1.1.sz.mell.'!D83</f>
        <v>8431530</v>
      </c>
      <c r="H7" s="124">
        <f>'1.1.sz.mell.'!E83</f>
        <v>3579160</v>
      </c>
      <c r="I7" s="124">
        <f>'1.1.sz.mell.'!F83</f>
        <v>12010690</v>
      </c>
    </row>
    <row r="8" spans="1:9" ht="15.75" customHeight="1">
      <c r="A8" s="122" t="s">
        <v>15</v>
      </c>
      <c r="B8" s="820" t="s">
        <v>107</v>
      </c>
      <c r="C8" s="124">
        <f>'1.1.sz.mell.'!D45</f>
        <v>72600000</v>
      </c>
      <c r="D8" s="124">
        <f>'1.1.sz.mell.'!E45</f>
        <v>0</v>
      </c>
      <c r="E8" s="124">
        <f>'1.1.sz.mell.'!F45</f>
        <v>72600000</v>
      </c>
      <c r="F8" s="819" t="str">
        <f>'1.1.sz.mell.'!B84</f>
        <v>Dologi  kiadások</v>
      </c>
      <c r="G8" s="124">
        <f>'1.1.sz.mell.'!D84</f>
        <v>44946400</v>
      </c>
      <c r="H8" s="124">
        <f>'1.1.sz.mell.'!E84</f>
        <v>645114</v>
      </c>
      <c r="I8" s="124">
        <f>'1.1.sz.mell.'!F84</f>
        <v>45591514</v>
      </c>
    </row>
    <row r="9" spans="1:9" ht="15.75" customHeight="1">
      <c r="A9" s="122" t="s">
        <v>18</v>
      </c>
      <c r="B9" s="820" t="s">
        <v>447</v>
      </c>
      <c r="C9" s="124">
        <f>'1.1.sz.mell.'!D57</f>
        <v>11650000</v>
      </c>
      <c r="D9" s="124">
        <f>'1.1.sz.mell.'!E57</f>
        <v>0</v>
      </c>
      <c r="E9" s="124">
        <f>'1.1.sz.mell.'!F57</f>
        <v>11650000</v>
      </c>
      <c r="F9" s="819" t="str">
        <f>'1.1.sz.mell.'!B85</f>
        <v>Ellátottak pénzbeli juttatásai</v>
      </c>
      <c r="G9" s="124">
        <f>'1.1.sz.mell.'!D85</f>
        <v>2695000</v>
      </c>
      <c r="H9" s="124">
        <f>'1.1.sz.mell.'!E85</f>
        <v>0</v>
      </c>
      <c r="I9" s="124">
        <f>'1.1.sz.mell.'!F85</f>
        <v>2695000</v>
      </c>
    </row>
    <row r="10" spans="1:9" ht="15.75" customHeight="1">
      <c r="A10" s="122" t="s">
        <v>21</v>
      </c>
      <c r="B10" s="820" t="s">
        <v>415</v>
      </c>
      <c r="C10" s="124">
        <f>'1.1.sz.mell.'!D66</f>
        <v>0</v>
      </c>
      <c r="D10" s="124">
        <f>'1.1.sz.mell.'!E66</f>
        <v>0</v>
      </c>
      <c r="E10" s="124">
        <f>'1.1.sz.mell.'!F66</f>
        <v>0</v>
      </c>
      <c r="F10" s="819" t="str">
        <f>'1.1.sz.mell.'!B86</f>
        <v>Egyéb működési célú kiadások</v>
      </c>
      <c r="G10" s="124">
        <f>'1.1.sz.mell.'!D86</f>
        <v>26000000</v>
      </c>
      <c r="H10" s="124">
        <f>'1.1.sz.mell.'!E86</f>
        <v>0</v>
      </c>
      <c r="I10" s="124">
        <f>'1.1.sz.mell.'!F86</f>
        <v>26000000</v>
      </c>
    </row>
    <row r="11" spans="1:9" ht="15.75" customHeight="1">
      <c r="A11" s="122" t="s">
        <v>24</v>
      </c>
      <c r="B11" s="820"/>
      <c r="C11" s="124"/>
      <c r="D11" s="124"/>
      <c r="E11" s="124"/>
      <c r="F11" s="125" t="s">
        <v>269</v>
      </c>
      <c r="G11" s="124"/>
      <c r="H11" s="1158"/>
      <c r="I11" s="1159"/>
    </row>
    <row r="12" spans="1:9" ht="15.75" customHeight="1">
      <c r="A12" s="126" t="s">
        <v>27</v>
      </c>
      <c r="B12" s="127"/>
      <c r="C12" s="128"/>
      <c r="D12" s="147"/>
      <c r="E12" s="147"/>
      <c r="F12" s="129" t="s">
        <v>270</v>
      </c>
      <c r="G12" s="128"/>
      <c r="H12" s="1160"/>
      <c r="I12" s="1161"/>
    </row>
    <row r="13" spans="1:9" ht="15.75" customHeight="1">
      <c r="A13" s="130" t="s">
        <v>30</v>
      </c>
      <c r="B13" s="823" t="s">
        <v>638</v>
      </c>
      <c r="C13" s="131">
        <f>SUM(C6:C12)</f>
        <v>122028479</v>
      </c>
      <c r="D13" s="131">
        <f>SUM(D6:D12)</f>
        <v>4224274</v>
      </c>
      <c r="E13" s="131">
        <f>SUM(E6:E12)</f>
        <v>126252753</v>
      </c>
      <c r="F13" s="823" t="s">
        <v>271</v>
      </c>
      <c r="G13" s="131">
        <f>SUM(G6:G10)</f>
        <v>125911540</v>
      </c>
      <c r="H13" s="131">
        <f>SUM(H6:H10)</f>
        <v>4224274</v>
      </c>
      <c r="I13" s="131">
        <f>SUM(I6:I10)</f>
        <v>130135814</v>
      </c>
    </row>
    <row r="14" spans="1:9" ht="15.75" customHeight="1">
      <c r="A14" s="132" t="s">
        <v>33</v>
      </c>
      <c r="B14" s="824" t="str">
        <f>'1.1.sz.mell.'!B71</f>
        <v>Hitel-, kölcsönfelvétel államháztartáson kívülről </v>
      </c>
      <c r="C14" s="133">
        <f>'1.1.sz.mell.'!D71</f>
        <v>0</v>
      </c>
      <c r="D14" s="133">
        <f>'1.1.sz.mell.'!E71</f>
        <v>0</v>
      </c>
      <c r="E14" s="133">
        <f>'1.1.sz.mell.'!F71</f>
        <v>0</v>
      </c>
      <c r="F14" s="826" t="s">
        <v>272</v>
      </c>
      <c r="G14" s="134"/>
      <c r="H14" s="1162"/>
      <c r="I14" s="1163"/>
    </row>
    <row r="15" spans="1:9" ht="15.75" customHeight="1">
      <c r="A15" s="132" t="s">
        <v>36</v>
      </c>
      <c r="B15" s="825" t="s">
        <v>188</v>
      </c>
      <c r="C15" s="124">
        <f>SUM(C16:C17)</f>
        <v>3883061</v>
      </c>
      <c r="D15" s="124">
        <f>SUM(D16:D17)</f>
        <v>0</v>
      </c>
      <c r="E15" s="124">
        <f>SUM(E16:E17)</f>
        <v>3883061</v>
      </c>
      <c r="F15" s="827" t="s">
        <v>273</v>
      </c>
      <c r="G15" s="124"/>
      <c r="H15" s="1158"/>
      <c r="I15" s="1159"/>
    </row>
    <row r="16" spans="1:9" ht="15.75" customHeight="1">
      <c r="A16" s="136" t="s">
        <v>274</v>
      </c>
      <c r="B16" s="137" t="str">
        <f>'1.1.sz.mell.'!B73</f>
        <v>Előző év költségvetési maradványának igénybevétele</v>
      </c>
      <c r="C16" s="124">
        <f>'1.1.sz.mell.'!D73</f>
        <v>3883061</v>
      </c>
      <c r="D16" s="124">
        <f>'1.1.sz.mell.'!E73</f>
        <v>0</v>
      </c>
      <c r="E16" s="124">
        <f>'1.1.sz.mell.'!F73</f>
        <v>3883061</v>
      </c>
      <c r="F16" s="827" t="s">
        <v>275</v>
      </c>
      <c r="G16" s="124"/>
      <c r="H16" s="1158"/>
      <c r="I16" s="1159"/>
    </row>
    <row r="17" spans="1:9" ht="15.75" customHeight="1">
      <c r="A17" s="136" t="s">
        <v>276</v>
      </c>
      <c r="B17" s="137" t="str">
        <f>'1.1.sz.mell.'!B74</f>
        <v>Előző év vállalkozási maradványának igénybevétele</v>
      </c>
      <c r="C17" s="124">
        <f>'1.1.sz.mell.'!D74</f>
        <v>0</v>
      </c>
      <c r="D17" s="124">
        <f>'1.1.sz.mell.'!E74</f>
        <v>0</v>
      </c>
      <c r="E17" s="124">
        <f>'1.1.sz.mell.'!F74</f>
        <v>0</v>
      </c>
      <c r="F17" s="135"/>
      <c r="G17" s="124"/>
      <c r="H17" s="1158"/>
      <c r="I17" s="1159"/>
    </row>
    <row r="18" spans="1:9" ht="15.75" customHeight="1">
      <c r="A18" s="132" t="s">
        <v>38</v>
      </c>
      <c r="B18" s="824" t="str">
        <f>'[15]1.sz.mell.'!B17</f>
        <v>Lekötött betétek megszüntetése</v>
      </c>
      <c r="C18" s="124">
        <f>'1.1.sz.mell.'!D75</f>
        <v>0</v>
      </c>
      <c r="D18" s="124">
        <f>'1.1.sz.mell.'!E75</f>
        <v>0</v>
      </c>
      <c r="E18" s="124">
        <f>'1.1.sz.mell.'!F75</f>
        <v>0</v>
      </c>
      <c r="F18" s="135"/>
      <c r="G18" s="124"/>
      <c r="H18" s="1160"/>
      <c r="I18" s="1161"/>
    </row>
    <row r="19" spans="1:9" ht="27" customHeight="1">
      <c r="A19" s="138" t="s">
        <v>40</v>
      </c>
      <c r="B19" s="823" t="s">
        <v>277</v>
      </c>
      <c r="C19" s="131">
        <f>SUM(C14+C15+C18)</f>
        <v>3883061</v>
      </c>
      <c r="D19" s="131">
        <f>SUM(D14+D15+D18)</f>
        <v>0</v>
      </c>
      <c r="E19" s="131">
        <f>SUM(E14+E15+E18)</f>
        <v>3883061</v>
      </c>
      <c r="F19" s="823" t="s">
        <v>278</v>
      </c>
      <c r="G19" s="131">
        <f>SUM(G14:G18)</f>
        <v>0</v>
      </c>
      <c r="H19" s="131">
        <f>SUM(H14:H18)</f>
        <v>0</v>
      </c>
      <c r="I19" s="131">
        <f>SUM(I14:I18)</f>
        <v>0</v>
      </c>
    </row>
    <row r="20" spans="1:9" ht="24" customHeight="1">
      <c r="A20" s="138" t="s">
        <v>42</v>
      </c>
      <c r="B20" s="823" t="s">
        <v>279</v>
      </c>
      <c r="C20" s="131">
        <f>SUM(C13+C19)</f>
        <v>125911540</v>
      </c>
      <c r="D20" s="131">
        <f>SUM(D13+D19)</f>
        <v>4224274</v>
      </c>
      <c r="E20" s="131">
        <f>SUM(E13+E19)</f>
        <v>130135814</v>
      </c>
      <c r="F20" s="823" t="s">
        <v>280</v>
      </c>
      <c r="G20" s="131">
        <f>SUM(G13+G19)</f>
        <v>125911540</v>
      </c>
      <c r="H20" s="131">
        <f>SUM(H13+H19)</f>
        <v>4224274</v>
      </c>
      <c r="I20" s="131">
        <f>SUM(I13+I19)</f>
        <v>130135814</v>
      </c>
    </row>
    <row r="21" spans="1:9" ht="18" customHeight="1">
      <c r="A21" s="118" t="s">
        <v>44</v>
      </c>
      <c r="B21" s="832" t="s">
        <v>642</v>
      </c>
      <c r="C21" s="131">
        <f>IF(C13-G13&lt;0,G13-C13,"-")</f>
        <v>3883061</v>
      </c>
      <c r="D21" s="836"/>
      <c r="E21" s="836"/>
      <c r="F21" s="832" t="s">
        <v>643</v>
      </c>
      <c r="G21" s="836" t="str">
        <f>IF(C13-G13&gt;0,C13-G13,"-")</f>
        <v>-</v>
      </c>
      <c r="H21" s="1164"/>
      <c r="I21" s="1164"/>
    </row>
    <row r="22" spans="1:9" ht="18" customHeight="1">
      <c r="A22" s="118" t="s">
        <v>46</v>
      </c>
      <c r="B22" s="832" t="s">
        <v>644</v>
      </c>
      <c r="C22" s="836" t="str">
        <f>IF(C13+C19-G20&lt;0,G20-(C13+C19),"-")</f>
        <v>-</v>
      </c>
      <c r="D22" s="836"/>
      <c r="E22" s="836"/>
      <c r="F22" s="832" t="s">
        <v>645</v>
      </c>
      <c r="G22" s="836" t="str">
        <f>IF(C13+C19-G20&gt;0,C13+C19-G20,"-")</f>
        <v>-</v>
      </c>
      <c r="H22" s="1164"/>
      <c r="I22" s="1164"/>
    </row>
    <row r="23" ht="15.75">
      <c r="B23" s="139"/>
    </row>
  </sheetData>
  <sheetProtection/>
  <mergeCells count="4">
    <mergeCell ref="A3:A4"/>
    <mergeCell ref="B3:E3"/>
    <mergeCell ref="F3:I3"/>
    <mergeCell ref="A1:I1"/>
  </mergeCells>
  <printOptions horizontalCentered="1"/>
  <pageMargins left="0.5905511811023623" right="0.5905511811023623" top="0.9055118110236221" bottom="0.7874015748031497" header="0.5905511811023623" footer="0.5511811023622047"/>
  <pageSetup horizontalDpi="600" verticalDpi="600" orientation="landscape" paperSize="9" scale="94" r:id="rId1"/>
  <headerFooter alignWithMargins="0">
    <oddHeader xml:space="preserve">&amp;R&amp;"Times New Roman CE,Félkövér dőlt"&amp;11 2.1. melléklet a …../2018. (….) önkormányzati rendelethez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SheetLayoutView="115" zoomScalePageLayoutView="0" workbookViewId="0" topLeftCell="A1">
      <selection activeCell="I17" sqref="I17"/>
    </sheetView>
  </sheetViews>
  <sheetFormatPr defaultColWidth="9.00390625" defaultRowHeight="12.75"/>
  <cols>
    <col min="1" max="1" width="6.875" style="111" customWidth="1"/>
    <col min="2" max="2" width="52.625" style="112" bestFit="1" customWidth="1"/>
    <col min="3" max="5" width="12.875" style="111" customWidth="1"/>
    <col min="6" max="6" width="47.625" style="111" bestFit="1" customWidth="1"/>
    <col min="7" max="9" width="12.875" style="111" customWidth="1"/>
    <col min="10" max="16384" width="9.375" style="111" customWidth="1"/>
  </cols>
  <sheetData>
    <row r="1" spans="1:9" ht="44.25" customHeight="1">
      <c r="A1" s="991" t="s">
        <v>711</v>
      </c>
      <c r="B1" s="991"/>
      <c r="C1" s="991"/>
      <c r="D1" s="991"/>
      <c r="E1" s="991"/>
      <c r="F1" s="991"/>
      <c r="G1" s="991"/>
      <c r="H1" s="991"/>
      <c r="I1" s="991"/>
    </row>
    <row r="2" spans="7:9" ht="12.75">
      <c r="G2" s="113"/>
      <c r="H2" s="110"/>
      <c r="I2" s="113" t="s">
        <v>1</v>
      </c>
    </row>
    <row r="3" spans="1:9" ht="15.75">
      <c r="A3" s="996" t="s">
        <v>2</v>
      </c>
      <c r="B3" s="994" t="s">
        <v>265</v>
      </c>
      <c r="C3" s="1155"/>
      <c r="D3" s="1155"/>
      <c r="E3" s="995"/>
      <c r="F3" s="1168" t="s">
        <v>266</v>
      </c>
      <c r="G3" s="1168"/>
      <c r="H3" s="1168"/>
      <c r="I3" s="1168"/>
    </row>
    <row r="4" spans="1:9" s="116" customFormat="1" ht="38.25">
      <c r="A4" s="997"/>
      <c r="B4" s="140" t="s">
        <v>267</v>
      </c>
      <c r="C4" s="140" t="s">
        <v>708</v>
      </c>
      <c r="D4" s="424" t="s">
        <v>748</v>
      </c>
      <c r="E4" s="1166" t="s">
        <v>749</v>
      </c>
      <c r="F4" s="140" t="s">
        <v>267</v>
      </c>
      <c r="G4" s="140" t="str">
        <f>+C4</f>
        <v>2018. évi előirányzat</v>
      </c>
      <c r="H4" s="458" t="s">
        <v>748</v>
      </c>
      <c r="I4" s="1167" t="s">
        <v>749</v>
      </c>
    </row>
    <row r="5" spans="1:9" s="116" customFormat="1" ht="12.75">
      <c r="A5" s="117" t="s">
        <v>5</v>
      </c>
      <c r="B5" s="117" t="s">
        <v>6</v>
      </c>
      <c r="C5" s="118" t="s">
        <v>7</v>
      </c>
      <c r="D5" s="118" t="s">
        <v>8</v>
      </c>
      <c r="E5" s="117" t="s">
        <v>268</v>
      </c>
      <c r="F5" s="117" t="s">
        <v>463</v>
      </c>
      <c r="G5" s="118" t="s">
        <v>750</v>
      </c>
      <c r="H5" s="118" t="s">
        <v>751</v>
      </c>
      <c r="I5" s="141" t="s">
        <v>752</v>
      </c>
    </row>
    <row r="6" spans="1:9" ht="16.5" customHeight="1">
      <c r="A6" s="142" t="s">
        <v>9</v>
      </c>
      <c r="B6" s="828" t="s">
        <v>552</v>
      </c>
      <c r="C6" s="134"/>
      <c r="D6" s="134">
        <v>31839190</v>
      </c>
      <c r="E6" s="134">
        <v>31839190</v>
      </c>
      <c r="F6" s="828" t="str">
        <f>'1.1.sz.mell.'!B97</f>
        <v>Beruházások</v>
      </c>
      <c r="G6" s="134"/>
      <c r="H6" s="134">
        <v>31839190</v>
      </c>
      <c r="I6" s="134">
        <v>31839190</v>
      </c>
    </row>
    <row r="7" spans="1:9" ht="16.5" customHeight="1">
      <c r="A7" s="144" t="s">
        <v>12</v>
      </c>
      <c r="B7" s="829" t="s">
        <v>639</v>
      </c>
      <c r="C7" s="124"/>
      <c r="D7" s="134"/>
      <c r="E7" s="134"/>
      <c r="F7" s="828" t="str">
        <f>'1.1.sz.mell.'!B98</f>
        <v>Felújítások</v>
      </c>
      <c r="G7" s="134"/>
      <c r="H7" s="1158"/>
      <c r="I7" s="1159"/>
    </row>
    <row r="8" spans="1:9" ht="16.5" customHeight="1">
      <c r="A8" s="142" t="s">
        <v>15</v>
      </c>
      <c r="B8" s="829" t="s">
        <v>640</v>
      </c>
      <c r="C8" s="124"/>
      <c r="D8" s="134"/>
      <c r="E8" s="134"/>
      <c r="F8" s="828" t="str">
        <f>'1.1.sz.mell.'!B99</f>
        <v>Egyéb felhalmozási kiadások</v>
      </c>
      <c r="G8" s="134">
        <f>SUM(G9:G10)</f>
        <v>0</v>
      </c>
      <c r="H8" s="134">
        <f>SUM(H9:H10)</f>
        <v>0</v>
      </c>
      <c r="I8" s="134">
        <f>SUM(I9:I10)</f>
        <v>0</v>
      </c>
    </row>
    <row r="9" spans="1:9" ht="16.5" customHeight="1">
      <c r="A9" s="144" t="s">
        <v>18</v>
      </c>
      <c r="B9" s="830"/>
      <c r="C9" s="123"/>
      <c r="D9" s="123"/>
      <c r="E9" s="123"/>
      <c r="F9" s="125" t="s">
        <v>281</v>
      </c>
      <c r="G9" s="134"/>
      <c r="H9" s="1158"/>
      <c r="I9" s="1159"/>
    </row>
    <row r="10" spans="1:9" ht="16.5" customHeight="1">
      <c r="A10" s="142" t="s">
        <v>21</v>
      </c>
      <c r="B10" s="829"/>
      <c r="C10" s="124"/>
      <c r="D10" s="147"/>
      <c r="E10" s="147"/>
      <c r="F10" s="145" t="s">
        <v>282</v>
      </c>
      <c r="G10" s="134"/>
      <c r="H10" s="1158"/>
      <c r="I10" s="1159"/>
    </row>
    <row r="11" spans="1:9" ht="16.5" customHeight="1">
      <c r="A11" s="146" t="s">
        <v>24</v>
      </c>
      <c r="B11" s="831"/>
      <c r="C11" s="147"/>
      <c r="D11" s="147"/>
      <c r="E11" s="147"/>
      <c r="F11" s="145"/>
      <c r="G11" s="134"/>
      <c r="H11" s="1160"/>
      <c r="I11" s="1161"/>
    </row>
    <row r="12" spans="1:9" s="149" customFormat="1" ht="16.5" customHeight="1">
      <c r="A12" s="118" t="s">
        <v>27</v>
      </c>
      <c r="B12" s="832" t="s">
        <v>641</v>
      </c>
      <c r="C12" s="131">
        <f>SUM(C6:C11)</f>
        <v>0</v>
      </c>
      <c r="D12" s="131">
        <f>SUM(D6:D11)</f>
        <v>31839190</v>
      </c>
      <c r="E12" s="131">
        <f>SUM(E6:E11)</f>
        <v>31839190</v>
      </c>
      <c r="F12" s="832" t="s">
        <v>283</v>
      </c>
      <c r="G12" s="131">
        <f>SUM(G6:G8)</f>
        <v>0</v>
      </c>
      <c r="H12" s="131">
        <f>SUM(H6:H8)</f>
        <v>31839190</v>
      </c>
      <c r="I12" s="131">
        <f>SUM(I6:I8)</f>
        <v>31839190</v>
      </c>
    </row>
    <row r="13" spans="1:9" ht="16.5" customHeight="1">
      <c r="A13" s="143" t="s">
        <v>30</v>
      </c>
      <c r="B13" s="833" t="s">
        <v>284</v>
      </c>
      <c r="C13" s="150"/>
      <c r="D13" s="1165"/>
      <c r="E13" s="1165"/>
      <c r="F13" s="826" t="s">
        <v>272</v>
      </c>
      <c r="G13" s="151"/>
      <c r="H13" s="1162"/>
      <c r="I13" s="1163"/>
    </row>
    <row r="14" spans="1:9" ht="16.5" customHeight="1">
      <c r="A14" s="122" t="s">
        <v>33</v>
      </c>
      <c r="B14" s="825" t="s">
        <v>188</v>
      </c>
      <c r="C14" s="152">
        <f>SUM(C15:C16)</f>
        <v>0</v>
      </c>
      <c r="D14" s="152">
        <f>SUM(D15:D16)</f>
        <v>0</v>
      </c>
      <c r="E14" s="152">
        <f>SUM(E15:E16)</f>
        <v>0</v>
      </c>
      <c r="F14" s="827" t="s">
        <v>273</v>
      </c>
      <c r="G14" s="152"/>
      <c r="H14" s="1158"/>
      <c r="I14" s="1159"/>
    </row>
    <row r="15" spans="1:9" ht="16.5" customHeight="1">
      <c r="A15" s="153" t="s">
        <v>285</v>
      </c>
      <c r="B15" s="834" t="s">
        <v>286</v>
      </c>
      <c r="C15" s="152"/>
      <c r="D15" s="152"/>
      <c r="E15" s="152"/>
      <c r="F15" s="829"/>
      <c r="G15" s="152"/>
      <c r="H15" s="1158"/>
      <c r="I15" s="1159"/>
    </row>
    <row r="16" spans="1:9" ht="16.5" customHeight="1">
      <c r="A16" s="153" t="s">
        <v>287</v>
      </c>
      <c r="B16" s="834" t="s">
        <v>288</v>
      </c>
      <c r="C16" s="152"/>
      <c r="D16" s="152"/>
      <c r="E16" s="152"/>
      <c r="F16" s="829"/>
      <c r="G16" s="152"/>
      <c r="H16" s="1158"/>
      <c r="I16" s="1159"/>
    </row>
    <row r="17" spans="1:9" ht="16.5" customHeight="1">
      <c r="A17" s="154" t="s">
        <v>36</v>
      </c>
      <c r="B17" s="835" t="s">
        <v>289</v>
      </c>
      <c r="C17" s="155">
        <f>SUM(C13:C14)</f>
        <v>0</v>
      </c>
      <c r="D17" s="155">
        <f>SUM(D13:D14)</f>
        <v>0</v>
      </c>
      <c r="E17" s="155">
        <f>SUM(E13:E14)</f>
        <v>0</v>
      </c>
      <c r="F17" s="835" t="s">
        <v>290</v>
      </c>
      <c r="G17" s="155">
        <f>SUM(G13:G16)</f>
        <v>0</v>
      </c>
      <c r="H17" s="155">
        <f>SUM(H13:H16)</f>
        <v>0</v>
      </c>
      <c r="I17" s="155">
        <f>SUM(I13:I16)</f>
        <v>0</v>
      </c>
    </row>
    <row r="18" spans="1:9" ht="22.5" customHeight="1">
      <c r="A18" s="148" t="s">
        <v>38</v>
      </c>
      <c r="B18" s="832" t="s">
        <v>291</v>
      </c>
      <c r="C18" s="131">
        <f>+C12+C17</f>
        <v>0</v>
      </c>
      <c r="D18" s="131">
        <f>+D12+D17</f>
        <v>31839190</v>
      </c>
      <c r="E18" s="131">
        <f>+E12+E17</f>
        <v>31839190</v>
      </c>
      <c r="F18" s="832" t="s">
        <v>292</v>
      </c>
      <c r="G18" s="131">
        <f>SUM(G12+G17)</f>
        <v>0</v>
      </c>
      <c r="H18" s="131">
        <f>SUM(H12+H17)</f>
        <v>31839190</v>
      </c>
      <c r="I18" s="131">
        <f>SUM(I12+I17)</f>
        <v>31839190</v>
      </c>
    </row>
    <row r="19" spans="1:9" ht="18.75" customHeight="1">
      <c r="A19" s="118" t="s">
        <v>40</v>
      </c>
      <c r="B19" s="832" t="s">
        <v>642</v>
      </c>
      <c r="C19" s="836" t="str">
        <f>IF(C11-G11&lt;0,G11-C11,"-")</f>
        <v>-</v>
      </c>
      <c r="D19" s="836"/>
      <c r="E19" s="836"/>
      <c r="F19" s="832" t="s">
        <v>643</v>
      </c>
      <c r="G19" s="836" t="str">
        <f>IF(C11-G11&gt;0,C11-G11,"-")</f>
        <v>-</v>
      </c>
      <c r="H19" s="1157"/>
      <c r="I19" s="1164"/>
    </row>
    <row r="20" spans="1:9" ht="18.75" customHeight="1">
      <c r="A20" s="118" t="s">
        <v>42</v>
      </c>
      <c r="B20" s="832" t="s">
        <v>644</v>
      </c>
      <c r="C20" s="836" t="str">
        <f>IF(C11+C17-G18&lt;0,G18-(C11+C17),"-")</f>
        <v>-</v>
      </c>
      <c r="D20" s="836"/>
      <c r="E20" s="836"/>
      <c r="F20" s="832" t="s">
        <v>645</v>
      </c>
      <c r="G20" s="836" t="str">
        <f>IF(C11+C17-G18&gt;0,C11+C17-G18,"-")</f>
        <v>-</v>
      </c>
      <c r="H20" s="1157"/>
      <c r="I20" s="1164"/>
    </row>
  </sheetData>
  <sheetProtection/>
  <mergeCells count="4">
    <mergeCell ref="A3:A4"/>
    <mergeCell ref="A1:I1"/>
    <mergeCell ref="B3:E3"/>
    <mergeCell ref="F3:I3"/>
  </mergeCells>
  <printOptions horizontalCentered="1"/>
  <pageMargins left="0.7874015748031497" right="0.7874015748031497" top="0.984251968503937" bottom="0.984251968503937" header="0.5905511811023623" footer="0.7874015748031497"/>
  <pageSetup horizontalDpi="600" verticalDpi="600" orientation="landscape" paperSize="9" scale="93" r:id="rId1"/>
  <headerFooter alignWithMargins="0">
    <oddHeader>&amp;R&amp;"Times New Roman CE,Félkövér dőlt"&amp;12 2.2. melléklet a ………../2018. (……….)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68"/>
  <sheetViews>
    <sheetView zoomScalePageLayoutView="0" workbookViewId="0" topLeftCell="A1">
      <selection activeCell="A1" sqref="A1:F1"/>
    </sheetView>
  </sheetViews>
  <sheetFormatPr defaultColWidth="18.375" defaultRowHeight="12.75"/>
  <cols>
    <col min="1" max="1" width="9.375" style="156" customWidth="1"/>
    <col min="2" max="2" width="61.00390625" style="157" customWidth="1"/>
    <col min="3" max="3" width="16.00390625" style="156" customWidth="1"/>
    <col min="4" max="6" width="13.875" style="158" customWidth="1"/>
    <col min="7" max="16384" width="18.375" style="157" customWidth="1"/>
  </cols>
  <sheetData>
    <row r="1" spans="1:6" ht="43.5" customHeight="1">
      <c r="A1" s="998" t="s">
        <v>710</v>
      </c>
      <c r="B1" s="999"/>
      <c r="C1" s="999"/>
      <c r="D1" s="999"/>
      <c r="E1" s="999"/>
      <c r="F1" s="999"/>
    </row>
    <row r="2" spans="1:6" ht="15.75" customHeight="1">
      <c r="A2" s="1003" t="s">
        <v>1</v>
      </c>
      <c r="B2" s="1003"/>
      <c r="C2" s="1003"/>
      <c r="D2" s="1003"/>
      <c r="E2" s="1003"/>
      <c r="F2" s="1003"/>
    </row>
    <row r="3" spans="1:6" s="162" customFormat="1" ht="22.5" customHeight="1">
      <c r="A3" s="1004" t="s">
        <v>293</v>
      </c>
      <c r="B3" s="1006" t="s">
        <v>294</v>
      </c>
      <c r="C3" s="160"/>
      <c r="D3" s="1008" t="s">
        <v>709</v>
      </c>
      <c r="E3" s="1009"/>
      <c r="F3" s="1010"/>
    </row>
    <row r="4" spans="1:6" s="165" customFormat="1" ht="25.5" customHeight="1">
      <c r="A4" s="1005"/>
      <c r="B4" s="1007"/>
      <c r="C4" s="163" t="s">
        <v>295</v>
      </c>
      <c r="D4" s="236" t="s">
        <v>296</v>
      </c>
      <c r="E4" s="163" t="s">
        <v>297</v>
      </c>
      <c r="F4" s="164" t="s">
        <v>408</v>
      </c>
    </row>
    <row r="5" spans="1:6" ht="28.5" customHeight="1">
      <c r="A5" s="176" t="s">
        <v>298</v>
      </c>
      <c r="B5" s="177" t="s">
        <v>299</v>
      </c>
      <c r="C5" s="178" t="s">
        <v>300</v>
      </c>
      <c r="D5" s="179"/>
      <c r="E5" s="180"/>
      <c r="F5" s="181"/>
    </row>
    <row r="6" spans="1:6" ht="29.25" customHeight="1">
      <c r="A6" s="182" t="s">
        <v>301</v>
      </c>
      <c r="B6" s="183" t="s">
        <v>302</v>
      </c>
      <c r="C6" s="184"/>
      <c r="D6" s="185"/>
      <c r="E6" s="185"/>
      <c r="F6" s="186">
        <v>6046840</v>
      </c>
    </row>
    <row r="7" spans="1:6" ht="28.5" customHeight="1">
      <c r="A7" s="187" t="s">
        <v>303</v>
      </c>
      <c r="B7" s="188" t="s">
        <v>304</v>
      </c>
      <c r="C7" s="189" t="s">
        <v>305</v>
      </c>
      <c r="D7" s="190"/>
      <c r="E7" s="191">
        <v>22300</v>
      </c>
      <c r="F7" s="192">
        <v>1734940</v>
      </c>
    </row>
    <row r="8" spans="1:6" ht="29.25" customHeight="1">
      <c r="A8" s="187" t="s">
        <v>306</v>
      </c>
      <c r="B8" s="188" t="s">
        <v>307</v>
      </c>
      <c r="C8" s="189" t="s">
        <v>308</v>
      </c>
      <c r="D8" s="190"/>
      <c r="E8" s="190"/>
      <c r="F8" s="193">
        <v>2464000</v>
      </c>
    </row>
    <row r="9" spans="1:6" ht="23.25" customHeight="1">
      <c r="A9" s="187" t="s">
        <v>309</v>
      </c>
      <c r="B9" s="188" t="s">
        <v>310</v>
      </c>
      <c r="C9" s="189" t="s">
        <v>311</v>
      </c>
      <c r="D9" s="190"/>
      <c r="E9" s="190"/>
      <c r="F9" s="193">
        <v>100000</v>
      </c>
    </row>
    <row r="10" spans="1:6" ht="18.75" customHeight="1">
      <c r="A10" s="187" t="s">
        <v>312</v>
      </c>
      <c r="B10" s="188" t="s">
        <v>313</v>
      </c>
      <c r="C10" s="189" t="s">
        <v>308</v>
      </c>
      <c r="D10" s="190"/>
      <c r="E10" s="190"/>
      <c r="F10" s="193">
        <v>1747900</v>
      </c>
    </row>
    <row r="11" spans="1:6" ht="24" customHeight="1">
      <c r="A11" s="194" t="s">
        <v>314</v>
      </c>
      <c r="B11" s="195" t="s">
        <v>315</v>
      </c>
      <c r="C11" s="184" t="s">
        <v>316</v>
      </c>
      <c r="D11" s="185"/>
      <c r="E11" s="196"/>
      <c r="F11" s="197"/>
    </row>
    <row r="12" spans="1:6" ht="35.25" customHeight="1">
      <c r="A12" s="194" t="s">
        <v>317</v>
      </c>
      <c r="B12" s="195" t="s">
        <v>318</v>
      </c>
      <c r="C12" s="198" t="s">
        <v>319</v>
      </c>
      <c r="D12" s="185"/>
      <c r="E12" s="196"/>
      <c r="F12" s="197"/>
    </row>
    <row r="13" spans="1:6" ht="24.75" customHeight="1">
      <c r="A13" s="194" t="s">
        <v>320</v>
      </c>
      <c r="B13" s="195" t="s">
        <v>321</v>
      </c>
      <c r="C13" s="198" t="s">
        <v>322</v>
      </c>
      <c r="D13" s="185"/>
      <c r="E13" s="199"/>
      <c r="F13" s="186"/>
    </row>
    <row r="14" spans="1:6" ht="24.75" customHeight="1">
      <c r="A14" s="194"/>
      <c r="B14" s="195" t="s">
        <v>727</v>
      </c>
      <c r="C14" s="198"/>
      <c r="D14" s="185"/>
      <c r="E14" s="199"/>
      <c r="F14" s="197">
        <v>24241185</v>
      </c>
    </row>
    <row r="15" spans="1:6" ht="31.5" customHeight="1">
      <c r="A15" s="173" t="s">
        <v>323</v>
      </c>
      <c r="B15" s="174" t="s">
        <v>324</v>
      </c>
      <c r="C15" s="175" t="s">
        <v>325</v>
      </c>
      <c r="D15" s="200"/>
      <c r="E15" s="200"/>
      <c r="F15" s="201">
        <v>0</v>
      </c>
    </row>
    <row r="16" spans="1:6" ht="18.75" customHeight="1">
      <c r="A16" s="202" t="s">
        <v>326</v>
      </c>
      <c r="B16" s="203" t="s">
        <v>728</v>
      </c>
      <c r="C16" s="204" t="s">
        <v>325</v>
      </c>
      <c r="D16" s="203" t="s">
        <v>327</v>
      </c>
      <c r="E16" s="203" t="s">
        <v>327</v>
      </c>
      <c r="F16" s="205"/>
    </row>
    <row r="17" spans="1:6" s="167" customFormat="1" ht="30" customHeight="1">
      <c r="A17" s="168" t="s">
        <v>328</v>
      </c>
      <c r="B17" s="169" t="s">
        <v>329</v>
      </c>
      <c r="C17" s="170" t="s">
        <v>325</v>
      </c>
      <c r="D17" s="171"/>
      <c r="E17" s="171"/>
      <c r="F17" s="172">
        <f>SUM(F15:F16)</f>
        <v>0</v>
      </c>
    </row>
    <row r="18" spans="1:6" ht="34.5" customHeight="1">
      <c r="A18" s="176" t="s">
        <v>330</v>
      </c>
      <c r="B18" s="177" t="s">
        <v>331</v>
      </c>
      <c r="C18" s="206"/>
      <c r="D18" s="207"/>
      <c r="E18" s="207"/>
      <c r="F18" s="208">
        <f>SUM(F19:F24)</f>
        <v>14430900</v>
      </c>
    </row>
    <row r="19" spans="1:6" ht="18.75" customHeight="1">
      <c r="A19" s="187" t="s">
        <v>332</v>
      </c>
      <c r="B19" s="190" t="s">
        <v>333</v>
      </c>
      <c r="C19" s="189" t="s">
        <v>316</v>
      </c>
      <c r="D19" s="209">
        <v>2.8</v>
      </c>
      <c r="E19" s="191">
        <v>4419000</v>
      </c>
      <c r="F19" s="192">
        <v>8248800</v>
      </c>
    </row>
    <row r="20" spans="1:6" ht="49.5" customHeight="1">
      <c r="A20" s="187" t="s">
        <v>334</v>
      </c>
      <c r="B20" s="188" t="s">
        <v>335</v>
      </c>
      <c r="C20" s="189" t="s">
        <v>316</v>
      </c>
      <c r="D20" s="209">
        <v>1</v>
      </c>
      <c r="E20" s="191">
        <v>2205000</v>
      </c>
      <c r="F20" s="192">
        <v>1470000</v>
      </c>
    </row>
    <row r="21" spans="1:6" ht="45.75" customHeight="1">
      <c r="A21" s="187" t="s">
        <v>336</v>
      </c>
      <c r="B21" s="188" t="s">
        <v>337</v>
      </c>
      <c r="C21" s="189" t="s">
        <v>316</v>
      </c>
      <c r="D21" s="209"/>
      <c r="E21" s="191"/>
      <c r="F21" s="192"/>
    </row>
    <row r="22" spans="1:6" ht="18.75" customHeight="1">
      <c r="A22" s="187" t="s">
        <v>338</v>
      </c>
      <c r="B22" s="190" t="s">
        <v>333</v>
      </c>
      <c r="C22" s="189" t="s">
        <v>316</v>
      </c>
      <c r="D22" s="209">
        <v>2.7</v>
      </c>
      <c r="E22" s="191">
        <v>4419000</v>
      </c>
      <c r="F22" s="192">
        <v>3977100</v>
      </c>
    </row>
    <row r="23" spans="1:6" ht="45" customHeight="1">
      <c r="A23" s="187" t="s">
        <v>339</v>
      </c>
      <c r="B23" s="188" t="s">
        <v>335</v>
      </c>
      <c r="C23" s="189" t="s">
        <v>316</v>
      </c>
      <c r="D23" s="209">
        <v>1</v>
      </c>
      <c r="E23" s="191">
        <v>2205000</v>
      </c>
      <c r="F23" s="192">
        <v>735000</v>
      </c>
    </row>
    <row r="24" spans="1:6" ht="24.75" customHeight="1">
      <c r="A24" s="187" t="s">
        <v>340</v>
      </c>
      <c r="B24" s="188" t="s">
        <v>341</v>
      </c>
      <c r="C24" s="189" t="s">
        <v>316</v>
      </c>
      <c r="D24" s="209"/>
      <c r="E24" s="191"/>
      <c r="F24" s="192"/>
    </row>
    <row r="25" spans="1:6" ht="18.75" customHeight="1">
      <c r="A25" s="194" t="s">
        <v>342</v>
      </c>
      <c r="B25" s="195" t="s">
        <v>343</v>
      </c>
      <c r="C25" s="184" t="s">
        <v>316</v>
      </c>
      <c r="D25" s="196"/>
      <c r="E25" s="196"/>
      <c r="F25" s="197"/>
    </row>
    <row r="26" spans="1:6" ht="18.75" customHeight="1">
      <c r="A26" s="194" t="s">
        <v>344</v>
      </c>
      <c r="B26" s="195" t="s">
        <v>345</v>
      </c>
      <c r="C26" s="184" t="s">
        <v>316</v>
      </c>
      <c r="D26" s="906">
        <v>27</v>
      </c>
      <c r="E26" s="196">
        <v>81700</v>
      </c>
      <c r="F26" s="197">
        <v>1470600</v>
      </c>
    </row>
    <row r="27" spans="1:6" ht="18.75" customHeight="1">
      <c r="A27" s="194" t="s">
        <v>346</v>
      </c>
      <c r="B27" s="195" t="s">
        <v>343</v>
      </c>
      <c r="C27" s="184" t="s">
        <v>316</v>
      </c>
      <c r="D27" s="196"/>
      <c r="E27" s="196"/>
      <c r="F27" s="197"/>
    </row>
    <row r="28" spans="1:6" ht="18.75" customHeight="1">
      <c r="A28" s="210" t="s">
        <v>347</v>
      </c>
      <c r="B28" s="211" t="s">
        <v>345</v>
      </c>
      <c r="C28" s="212" t="s">
        <v>316</v>
      </c>
      <c r="D28" s="906">
        <v>26</v>
      </c>
      <c r="E28" s="196">
        <v>81700</v>
      </c>
      <c r="F28" s="213">
        <v>708067</v>
      </c>
    </row>
    <row r="29" spans="1:6" ht="18.75" customHeight="1">
      <c r="A29" s="173" t="s">
        <v>348</v>
      </c>
      <c r="B29" s="174" t="s">
        <v>349</v>
      </c>
      <c r="C29" s="175" t="s">
        <v>325</v>
      </c>
      <c r="D29" s="196"/>
      <c r="E29" s="180"/>
      <c r="F29" s="197"/>
    </row>
    <row r="30" spans="1:6" ht="33.75" customHeight="1">
      <c r="A30" s="182" t="s">
        <v>348</v>
      </c>
      <c r="B30" s="211" t="s">
        <v>350</v>
      </c>
      <c r="C30" s="214"/>
      <c r="D30" s="215"/>
      <c r="E30" s="215"/>
      <c r="F30" s="216">
        <f>SUM(F31:F32)</f>
        <v>802000</v>
      </c>
    </row>
    <row r="31" spans="1:6" ht="37.5" customHeight="1">
      <c r="A31" s="194" t="s">
        <v>351</v>
      </c>
      <c r="B31" s="195" t="s">
        <v>352</v>
      </c>
      <c r="C31" s="184" t="s">
        <v>316</v>
      </c>
      <c r="D31" s="906">
        <v>2</v>
      </c>
      <c r="E31" s="196">
        <v>401000</v>
      </c>
      <c r="F31" s="197">
        <v>802000</v>
      </c>
    </row>
    <row r="32" spans="1:6" ht="44.25" customHeight="1">
      <c r="A32" s="194" t="s">
        <v>353</v>
      </c>
      <c r="B32" s="195" t="s">
        <v>354</v>
      </c>
      <c r="C32" s="184" t="s">
        <v>316</v>
      </c>
      <c r="D32" s="196"/>
      <c r="E32" s="196"/>
      <c r="F32" s="197"/>
    </row>
    <row r="33" spans="1:6" ht="30.75" customHeight="1">
      <c r="A33" s="217" t="s">
        <v>355</v>
      </c>
      <c r="B33" s="218" t="s">
        <v>356</v>
      </c>
      <c r="C33" s="219" t="s">
        <v>325</v>
      </c>
      <c r="D33" s="220"/>
      <c r="E33" s="220"/>
      <c r="F33" s="221">
        <f>SUM(F18+F25+F26+F27+F28+F30)</f>
        <v>17411567</v>
      </c>
    </row>
    <row r="34" spans="1:6" ht="29.25" customHeight="1">
      <c r="A34" s="222" t="s">
        <v>357</v>
      </c>
      <c r="B34" s="223" t="s">
        <v>358</v>
      </c>
      <c r="C34" s="224" t="s">
        <v>325</v>
      </c>
      <c r="D34" s="225"/>
      <c r="E34" s="225"/>
      <c r="F34" s="226"/>
    </row>
    <row r="35" spans="1:6" ht="22.5" customHeight="1">
      <c r="A35" s="194" t="s">
        <v>359</v>
      </c>
      <c r="B35" s="195" t="s">
        <v>360</v>
      </c>
      <c r="C35" s="198" t="s">
        <v>361</v>
      </c>
      <c r="D35" s="185"/>
      <c r="E35" s="196"/>
      <c r="F35" s="197"/>
    </row>
    <row r="36" spans="1:6" ht="22.5" customHeight="1">
      <c r="A36" s="194" t="s">
        <v>362</v>
      </c>
      <c r="B36" s="195" t="s">
        <v>363</v>
      </c>
      <c r="C36" s="198" t="s">
        <v>361</v>
      </c>
      <c r="D36" s="185"/>
      <c r="E36" s="196"/>
      <c r="F36" s="197"/>
    </row>
    <row r="37" spans="1:6" ht="18.75" customHeight="1">
      <c r="A37" s="194" t="s">
        <v>364</v>
      </c>
      <c r="B37" s="195" t="s">
        <v>365</v>
      </c>
      <c r="C37" s="184" t="s">
        <v>316</v>
      </c>
      <c r="D37" s="196"/>
      <c r="E37" s="196"/>
      <c r="F37" s="197"/>
    </row>
    <row r="38" spans="1:6" ht="18.75" customHeight="1">
      <c r="A38" s="194" t="s">
        <v>366</v>
      </c>
      <c r="B38" s="195" t="s">
        <v>367</v>
      </c>
      <c r="C38" s="184" t="s">
        <v>316</v>
      </c>
      <c r="D38" s="196"/>
      <c r="E38" s="196"/>
      <c r="F38" s="197"/>
    </row>
    <row r="39" spans="1:6" ht="18.75" customHeight="1">
      <c r="A39" s="194" t="s">
        <v>368</v>
      </c>
      <c r="B39" s="195" t="s">
        <v>369</v>
      </c>
      <c r="C39" s="184" t="s">
        <v>316</v>
      </c>
      <c r="D39" s="196"/>
      <c r="E39" s="196"/>
      <c r="F39" s="197"/>
    </row>
    <row r="40" spans="1:6" ht="18.75" customHeight="1">
      <c r="A40" s="194" t="s">
        <v>370</v>
      </c>
      <c r="B40" s="195" t="s">
        <v>371</v>
      </c>
      <c r="C40" s="184" t="s">
        <v>316</v>
      </c>
      <c r="D40" s="196"/>
      <c r="E40" s="196"/>
      <c r="F40" s="197"/>
    </row>
    <row r="41" spans="1:6" ht="18.75" customHeight="1">
      <c r="A41" s="194" t="s">
        <v>372</v>
      </c>
      <c r="B41" s="195" t="s">
        <v>373</v>
      </c>
      <c r="C41" s="184" t="s">
        <v>316</v>
      </c>
      <c r="D41" s="196"/>
      <c r="E41" s="196"/>
      <c r="F41" s="197"/>
    </row>
    <row r="42" spans="1:6" ht="18.75" customHeight="1">
      <c r="A42" s="194" t="s">
        <v>374</v>
      </c>
      <c r="B42" s="195" t="s">
        <v>375</v>
      </c>
      <c r="C42" s="184" t="s">
        <v>316</v>
      </c>
      <c r="D42" s="196"/>
      <c r="E42" s="196"/>
      <c r="F42" s="197"/>
    </row>
    <row r="43" spans="1:6" ht="25.5" customHeight="1">
      <c r="A43" s="194" t="s">
        <v>376</v>
      </c>
      <c r="B43" s="195" t="s">
        <v>377</v>
      </c>
      <c r="C43" s="184" t="s">
        <v>316</v>
      </c>
      <c r="D43" s="196"/>
      <c r="E43" s="196"/>
      <c r="F43" s="197"/>
    </row>
    <row r="44" spans="1:6" ht="25.5" customHeight="1">
      <c r="A44" s="194" t="s">
        <v>688</v>
      </c>
      <c r="B44" s="195" t="s">
        <v>689</v>
      </c>
      <c r="C44" s="184" t="s">
        <v>690</v>
      </c>
      <c r="D44" s="196">
        <v>12</v>
      </c>
      <c r="E44" s="196">
        <v>3100000</v>
      </c>
      <c r="F44" s="197">
        <v>3100000</v>
      </c>
    </row>
    <row r="45" spans="1:6" ht="30" customHeight="1">
      <c r="A45" s="194" t="s">
        <v>378</v>
      </c>
      <c r="B45" s="195" t="s">
        <v>379</v>
      </c>
      <c r="C45" s="184" t="s">
        <v>316</v>
      </c>
      <c r="D45" s="196"/>
      <c r="E45" s="196"/>
      <c r="F45" s="197"/>
    </row>
    <row r="46" spans="1:6" ht="22.5" customHeight="1">
      <c r="A46" s="194" t="s">
        <v>380</v>
      </c>
      <c r="B46" s="195" t="s">
        <v>381</v>
      </c>
      <c r="C46" s="184" t="s">
        <v>316</v>
      </c>
      <c r="D46" s="196"/>
      <c r="E46" s="196"/>
      <c r="F46" s="197"/>
    </row>
    <row r="47" spans="1:6" ht="33.75" customHeight="1">
      <c r="A47" s="194" t="s">
        <v>382</v>
      </c>
      <c r="B47" s="195" t="s">
        <v>383</v>
      </c>
      <c r="C47" s="184" t="s">
        <v>316</v>
      </c>
      <c r="D47" s="196"/>
      <c r="E47" s="196"/>
      <c r="F47" s="197"/>
    </row>
    <row r="48" spans="1:6" ht="33.75" customHeight="1">
      <c r="A48" s="194" t="s">
        <v>384</v>
      </c>
      <c r="B48" s="195" t="s">
        <v>385</v>
      </c>
      <c r="C48" s="184" t="s">
        <v>316</v>
      </c>
      <c r="D48" s="199"/>
      <c r="E48" s="196"/>
      <c r="F48" s="197"/>
    </row>
    <row r="49" spans="1:6" ht="18.75" customHeight="1">
      <c r="A49" s="194" t="s">
        <v>386</v>
      </c>
      <c r="B49" s="195" t="s">
        <v>387</v>
      </c>
      <c r="C49" s="184" t="s">
        <v>325</v>
      </c>
      <c r="D49" s="185"/>
      <c r="E49" s="196"/>
      <c r="F49" s="197"/>
    </row>
    <row r="50" spans="1:6" ht="27" customHeight="1">
      <c r="A50" s="194" t="s">
        <v>388</v>
      </c>
      <c r="B50" s="195" t="s">
        <v>389</v>
      </c>
      <c r="C50" s="184" t="s">
        <v>316</v>
      </c>
      <c r="D50" s="907">
        <v>0.88</v>
      </c>
      <c r="E50" s="196">
        <v>1900000</v>
      </c>
      <c r="F50" s="227">
        <v>1672000</v>
      </c>
    </row>
    <row r="51" spans="1:6" ht="18.75" customHeight="1">
      <c r="A51" s="194" t="s">
        <v>390</v>
      </c>
      <c r="B51" s="195" t="s">
        <v>391</v>
      </c>
      <c r="C51" s="184" t="s">
        <v>325</v>
      </c>
      <c r="D51" s="196"/>
      <c r="E51" s="185"/>
      <c r="F51" s="227">
        <v>1417532</v>
      </c>
    </row>
    <row r="52" spans="1:6" ht="29.25" customHeight="1">
      <c r="A52" s="194" t="s">
        <v>392</v>
      </c>
      <c r="B52" s="195" t="s">
        <v>393</v>
      </c>
      <c r="C52" s="184" t="s">
        <v>325</v>
      </c>
      <c r="D52" s="196">
        <v>1008</v>
      </c>
      <c r="E52" s="196">
        <v>285</v>
      </c>
      <c r="F52" s="227">
        <v>287280</v>
      </c>
    </row>
    <row r="53" spans="1:6" ht="31.5" customHeight="1">
      <c r="A53" s="173" t="s">
        <v>394</v>
      </c>
      <c r="B53" s="174" t="s">
        <v>395</v>
      </c>
      <c r="C53" s="175" t="s">
        <v>325</v>
      </c>
      <c r="D53" s="200"/>
      <c r="E53" s="200"/>
      <c r="F53" s="228">
        <f>SUM(F34:F52)</f>
        <v>6476812</v>
      </c>
    </row>
    <row r="54" spans="1:6" ht="38.25" customHeight="1">
      <c r="A54" s="194" t="s">
        <v>396</v>
      </c>
      <c r="B54" s="195" t="s">
        <v>397</v>
      </c>
      <c r="C54" s="184" t="s">
        <v>398</v>
      </c>
      <c r="D54" s="196">
        <v>1210</v>
      </c>
      <c r="E54" s="196"/>
      <c r="F54" s="197">
        <v>1800000</v>
      </c>
    </row>
    <row r="55" spans="1:6" ht="37.5" customHeight="1">
      <c r="A55" s="194" t="s">
        <v>399</v>
      </c>
      <c r="B55" s="195" t="s">
        <v>400</v>
      </c>
      <c r="C55" s="184" t="s">
        <v>398</v>
      </c>
      <c r="D55" s="185"/>
      <c r="E55" s="185"/>
      <c r="F55" s="227"/>
    </row>
    <row r="56" spans="1:6" ht="39" customHeight="1">
      <c r="A56" s="194" t="s">
        <v>401</v>
      </c>
      <c r="B56" s="195" t="s">
        <v>402</v>
      </c>
      <c r="C56" s="184" t="s">
        <v>398</v>
      </c>
      <c r="D56" s="185"/>
      <c r="E56" s="185"/>
      <c r="F56" s="197">
        <f>F54+F55</f>
        <v>1800000</v>
      </c>
    </row>
    <row r="57" spans="1:6" ht="18" customHeight="1">
      <c r="A57" s="229" t="s">
        <v>403</v>
      </c>
      <c r="B57" s="230" t="s">
        <v>404</v>
      </c>
      <c r="C57" s="231" t="s">
        <v>398</v>
      </c>
      <c r="D57" s="232"/>
      <c r="E57" s="232"/>
      <c r="F57" s="233">
        <f>F56</f>
        <v>1800000</v>
      </c>
    </row>
    <row r="58" spans="1:6" ht="21.75" customHeight="1">
      <c r="A58" s="168"/>
      <c r="B58" s="171" t="s">
        <v>405</v>
      </c>
      <c r="C58" s="234"/>
      <c r="D58" s="235"/>
      <c r="E58" s="235"/>
      <c r="F58" s="172">
        <f>F17+F33+F53+F57</f>
        <v>25688379</v>
      </c>
    </row>
    <row r="62" spans="3:6" ht="18.75" customHeight="1">
      <c r="C62" s="1000"/>
      <c r="D62" s="1000"/>
      <c r="E62" s="1000"/>
      <c r="F62" s="159"/>
    </row>
    <row r="63" spans="3:6" ht="18.75" customHeight="1">
      <c r="C63" s="1001"/>
      <c r="D63" s="1001"/>
      <c r="E63" s="1001"/>
      <c r="F63" s="166"/>
    </row>
    <row r="64" spans="3:6" ht="18.75" customHeight="1">
      <c r="C64" s="1000"/>
      <c r="D64" s="1000"/>
      <c r="E64" s="1000"/>
      <c r="F64" s="159"/>
    </row>
    <row r="65" spans="3:6" ht="18.75" customHeight="1">
      <c r="C65" s="1000"/>
      <c r="D65" s="1000"/>
      <c r="E65" s="1000"/>
      <c r="F65" s="159"/>
    </row>
    <row r="66" spans="3:6" ht="18.75" customHeight="1">
      <c r="C66" s="1000"/>
      <c r="D66" s="1000"/>
      <c r="E66" s="1000"/>
      <c r="F66" s="159"/>
    </row>
    <row r="67" spans="3:6" ht="18.75" customHeight="1">
      <c r="C67" s="1002"/>
      <c r="D67" s="1002"/>
      <c r="E67" s="1002"/>
      <c r="F67" s="161"/>
    </row>
    <row r="68" ht="12.75">
      <c r="D68" s="156"/>
    </row>
  </sheetData>
  <sheetProtection/>
  <mergeCells count="11">
    <mergeCell ref="C65:E65"/>
    <mergeCell ref="A1:F1"/>
    <mergeCell ref="C62:E62"/>
    <mergeCell ref="C63:E63"/>
    <mergeCell ref="C64:E64"/>
    <mergeCell ref="C66:E66"/>
    <mergeCell ref="C67:E67"/>
    <mergeCell ref="A2:F2"/>
    <mergeCell ref="A3:A4"/>
    <mergeCell ref="B3:B4"/>
    <mergeCell ref="D3:F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  <headerFooter>
    <oddHeader>&amp;R&amp;"Times New Roman CE,Félkövér dőlt"&amp;11 3. melléklet a .../2018.(....)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"/>
  <sheetViews>
    <sheetView zoomScale="91" zoomScaleNormal="91" zoomScalePageLayoutView="0" workbookViewId="0" topLeftCell="A1">
      <selection activeCell="A1" sqref="A1:N1"/>
    </sheetView>
  </sheetViews>
  <sheetFormatPr defaultColWidth="9.00390625" defaultRowHeight="12.75"/>
  <cols>
    <col min="1" max="1" width="6.875" style="649" customWidth="1"/>
    <col min="2" max="2" width="33.625" style="649" customWidth="1"/>
    <col min="3" max="3" width="10.375" style="653" customWidth="1"/>
    <col min="4" max="4" width="10.375" style="649" customWidth="1"/>
    <col min="5" max="5" width="12.375" style="649" customWidth="1"/>
    <col min="6" max="6" width="12.875" style="649" customWidth="1"/>
    <col min="7" max="7" width="14.375" style="649" customWidth="1"/>
    <col min="8" max="11" width="13.125" style="649" customWidth="1"/>
    <col min="12" max="12" width="16.50390625" style="649" customWidth="1"/>
    <col min="13" max="13" width="14.125" style="649" customWidth="1"/>
    <col min="14" max="14" width="16.875" style="649" customWidth="1"/>
    <col min="15" max="16384" width="9.375" style="649" customWidth="1"/>
  </cols>
  <sheetData>
    <row r="1" spans="1:14" ht="37.5" customHeight="1">
      <c r="A1" s="1013" t="s">
        <v>700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</row>
    <row r="2" spans="13:14" ht="18.75" customHeight="1">
      <c r="M2" s="1014" t="s">
        <v>1</v>
      </c>
      <c r="N2" s="1014"/>
    </row>
    <row r="3" spans="1:14" ht="18" customHeight="1">
      <c r="A3" s="1030" t="s">
        <v>406</v>
      </c>
      <c r="B3" s="1019" t="s">
        <v>267</v>
      </c>
      <c r="C3" s="1019" t="s">
        <v>621</v>
      </c>
      <c r="D3" s="1019" t="s">
        <v>622</v>
      </c>
      <c r="E3" s="1019" t="s">
        <v>623</v>
      </c>
      <c r="F3" s="1019" t="s">
        <v>624</v>
      </c>
      <c r="G3" s="1019"/>
      <c r="H3" s="1019"/>
      <c r="I3" s="1015" t="s">
        <v>625</v>
      </c>
      <c r="J3" s="1016"/>
      <c r="K3" s="1016"/>
      <c r="L3" s="1016"/>
      <c r="M3" s="1016"/>
      <c r="N3" s="1017"/>
    </row>
    <row r="4" spans="1:14" ht="18" customHeight="1">
      <c r="A4" s="1031"/>
      <c r="B4" s="1011"/>
      <c r="C4" s="1011"/>
      <c r="D4" s="1011"/>
      <c r="E4" s="1011"/>
      <c r="F4" s="1011"/>
      <c r="G4" s="1011"/>
      <c r="H4" s="1011"/>
      <c r="I4" s="1011" t="s">
        <v>704</v>
      </c>
      <c r="J4" s="1011"/>
      <c r="K4" s="1011"/>
      <c r="L4" s="1011"/>
      <c r="M4" s="1011" t="s">
        <v>705</v>
      </c>
      <c r="N4" s="1018"/>
    </row>
    <row r="5" spans="1:14" ht="18" customHeight="1">
      <c r="A5" s="1031"/>
      <c r="B5" s="1011"/>
      <c r="C5" s="1011"/>
      <c r="D5" s="1011"/>
      <c r="E5" s="1011"/>
      <c r="F5" s="1011" t="s">
        <v>626</v>
      </c>
      <c r="G5" s="1011" t="s">
        <v>429</v>
      </c>
      <c r="H5" s="1011" t="s">
        <v>701</v>
      </c>
      <c r="I5" s="1011" t="s">
        <v>627</v>
      </c>
      <c r="J5" s="1011"/>
      <c r="K5" s="1012" t="s">
        <v>703</v>
      </c>
      <c r="L5" s="1011" t="s">
        <v>628</v>
      </c>
      <c r="M5" s="1011" t="s">
        <v>627</v>
      </c>
      <c r="N5" s="1018" t="s">
        <v>628</v>
      </c>
    </row>
    <row r="6" spans="1:14" ht="67.5" customHeight="1">
      <c r="A6" s="1032"/>
      <c r="B6" s="1012"/>
      <c r="C6" s="1012" t="s">
        <v>629</v>
      </c>
      <c r="D6" s="1012"/>
      <c r="E6" s="1012"/>
      <c r="F6" s="1012"/>
      <c r="G6" s="1012"/>
      <c r="H6" s="1012"/>
      <c r="I6" s="802" t="s">
        <v>407</v>
      </c>
      <c r="J6" s="802" t="s">
        <v>702</v>
      </c>
      <c r="K6" s="1033"/>
      <c r="L6" s="1012"/>
      <c r="M6" s="1012"/>
      <c r="N6" s="1020"/>
    </row>
    <row r="7" spans="1:14" ht="25.5" customHeight="1">
      <c r="A7" s="805" t="s">
        <v>9</v>
      </c>
      <c r="B7" s="806"/>
      <c r="C7" s="807"/>
      <c r="D7" s="806"/>
      <c r="E7" s="806"/>
      <c r="F7" s="806"/>
      <c r="G7" s="806"/>
      <c r="H7" s="806"/>
      <c r="I7" s="806"/>
      <c r="J7" s="806"/>
      <c r="K7" s="806"/>
      <c r="L7" s="806"/>
      <c r="M7" s="806"/>
      <c r="N7" s="808"/>
    </row>
    <row r="8" spans="1:14" ht="25.5" customHeight="1">
      <c r="A8" s="652" t="s">
        <v>12</v>
      </c>
      <c r="B8" s="804"/>
      <c r="C8" s="803"/>
      <c r="D8" s="804"/>
      <c r="E8" s="804"/>
      <c r="F8" s="804"/>
      <c r="G8" s="804"/>
      <c r="H8" s="804"/>
      <c r="I8" s="804"/>
      <c r="J8" s="804"/>
      <c r="K8" s="804"/>
      <c r="L8" s="804"/>
      <c r="M8" s="804"/>
      <c r="N8" s="809"/>
    </row>
    <row r="9" spans="1:14" ht="25.5" customHeight="1">
      <c r="A9" s="652" t="s">
        <v>15</v>
      </c>
      <c r="B9" s="804"/>
      <c r="C9" s="803"/>
      <c r="D9" s="804"/>
      <c r="E9" s="804"/>
      <c r="F9" s="804"/>
      <c r="G9" s="804"/>
      <c r="H9" s="804"/>
      <c r="I9" s="804"/>
      <c r="J9" s="804"/>
      <c r="K9" s="804"/>
      <c r="L9" s="804"/>
      <c r="M9" s="804"/>
      <c r="N9" s="809"/>
    </row>
    <row r="10" spans="1:14" ht="25.5" customHeight="1">
      <c r="A10" s="652" t="s">
        <v>18</v>
      </c>
      <c r="B10" s="804"/>
      <c r="C10" s="803"/>
      <c r="D10" s="804"/>
      <c r="E10" s="804"/>
      <c r="F10" s="804"/>
      <c r="G10" s="804"/>
      <c r="H10" s="804"/>
      <c r="I10" s="804"/>
      <c r="J10" s="804"/>
      <c r="K10" s="804"/>
      <c r="L10" s="804"/>
      <c r="M10" s="804"/>
      <c r="N10" s="809"/>
    </row>
    <row r="11" spans="1:14" ht="25.5" customHeight="1">
      <c r="A11" s="652" t="s">
        <v>21</v>
      </c>
      <c r="B11" s="804"/>
      <c r="C11" s="803"/>
      <c r="D11" s="804"/>
      <c r="E11" s="804"/>
      <c r="F11" s="804"/>
      <c r="G11" s="1021" t="s">
        <v>612</v>
      </c>
      <c r="H11" s="1022"/>
      <c r="I11" s="1022"/>
      <c r="J11" s="1022"/>
      <c r="K11" s="1023"/>
      <c r="L11" s="804"/>
      <c r="M11" s="804"/>
      <c r="N11" s="809"/>
    </row>
    <row r="12" spans="1:14" ht="25.5" customHeight="1">
      <c r="A12" s="810" t="s">
        <v>24</v>
      </c>
      <c r="B12" s="811"/>
      <c r="C12" s="812"/>
      <c r="D12" s="811"/>
      <c r="E12" s="811"/>
      <c r="F12" s="811"/>
      <c r="G12" s="1024"/>
      <c r="H12" s="1025"/>
      <c r="I12" s="1025"/>
      <c r="J12" s="1025"/>
      <c r="K12" s="1026"/>
      <c r="L12" s="811"/>
      <c r="M12" s="811"/>
      <c r="N12" s="813"/>
    </row>
    <row r="13" spans="1:14" ht="25.5" customHeight="1">
      <c r="A13" s="650" t="s">
        <v>27</v>
      </c>
      <c r="B13" s="817" t="s">
        <v>630</v>
      </c>
      <c r="C13" s="342"/>
      <c r="D13" s="817"/>
      <c r="E13" s="817"/>
      <c r="F13" s="817"/>
      <c r="G13" s="1024"/>
      <c r="H13" s="1025"/>
      <c r="I13" s="1025"/>
      <c r="J13" s="1025"/>
      <c r="K13" s="1026"/>
      <c r="L13" s="817"/>
      <c r="M13" s="817"/>
      <c r="N13" s="818"/>
    </row>
    <row r="14" spans="1:14" ht="25.5" customHeight="1">
      <c r="A14" s="651" t="s">
        <v>30</v>
      </c>
      <c r="B14" s="814"/>
      <c r="C14" s="815"/>
      <c r="D14" s="814"/>
      <c r="E14" s="814"/>
      <c r="F14" s="814"/>
      <c r="G14" s="1027"/>
      <c r="H14" s="1028"/>
      <c r="I14" s="1028"/>
      <c r="J14" s="1028"/>
      <c r="K14" s="1029"/>
      <c r="L14" s="814"/>
      <c r="M14" s="814"/>
      <c r="N14" s="816"/>
    </row>
    <row r="15" spans="1:14" ht="25.5" customHeight="1">
      <c r="A15" s="652" t="s">
        <v>33</v>
      </c>
      <c r="B15" s="804"/>
      <c r="C15" s="803"/>
      <c r="D15" s="804"/>
      <c r="E15" s="804"/>
      <c r="F15" s="804"/>
      <c r="G15" s="804"/>
      <c r="H15" s="804"/>
      <c r="I15" s="804"/>
      <c r="J15" s="804"/>
      <c r="K15" s="804"/>
      <c r="L15" s="804"/>
      <c r="M15" s="804"/>
      <c r="N15" s="809"/>
    </row>
    <row r="16" spans="1:14" ht="25.5" customHeight="1">
      <c r="A16" s="652" t="s">
        <v>36</v>
      </c>
      <c r="B16" s="804"/>
      <c r="C16" s="803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9"/>
    </row>
    <row r="17" spans="1:14" ht="25.5" customHeight="1">
      <c r="A17" s="810" t="s">
        <v>38</v>
      </c>
      <c r="B17" s="811"/>
      <c r="C17" s="812"/>
      <c r="D17" s="811"/>
      <c r="E17" s="811"/>
      <c r="F17" s="811"/>
      <c r="G17" s="811"/>
      <c r="H17" s="811"/>
      <c r="I17" s="811"/>
      <c r="J17" s="811"/>
      <c r="K17" s="811"/>
      <c r="L17" s="811"/>
      <c r="M17" s="811"/>
      <c r="N17" s="813"/>
    </row>
    <row r="18" spans="1:14" ht="25.5" customHeight="1">
      <c r="A18" s="650" t="s">
        <v>40</v>
      </c>
      <c r="B18" s="817" t="s">
        <v>631</v>
      </c>
      <c r="C18" s="342"/>
      <c r="D18" s="817"/>
      <c r="E18" s="817"/>
      <c r="F18" s="817"/>
      <c r="G18" s="817"/>
      <c r="H18" s="817"/>
      <c r="I18" s="817"/>
      <c r="J18" s="817"/>
      <c r="K18" s="817"/>
      <c r="L18" s="817"/>
      <c r="M18" s="817"/>
      <c r="N18" s="818"/>
    </row>
    <row r="19" spans="1:14" ht="25.5" customHeight="1">
      <c r="A19" s="650" t="s">
        <v>42</v>
      </c>
      <c r="B19" s="817" t="s">
        <v>405</v>
      </c>
      <c r="C19" s="342"/>
      <c r="D19" s="817"/>
      <c r="E19" s="817"/>
      <c r="F19" s="817"/>
      <c r="G19" s="817"/>
      <c r="H19" s="817"/>
      <c r="I19" s="817"/>
      <c r="J19" s="817"/>
      <c r="K19" s="817"/>
      <c r="L19" s="817"/>
      <c r="M19" s="817"/>
      <c r="N19" s="818"/>
    </row>
    <row r="20" ht="17.25" customHeight="1">
      <c r="A20" s="653"/>
    </row>
    <row r="21" ht="17.25" customHeight="1">
      <c r="A21" s="653"/>
    </row>
  </sheetData>
  <sheetProtection/>
  <mergeCells count="21">
    <mergeCell ref="H5:H6"/>
    <mergeCell ref="N5:N6"/>
    <mergeCell ref="C6:D6"/>
    <mergeCell ref="G11:K14"/>
    <mergeCell ref="B3:B6"/>
    <mergeCell ref="E3:E6"/>
    <mergeCell ref="A3:A6"/>
    <mergeCell ref="L5:L6"/>
    <mergeCell ref="G5:G6"/>
    <mergeCell ref="C3:C5"/>
    <mergeCell ref="K5:K6"/>
    <mergeCell ref="M5:M6"/>
    <mergeCell ref="I5:J5"/>
    <mergeCell ref="A1:N1"/>
    <mergeCell ref="M2:N2"/>
    <mergeCell ref="I3:N3"/>
    <mergeCell ref="I4:L4"/>
    <mergeCell ref="M4:N4"/>
    <mergeCell ref="D3:D5"/>
    <mergeCell ref="F5:F6"/>
    <mergeCell ref="F3:H4"/>
  </mergeCells>
  <printOptions horizontalCentered="1"/>
  <pageMargins left="0.3937007874015748" right="0.3937007874015748" top="1.1811023622047245" bottom="0.984251968503937" header="0.7874015748031497" footer="0.7874015748031497"/>
  <pageSetup horizontalDpi="300" verticalDpi="300" orientation="landscape" paperSize="9" scale="77" r:id="rId1"/>
  <headerFooter alignWithMargins="0">
    <oddHeader xml:space="preserve">&amp;R&amp;"Times New Roman CE,Félkövér dőlt"&amp;11 4. melléklet a ....../2018. (......) önkormányzati rendelethez
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50390625" style="237" customWidth="1"/>
    <col min="2" max="2" width="9.375" style="237" customWidth="1"/>
    <col min="3" max="3" width="22.125" style="237" customWidth="1"/>
    <col min="4" max="4" width="40.50390625" style="237" customWidth="1"/>
    <col min="5" max="5" width="30.875" style="239" customWidth="1"/>
    <col min="6" max="6" width="14.375" style="783" customWidth="1"/>
    <col min="7" max="16384" width="9.375" style="237" customWidth="1"/>
  </cols>
  <sheetData>
    <row r="1" spans="1:5" ht="41.25" customHeight="1">
      <c r="A1" s="1034" t="s">
        <v>699</v>
      </c>
      <c r="B1" s="1035"/>
      <c r="C1" s="1035"/>
      <c r="D1" s="1035"/>
      <c r="E1" s="1035"/>
    </row>
    <row r="2" spans="1:5" ht="15">
      <c r="A2" s="1039" t="s">
        <v>612</v>
      </c>
      <c r="B2" s="1040"/>
      <c r="C2" s="1040"/>
      <c r="D2" s="1040"/>
      <c r="E2" s="1040"/>
    </row>
    <row r="3" spans="1:5" ht="15">
      <c r="A3" s="238"/>
      <c r="B3" s="238"/>
      <c r="C3" s="238"/>
      <c r="D3" s="238"/>
      <c r="E3" s="240" t="s">
        <v>1</v>
      </c>
    </row>
    <row r="4" spans="1:5" ht="33" customHeight="1">
      <c r="A4" s="774" t="s">
        <v>406</v>
      </c>
      <c r="B4" s="1036" t="s">
        <v>409</v>
      </c>
      <c r="C4" s="1036"/>
      <c r="D4" s="1036"/>
      <c r="E4" s="775" t="s">
        <v>410</v>
      </c>
    </row>
    <row r="5" spans="1:5" ht="21.75" customHeight="1">
      <c r="A5" s="771" t="s">
        <v>9</v>
      </c>
      <c r="B5" s="1037"/>
      <c r="C5" s="1037"/>
      <c r="D5" s="1037"/>
      <c r="E5" s="777"/>
    </row>
    <row r="6" spans="1:5" ht="21.75" customHeight="1">
      <c r="A6" s="241" t="s">
        <v>12</v>
      </c>
      <c r="B6" s="1038"/>
      <c r="C6" s="1038"/>
      <c r="D6" s="1038"/>
      <c r="E6" s="778"/>
    </row>
    <row r="7" spans="1:5" ht="21.75" customHeight="1">
      <c r="A7" s="241" t="s">
        <v>15</v>
      </c>
      <c r="B7" s="1038"/>
      <c r="C7" s="1038"/>
      <c r="D7" s="1038"/>
      <c r="E7" s="778"/>
    </row>
    <row r="8" spans="1:5" ht="21.75" customHeight="1">
      <c r="A8" s="241" t="s">
        <v>18</v>
      </c>
      <c r="B8" s="1038"/>
      <c r="C8" s="1038"/>
      <c r="D8" s="1038"/>
      <c r="E8" s="778"/>
    </row>
    <row r="9" spans="1:5" ht="21.75" customHeight="1">
      <c r="A9" s="241" t="s">
        <v>21</v>
      </c>
      <c r="B9" s="1043"/>
      <c r="C9" s="1043"/>
      <c r="D9" s="1043"/>
      <c r="E9" s="779"/>
    </row>
    <row r="10" spans="1:5" ht="29.25" customHeight="1">
      <c r="A10" s="241" t="s">
        <v>24</v>
      </c>
      <c r="B10" s="1043"/>
      <c r="C10" s="1043"/>
      <c r="D10" s="1043"/>
      <c r="E10" s="779"/>
    </row>
    <row r="11" spans="1:5" ht="21.75" customHeight="1">
      <c r="A11" s="241" t="s">
        <v>27</v>
      </c>
      <c r="B11" s="1043"/>
      <c r="C11" s="1043"/>
      <c r="D11" s="1043"/>
      <c r="E11" s="779"/>
    </row>
    <row r="12" spans="1:5" ht="21.75" customHeight="1">
      <c r="A12" s="241" t="s">
        <v>30</v>
      </c>
      <c r="B12" s="1038"/>
      <c r="C12" s="1038"/>
      <c r="D12" s="1038"/>
      <c r="E12" s="778"/>
    </row>
    <row r="13" spans="1:5" ht="21.75" customHeight="1">
      <c r="A13" s="241" t="s">
        <v>33</v>
      </c>
      <c r="B13" s="1038"/>
      <c r="C13" s="1038"/>
      <c r="D13" s="1038"/>
      <c r="E13" s="778"/>
    </row>
    <row r="14" spans="1:5" ht="21.75" customHeight="1">
      <c r="A14" s="241" t="s">
        <v>36</v>
      </c>
      <c r="B14" s="1038"/>
      <c r="C14" s="1038"/>
      <c r="D14" s="1038"/>
      <c r="E14" s="778"/>
    </row>
    <row r="15" spans="1:5" ht="30" customHeight="1">
      <c r="A15" s="241" t="s">
        <v>40</v>
      </c>
      <c r="B15" s="1038"/>
      <c r="C15" s="1038"/>
      <c r="D15" s="1038"/>
      <c r="E15" s="780"/>
    </row>
    <row r="16" spans="1:5" ht="30" customHeight="1">
      <c r="A16" s="241" t="s">
        <v>42</v>
      </c>
      <c r="B16" s="1038"/>
      <c r="C16" s="1038"/>
      <c r="D16" s="1038"/>
      <c r="E16" s="780"/>
    </row>
    <row r="17" spans="1:5" ht="21.75" customHeight="1">
      <c r="A17" s="241" t="s">
        <v>44</v>
      </c>
      <c r="B17" s="1038"/>
      <c r="C17" s="1038"/>
      <c r="D17" s="1038"/>
      <c r="E17" s="780"/>
    </row>
    <row r="18" spans="1:5" ht="21.75" customHeight="1">
      <c r="A18" s="241" t="s">
        <v>46</v>
      </c>
      <c r="B18" s="1047"/>
      <c r="C18" s="1047"/>
      <c r="D18" s="1047"/>
      <c r="E18" s="780"/>
    </row>
    <row r="19" spans="1:5" ht="21.75" customHeight="1">
      <c r="A19" s="770" t="s">
        <v>48</v>
      </c>
      <c r="B19" s="1049"/>
      <c r="C19" s="1050"/>
      <c r="D19" s="1051"/>
      <c r="E19" s="781"/>
    </row>
    <row r="20" spans="1:5" ht="21.75" customHeight="1">
      <c r="A20" s="776" t="s">
        <v>50</v>
      </c>
      <c r="B20" s="1045" t="s">
        <v>223</v>
      </c>
      <c r="C20" s="1045"/>
      <c r="D20" s="1045"/>
      <c r="E20" s="773">
        <f>SUM(E5+E6+E7+E8+E12+E13+E14+E15+E16+E17+E18)</f>
        <v>0</v>
      </c>
    </row>
    <row r="21" spans="1:5" ht="21.75" customHeight="1">
      <c r="A21" s="772" t="s">
        <v>53</v>
      </c>
      <c r="B21" s="1048"/>
      <c r="C21" s="1048"/>
      <c r="D21" s="1048"/>
      <c r="E21" s="781"/>
    </row>
    <row r="22" spans="1:5" ht="21.75" customHeight="1">
      <c r="A22" s="776" t="s">
        <v>56</v>
      </c>
      <c r="B22" s="1046" t="s">
        <v>620</v>
      </c>
      <c r="C22" s="1046"/>
      <c r="D22" s="1046"/>
      <c r="E22" s="773">
        <f>SUM(E21)</f>
        <v>0</v>
      </c>
    </row>
    <row r="23" spans="1:6" s="242" customFormat="1" ht="24" customHeight="1">
      <c r="A23" s="1041" t="s">
        <v>613</v>
      </c>
      <c r="B23" s="1042"/>
      <c r="C23" s="1042"/>
      <c r="D23" s="1042"/>
      <c r="E23" s="782">
        <f>SUM(E20+E22)</f>
        <v>0</v>
      </c>
      <c r="F23" s="784"/>
    </row>
    <row r="24" spans="1:5" ht="15">
      <c r="A24" s="243"/>
      <c r="B24" s="1044"/>
      <c r="C24" s="1044"/>
      <c r="D24" s="1044"/>
      <c r="E24" s="244"/>
    </row>
  </sheetData>
  <sheetProtection/>
  <mergeCells count="23">
    <mergeCell ref="B8:D8"/>
    <mergeCell ref="B24:D24"/>
    <mergeCell ref="B20:D20"/>
    <mergeCell ref="B15:D15"/>
    <mergeCell ref="B16:D16"/>
    <mergeCell ref="B17:D17"/>
    <mergeCell ref="B22:D22"/>
    <mergeCell ref="B18:D18"/>
    <mergeCell ref="B21:D21"/>
    <mergeCell ref="B19:D19"/>
    <mergeCell ref="B12:D12"/>
    <mergeCell ref="B13:D13"/>
    <mergeCell ref="A23:D23"/>
    <mergeCell ref="B14:D14"/>
    <mergeCell ref="B9:D9"/>
    <mergeCell ref="B10:D10"/>
    <mergeCell ref="B11:D11"/>
    <mergeCell ref="A1:E1"/>
    <mergeCell ref="B4:D4"/>
    <mergeCell ref="B5:D5"/>
    <mergeCell ref="B6:D6"/>
    <mergeCell ref="B7:D7"/>
    <mergeCell ref="A2:E2"/>
  </mergeCells>
  <printOptions horizontalCentered="1"/>
  <pageMargins left="0.5118110236220472" right="0.5118110236220472" top="1.141732283464567" bottom="0.7480314960629921" header="0.7086614173228347" footer="0.7086614173228347"/>
  <pageSetup orientation="portrait" paperSize="9" scale="90" r:id="rId1"/>
  <headerFooter scaleWithDoc="0" alignWithMargins="0">
    <oddHeader>&amp;R&amp;"Times New Roman,Félkövér dőlt"&amp;11 5. melléklet a ......./2018.(...)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zoomScalePageLayoutView="0" workbookViewId="0" topLeftCell="A1">
      <selection activeCell="A1" sqref="A1:C1"/>
    </sheetView>
  </sheetViews>
  <sheetFormatPr defaultColWidth="16.875" defaultRowHeight="12.75"/>
  <cols>
    <col min="1" max="1" width="11.375" style="729" customWidth="1"/>
    <col min="2" max="2" width="43.375" style="729" customWidth="1"/>
    <col min="3" max="3" width="30.875" style="729" customWidth="1"/>
    <col min="4" max="252" width="10.625" style="729" customWidth="1"/>
    <col min="253" max="253" width="7.00390625" style="729" customWidth="1"/>
    <col min="254" max="254" width="34.50390625" style="729" customWidth="1"/>
    <col min="255" max="255" width="11.00390625" style="729" customWidth="1"/>
    <col min="256" max="16384" width="16.875" style="729" customWidth="1"/>
  </cols>
  <sheetData>
    <row r="1" spans="1:3" ht="40.5" customHeight="1">
      <c r="A1" s="1052" t="s">
        <v>714</v>
      </c>
      <c r="B1" s="1053"/>
      <c r="C1" s="1053"/>
    </row>
    <row r="2" spans="1:3" ht="12.75">
      <c r="A2" s="730"/>
      <c r="B2" s="730"/>
      <c r="C2" s="749" t="s">
        <v>1</v>
      </c>
    </row>
    <row r="3" spans="1:3" s="731" customFormat="1" ht="33.75" customHeight="1">
      <c r="A3" s="734" t="s">
        <v>537</v>
      </c>
      <c r="B3" s="735" t="s">
        <v>619</v>
      </c>
      <c r="C3" s="736" t="s">
        <v>546</v>
      </c>
    </row>
    <row r="4" spans="1:3" s="732" customFormat="1" ht="18.75" customHeight="1">
      <c r="A4" s="737" t="s">
        <v>9</v>
      </c>
      <c r="B4" s="738" t="s">
        <v>658</v>
      </c>
      <c r="C4" s="739">
        <v>2300000</v>
      </c>
    </row>
    <row r="5" spans="1:3" s="732" customFormat="1" ht="18.75" customHeight="1">
      <c r="A5" s="740" t="s">
        <v>12</v>
      </c>
      <c r="B5" s="741" t="s">
        <v>659</v>
      </c>
      <c r="C5" s="742">
        <v>20000</v>
      </c>
    </row>
    <row r="6" spans="1:3" s="732" customFormat="1" ht="18.75" customHeight="1">
      <c r="A6" s="740" t="s">
        <v>15</v>
      </c>
      <c r="B6" s="741" t="s">
        <v>660</v>
      </c>
      <c r="C6" s="742">
        <v>75000</v>
      </c>
    </row>
    <row r="7" spans="1:3" s="732" customFormat="1" ht="18.75" customHeight="1">
      <c r="A7" s="740" t="s">
        <v>18</v>
      </c>
      <c r="B7" s="741" t="s">
        <v>661</v>
      </c>
      <c r="C7" s="742">
        <v>200000</v>
      </c>
    </row>
    <row r="8" spans="1:3" s="732" customFormat="1" ht="18.75" customHeight="1">
      <c r="A8" s="740" t="s">
        <v>21</v>
      </c>
      <c r="B8" s="741" t="s">
        <v>662</v>
      </c>
      <c r="C8" s="742">
        <v>100000</v>
      </c>
    </row>
    <row r="9" spans="1:3" s="732" customFormat="1" ht="18.75" customHeight="1">
      <c r="A9" s="740" t="s">
        <v>24</v>
      </c>
      <c r="B9" s="741"/>
      <c r="C9" s="742"/>
    </row>
    <row r="10" spans="1:3" s="732" customFormat="1" ht="18.75" customHeight="1">
      <c r="A10" s="743" t="s">
        <v>27</v>
      </c>
      <c r="B10" s="744"/>
      <c r="C10" s="745"/>
    </row>
    <row r="11" spans="1:3" s="728" customFormat="1" ht="18.75" customHeight="1">
      <c r="A11" s="746"/>
      <c r="B11" s="747" t="s">
        <v>521</v>
      </c>
      <c r="C11" s="748">
        <f>SUM(C4:C10)</f>
        <v>2695000</v>
      </c>
    </row>
    <row r="12" spans="1:3" s="728" customFormat="1" ht="12.75">
      <c r="A12" s="733"/>
      <c r="B12" s="733"/>
      <c r="C12" s="727"/>
    </row>
    <row r="13" spans="1:3" s="728" customFormat="1" ht="12.75" customHeight="1">
      <c r="A13" s="843"/>
      <c r="B13" s="844"/>
      <c r="C13" s="844"/>
    </row>
    <row r="14" spans="1:3" s="728" customFormat="1" ht="12.75">
      <c r="A14" s="844"/>
      <c r="B14" s="844"/>
      <c r="C14" s="844"/>
    </row>
    <row r="15" spans="1:3" s="728" customFormat="1" ht="12.75">
      <c r="A15" s="844"/>
      <c r="B15" s="844"/>
      <c r="C15" s="844"/>
    </row>
    <row r="16" spans="1:3" s="728" customFormat="1" ht="12.75">
      <c r="A16" s="845"/>
      <c r="B16" s="845"/>
      <c r="C16" s="846"/>
    </row>
    <row r="17" spans="1:3" ht="20.25" customHeight="1">
      <c r="A17" s="847"/>
      <c r="B17" s="847"/>
      <c r="C17" s="847"/>
    </row>
    <row r="18" spans="1:3" ht="18" customHeight="1">
      <c r="A18" s="837"/>
      <c r="B18" s="838"/>
      <c r="C18" s="839"/>
    </row>
    <row r="19" spans="1:3" ht="18" customHeight="1">
      <c r="A19" s="837"/>
      <c r="B19" s="838"/>
      <c r="C19" s="839"/>
    </row>
    <row r="20" spans="1:3" ht="18" customHeight="1">
      <c r="A20" s="840"/>
      <c r="B20" s="841"/>
      <c r="C20" s="842"/>
    </row>
  </sheetData>
  <sheetProtection/>
  <mergeCells count="1">
    <mergeCell ref="A1:C1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portrait" paperSize="9" scale="97" r:id="rId1"/>
  <headerFooter>
    <oddHeader>&amp;R&amp;"Times New Roman CE,Félkövér dőlt"&amp;11 6. melléklet a .../2018. (... 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Angyalné Gyetvai Andrea</dc:creator>
  <cp:keywords/>
  <dc:description/>
  <cp:lastModifiedBy>Penzugy</cp:lastModifiedBy>
  <cp:lastPrinted>2018-09-24T14:16:01Z</cp:lastPrinted>
  <dcterms:created xsi:type="dcterms:W3CDTF">2017-01-30T13:11:32Z</dcterms:created>
  <dcterms:modified xsi:type="dcterms:W3CDTF">2018-09-24T18:11:44Z</dcterms:modified>
  <cp:category/>
  <cp:version/>
  <cp:contentType/>
  <cp:contentStatus/>
</cp:coreProperties>
</file>