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4875"/>
  </bookViews>
  <sheets>
    <sheet name="1sz.mérleg" sheetId="7" r:id="rId1"/>
    <sheet name="2.sz.kiadás" sheetId="8" r:id="rId2"/>
    <sheet name="3.sz.bevétel_" sheetId="9" r:id="rId3"/>
    <sheet name="4.sz.állami tám." sheetId="10" r:id="rId4"/>
    <sheet name="5.sz.kiadás_feladat " sheetId="11" r:id="rId5"/>
    <sheet name="6.sz.bevétel feladat" sheetId="4" r:id="rId6"/>
    <sheet name="7.sz.int.kiad.  " sheetId="3" r:id="rId7"/>
    <sheet name="8.sz.int_bevétel  " sheetId="2" r:id="rId8"/>
    <sheet name="9.sz.támogatás " sheetId="5" r:id="rId9"/>
    <sheet name="10.sz.céltartalék" sheetId="6" r:id="rId10"/>
    <sheet name="11sz._ Önk_beruházás " sheetId="16" r:id="rId11"/>
  </sheets>
  <definedNames>
    <definedName name="brter_25846">#REF!</definedName>
    <definedName name="dfgseklgjopxdf">#REF!</definedName>
    <definedName name="efetaseg_258">#REF!</definedName>
    <definedName name="Excel_BuiltIn_Print_Area_100_1" localSheetId="7">#REF!</definedName>
    <definedName name="Excel_BuiltIn_Print_Area_109_1" localSheetId="10">'11sz._ Önk_beruházás '!$A$11:$C$35</definedName>
    <definedName name="Excel_BuiltIn_Print_Area_109_1" localSheetId="7">#REF!</definedName>
    <definedName name="Excel_BuiltIn_Print_Area_109_1">#REF!</definedName>
    <definedName name="Excel_BuiltIn_Print_Area_111" localSheetId="7">#REF!</definedName>
    <definedName name="Excel_BuiltIn_Print_Area_14_1" localSheetId="10">#REF!</definedName>
    <definedName name="Excel_BuiltIn_Print_Area_14_1" localSheetId="6">#REF!</definedName>
    <definedName name="Excel_BuiltIn_Print_Area_14_1" localSheetId="7">#REF!</definedName>
    <definedName name="Excel_BuiltIn_Print_Area_14_1">#REF!</definedName>
    <definedName name="Excel_BuiltIn_Print_Area_14_1_1" localSheetId="10">#REF!</definedName>
    <definedName name="Excel_BuiltIn_Print_Area_14_1_1" localSheetId="6">#REF!</definedName>
    <definedName name="Excel_BuiltIn_Print_Area_14_1_1" localSheetId="7">#REF!</definedName>
    <definedName name="Excel_BuiltIn_Print_Area_14_1_1">#REF!</definedName>
    <definedName name="Excel_BuiltIn_Print_Area_29_1" localSheetId="10">#REF!</definedName>
    <definedName name="Excel_BuiltIn_Print_Area_29_1" localSheetId="6">#REF!</definedName>
    <definedName name="Excel_BuiltIn_Print_Area_29_1" localSheetId="7">#REF!</definedName>
    <definedName name="Excel_BuiltIn_Print_Area_29_1">#REF!</definedName>
    <definedName name="Excel_BuiltIn_Print_Area_29_1_1" localSheetId="10">#REF!</definedName>
    <definedName name="Excel_BuiltIn_Print_Area_29_1_1" localSheetId="6">#REF!</definedName>
    <definedName name="Excel_BuiltIn_Print_Area_29_1_1" localSheetId="7">#REF!</definedName>
    <definedName name="Excel_BuiltIn_Print_Area_29_1_1">#REF!</definedName>
    <definedName name="Excel_BuiltIn_Print_Area_31_1" localSheetId="10">#REF!</definedName>
    <definedName name="Excel_BuiltIn_Print_Area_31_1" localSheetId="6">#REF!</definedName>
    <definedName name="Excel_BuiltIn_Print_Area_31_1" localSheetId="7">#REF!</definedName>
    <definedName name="Excel_BuiltIn_Print_Area_31_1">#REF!</definedName>
    <definedName name="Excel_BuiltIn_Print_Area_32_1" localSheetId="10">#REF!</definedName>
    <definedName name="Excel_BuiltIn_Print_Area_32_1" localSheetId="6">#REF!</definedName>
    <definedName name="Excel_BuiltIn_Print_Area_32_1" localSheetId="7">#REF!</definedName>
    <definedName name="Excel_BuiltIn_Print_Area_32_1">#REF!</definedName>
    <definedName name="Excel_BuiltIn_Print_Area_34_1" localSheetId="10">#REF!</definedName>
    <definedName name="Excel_BuiltIn_Print_Area_34_1" localSheetId="6">#REF!</definedName>
    <definedName name="Excel_BuiltIn_Print_Area_34_1" localSheetId="7">#REF!</definedName>
    <definedName name="Excel_BuiltIn_Print_Area_34_1">#REF!</definedName>
    <definedName name="Excel_BuiltIn_Print_Area_37_1" localSheetId="10">#REF!</definedName>
    <definedName name="Excel_BuiltIn_Print_Area_37_1" localSheetId="6">#REF!</definedName>
    <definedName name="Excel_BuiltIn_Print_Area_37_1" localSheetId="7">#REF!</definedName>
    <definedName name="Excel_BuiltIn_Print_Area_37_1">#REF!</definedName>
    <definedName name="Excel_BuiltIn_Print_Area_55_1" localSheetId="10">#REF!</definedName>
    <definedName name="Excel_BuiltIn_Print_Area_55_1" localSheetId="6">#REF!</definedName>
    <definedName name="Excel_BuiltIn_Print_Area_55_1" localSheetId="7">#REF!</definedName>
    <definedName name="Excel_BuiltIn_Print_Area_55_1">#REF!</definedName>
    <definedName name="fakuiefya">#REF!</definedName>
    <definedName name="feiaílijngekr15">#REF!</definedName>
    <definedName name="fere">#REF!</definedName>
    <definedName name="fsdekrjev">#REF!</definedName>
    <definedName name="gxhtxh_2468">#REF!</definedName>
    <definedName name="hdfhserh">#REF!</definedName>
    <definedName name="kjioöje">#REF!</definedName>
    <definedName name="kjiosdhg">#REF!</definedName>
    <definedName name="mkjioefku_258">#REF!</definedName>
    <definedName name="mkosrdt">#REF!</definedName>
    <definedName name="_xlnm.Print_Titles" localSheetId="10">'11sz._ Önk_beruházás '!$7:$10</definedName>
    <definedName name="_xlnm.Print_Area" localSheetId="9">'10.sz.céltartalék'!$A$1:$F$41</definedName>
    <definedName name="_xlnm.Print_Area" localSheetId="10">'11sz._ Önk_beruházás '!$A$1:$F$56</definedName>
    <definedName name="_xlnm.Print_Area" localSheetId="0">'1sz.mérleg'!#REF!</definedName>
    <definedName name="_xlnm.Print_Area" localSheetId="1">'2.sz.kiadás'!#REF!</definedName>
    <definedName name="_xlnm.Print_Area" localSheetId="2">'3.sz.bevétel_'!$A$1:$I$63</definedName>
    <definedName name="_xlnm.Print_Area" localSheetId="3">'4.sz.állami tám.'!$A$1:$D$45</definedName>
    <definedName name="_xlnm.Print_Area" localSheetId="5">'6.sz.bevétel feladat'!$A$3:$AR$62</definedName>
    <definedName name="_xlnm.Print_Area" localSheetId="6">'7.sz.int.kiad.  '!#REF!</definedName>
    <definedName name="_xlnm.Print_Area" localSheetId="8">'9.sz.támogatás '!$A$1:$G$93</definedName>
    <definedName name="pm" localSheetId="10">#REF!</definedName>
    <definedName name="pm" localSheetId="6">#REF!</definedName>
    <definedName name="pm" localSheetId="7">#REF!</definedName>
    <definedName name="pm">#REF!</definedName>
    <definedName name="vfdfy">#REF!</definedName>
  </definedNames>
  <calcPr calcId="179017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1"/>
  <c r="F54" i="16" l="1"/>
  <c r="F52" s="1"/>
  <c r="E52"/>
  <c r="D52"/>
  <c r="C52"/>
  <c r="F51"/>
  <c r="E50"/>
  <c r="D50"/>
  <c r="C50"/>
  <c r="F49"/>
  <c r="E48"/>
  <c r="E55" s="1"/>
  <c r="D48"/>
  <c r="C48"/>
  <c r="C55" s="1"/>
  <c r="F42"/>
  <c r="F41"/>
  <c r="D41"/>
  <c r="C41"/>
  <c r="F40"/>
  <c r="F39"/>
  <c r="F38"/>
  <c r="E37"/>
  <c r="E36" s="1"/>
  <c r="D37"/>
  <c r="C37"/>
  <c r="D36"/>
  <c r="F34"/>
  <c r="F33"/>
  <c r="F32"/>
  <c r="E31"/>
  <c r="D31"/>
  <c r="C31"/>
  <c r="F30"/>
  <c r="F29"/>
  <c r="F28"/>
  <c r="F27"/>
  <c r="F26"/>
  <c r="F25"/>
  <c r="F24"/>
  <c r="E23"/>
  <c r="D23"/>
  <c r="C23"/>
  <c r="F22"/>
  <c r="F20" s="1"/>
  <c r="F21"/>
  <c r="E20"/>
  <c r="D20"/>
  <c r="C20"/>
  <c r="F19"/>
  <c r="F18" s="1"/>
  <c r="E18"/>
  <c r="D18"/>
  <c r="C18"/>
  <c r="F17"/>
  <c r="F16"/>
  <c r="E15"/>
  <c r="D15"/>
  <c r="C15"/>
  <c r="F37" l="1"/>
  <c r="F36" s="1"/>
  <c r="D55"/>
  <c r="C35"/>
  <c r="C47"/>
  <c r="E35"/>
  <c r="E43" s="1"/>
  <c r="F15"/>
  <c r="F31"/>
  <c r="E47"/>
  <c r="F48"/>
  <c r="C36"/>
  <c r="D35"/>
  <c r="D43" s="1"/>
  <c r="F23"/>
  <c r="D47"/>
  <c r="C43"/>
  <c r="F50"/>
  <c r="F104" i="11"/>
  <c r="E104"/>
  <c r="D104"/>
  <c r="F103"/>
  <c r="E103"/>
  <c r="D103"/>
  <c r="F102"/>
  <c r="E102"/>
  <c r="D102"/>
  <c r="AG101"/>
  <c r="AG105" s="1"/>
  <c r="I101"/>
  <c r="I105" s="1"/>
  <c r="AS100"/>
  <c r="AR100"/>
  <c r="AQ100"/>
  <c r="AP100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99"/>
  <c r="E99"/>
  <c r="D99"/>
  <c r="F98"/>
  <c r="E98"/>
  <c r="D98"/>
  <c r="F97"/>
  <c r="E97"/>
  <c r="D97"/>
  <c r="F96"/>
  <c r="E96"/>
  <c r="D96"/>
  <c r="F95"/>
  <c r="E95"/>
  <c r="D95"/>
  <c r="F94"/>
  <c r="E94"/>
  <c r="D94"/>
  <c r="F93"/>
  <c r="E93"/>
  <c r="D93"/>
  <c r="F92"/>
  <c r="E92"/>
  <c r="D92"/>
  <c r="F91"/>
  <c r="E91"/>
  <c r="D91"/>
  <c r="F90"/>
  <c r="E90"/>
  <c r="D90"/>
  <c r="F89"/>
  <c r="E89"/>
  <c r="D89"/>
  <c r="F88"/>
  <c r="E88"/>
  <c r="D88"/>
  <c r="F87"/>
  <c r="E87"/>
  <c r="D87"/>
  <c r="F86"/>
  <c r="E86"/>
  <c r="D86"/>
  <c r="F85"/>
  <c r="E85"/>
  <c r="D85"/>
  <c r="F84"/>
  <c r="E84"/>
  <c r="D84"/>
  <c r="F83"/>
  <c r="E83"/>
  <c r="D83"/>
  <c r="F82"/>
  <c r="E82"/>
  <c r="D82"/>
  <c r="F81"/>
  <c r="E81"/>
  <c r="D81"/>
  <c r="F80"/>
  <c r="E80"/>
  <c r="D80"/>
  <c r="F79"/>
  <c r="E79"/>
  <c r="D79"/>
  <c r="F78"/>
  <c r="E78"/>
  <c r="D78"/>
  <c r="F77"/>
  <c r="E77"/>
  <c r="D77"/>
  <c r="F76"/>
  <c r="E76"/>
  <c r="D76"/>
  <c r="F75"/>
  <c r="E75"/>
  <c r="D75"/>
  <c r="F74"/>
  <c r="E74"/>
  <c r="D74"/>
  <c r="F73"/>
  <c r="E73"/>
  <c r="D73"/>
  <c r="F72"/>
  <c r="E72"/>
  <c r="D72"/>
  <c r="F71"/>
  <c r="E71"/>
  <c r="D71"/>
  <c r="F70"/>
  <c r="E70"/>
  <c r="D70"/>
  <c r="F69"/>
  <c r="E69"/>
  <c r="D69"/>
  <c r="F68"/>
  <c r="E68"/>
  <c r="D68"/>
  <c r="F67"/>
  <c r="E67"/>
  <c r="D67"/>
  <c r="F66"/>
  <c r="E66"/>
  <c r="D66"/>
  <c r="AS64"/>
  <c r="AS101" s="1"/>
  <c r="AS105" s="1"/>
  <c r="AR64"/>
  <c r="AR101" s="1"/>
  <c r="AR105" s="1"/>
  <c r="AQ64"/>
  <c r="AQ101" s="1"/>
  <c r="AQ105" s="1"/>
  <c r="AP64"/>
  <c r="AO64"/>
  <c r="AO101" s="1"/>
  <c r="AO105" s="1"/>
  <c r="AN64"/>
  <c r="AN101" s="1"/>
  <c r="AN105" s="1"/>
  <c r="AM64"/>
  <c r="AM101" s="1"/>
  <c r="AM105" s="1"/>
  <c r="AL64"/>
  <c r="AK64"/>
  <c r="AK101" s="1"/>
  <c r="AK105" s="1"/>
  <c r="AJ64"/>
  <c r="AJ101" s="1"/>
  <c r="AJ105" s="1"/>
  <c r="AI64"/>
  <c r="AI101" s="1"/>
  <c r="AI105" s="1"/>
  <c r="AH64"/>
  <c r="AG64"/>
  <c r="AF64"/>
  <c r="AF101" s="1"/>
  <c r="AF105" s="1"/>
  <c r="AE64"/>
  <c r="AE101" s="1"/>
  <c r="AE105" s="1"/>
  <c r="AD64"/>
  <c r="AC64"/>
  <c r="AC101" s="1"/>
  <c r="AC105" s="1"/>
  <c r="AB64"/>
  <c r="AB101" s="1"/>
  <c r="AB105" s="1"/>
  <c r="AA64"/>
  <c r="AA101" s="1"/>
  <c r="AA105" s="1"/>
  <c r="Z64"/>
  <c r="Y64"/>
  <c r="Y101" s="1"/>
  <c r="Y105" s="1"/>
  <c r="X64"/>
  <c r="X101" s="1"/>
  <c r="X105" s="1"/>
  <c r="W64"/>
  <c r="W101" s="1"/>
  <c r="W105" s="1"/>
  <c r="V64"/>
  <c r="U64"/>
  <c r="U101" s="1"/>
  <c r="U105" s="1"/>
  <c r="T64"/>
  <c r="T101" s="1"/>
  <c r="T105" s="1"/>
  <c r="S64"/>
  <c r="S101" s="1"/>
  <c r="S105" s="1"/>
  <c r="R64"/>
  <c r="Q64"/>
  <c r="P64"/>
  <c r="O64"/>
  <c r="O101" s="1"/>
  <c r="O105" s="1"/>
  <c r="N64"/>
  <c r="M64"/>
  <c r="L64"/>
  <c r="L101" s="1"/>
  <c r="L105" s="1"/>
  <c r="K64"/>
  <c r="J64"/>
  <c r="I64"/>
  <c r="H64"/>
  <c r="G64"/>
  <c r="F63"/>
  <c r="E63"/>
  <c r="D63"/>
  <c r="F62"/>
  <c r="E62"/>
  <c r="D62"/>
  <c r="F61"/>
  <c r="E61"/>
  <c r="D61"/>
  <c r="F60"/>
  <c r="E60"/>
  <c r="D60"/>
  <c r="F59"/>
  <c r="E59"/>
  <c r="D59"/>
  <c r="F58"/>
  <c r="E58"/>
  <c r="D58"/>
  <c r="F57"/>
  <c r="E57"/>
  <c r="D57"/>
  <c r="F56"/>
  <c r="E56"/>
  <c r="D56"/>
  <c r="F55"/>
  <c r="E55"/>
  <c r="D55"/>
  <c r="F54"/>
  <c r="E54"/>
  <c r="D54"/>
  <c r="F53"/>
  <c r="E53"/>
  <c r="D53"/>
  <c r="F52"/>
  <c r="E52"/>
  <c r="D52"/>
  <c r="F51"/>
  <c r="E51"/>
  <c r="D51"/>
  <c r="F50"/>
  <c r="E50"/>
  <c r="D50"/>
  <c r="F49"/>
  <c r="E49"/>
  <c r="D49"/>
  <c r="F48"/>
  <c r="E48"/>
  <c r="D48"/>
  <c r="F47"/>
  <c r="E47"/>
  <c r="D47"/>
  <c r="F46"/>
  <c r="E46"/>
  <c r="D46"/>
  <c r="F45"/>
  <c r="E45"/>
  <c r="D45"/>
  <c r="F44"/>
  <c r="E44"/>
  <c r="D44"/>
  <c r="F43"/>
  <c r="E43"/>
  <c r="D43"/>
  <c r="F42"/>
  <c r="E42"/>
  <c r="D42"/>
  <c r="F41"/>
  <c r="E41"/>
  <c r="D41"/>
  <c r="F40"/>
  <c r="E40"/>
  <c r="D40"/>
  <c r="F39"/>
  <c r="E39"/>
  <c r="D39"/>
  <c r="F38"/>
  <c r="E38"/>
  <c r="F37"/>
  <c r="E37"/>
  <c r="D37"/>
  <c r="F36"/>
  <c r="E36"/>
  <c r="D36"/>
  <c r="F35"/>
  <c r="E35"/>
  <c r="D35"/>
  <c r="F34"/>
  <c r="E34"/>
  <c r="D34"/>
  <c r="F33"/>
  <c r="E33"/>
  <c r="D33"/>
  <c r="F32"/>
  <c r="E32"/>
  <c r="D32"/>
  <c r="F31"/>
  <c r="E31"/>
  <c r="D31"/>
  <c r="F30"/>
  <c r="E30"/>
  <c r="D30"/>
  <c r="F29"/>
  <c r="E29"/>
  <c r="D29"/>
  <c r="F28"/>
  <c r="E28"/>
  <c r="D28"/>
  <c r="F27"/>
  <c r="E27"/>
  <c r="D27"/>
  <c r="F26"/>
  <c r="E26"/>
  <c r="D26"/>
  <c r="F25"/>
  <c r="E25"/>
  <c r="D25"/>
  <c r="F24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F17"/>
  <c r="E17"/>
  <c r="D17"/>
  <c r="F16"/>
  <c r="E16"/>
  <c r="D16"/>
  <c r="F15"/>
  <c r="E15"/>
  <c r="D15"/>
  <c r="F14"/>
  <c r="E14"/>
  <c r="D14"/>
  <c r="E25" i="3"/>
  <c r="D25"/>
  <c r="C25"/>
  <c r="E24"/>
  <c r="D24"/>
  <c r="C24"/>
  <c r="E23"/>
  <c r="D23"/>
  <c r="C23"/>
  <c r="AI22"/>
  <c r="AI26" s="1"/>
  <c r="AH22"/>
  <c r="AH26" s="1"/>
  <c r="AG22"/>
  <c r="AG26" s="1"/>
  <c r="AF22"/>
  <c r="AF26" s="1"/>
  <c r="AE22"/>
  <c r="AE26" s="1"/>
  <c r="AD22"/>
  <c r="AD26" s="1"/>
  <c r="AC22"/>
  <c r="AC26" s="1"/>
  <c r="AB22"/>
  <c r="AB26" s="1"/>
  <c r="AA22"/>
  <c r="AA26" s="1"/>
  <c r="Z22"/>
  <c r="Z26" s="1"/>
  <c r="Y22"/>
  <c r="Y26" s="1"/>
  <c r="X22"/>
  <c r="X26" s="1"/>
  <c r="W22"/>
  <c r="W26" s="1"/>
  <c r="V22"/>
  <c r="V26" s="1"/>
  <c r="U22"/>
  <c r="U26" s="1"/>
  <c r="T22"/>
  <c r="T26" s="1"/>
  <c r="S22"/>
  <c r="S26" s="1"/>
  <c r="R22"/>
  <c r="R26" s="1"/>
  <c r="Q22"/>
  <c r="Q26" s="1"/>
  <c r="P22"/>
  <c r="P26" s="1"/>
  <c r="O22"/>
  <c r="O26" s="1"/>
  <c r="N22"/>
  <c r="N26" s="1"/>
  <c r="M22"/>
  <c r="M26" s="1"/>
  <c r="L22"/>
  <c r="L26" s="1"/>
  <c r="K22"/>
  <c r="K26" s="1"/>
  <c r="J22"/>
  <c r="J26" s="1"/>
  <c r="I22"/>
  <c r="I26" s="1"/>
  <c r="H22"/>
  <c r="H26" s="1"/>
  <c r="G22"/>
  <c r="G26" s="1"/>
  <c r="F22"/>
  <c r="F26" s="1"/>
  <c r="E21"/>
  <c r="D21"/>
  <c r="C21"/>
  <c r="E20"/>
  <c r="D20"/>
  <c r="C20"/>
  <c r="E19"/>
  <c r="E22" s="1"/>
  <c r="D19"/>
  <c r="C19"/>
  <c r="E17"/>
  <c r="D17"/>
  <c r="C17"/>
  <c r="G33" i="8"/>
  <c r="I33" s="1"/>
  <c r="G31"/>
  <c r="I31" s="1"/>
  <c r="I30"/>
  <c r="G29"/>
  <c r="I29" s="1"/>
  <c r="G28"/>
  <c r="I28" s="1"/>
  <c r="G27"/>
  <c r="I27" s="1"/>
  <c r="H26"/>
  <c r="F26"/>
  <c r="E26"/>
  <c r="D26"/>
  <c r="G25"/>
  <c r="I25" s="1"/>
  <c r="G24"/>
  <c r="I24" s="1"/>
  <c r="G23"/>
  <c r="I23" s="1"/>
  <c r="G22"/>
  <c r="I22" s="1"/>
  <c r="G21"/>
  <c r="I21" s="1"/>
  <c r="H20"/>
  <c r="H34" s="1"/>
  <c r="F20"/>
  <c r="F34" s="1"/>
  <c r="E20"/>
  <c r="D20"/>
  <c r="G19"/>
  <c r="I18"/>
  <c r="G17"/>
  <c r="I17" s="1"/>
  <c r="G16"/>
  <c r="I16" s="1"/>
  <c r="G15"/>
  <c r="I15" s="1"/>
  <c r="G14"/>
  <c r="I14" s="1"/>
  <c r="G26" l="1"/>
  <c r="I26" s="1"/>
  <c r="C22" i="3"/>
  <c r="D22"/>
  <c r="D26" s="1"/>
  <c r="F64" i="11"/>
  <c r="D34" i="8"/>
  <c r="J101" i="11"/>
  <c r="J105" s="1"/>
  <c r="R101"/>
  <c r="R105" s="1"/>
  <c r="F105" s="1"/>
  <c r="V101"/>
  <c r="V105" s="1"/>
  <c r="Z101"/>
  <c r="Z105" s="1"/>
  <c r="AD101"/>
  <c r="AD105" s="1"/>
  <c r="AH101"/>
  <c r="AH105" s="1"/>
  <c r="AL101"/>
  <c r="AL105" s="1"/>
  <c r="AP101"/>
  <c r="AP105" s="1"/>
  <c r="F100"/>
  <c r="Q101"/>
  <c r="Q105" s="1"/>
  <c r="F35" i="16"/>
  <c r="F43" s="1"/>
  <c r="K101" i="11"/>
  <c r="K105" s="1"/>
  <c r="N101"/>
  <c r="N105" s="1"/>
  <c r="P101"/>
  <c r="P105" s="1"/>
  <c r="M101"/>
  <c r="M105" s="1"/>
  <c r="D100"/>
  <c r="H101"/>
  <c r="H105" s="1"/>
  <c r="E100"/>
  <c r="G101"/>
  <c r="F47" i="16"/>
  <c r="F55"/>
  <c r="G105" i="11"/>
  <c r="D64"/>
  <c r="F101"/>
  <c r="E64"/>
  <c r="C26" i="3"/>
  <c r="E26"/>
  <c r="E34" i="8"/>
  <c r="F32"/>
  <c r="G20"/>
  <c r="I20" s="1"/>
  <c r="D32"/>
  <c r="H32"/>
  <c r="E32"/>
  <c r="G32" s="1"/>
  <c r="E101" i="11" l="1"/>
  <c r="E105"/>
  <c r="D101"/>
  <c r="D105"/>
  <c r="I32" i="8"/>
  <c r="G34"/>
  <c r="I34" s="1"/>
  <c r="N41" i="7" l="1"/>
  <c r="L41"/>
  <c r="K41"/>
  <c r="J41"/>
  <c r="G41"/>
  <c r="E41"/>
  <c r="D41"/>
  <c r="C41"/>
  <c r="M39"/>
  <c r="M41" s="1"/>
  <c r="F39"/>
  <c r="F41" s="1"/>
  <c r="N38"/>
  <c r="J38"/>
  <c r="N31"/>
  <c r="L31"/>
  <c r="K31"/>
  <c r="J31"/>
  <c r="G31"/>
  <c r="E31"/>
  <c r="D31"/>
  <c r="C31"/>
  <c r="F30"/>
  <c r="M29"/>
  <c r="M28"/>
  <c r="M27"/>
  <c r="F27"/>
  <c r="M26"/>
  <c r="F26"/>
  <c r="F25"/>
  <c r="N23"/>
  <c r="N34" s="1"/>
  <c r="N45" s="1"/>
  <c r="L23"/>
  <c r="L34" s="1"/>
  <c r="L45" s="1"/>
  <c r="K23"/>
  <c r="K34" s="1"/>
  <c r="K45" s="1"/>
  <c r="J23"/>
  <c r="J34" s="1"/>
  <c r="J45" s="1"/>
  <c r="G23"/>
  <c r="G34" s="1"/>
  <c r="G45" s="1"/>
  <c r="E23"/>
  <c r="E34" s="1"/>
  <c r="E45" s="1"/>
  <c r="D23"/>
  <c r="D34" s="1"/>
  <c r="D45" s="1"/>
  <c r="C23"/>
  <c r="C34" s="1"/>
  <c r="C45" s="1"/>
  <c r="F21"/>
  <c r="F20"/>
  <c r="M19"/>
  <c r="M17"/>
  <c r="F17"/>
  <c r="M16"/>
  <c r="F16"/>
  <c r="M15"/>
  <c r="F15"/>
  <c r="M14"/>
  <c r="F14"/>
  <c r="M13"/>
  <c r="F13"/>
  <c r="M23" l="1"/>
  <c r="F31"/>
  <c r="M31"/>
  <c r="F23"/>
  <c r="F34" s="1"/>
  <c r="F45" s="1"/>
  <c r="E38" i="10"/>
  <c r="D38"/>
  <c r="E34"/>
  <c r="D34"/>
  <c r="C34"/>
  <c r="E29"/>
  <c r="D29"/>
  <c r="C29"/>
  <c r="E26"/>
  <c r="D26"/>
  <c r="C26"/>
  <c r="E16"/>
  <c r="D16"/>
  <c r="C16"/>
  <c r="E9"/>
  <c r="D9"/>
  <c r="C9"/>
  <c r="E3"/>
  <c r="D3"/>
  <c r="C3"/>
  <c r="G62" i="9"/>
  <c r="I62" s="1"/>
  <c r="I61"/>
  <c r="G60"/>
  <c r="I60" s="1"/>
  <c r="I59"/>
  <c r="G59"/>
  <c r="H58"/>
  <c r="G58"/>
  <c r="F58"/>
  <c r="E58"/>
  <c r="D58"/>
  <c r="G56"/>
  <c r="I56" s="1"/>
  <c r="I55"/>
  <c r="H54"/>
  <c r="F54"/>
  <c r="E54"/>
  <c r="D54"/>
  <c r="G53"/>
  <c r="I53" s="1"/>
  <c r="H52"/>
  <c r="I52" s="1"/>
  <c r="F52"/>
  <c r="G52" s="1"/>
  <c r="E52"/>
  <c r="D52"/>
  <c r="G51"/>
  <c r="I51" s="1"/>
  <c r="G50"/>
  <c r="I50" s="1"/>
  <c r="G49"/>
  <c r="I49" s="1"/>
  <c r="G48"/>
  <c r="G47" s="1"/>
  <c r="H47"/>
  <c r="F47"/>
  <c r="E47"/>
  <c r="D47"/>
  <c r="G46"/>
  <c r="I46" s="1"/>
  <c r="G45"/>
  <c r="I45" s="1"/>
  <c r="I44"/>
  <c r="G44"/>
  <c r="G43"/>
  <c r="I43" s="1"/>
  <c r="G42"/>
  <c r="I42" s="1"/>
  <c r="G41"/>
  <c r="I41" s="1"/>
  <c r="G40"/>
  <c r="I40" s="1"/>
  <c r="G39"/>
  <c r="I39" s="1"/>
  <c r="G38"/>
  <c r="I38" s="1"/>
  <c r="I37"/>
  <c r="H36"/>
  <c r="F36"/>
  <c r="E36"/>
  <c r="D36"/>
  <c r="G35"/>
  <c r="I35" s="1"/>
  <c r="G34"/>
  <c r="I34" s="1"/>
  <c r="H33"/>
  <c r="G33"/>
  <c r="D33"/>
  <c r="G32"/>
  <c r="I32" s="1"/>
  <c r="G31"/>
  <c r="I31" s="1"/>
  <c r="G30"/>
  <c r="I30" s="1"/>
  <c r="G29"/>
  <c r="I29" s="1"/>
  <c r="H28"/>
  <c r="F28"/>
  <c r="E28"/>
  <c r="E24" s="1"/>
  <c r="D28"/>
  <c r="G27"/>
  <c r="I27" s="1"/>
  <c r="G26"/>
  <c r="I26" s="1"/>
  <c r="H25"/>
  <c r="H24" s="1"/>
  <c r="F25"/>
  <c r="E25"/>
  <c r="D25"/>
  <c r="F24"/>
  <c r="G23"/>
  <c r="I23" s="1"/>
  <c r="I22"/>
  <c r="H21"/>
  <c r="G21"/>
  <c r="F21"/>
  <c r="D21"/>
  <c r="G20"/>
  <c r="I20" s="1"/>
  <c r="H19"/>
  <c r="I19" s="1"/>
  <c r="F19"/>
  <c r="F12" s="1"/>
  <c r="E19"/>
  <c r="G19" s="1"/>
  <c r="D19"/>
  <c r="D12" s="1"/>
  <c r="G18"/>
  <c r="I18" s="1"/>
  <c r="G17"/>
  <c r="I17" s="1"/>
  <c r="G16"/>
  <c r="I16" s="1"/>
  <c r="G15"/>
  <c r="I15" s="1"/>
  <c r="G14"/>
  <c r="I14" s="1"/>
  <c r="G13"/>
  <c r="I13" s="1"/>
  <c r="E12"/>
  <c r="G12" s="1"/>
  <c r="F40" i="6"/>
  <c r="F39"/>
  <c r="E38"/>
  <c r="F38" s="1"/>
  <c r="F37"/>
  <c r="F36"/>
  <c r="E35"/>
  <c r="D34"/>
  <c r="C34"/>
  <c r="F33"/>
  <c r="F32"/>
  <c r="F31"/>
  <c r="F30"/>
  <c r="F29"/>
  <c r="F28"/>
  <c r="F27"/>
  <c r="F26"/>
  <c r="F25"/>
  <c r="F24"/>
  <c r="F22"/>
  <c r="F21"/>
  <c r="F20"/>
  <c r="F19"/>
  <c r="F18"/>
  <c r="F17"/>
  <c r="F16"/>
  <c r="F15"/>
  <c r="F14"/>
  <c r="F13"/>
  <c r="E13"/>
  <c r="D13"/>
  <c r="F12"/>
  <c r="F11"/>
  <c r="D10"/>
  <c r="F10" s="1"/>
  <c r="F9"/>
  <c r="F8"/>
  <c r="D8"/>
  <c r="D3" s="1"/>
  <c r="F7"/>
  <c r="F6"/>
  <c r="F5"/>
  <c r="E4"/>
  <c r="F4" s="1"/>
  <c r="C3"/>
  <c r="F103" i="5"/>
  <c r="D103"/>
  <c r="G102"/>
  <c r="G101"/>
  <c r="G100"/>
  <c r="G99"/>
  <c r="G98"/>
  <c r="G97"/>
  <c r="E96"/>
  <c r="G96" s="1"/>
  <c r="H96" s="1"/>
  <c r="E95"/>
  <c r="G95" s="1"/>
  <c r="H95" s="1"/>
  <c r="E94"/>
  <c r="G94" s="1"/>
  <c r="H94" s="1"/>
  <c r="G93"/>
  <c r="H93" s="1"/>
  <c r="E93"/>
  <c r="E92"/>
  <c r="G92" s="1"/>
  <c r="H92" s="1"/>
  <c r="E91"/>
  <c r="G91" s="1"/>
  <c r="H91" s="1"/>
  <c r="G90"/>
  <c r="G89"/>
  <c r="G88"/>
  <c r="G87"/>
  <c r="G86"/>
  <c r="G83"/>
  <c r="G82"/>
  <c r="E81"/>
  <c r="G81" s="1"/>
  <c r="E80"/>
  <c r="G80" s="1"/>
  <c r="E79"/>
  <c r="G79" s="1"/>
  <c r="E78"/>
  <c r="G78" s="1"/>
  <c r="E77"/>
  <c r="G77" s="1"/>
  <c r="G76"/>
  <c r="E76"/>
  <c r="G75"/>
  <c r="E75"/>
  <c r="H74"/>
  <c r="F74"/>
  <c r="E74"/>
  <c r="D74"/>
  <c r="G73"/>
  <c r="E72"/>
  <c r="G72" s="1"/>
  <c r="G71"/>
  <c r="E70"/>
  <c r="G70" s="1"/>
  <c r="E69"/>
  <c r="G69" s="1"/>
  <c r="G68"/>
  <c r="H68" s="1"/>
  <c r="E68"/>
  <c r="G67"/>
  <c r="E67"/>
  <c r="E66"/>
  <c r="G66" s="1"/>
  <c r="H66" s="1"/>
  <c r="E65"/>
  <c r="G65" s="1"/>
  <c r="G64"/>
  <c r="H64" s="1"/>
  <c r="E64"/>
  <c r="E63"/>
  <c r="G63" s="1"/>
  <c r="E62"/>
  <c r="G62" s="1"/>
  <c r="E61"/>
  <c r="E60"/>
  <c r="G60" s="1"/>
  <c r="H60" s="1"/>
  <c r="E59"/>
  <c r="G59" s="1"/>
  <c r="E58"/>
  <c r="G58" s="1"/>
  <c r="E57"/>
  <c r="G57" s="1"/>
  <c r="E56"/>
  <c r="G56" s="1"/>
  <c r="E55"/>
  <c r="G55" s="1"/>
  <c r="E54"/>
  <c r="G54" s="1"/>
  <c r="E53"/>
  <c r="G53" s="1"/>
  <c r="E52"/>
  <c r="G52" s="1"/>
  <c r="G51"/>
  <c r="E50"/>
  <c r="G50" s="1"/>
  <c r="F49"/>
  <c r="D49"/>
  <c r="E48"/>
  <c r="G48" s="1"/>
  <c r="E47"/>
  <c r="G47" s="1"/>
  <c r="G46"/>
  <c r="E46"/>
  <c r="E45"/>
  <c r="G45" s="1"/>
  <c r="E44"/>
  <c r="G44" s="1"/>
  <c r="E43"/>
  <c r="G43" s="1"/>
  <c r="E42"/>
  <c r="G42" s="1"/>
  <c r="G41"/>
  <c r="E41"/>
  <c r="H40"/>
  <c r="F40"/>
  <c r="E40"/>
  <c r="D40"/>
  <c r="G39"/>
  <c r="G38"/>
  <c r="G37"/>
  <c r="G36"/>
  <c r="G35"/>
  <c r="G34"/>
  <c r="E33"/>
  <c r="G33" s="1"/>
  <c r="E32"/>
  <c r="G32" s="1"/>
  <c r="E31"/>
  <c r="G31" s="1"/>
  <c r="E30"/>
  <c r="G30" s="1"/>
  <c r="E29"/>
  <c r="G29" s="1"/>
  <c r="E28"/>
  <c r="G28" s="1"/>
  <c r="G27"/>
  <c r="G26"/>
  <c r="E25"/>
  <c r="G25" s="1"/>
  <c r="G24"/>
  <c r="G23"/>
  <c r="E22"/>
  <c r="G22" s="1"/>
  <c r="H22" s="1"/>
  <c r="E21"/>
  <c r="G21" s="1"/>
  <c r="E20"/>
  <c r="G19"/>
  <c r="H19" s="1"/>
  <c r="E19"/>
  <c r="E18"/>
  <c r="G18" s="1"/>
  <c r="G17"/>
  <c r="E17"/>
  <c r="E16"/>
  <c r="G16" s="1"/>
  <c r="G15"/>
  <c r="E15"/>
  <c r="E14"/>
  <c r="G14" s="1"/>
  <c r="G13"/>
  <c r="E13"/>
  <c r="G12"/>
  <c r="E11"/>
  <c r="G11" s="1"/>
  <c r="F10"/>
  <c r="D10"/>
  <c r="E9"/>
  <c r="G9" s="1"/>
  <c r="G8"/>
  <c r="G7"/>
  <c r="H6"/>
  <c r="F6"/>
  <c r="E6"/>
  <c r="D6"/>
  <c r="G5"/>
  <c r="E4"/>
  <c r="G4" s="1"/>
  <c r="G3" s="1"/>
  <c r="H3"/>
  <c r="F3"/>
  <c r="D3"/>
  <c r="AO62" i="4"/>
  <c r="Y62"/>
  <c r="I62"/>
  <c r="E61"/>
  <c r="D61"/>
  <c r="C61"/>
  <c r="E60"/>
  <c r="D60"/>
  <c r="C60"/>
  <c r="E59"/>
  <c r="D59"/>
  <c r="C59"/>
  <c r="AR58"/>
  <c r="AR62" s="1"/>
  <c r="AQ58"/>
  <c r="AQ62" s="1"/>
  <c r="AP58"/>
  <c r="AP62" s="1"/>
  <c r="AO58"/>
  <c r="AN58"/>
  <c r="AN62" s="1"/>
  <c r="AM58"/>
  <c r="AM62" s="1"/>
  <c r="AL58"/>
  <c r="AL62" s="1"/>
  <c r="AK58"/>
  <c r="AK62" s="1"/>
  <c r="AJ58"/>
  <c r="AJ62" s="1"/>
  <c r="AI58"/>
  <c r="AI62" s="1"/>
  <c r="AH58"/>
  <c r="AH62" s="1"/>
  <c r="AG58"/>
  <c r="AG62" s="1"/>
  <c r="AF58"/>
  <c r="AF62" s="1"/>
  <c r="AE58"/>
  <c r="AE62" s="1"/>
  <c r="AD58"/>
  <c r="AD62" s="1"/>
  <c r="AC58"/>
  <c r="AC62" s="1"/>
  <c r="AB58"/>
  <c r="AB62" s="1"/>
  <c r="AA58"/>
  <c r="AA62" s="1"/>
  <c r="Z58"/>
  <c r="Z62" s="1"/>
  <c r="Y58"/>
  <c r="X58"/>
  <c r="X62" s="1"/>
  <c r="W58"/>
  <c r="W62" s="1"/>
  <c r="V58"/>
  <c r="V62" s="1"/>
  <c r="U58"/>
  <c r="U62" s="1"/>
  <c r="T58"/>
  <c r="T62" s="1"/>
  <c r="S58"/>
  <c r="S62" s="1"/>
  <c r="R58"/>
  <c r="R62" s="1"/>
  <c r="Q58"/>
  <c r="Q62" s="1"/>
  <c r="P58"/>
  <c r="P62" s="1"/>
  <c r="O58"/>
  <c r="O62" s="1"/>
  <c r="N58"/>
  <c r="N62" s="1"/>
  <c r="M58"/>
  <c r="M62" s="1"/>
  <c r="L58"/>
  <c r="L62" s="1"/>
  <c r="K58"/>
  <c r="K62" s="1"/>
  <c r="J58"/>
  <c r="J62" s="1"/>
  <c r="I58"/>
  <c r="H58"/>
  <c r="H62" s="1"/>
  <c r="G58"/>
  <c r="G62" s="1"/>
  <c r="F58"/>
  <c r="C58" s="1"/>
  <c r="C62" s="1"/>
  <c r="E56"/>
  <c r="D56"/>
  <c r="C56"/>
  <c r="E55"/>
  <c r="D55"/>
  <c r="C55"/>
  <c r="E54"/>
  <c r="D54"/>
  <c r="C54"/>
  <c r="E53"/>
  <c r="D53"/>
  <c r="C53"/>
  <c r="E52"/>
  <c r="D52"/>
  <c r="C52"/>
  <c r="E51"/>
  <c r="D51"/>
  <c r="C51"/>
  <c r="E50"/>
  <c r="D50"/>
  <c r="C50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25" i="2"/>
  <c r="D25"/>
  <c r="C25"/>
  <c r="E24"/>
  <c r="D24"/>
  <c r="C24"/>
  <c r="E23"/>
  <c r="D23"/>
  <c r="C23"/>
  <c r="AL22"/>
  <c r="AL26" s="1"/>
  <c r="AK22"/>
  <c r="AK26" s="1"/>
  <c r="AJ22"/>
  <c r="AJ26" s="1"/>
  <c r="AI22"/>
  <c r="AI26" s="1"/>
  <c r="AH22"/>
  <c r="AH26" s="1"/>
  <c r="AG22"/>
  <c r="AG26" s="1"/>
  <c r="AF22"/>
  <c r="AF26" s="1"/>
  <c r="AE22"/>
  <c r="AE26" s="1"/>
  <c r="AD22"/>
  <c r="AD26" s="1"/>
  <c r="AC22"/>
  <c r="AC26" s="1"/>
  <c r="AB22"/>
  <c r="AB26" s="1"/>
  <c r="AA22"/>
  <c r="AA26" s="1"/>
  <c r="Z22"/>
  <c r="Z26" s="1"/>
  <c r="Y22"/>
  <c r="Y26" s="1"/>
  <c r="X22"/>
  <c r="X26" s="1"/>
  <c r="W22"/>
  <c r="W26" s="1"/>
  <c r="V22"/>
  <c r="V26" s="1"/>
  <c r="U22"/>
  <c r="U26" s="1"/>
  <c r="T22"/>
  <c r="T26" s="1"/>
  <c r="S22"/>
  <c r="S26" s="1"/>
  <c r="R22"/>
  <c r="R26" s="1"/>
  <c r="Q22"/>
  <c r="Q26" s="1"/>
  <c r="P22"/>
  <c r="P26" s="1"/>
  <c r="O22"/>
  <c r="O26" s="1"/>
  <c r="N22"/>
  <c r="N26" s="1"/>
  <c r="M22"/>
  <c r="M26" s="1"/>
  <c r="L22"/>
  <c r="L26" s="1"/>
  <c r="K22"/>
  <c r="K26" s="1"/>
  <c r="J22"/>
  <c r="J26" s="1"/>
  <c r="I22"/>
  <c r="I26" s="1"/>
  <c r="H22"/>
  <c r="H26" s="1"/>
  <c r="G22"/>
  <c r="G26" s="1"/>
  <c r="F22"/>
  <c r="F26" s="1"/>
  <c r="E21"/>
  <c r="D21"/>
  <c r="C21"/>
  <c r="E20"/>
  <c r="D20"/>
  <c r="C20"/>
  <c r="E19"/>
  <c r="E22" s="1"/>
  <c r="D19"/>
  <c r="D22" s="1"/>
  <c r="C19"/>
  <c r="E17"/>
  <c r="D17"/>
  <c r="C17"/>
  <c r="D41" i="6" l="1"/>
  <c r="D2"/>
  <c r="I36" i="9"/>
  <c r="I47"/>
  <c r="C22" i="2"/>
  <c r="C26" s="1"/>
  <c r="D84" i="5"/>
  <c r="E10"/>
  <c r="E49"/>
  <c r="E34" i="6"/>
  <c r="H12" i="9"/>
  <c r="D24"/>
  <c r="D57" s="1"/>
  <c r="D63" s="1"/>
  <c r="I33"/>
  <c r="G54"/>
  <c r="I54" s="1"/>
  <c r="E57"/>
  <c r="E63" s="1"/>
  <c r="E3" i="5"/>
  <c r="E84" s="1"/>
  <c r="E3" i="6"/>
  <c r="F57" i="9"/>
  <c r="F63" s="1"/>
  <c r="G25"/>
  <c r="I58"/>
  <c r="C14" i="10"/>
  <c r="E14"/>
  <c r="E44" s="1"/>
  <c r="D26" i="2"/>
  <c r="D58" i="4"/>
  <c r="D62" s="1"/>
  <c r="F84" i="5"/>
  <c r="G6"/>
  <c r="F3" i="6"/>
  <c r="C2"/>
  <c r="I21" i="9"/>
  <c r="G36"/>
  <c r="M34" i="7"/>
  <c r="M45" s="1"/>
  <c r="C44" i="10"/>
  <c r="D14"/>
  <c r="D44" s="1"/>
  <c r="H57" i="9"/>
  <c r="I12"/>
  <c r="I25"/>
  <c r="G28"/>
  <c r="I28" s="1"/>
  <c r="F2" i="6"/>
  <c r="E2"/>
  <c r="C41"/>
  <c r="F35"/>
  <c r="F34" s="1"/>
  <c r="F41" s="1"/>
  <c r="E41"/>
  <c r="H103" i="5"/>
  <c r="G74"/>
  <c r="G103"/>
  <c r="G40"/>
  <c r="E103"/>
  <c r="G20"/>
  <c r="H20" s="1"/>
  <c r="H10" s="1"/>
  <c r="G61"/>
  <c r="H61" s="1"/>
  <c r="H49" s="1"/>
  <c r="H84" s="1"/>
  <c r="E58" i="4"/>
  <c r="E62" s="1"/>
  <c r="F62"/>
  <c r="E26" i="2"/>
  <c r="H63" i="9" l="1"/>
  <c r="G24"/>
  <c r="G10" i="5"/>
  <c r="G49"/>
  <c r="G84" s="1"/>
  <c r="G57" i="9" l="1"/>
  <c r="I24"/>
  <c r="G63" l="1"/>
  <c r="I63" s="1"/>
  <c r="I57"/>
</calcChain>
</file>

<file path=xl/sharedStrings.xml><?xml version="1.0" encoding="utf-8"?>
<sst xmlns="http://schemas.openxmlformats.org/spreadsheetml/2006/main" count="1143" uniqueCount="761">
  <si>
    <t xml:space="preserve">Önkormányzat által fenntartott önállóan működő költségvetési szerveinek 2017. évi bevételi előirányzatai </t>
  </si>
  <si>
    <t>8.sz. melléklet</t>
  </si>
  <si>
    <t>Bevételek összesen:</t>
  </si>
  <si>
    <t>Önkormányzati támogatás</t>
  </si>
  <si>
    <t>Kötelező feladatok</t>
  </si>
  <si>
    <t>Önként vállalt feladatok</t>
  </si>
  <si>
    <t>Egyéb közhatalmi bevételek</t>
  </si>
  <si>
    <t>Működési bevételek</t>
  </si>
  <si>
    <t>Működési célú támogatások ÁH belülről</t>
  </si>
  <si>
    <t>Felhalmozási bevételek</t>
  </si>
  <si>
    <t>Működési célú átvett pénzeszköz ÁH kívül</t>
  </si>
  <si>
    <t>Költségvetési maradvány</t>
  </si>
  <si>
    <t>Intézményi működési bevételek</t>
  </si>
  <si>
    <t>Kamatbevételek</t>
  </si>
  <si>
    <t>Ssz.</t>
  </si>
  <si>
    <t>Önállóan működő költségvetési szerv megnevezése</t>
  </si>
  <si>
    <t>2017.évi eredeti előirányzat</t>
  </si>
  <si>
    <t xml:space="preserve">2017. 12.31. módosított előirányzat </t>
  </si>
  <si>
    <t xml:space="preserve">2017. 12.31. teljesítés </t>
  </si>
  <si>
    <t>1.</t>
  </si>
  <si>
    <t>Polgármesteri Hivatal</t>
  </si>
  <si>
    <t>2.</t>
  </si>
  <si>
    <t>DOHSZK</t>
  </si>
  <si>
    <t>3.</t>
  </si>
  <si>
    <t>DSZSZK</t>
  </si>
  <si>
    <t>4.</t>
  </si>
  <si>
    <t>Városi Sportigazgatóság</t>
  </si>
  <si>
    <t>Intézmények összesen:</t>
  </si>
  <si>
    <t>MINDÖSSZESEN:</t>
  </si>
  <si>
    <t xml:space="preserve"> Önkormányzat által fenntartott önállóan működő költségvetési szerveinek 2017. évi kiadási előirányzatai</t>
  </si>
  <si>
    <t>7.sz.melléklet</t>
  </si>
  <si>
    <t xml:space="preserve"> adatok Ft-ban</t>
  </si>
  <si>
    <t>Működési költségvetési kiadások</t>
  </si>
  <si>
    <t>Felhalmozási költségvetési kiadások</t>
  </si>
  <si>
    <t>Költségvetési kiadások összesen</t>
  </si>
  <si>
    <t>Beruházások</t>
  </si>
  <si>
    <t>Felújítások</t>
  </si>
  <si>
    <t>megnevezése</t>
  </si>
  <si>
    <t xml:space="preserve">DOHSZK </t>
  </si>
  <si>
    <t>Dunakeszi Város Önkormányzata</t>
  </si>
  <si>
    <t>6.sz.melléklet</t>
  </si>
  <si>
    <t>2017. évi költségvetés bevételi előirányzatai feladatonként</t>
  </si>
  <si>
    <t>Forintban</t>
  </si>
  <si>
    <t>Közhatalmi bevételek</t>
  </si>
  <si>
    <t>Felhalmozási célú átvett pénzeszközök ÁH kívülről</t>
  </si>
  <si>
    <t>Finanszírozási bevételek</t>
  </si>
  <si>
    <t>Önkormányzatok működési támogatásai</t>
  </si>
  <si>
    <t>Felhalmozási célú támogatások ÁH belülről</t>
  </si>
  <si>
    <t>Vagyoni tipusú adók</t>
  </si>
  <si>
    <t>Termékek és szolgáltatások adói</t>
  </si>
  <si>
    <t>Kamatbevétel</t>
  </si>
  <si>
    <t xml:space="preserve">2017.évi eredeti előirányzat </t>
  </si>
  <si>
    <t xml:space="preserve">2017.12.31. módosított előirányzat </t>
  </si>
  <si>
    <t xml:space="preserve">2017.12.31. teljesítés </t>
  </si>
  <si>
    <t>COFOG szám</t>
  </si>
  <si>
    <t>F e l a d a t o k</t>
  </si>
  <si>
    <t xml:space="preserve"> </t>
  </si>
  <si>
    <t>A</t>
  </si>
  <si>
    <t xml:space="preserve">Kötelező feladatok </t>
  </si>
  <si>
    <t>011130</t>
  </si>
  <si>
    <t>Önkormányzatok és önkormányzati hivatalok jogalkotó és általános igazgatási tevékenysége</t>
  </si>
  <si>
    <t>013350</t>
  </si>
  <si>
    <t>Az önkormányzati vagyonnal való gazdálkodással  kapcsolatos feladatok</t>
  </si>
  <si>
    <t>016080</t>
  </si>
  <si>
    <t xml:space="preserve">Kiemelt állami és önkormányzati rendezvények                </t>
  </si>
  <si>
    <t>018010</t>
  </si>
  <si>
    <t>Önkormányzatok elszámolásai a központi költségvetéssel</t>
  </si>
  <si>
    <t>018030</t>
  </si>
  <si>
    <t>Támogatási célú finanszírozási műveletek</t>
  </si>
  <si>
    <t>025010</t>
  </si>
  <si>
    <t>Védelmi feladatok igazgatása és szabályozása</t>
  </si>
  <si>
    <t>031030</t>
  </si>
  <si>
    <t>Közterület rendjének fenntartása</t>
  </si>
  <si>
    <t>041110</t>
  </si>
  <si>
    <t>Általános gazdasági és kereskedelmi ügyek igazgatása</t>
  </si>
  <si>
    <t>041233</t>
  </si>
  <si>
    <t>Hosszabb időtartamú közfoglalkoztatás</t>
  </si>
  <si>
    <t>043610</t>
  </si>
  <si>
    <t>Egyéb energiaipar igazgatása és támogatása</t>
  </si>
  <si>
    <t>045120</t>
  </si>
  <si>
    <t>Út, autópálya építése</t>
  </si>
  <si>
    <t>045140</t>
  </si>
  <si>
    <t>Városi és elővárosi közúti személyszállítás</t>
  </si>
  <si>
    <t>045160</t>
  </si>
  <si>
    <t>Közutak, hidak, alagutak üzemeltetése, fenntartása</t>
  </si>
  <si>
    <t>045170</t>
  </si>
  <si>
    <t>Parkoló, garázs üzemeltetése, fenntartása</t>
  </si>
  <si>
    <t>051303</t>
  </si>
  <si>
    <t>Nem veszélyes (települési) hulladék vegyes  begyűjtése, szállítása</t>
  </si>
  <si>
    <t>052020</t>
  </si>
  <si>
    <t>Szennyvíz gyűjtése, tisztítása, elhelyezése</t>
  </si>
  <si>
    <t>062010</t>
  </si>
  <si>
    <t xml:space="preserve">Településfejlesztés igazgatása                              </t>
  </si>
  <si>
    <t>064010</t>
  </si>
  <si>
    <t>Közvilágítás</t>
  </si>
  <si>
    <t>066010</t>
  </si>
  <si>
    <t>Zöldterület kezelés</t>
  </si>
  <si>
    <t>066020</t>
  </si>
  <si>
    <t>Város-, községgazdálkodási egyéb szolgáltatások</t>
  </si>
  <si>
    <t>072210</t>
  </si>
  <si>
    <t>Járóbetegek gyógyító szakellátása</t>
  </si>
  <si>
    <t>074052</t>
  </si>
  <si>
    <t>Kábítószer-megelőzés programjai, tevékenységei</t>
  </si>
  <si>
    <t>081030</t>
  </si>
  <si>
    <t>Sportlétesítmények, edzőtáborok működtetése, fejlesztése</t>
  </si>
  <si>
    <t>081071</t>
  </si>
  <si>
    <t>Üdülői szálláshely szolgáltatás és étkeztetés</t>
  </si>
  <si>
    <t>082030</t>
  </si>
  <si>
    <t xml:space="preserve"> Művészeti tevékenység</t>
  </si>
  <si>
    <t>082092</t>
  </si>
  <si>
    <t>Közművelődés- hagyományos közösségi kulturális értékek gondozása</t>
  </si>
  <si>
    <t>084031</t>
  </si>
  <si>
    <t>Civil szervezetek  működési támogatása</t>
  </si>
  <si>
    <t>086010</t>
  </si>
  <si>
    <t>Határon túli magyarok egyéb támogatásai</t>
  </si>
  <si>
    <t>086030</t>
  </si>
  <si>
    <t>Nemzetközi kulturális együttműködés</t>
  </si>
  <si>
    <t>091140</t>
  </si>
  <si>
    <t>Óvodai nevelés, ellátás működtetési feladatai</t>
  </si>
  <si>
    <t>091220</t>
  </si>
  <si>
    <t>Köznevelési int.1-4.évf.tanulók nevelésével, oktatásával összefüggő működtetése fela.</t>
  </si>
  <si>
    <t>091250</t>
  </si>
  <si>
    <t>Alapfokúművészetoktatással összefüggő működtetési feladatok</t>
  </si>
  <si>
    <t>092120</t>
  </si>
  <si>
    <t>Köznevelési int.5-8.évf.tanulók nevelésével, oktatásával összefüggő működtetése fela.</t>
  </si>
  <si>
    <t>Időskorúak tartós bentlakásos ellátása</t>
  </si>
  <si>
    <t>Idősek nappali ellátása</t>
  </si>
  <si>
    <t>Gyermekek bölcsődei ellátása</t>
  </si>
  <si>
    <t>Gyermekvédelmi pénzbeli és természetbeni ellátások</t>
  </si>
  <si>
    <t>Szociális étkeztetés</t>
  </si>
  <si>
    <t>Házi segítségnyújtás</t>
  </si>
  <si>
    <t>Egyéb szociális pénzb. és természetb. ellát.</t>
  </si>
  <si>
    <t>900020</t>
  </si>
  <si>
    <t>Önkormányzatok funkcióra nem sorolható bevételei ÁH kívülről</t>
  </si>
  <si>
    <t>900060</t>
  </si>
  <si>
    <t>Forgatási és befektetési célú finanszírozási műveletek</t>
  </si>
  <si>
    <t>I.</t>
  </si>
  <si>
    <t xml:space="preserve"> Önkormányzat feladatai összesen:</t>
  </si>
  <si>
    <t>II.</t>
  </si>
  <si>
    <t xml:space="preserve">Polgármesteri Hivatal feladatai </t>
  </si>
  <si>
    <t>III.</t>
  </si>
  <si>
    <t>Önállóan működő  költségvetési  szervek kötelező feladatai</t>
  </si>
  <si>
    <t>IV.</t>
  </si>
  <si>
    <t>Önállóan működő  költségvetési  szervek önként vállalt feladatai</t>
  </si>
  <si>
    <t>V.</t>
  </si>
  <si>
    <t>Önkormányzat mindösszesen:</t>
  </si>
  <si>
    <t>sorszám</t>
  </si>
  <si>
    <t>Megnevezés</t>
  </si>
  <si>
    <t>2017. évi eredeti előirányzat</t>
  </si>
  <si>
    <t xml:space="preserve">2017.09.30. módosított előirányzat </t>
  </si>
  <si>
    <t xml:space="preserve">Módosítási javaslat                              </t>
  </si>
  <si>
    <t>Működési célú pénzeszköz átadások, támogatások</t>
  </si>
  <si>
    <t>1. Igazgatási feladatokokra átadott pénzeszközök</t>
  </si>
  <si>
    <t>Működési pénzeszköz átadás Társulás részére tagi hozzájárulás</t>
  </si>
  <si>
    <t>Nemzetközi kapcsolatok</t>
  </si>
  <si>
    <t>3. Közrendvédelmi, közbiztonsági feladatok támogatása:</t>
  </si>
  <si>
    <t xml:space="preserve">Dunakeszi Rendőrkapitányság </t>
  </si>
  <si>
    <t>Fővárosi Katasztrófavédelmi Igazgatóság</t>
  </si>
  <si>
    <t>Dunakeszi Városi Polgárőr tevékenység támogatása</t>
  </si>
  <si>
    <t>4. Közoktatási, közművelődési támogatások</t>
  </si>
  <si>
    <t xml:space="preserve">VOKE József Attila Művelődési Központ </t>
  </si>
  <si>
    <t>Dunakeszi Fúvószenekari Egyesület</t>
  </si>
  <si>
    <t>Magyarság Férfikar</t>
  </si>
  <si>
    <t>Váci Szimfonikus Zenekar Egyesület</t>
  </si>
  <si>
    <t>Dunakeszi Városvédő és Városszépítő Egyesület</t>
  </si>
  <si>
    <t>Dunakeszi Nyugdíjas Kiránduló Klub</t>
  </si>
  <si>
    <t>Dunakeszi Diófa Nagycsaládosok Egyesülete</t>
  </si>
  <si>
    <t xml:space="preserve">Vasutasok Dunakeszi Nyugdíjas Alapszervezete </t>
  </si>
  <si>
    <t>Eudoxia Irodalom-Tudomány-, Művészetpártoló Családsegítő alapítvány</t>
  </si>
  <si>
    <t>Rákóczi Szövetség Dunakeszi Szervezete</t>
  </si>
  <si>
    <t>ÉDA Dunakeszi Édesanyák Egyesülete</t>
  </si>
  <si>
    <t>Keresztény Értelmiségi Szövetség helyi csoportja</t>
  </si>
  <si>
    <t>Technikatanári Minor Szak elvégzés támogatása</t>
  </si>
  <si>
    <t xml:space="preserve">MÁV Horgászegyesület Tőzegtó </t>
  </si>
  <si>
    <t>Bursa Hungarica Ösztöndíj felsőoktatási hallgatóknak</t>
  </si>
  <si>
    <t xml:space="preserve">Dunakeszi művészetéért  Alapítvány </t>
  </si>
  <si>
    <t>Radnóti Gimnázium Diákjaiért Alapítvány</t>
  </si>
  <si>
    <t>Dunakeszi Szent István Általános Iskoláért Alapítvány</t>
  </si>
  <si>
    <t>Dunakeszi Széchenyi István Általános Iskolai Alapítvány</t>
  </si>
  <si>
    <t>A korszerű oktatás feltételrendszerének biztosításával a jövő emberéért Alapítvány</t>
  </si>
  <si>
    <t>Kőrösi Csoma Sándor Általános Iskola Alapítvány</t>
  </si>
  <si>
    <t>Zöld Iskola Alapítvány</t>
  </si>
  <si>
    <t>Vasút a gyermekekért  Alapítványi Dunakeszi Óvoda támogatása</t>
  </si>
  <si>
    <t>Önkormányzati intézmények</t>
  </si>
  <si>
    <t>DÓHSZK Óvodák</t>
  </si>
  <si>
    <t>DÓHSZK Kölcsey Ferenc Városi Könyvtár</t>
  </si>
  <si>
    <t>DÓHSZK Család és Gyermekjóléti Központ</t>
  </si>
  <si>
    <t>DÓHSZK bölcsődék</t>
  </si>
  <si>
    <t xml:space="preserve">DSZSZK </t>
  </si>
  <si>
    <t>VOKE József Attila Művelődési Központ önkormányzati rendezvények lebonyolítása tám.</t>
  </si>
  <si>
    <t>5. Egyházak támogatása</t>
  </si>
  <si>
    <t>Dunakeszi-Gyártelep Egyházközség</t>
  </si>
  <si>
    <t>Dunakeszi-Gyártelep Plébánia Harmonia sacra</t>
  </si>
  <si>
    <t>Dunakeszi Szent Mihály Egyházközség</t>
  </si>
  <si>
    <t>Dunakeszi Szent Mihály Alapítvány</t>
  </si>
  <si>
    <t>Servite Ökumenikus Kórus</t>
  </si>
  <si>
    <t>Szent Imre Egyházközség</t>
  </si>
  <si>
    <t>Dunakeszi Református Egyházközség</t>
  </si>
  <si>
    <t>Dunakeszi Evangélikus Egyházközség</t>
  </si>
  <si>
    <t>6. Sportcélú támogatások, pénzeszköz átadások</t>
  </si>
  <si>
    <t xml:space="preserve">Diáksport támogatások </t>
  </si>
  <si>
    <t>Városi Sportegyesület Dunakeszi</t>
  </si>
  <si>
    <t>Alagi Diák Sakk Klub</t>
  </si>
  <si>
    <t>Életfa KSE</t>
  </si>
  <si>
    <t>Dunakeszi Diák  és Szabadidő Kajak Klub</t>
  </si>
  <si>
    <t>Dunakeszi Atlétikai szakosztály</t>
  </si>
  <si>
    <t>Gyémánt Lótusz SE</t>
  </si>
  <si>
    <t>Rainbow Team SE</t>
  </si>
  <si>
    <t>SVSE Kempo Klub</t>
  </si>
  <si>
    <t>Capuera</t>
  </si>
  <si>
    <t>Dunakeszi Pom-pon Csoport</t>
  </si>
  <si>
    <t>Dunakeszi Kiscicák Kosárlabda</t>
  </si>
  <si>
    <t>Sportgimnasztika</t>
  </si>
  <si>
    <t xml:space="preserve">Judo ANC Felkelő nap SE </t>
  </si>
  <si>
    <t>Taekwando Fanatics</t>
  </si>
  <si>
    <t>Növényi Akadémia</t>
  </si>
  <si>
    <t>Sárkányhajó Klub</t>
  </si>
  <si>
    <t>Vívás</t>
  </si>
  <si>
    <t xml:space="preserve">Asztalitenisz szakosztály </t>
  </si>
  <si>
    <t>Amerikai futtbal</t>
  </si>
  <si>
    <t>Horgász Egyesület</t>
  </si>
  <si>
    <t>Városi versenyek kupa, terembérlet kiadás támogatása</t>
  </si>
  <si>
    <t xml:space="preserve">Jubileumi, egyesületi és egyéni sportolók felkészülési támogatása </t>
  </si>
  <si>
    <t>Futakeszi</t>
  </si>
  <si>
    <t>7. Szociális és egészségügyi feladatok támogatása, pénzeszköz átadásai :</t>
  </si>
  <si>
    <t xml:space="preserve">Működési pénzeszköz átadás Társulás részére állategészségügyi feladatokra </t>
  </si>
  <si>
    <t xml:space="preserve">Működési pénzeszköz átadás Társulás részére orvosi ügyeleti feladatokra </t>
  </si>
  <si>
    <t>Myrai Vallási Közhasznú Egyesület hajléktalan ellátás</t>
  </si>
  <si>
    <t>Egymásért-közösen Mozgáskorlátozottak Egyesülete</t>
  </si>
  <si>
    <t>SZÉRA Családok átmeneti otthona</t>
  </si>
  <si>
    <t>Peter Cerny Alapítvány a Beteg Koraszülöttek Gyógyításáért</t>
  </si>
  <si>
    <t>Magyar Vöröskereszt Dunakeszi Szervezete</t>
  </si>
  <si>
    <t>Természetbeni juttatás Erzsébet utalvány visszaváltása</t>
  </si>
  <si>
    <t xml:space="preserve">Szociális feladatok finanszírozása </t>
  </si>
  <si>
    <t>Működési támogatások összesen</t>
  </si>
  <si>
    <t>Felhalmozási célú támogatások</t>
  </si>
  <si>
    <t xml:space="preserve">Dunakeszi Sportjáért Tao önrész </t>
  </si>
  <si>
    <t>Városi Sportegyesület Dunakeszi TAO önrész</t>
  </si>
  <si>
    <t>Laktanyafelújítás támogatása Önkéntes Tűzoltó SE</t>
  </si>
  <si>
    <t>Dunakeszi Fúvószenekari Egyesület eszközbeszerzés támogatása</t>
  </si>
  <si>
    <t>Dunakeszi Rendőrségi Ingatlan fejlesztés támogatása</t>
  </si>
  <si>
    <t>Dunakeszi Szent Imre Egyházközség</t>
  </si>
  <si>
    <t xml:space="preserve">Görögkatolikus Egyházközség </t>
  </si>
  <si>
    <t>Dunakeszi Alsó Polgárőr Egyesület - eszközbeszerzés</t>
  </si>
  <si>
    <t>Kompok, révek fenntartása, felújítása tám.</t>
  </si>
  <si>
    <t>VOKE József Attila Művelődési Központ közművelődési érdekeltségnövelő tám.</t>
  </si>
  <si>
    <t>VOKE József Attila Művelődési Központ fejlesztési célú tám.</t>
  </si>
  <si>
    <t>Vasút a gyermekekért  Alapítvány Dunakeszi Óvoda elektromos főzési rendszer kiép.tám.</t>
  </si>
  <si>
    <t>Ovi-Foci Közhasznú Alapítvány fejlesztési célú tám.</t>
  </si>
  <si>
    <t>Felhalmozási célú  támogatások összesen</t>
  </si>
  <si>
    <t>Sor-szám</t>
  </si>
  <si>
    <t xml:space="preserve">2017. 09.30. módosított előirányzat </t>
  </si>
  <si>
    <t xml:space="preserve">Céltartalék </t>
  </si>
  <si>
    <t>A.</t>
  </si>
  <si>
    <t xml:space="preserve">             Működési céltartalék </t>
  </si>
  <si>
    <t>Intézmények működési tartaléka</t>
  </si>
  <si>
    <t>- Sportigazgatóság intézményi támogatás</t>
  </si>
  <si>
    <t xml:space="preserve">Intézmények felmentés, végkielégítés és járulék </t>
  </si>
  <si>
    <t>Szociális, közoktatási, közgyüjteményi és egészségügyi intézményvezetők célprémiuma járulékkal</t>
  </si>
  <si>
    <t>- Intézményvezetők jutalom, munkaadókat terhelő járulék</t>
  </si>
  <si>
    <t>Szociális, közoktatási, közgyüjteményi és egészségügyi intézményvezetők szakmai konferenciája</t>
  </si>
  <si>
    <t>- Kihelyezett intézményvezetői értekezlet</t>
  </si>
  <si>
    <t>Drogprevenciós kiadások</t>
  </si>
  <si>
    <t xml:space="preserve">Működési tartalék </t>
  </si>
  <si>
    <t>- 2016. évi költségvetési maradvány</t>
  </si>
  <si>
    <t>- 2016. évi elszámolás pótlólagos támogatás</t>
  </si>
  <si>
    <t>- Települési önkormányzatok működési költségvetési támogatása (májusi felmérés, októberi felmérés)</t>
  </si>
  <si>
    <t>- 2015. évi elszámolás felülvizsgálata alapján póttámogatás</t>
  </si>
  <si>
    <t>- Középfokú végzettségű bölcsődei kisgyermeknevelők pótléka</t>
  </si>
  <si>
    <t>- Szociális ágazati összevont pótlék</t>
  </si>
  <si>
    <t>- Kulturális illetmény pótlék</t>
  </si>
  <si>
    <t>- A 2016. évről áthúzódó bérkompenzáció támogatása</t>
  </si>
  <si>
    <t>- Óvodapedagógusok munkáját segítők kiegészítő támogatása</t>
  </si>
  <si>
    <t>- Kiegészítő támogatás az óvodapedagógusok minősítéséből adódó többletkiadásokhoz</t>
  </si>
  <si>
    <t>- DSZSZK megszűnés miatt személyi juttatás, munkaadókat terhelő járulék, működési kiadás áthuzódó</t>
  </si>
  <si>
    <t>- Szociális feladatok finanszírozása</t>
  </si>
  <si>
    <t>- DSZSZK programok támogatása</t>
  </si>
  <si>
    <t>- ET  VIE DANSE tánccsoport támogatása 69/2017.sz. Polgármesteri határozat</t>
  </si>
  <si>
    <t>- Államháztartáson belüli megelőlegezés, 2018.0.hó</t>
  </si>
  <si>
    <t>- VOKE József Attila Művelődési Központ - önkormányzati rendezvények lebonyolítása tám.</t>
  </si>
  <si>
    <t>- DÓHSZK - személyi juttatás</t>
  </si>
  <si>
    <t>- Közterületen hulladékgyűjtők ürítése</t>
  </si>
  <si>
    <t>- Veszélyes fák kivágása, gallyazás</t>
  </si>
  <si>
    <t>- Informatikai szolgáltatás, helyzetfelmérés</t>
  </si>
  <si>
    <t>B.</t>
  </si>
  <si>
    <t xml:space="preserve">            Felhalmozási céltartalék</t>
  </si>
  <si>
    <t>Fejlesztések előkészítése, tervek</t>
  </si>
  <si>
    <t>- Duna parti sétány rekonstrukciója</t>
  </si>
  <si>
    <t>Intézményi férőhely bővítése</t>
  </si>
  <si>
    <t>Pályázati önrész, pályázatokkal kapcsolatos feladatok</t>
  </si>
  <si>
    <t>- Pályázat írás, megvalósíthatósági tanulmány, VEKOP-6.1.1-15-PT1-2016-00059 (új bölcsőde)</t>
  </si>
  <si>
    <t>- Pályázat írás, megvalósíthatósági tanulmány, VEKOP-6.1.1-15-PT1-2016-00052 (új óvoda)</t>
  </si>
  <si>
    <t>Mindösszesen:</t>
  </si>
  <si>
    <t>1. melléklet</t>
  </si>
  <si>
    <t>Dunakeszi Város Önkormányzat 2017. évi költségvetési mérlege</t>
  </si>
  <si>
    <t>Módosítási javaslat</t>
  </si>
  <si>
    <t xml:space="preserve">Kiadási előirányzat-csoport </t>
  </si>
  <si>
    <t xml:space="preserve">Bevételi előirányzat-csoport </t>
  </si>
  <si>
    <t>Személyi juttatások</t>
  </si>
  <si>
    <t>Munkaadókat terh. járulékok, szociális hozzájárulási adó</t>
  </si>
  <si>
    <t>Dologi kiadások</t>
  </si>
  <si>
    <t>Ellátottak pénzbeli juttatásai</t>
  </si>
  <si>
    <t>Működési célú átvett pénzeszköz ÁH kívülről</t>
  </si>
  <si>
    <t>Egyéb működési célú kiadások</t>
  </si>
  <si>
    <t>Működési célú támogatás ÁH belülről</t>
  </si>
  <si>
    <t>Előző évi műk.célú eir.maradvány átvétele</t>
  </si>
  <si>
    <t>Általános tartalék</t>
  </si>
  <si>
    <t xml:space="preserve">Működési  céltartalék </t>
  </si>
  <si>
    <t xml:space="preserve">Működési költségvetési kiadások </t>
  </si>
  <si>
    <t>Működési költségvetési bevételek</t>
  </si>
  <si>
    <t>összesen</t>
  </si>
  <si>
    <t>Beruházási kiadások</t>
  </si>
  <si>
    <t>Felújítási kiadások</t>
  </si>
  <si>
    <t>Felhalmozási célú önkormányzati támogatások ÁH belül</t>
  </si>
  <si>
    <t>Egyéb felhalmozási célú kiadások</t>
  </si>
  <si>
    <t>Előző évi felh.célú eir-, pénzmaradvány igénybevétele</t>
  </si>
  <si>
    <t>Felhalmozási céltartalék</t>
  </si>
  <si>
    <t>Felhalmozási költségvetési bevételek</t>
  </si>
  <si>
    <t xml:space="preserve">Költségvetési kiadások összesen </t>
  </si>
  <si>
    <t xml:space="preserve">Költségvetési bevételek összesen </t>
  </si>
  <si>
    <t>( I.+II.)</t>
  </si>
  <si>
    <t>Előző évi szabad pénzmaradvány igénybe vétele működésre</t>
  </si>
  <si>
    <t>Előző évi szabad pénzmaradvány igénybe vétele felhalmozásra</t>
  </si>
  <si>
    <t>Hiány belső finanszírozása</t>
  </si>
  <si>
    <t>Finanszírozási célú pénzügyi műveletek kiadásai</t>
  </si>
  <si>
    <t>Finanszírozási célú pénzügyi műveletek bevételei (értékpapír beváltás)</t>
  </si>
  <si>
    <t>Hosszú lejáratú hitel törlesztése</t>
  </si>
  <si>
    <t>Hosszú lejáratú hitel felvétele</t>
  </si>
  <si>
    <t>Finanszírozási kiadások</t>
  </si>
  <si>
    <t>Függő, átfutó, kiegyenlítő kiadások</t>
  </si>
  <si>
    <t>VI.</t>
  </si>
  <si>
    <t>Függő, átfutó, kiegyenlítő bevételek</t>
  </si>
  <si>
    <t xml:space="preserve">Kiadások összesen </t>
  </si>
  <si>
    <t>VII.</t>
  </si>
  <si>
    <t xml:space="preserve">Bevételek összesen </t>
  </si>
  <si>
    <t>(III.+ IV.+V.)</t>
  </si>
  <si>
    <t>(III.+IV.+V.+VI.)</t>
  </si>
  <si>
    <t>Rovat-rend</t>
  </si>
  <si>
    <t>Teljesítés %</t>
  </si>
  <si>
    <t xml:space="preserve"> Kiadás jogcíme</t>
  </si>
  <si>
    <t>1</t>
  </si>
  <si>
    <t>K1</t>
  </si>
  <si>
    <t xml:space="preserve"> Személyi juttatások (5. számú tábla 4. oszlop)</t>
  </si>
  <si>
    <t>2</t>
  </si>
  <si>
    <t>K2</t>
  </si>
  <si>
    <t xml:space="preserve"> Munkaadókat terhelő járulékok, szociális hozzájárulási adó</t>
  </si>
  <si>
    <t>3</t>
  </si>
  <si>
    <t>K3</t>
  </si>
  <si>
    <t xml:space="preserve"> Dologi  kiadások összesen  (5. számú tábla 6. oszlop)</t>
  </si>
  <si>
    <t>4</t>
  </si>
  <si>
    <t>K4</t>
  </si>
  <si>
    <t>Ellátottak pénzbeli juttatásai (5. számú tábla 10. oszlop)</t>
  </si>
  <si>
    <t>5</t>
  </si>
  <si>
    <t>K5</t>
  </si>
  <si>
    <t xml:space="preserve">Egyéb működési célú kiadások </t>
  </si>
  <si>
    <t>8</t>
  </si>
  <si>
    <t>K513</t>
  </si>
  <si>
    <t>Tartalékok</t>
  </si>
  <si>
    <t>9</t>
  </si>
  <si>
    <t>K6</t>
  </si>
  <si>
    <t>10</t>
  </si>
  <si>
    <t>K61</t>
  </si>
  <si>
    <t>Immateriális javak beszerzése</t>
  </si>
  <si>
    <t>11</t>
  </si>
  <si>
    <t>K62</t>
  </si>
  <si>
    <t>Ingatlanok beszerzése, létesítése</t>
  </si>
  <si>
    <t>12</t>
  </si>
  <si>
    <t xml:space="preserve">K63 </t>
  </si>
  <si>
    <t>Informatikai eszközök beszerzése</t>
  </si>
  <si>
    <t>13</t>
  </si>
  <si>
    <t>K64</t>
  </si>
  <si>
    <t>Egyéb tárgyi eszközök beszerzése</t>
  </si>
  <si>
    <t>14</t>
  </si>
  <si>
    <t>K67</t>
  </si>
  <si>
    <t>Beruházási célú előzetesen felszámított ÁFA</t>
  </si>
  <si>
    <t>15</t>
  </si>
  <si>
    <t>K7</t>
  </si>
  <si>
    <t>16</t>
  </si>
  <si>
    <t>K71</t>
  </si>
  <si>
    <t>Ingatlanok felújítása</t>
  </si>
  <si>
    <t>17</t>
  </si>
  <si>
    <t>K73</t>
  </si>
  <si>
    <t>Egyéb tárgyi eszközök felújítása</t>
  </si>
  <si>
    <t>18</t>
  </si>
  <si>
    <t>K74</t>
  </si>
  <si>
    <t>Felújítási célú előzetesen felszámított ÁFA</t>
  </si>
  <si>
    <t>19</t>
  </si>
  <si>
    <t>K8</t>
  </si>
  <si>
    <t>22</t>
  </si>
  <si>
    <t>23</t>
  </si>
  <si>
    <t>24</t>
  </si>
  <si>
    <t>K9</t>
  </si>
  <si>
    <t xml:space="preserve">Finanszírozási kiadások </t>
  </si>
  <si>
    <t xml:space="preserve">K I A D Á S O K   Ö S S Z E S E N </t>
  </si>
  <si>
    <t xml:space="preserve"> 2017. évi költségvetés bevételi előirányzatai</t>
  </si>
  <si>
    <t xml:space="preserve"> Bevétel jogcíme</t>
  </si>
  <si>
    <t>B1</t>
  </si>
  <si>
    <t>B111</t>
  </si>
  <si>
    <t>Települési önkormányzatok működési támogatása</t>
  </si>
  <si>
    <t>B112</t>
  </si>
  <si>
    <t xml:space="preserve">Települési önk. egyes köznevelési és gyermekétkeztetési fel.támogatása </t>
  </si>
  <si>
    <t>B113</t>
  </si>
  <si>
    <t>Települési önk. Szociális és gyermekjólési és gyermekétkeztetési fel.támogatása</t>
  </si>
  <si>
    <t>5.</t>
  </si>
  <si>
    <t>B114</t>
  </si>
  <si>
    <t>Önkormányzatok kulturális feladatainak támogatása</t>
  </si>
  <si>
    <t>6.</t>
  </si>
  <si>
    <t>B115</t>
  </si>
  <si>
    <t>Működési célú költségvetési támogatások és kiegészítő támogatások</t>
  </si>
  <si>
    <t>7.</t>
  </si>
  <si>
    <t>B116</t>
  </si>
  <si>
    <t>Elszámolásból származó bevételek</t>
  </si>
  <si>
    <t>8.</t>
  </si>
  <si>
    <t>B11</t>
  </si>
  <si>
    <t>Összesen</t>
  </si>
  <si>
    <t>9.</t>
  </si>
  <si>
    <t>B16</t>
  </si>
  <si>
    <t>Egyéb működési célú támogatások  ÁH belülről</t>
  </si>
  <si>
    <t>10.</t>
  </si>
  <si>
    <t>B2</t>
  </si>
  <si>
    <t>11.</t>
  </si>
  <si>
    <t>B21</t>
  </si>
  <si>
    <t>Felhalmozási célú önkormányzati támogatások</t>
  </si>
  <si>
    <t>12.</t>
  </si>
  <si>
    <t>B25</t>
  </si>
  <si>
    <t>Egyéb felhalmozási célú önkormányzati támogatások ÁH belül</t>
  </si>
  <si>
    <t>13.</t>
  </si>
  <si>
    <t>B3</t>
  </si>
  <si>
    <t>14.</t>
  </si>
  <si>
    <t>B34</t>
  </si>
  <si>
    <t>15.</t>
  </si>
  <si>
    <t>Építményadó</t>
  </si>
  <si>
    <t>16.</t>
  </si>
  <si>
    <t xml:space="preserve">Telekadó </t>
  </si>
  <si>
    <t>17.</t>
  </si>
  <si>
    <t>B35</t>
  </si>
  <si>
    <t>18.</t>
  </si>
  <si>
    <t>Iparűzési adó állandó jelleggel végzett</t>
  </si>
  <si>
    <t>19.</t>
  </si>
  <si>
    <t xml:space="preserve">Ideigl.jelleggel végzett tev. iparűz.adó </t>
  </si>
  <si>
    <t>20.</t>
  </si>
  <si>
    <t xml:space="preserve">Gépjárműadó    </t>
  </si>
  <si>
    <t>21.</t>
  </si>
  <si>
    <t>Korábbi évek megszűnt adónemei áthúzódó fizetéseiből befolyt bevétel</t>
  </si>
  <si>
    <t>22.</t>
  </si>
  <si>
    <t>B36</t>
  </si>
  <si>
    <t>23.</t>
  </si>
  <si>
    <t>24.</t>
  </si>
  <si>
    <t>Luxusadó</t>
  </si>
  <si>
    <t>25.</t>
  </si>
  <si>
    <t>B4</t>
  </si>
  <si>
    <t>26.</t>
  </si>
  <si>
    <t>B401</t>
  </si>
  <si>
    <t>Készletértékesítés</t>
  </si>
  <si>
    <t>27.</t>
  </si>
  <si>
    <t>B402</t>
  </si>
  <si>
    <t>Szolgáltatások ellenértéke</t>
  </si>
  <si>
    <t>28.</t>
  </si>
  <si>
    <t>B403</t>
  </si>
  <si>
    <t>Közvetített szolgáltatások ellenértéke</t>
  </si>
  <si>
    <t>29.</t>
  </si>
  <si>
    <t>B405</t>
  </si>
  <si>
    <t>Ellátási díjak</t>
  </si>
  <si>
    <t>30.</t>
  </si>
  <si>
    <t>B406</t>
  </si>
  <si>
    <t>Kiszámlázott ÁFA</t>
  </si>
  <si>
    <t>31.</t>
  </si>
  <si>
    <t>B407</t>
  </si>
  <si>
    <t>Általános forgalmi adó visszatérítése</t>
  </si>
  <si>
    <t>32.</t>
  </si>
  <si>
    <t>B408</t>
  </si>
  <si>
    <t>33.</t>
  </si>
  <si>
    <t>B409</t>
  </si>
  <si>
    <t>Egyéb pénzügyi műveletek bevételei</t>
  </si>
  <si>
    <t>34.</t>
  </si>
  <si>
    <t>B410</t>
  </si>
  <si>
    <t>Biztosító által fizetett kártérítés</t>
  </si>
  <si>
    <t>35.</t>
  </si>
  <si>
    <t>B411</t>
  </si>
  <si>
    <t>Egyéb működési bevételek</t>
  </si>
  <si>
    <t>36.</t>
  </si>
  <si>
    <t>B5</t>
  </si>
  <si>
    <t>37.</t>
  </si>
  <si>
    <t>B52</t>
  </si>
  <si>
    <t>Ingatlanok értékesítése</t>
  </si>
  <si>
    <t>38.</t>
  </si>
  <si>
    <t xml:space="preserve">Lakás és lakóingatlan értékesítése </t>
  </si>
  <si>
    <t>39.</t>
  </si>
  <si>
    <t>B53</t>
  </si>
  <si>
    <t>Egyéb tárgyi eszközök értékesítése</t>
  </si>
  <si>
    <t>40.</t>
  </si>
  <si>
    <t>B55</t>
  </si>
  <si>
    <t>Részesedések megszűnéséhez kapcsolódó bevételek</t>
  </si>
  <si>
    <t>41.</t>
  </si>
  <si>
    <t>B6</t>
  </si>
  <si>
    <t>Működési célú átvett pénzeszközök ÁH kívülről</t>
  </si>
  <si>
    <t>42.</t>
  </si>
  <si>
    <t>B65</t>
  </si>
  <si>
    <t xml:space="preserve">Egyéb működési célú átvett pénzeszközök </t>
  </si>
  <si>
    <t>43.</t>
  </si>
  <si>
    <t>B7</t>
  </si>
  <si>
    <t>Felhalmozási célú átvett pénzeszközök</t>
  </si>
  <si>
    <t>44.</t>
  </si>
  <si>
    <t>B74</t>
  </si>
  <si>
    <t>Felhalmozási célú visszatérítendő támogatások visszatérülése ÁH kívülről</t>
  </si>
  <si>
    <t>45.</t>
  </si>
  <si>
    <t>B75</t>
  </si>
  <si>
    <t>Egyéb felhalmozási célú átvett pénzeszköz</t>
  </si>
  <si>
    <t>46.</t>
  </si>
  <si>
    <t>Költségvetési bevételek összesen</t>
  </si>
  <si>
    <t>47.</t>
  </si>
  <si>
    <t>48.</t>
  </si>
  <si>
    <t>B812</t>
  </si>
  <si>
    <t>Forgatási célú belföldi értékpapírok beváltása</t>
  </si>
  <si>
    <t>49.</t>
  </si>
  <si>
    <t>B813</t>
  </si>
  <si>
    <t>2016. évi költségvetési maradvány igénybevétele</t>
  </si>
  <si>
    <t>50.</t>
  </si>
  <si>
    <t>B814</t>
  </si>
  <si>
    <t>Államháztartáson belüli megelőlegezések</t>
  </si>
  <si>
    <t>51.</t>
  </si>
  <si>
    <t>B817</t>
  </si>
  <si>
    <t>Lekötött bankbetétek megszüntetése</t>
  </si>
  <si>
    <t xml:space="preserve">B E V É T E L E K   Ö S S Z E S E N </t>
  </si>
  <si>
    <t>No.</t>
  </si>
  <si>
    <t>Támogatási jogcím</t>
  </si>
  <si>
    <t>2017.12.31. módosított előirányzat</t>
  </si>
  <si>
    <t>2017.12.31. Teljesítés</t>
  </si>
  <si>
    <t>Magyarország 2017.évi központi költségvetéséről szóló 2016.évi XC.törvény 2.számú melléklete alapján a helyi önkormányzatok általános működésének és ágazati feladatainak támogatása</t>
  </si>
  <si>
    <t>Lakosságszám 2016. január 1. 43.320fő</t>
  </si>
  <si>
    <t xml:space="preserve">Települési önkormányzatok működésének általános támogatása </t>
  </si>
  <si>
    <t>I.1. a</t>
  </si>
  <si>
    <t>Önkormányzati hivatal működésének támogatása beszámítást követően</t>
  </si>
  <si>
    <t>I.1.b.</t>
  </si>
  <si>
    <t>Település-üzemeltetéshez kapcs.feladatellátás támogatása beszámítást követően</t>
  </si>
  <si>
    <t>I.1.c.</t>
  </si>
  <si>
    <t>Egyéb önkormányzati feladatok támogatása beszámítást követően</t>
  </si>
  <si>
    <t>SZH</t>
  </si>
  <si>
    <t>Szolidaritási hozzájárulás</t>
  </si>
  <si>
    <t>I.5</t>
  </si>
  <si>
    <t>2016. évről áthúzódó bérkompenzáció támogatása</t>
  </si>
  <si>
    <t xml:space="preserve">Települési önkormányzatok egyes köznevelési feladatainak támogatása </t>
  </si>
  <si>
    <t>II.1.</t>
  </si>
  <si>
    <t xml:space="preserve">Óvodapedagógusok és az óvodapedagógusok munkáját közvetlenül segítők bértámogatása </t>
  </si>
  <si>
    <t>II.2.</t>
  </si>
  <si>
    <t xml:space="preserve">Óvodaműködtetési támogatás </t>
  </si>
  <si>
    <t>II.4.</t>
  </si>
  <si>
    <t xml:space="preserve">Kiegészítő támogatás az óvodapedagógusok minősítéséből adódó többletkiadásokhoz </t>
  </si>
  <si>
    <t>2/EK/3</t>
  </si>
  <si>
    <t>Óvodában nevelő munkát segítők 2017. évi illetményéhez kapcsolódó kiegészítő támogatás</t>
  </si>
  <si>
    <t xml:space="preserve">Települési önkormányzatok szociális, gyermekjóléti és gyermekétkeztetési feladatainak támogatása </t>
  </si>
  <si>
    <t>III.1.</t>
  </si>
  <si>
    <t>Szociális ágazati összevont pótlék</t>
  </si>
  <si>
    <t>III.3.</t>
  </si>
  <si>
    <t>Egyes szociális és gyermekjóléti feladatok támogatása</t>
  </si>
  <si>
    <t>III.3.a</t>
  </si>
  <si>
    <t>Család- és gyermekjóléti szolgálat</t>
  </si>
  <si>
    <t>III.3.b</t>
  </si>
  <si>
    <t>Család- és gyermekjóléti központ</t>
  </si>
  <si>
    <t>III.3.c</t>
  </si>
  <si>
    <t>III.3.d</t>
  </si>
  <si>
    <t>III.3.f</t>
  </si>
  <si>
    <t>Időskorúak nappali intézményi ellátása</t>
  </si>
  <si>
    <t>III.3.g</t>
  </si>
  <si>
    <t>Fogyatékos és demens személyek nappali intézményi ellátása</t>
  </si>
  <si>
    <t>III.3.h</t>
  </si>
  <si>
    <t>Pszichiátriai és szenvedélybetegek nappali intézményi ellátása</t>
  </si>
  <si>
    <t>III.3.j</t>
  </si>
  <si>
    <t>Bölcsődei ellátás</t>
  </si>
  <si>
    <t>2/EK/1</t>
  </si>
  <si>
    <t>Bölcsődei illetmény pótlék</t>
  </si>
  <si>
    <t>III.4.</t>
  </si>
  <si>
    <t>A települési önkormányzatok által biztosított egyes szociális szakosított ellátások, valamint gyermekek átmeneti gondozásával kapcsolatos feladatok  támogatása</t>
  </si>
  <si>
    <t>III.4.a</t>
  </si>
  <si>
    <t>A finanszírozás szempontjából elismert szakmai dolgozók bértámogatása</t>
  </si>
  <si>
    <t>III.4.b</t>
  </si>
  <si>
    <t>Intézmény-üzemeltetési támogatás</t>
  </si>
  <si>
    <t>III.5.</t>
  </si>
  <si>
    <t>Gyermekétkeztetés támogatása</t>
  </si>
  <si>
    <t xml:space="preserve">III.5.a. </t>
  </si>
  <si>
    <t>A finanszírozás szempontjából elismert dolgozók bértámogatása</t>
  </si>
  <si>
    <t xml:space="preserve">III.5.b. </t>
  </si>
  <si>
    <t>Gyermekétkeztetés üzemeltetési támogatása</t>
  </si>
  <si>
    <t>III.6.</t>
  </si>
  <si>
    <t>Rászoruló gyermekek intézményen kívüli szünidei étkeztetésének támogatása</t>
  </si>
  <si>
    <t>III.7.</t>
  </si>
  <si>
    <t>Kiegészítő támogatás a bölcsődében foglalkoztatott felsőfokú kisgyermeknevelők béréhez</t>
  </si>
  <si>
    <t>Települési önkormányzatok kulturális feladatainak támogatása</t>
  </si>
  <si>
    <t>IV.1.d</t>
  </si>
  <si>
    <t>Települési önkormányzatok nyilvános könyvtári és a közművelődési feladatainak támogatása</t>
  </si>
  <si>
    <t>IV.1.i.</t>
  </si>
  <si>
    <t>Települési önkormányzatok könyvtári célú érdekeltségnövelő támogatása</t>
  </si>
  <si>
    <t>2/EK/2</t>
  </si>
  <si>
    <t>Kulturális illetménypótlék</t>
  </si>
  <si>
    <t>115/3/I/6/b</t>
  </si>
  <si>
    <t>Jó adatszolgáltató önkormányzatok támogatása</t>
  </si>
  <si>
    <t>115/EK/1/1</t>
  </si>
  <si>
    <t>2017. évi bérkompenzáció</t>
  </si>
  <si>
    <t>116/3/III/3/1</t>
  </si>
  <si>
    <t>2016. évi beszámoló 11/C űrlap miatti kiutalás</t>
  </si>
  <si>
    <t>116/3/III/3/2</t>
  </si>
  <si>
    <t>ÁSZ, felülvizsgálat miatti előző évi tőke kiutalás</t>
  </si>
  <si>
    <t>ÖNKORMÁNYZATOK MŰKÖDÉSI TÁMOGATÁSAI:</t>
  </si>
  <si>
    <t>5.sz.melléklet</t>
  </si>
  <si>
    <t>Kiadások összesen:</t>
  </si>
  <si>
    <t>Munkaadókat terhelő járulékok és szociális hozzájárulási adó</t>
  </si>
  <si>
    <t>Működési célú támogatások ÁH belülre</t>
  </si>
  <si>
    <t>Működési célú támogatások ÁH kívülre</t>
  </si>
  <si>
    <t>Felhalmozási célú támogatások ÁH belülre</t>
  </si>
  <si>
    <t>Felhalmozási célú támogatások ÁH kívülre</t>
  </si>
  <si>
    <t>Felhalmozási célú tartalék</t>
  </si>
  <si>
    <t>COFOG</t>
  </si>
  <si>
    <t>Általános</t>
  </si>
  <si>
    <t>Működési célú</t>
  </si>
  <si>
    <t>Önkormányzatok és önk.hivatalok jogalkotó és ált. igazgatási tevékenysége</t>
  </si>
  <si>
    <t>011140</t>
  </si>
  <si>
    <t>Országos és helyi nemzetiségi önkormányzatok igazgatási tevénysége</t>
  </si>
  <si>
    <t>013320</t>
  </si>
  <si>
    <t>Köztemető fenntartás és működtetés</t>
  </si>
  <si>
    <t>Az önkormányzati vagyonnal való gazdálkodással kapcsolatos feladatok</t>
  </si>
  <si>
    <t>042220</t>
  </si>
  <si>
    <t>Erdőgazdálkodás</t>
  </si>
  <si>
    <t>045230</t>
  </si>
  <si>
    <t>Komp- és révközlekedés</t>
  </si>
  <si>
    <t>047410</t>
  </si>
  <si>
    <t xml:space="preserve">Ár- és belvízvédelemmel  összefüggő tevékenység </t>
  </si>
  <si>
    <t>051030</t>
  </si>
  <si>
    <t>Nem veszélyes (települési) hulladék vegyes begyűjtése, szállítása</t>
  </si>
  <si>
    <t>Város, községgazdálkodási egyéb szolgáltatások</t>
  </si>
  <si>
    <t>072111</t>
  </si>
  <si>
    <t>Háziorvosi alapellátás</t>
  </si>
  <si>
    <t>072112</t>
  </si>
  <si>
    <t>Háziorvosi ügyeleti ellátás</t>
  </si>
  <si>
    <t>072311</t>
  </si>
  <si>
    <t xml:space="preserve">Fogorvosi alapellátás                                   </t>
  </si>
  <si>
    <t>074031</t>
  </si>
  <si>
    <t>Család és nővédelmi egészségügyi gondozás</t>
  </si>
  <si>
    <t>074032</t>
  </si>
  <si>
    <t>Ifjúság-egészségügyi gondozás</t>
  </si>
  <si>
    <t>081043</t>
  </si>
  <si>
    <t>Iskolai, diáksport-tevékenység és támogatása</t>
  </si>
  <si>
    <t>082043</t>
  </si>
  <si>
    <t>Könyvtári állomány feltárása, megőrzése, védelme</t>
  </si>
  <si>
    <t>082044</t>
  </si>
  <si>
    <t>Könyvtári szolgáltatások</t>
  </si>
  <si>
    <t>Közművelődés – hagyományos közösségi kulturális értékek gondozása</t>
  </si>
  <si>
    <t xml:space="preserve">Óvodai nevelés, ellátás működtetési feladatai               </t>
  </si>
  <si>
    <t>096015</t>
  </si>
  <si>
    <t>Gyermekétkeztetés köznevelési intézményben</t>
  </si>
  <si>
    <t>Pszichiátriai betegek nappali ellátása</t>
  </si>
  <si>
    <t>Fogyatékossággal élők nappali ellátása</t>
  </si>
  <si>
    <t>Fogyatékossággal élők társadalmi integrációját segítő programok</t>
  </si>
  <si>
    <t>Gyermekek átmeneti ellátása</t>
  </si>
  <si>
    <t>104030</t>
  </si>
  <si>
    <t>Gyermekek napközbeni ellátása</t>
  </si>
  <si>
    <t>Gyermekjóléti szolgáltatások</t>
  </si>
  <si>
    <t>104043</t>
  </si>
  <si>
    <t>Család és gyermekjóléti központ</t>
  </si>
  <si>
    <t>Hajléktalanok átmeneti ellátása</t>
  </si>
  <si>
    <t>Egyéb szociális pénzbeli  és természetbeni ellátások</t>
  </si>
  <si>
    <t>Szociális szolgáltatások igazgatása</t>
  </si>
  <si>
    <t>Kötelező feladatok összesen:</t>
  </si>
  <si>
    <t>B</t>
  </si>
  <si>
    <t xml:space="preserve">Önként vállalt feladatok </t>
  </si>
  <si>
    <t>Kiemelt állami és önkormányzati rendezvények</t>
  </si>
  <si>
    <t>031060</t>
  </si>
  <si>
    <t>Bűnmegelőzés</t>
  </si>
  <si>
    <t>032020</t>
  </si>
  <si>
    <t>Tűz- és katasztrófavédelmi tevékenységek</t>
  </si>
  <si>
    <t>Sportlétesítmények, edzőtáborok működtetése és fejlesztése</t>
  </si>
  <si>
    <t>081041</t>
  </si>
  <si>
    <t>Versenysport és utánpótlás-nevelési tevékenység  és támogatása</t>
  </si>
  <si>
    <t>081045</t>
  </si>
  <si>
    <t>Szabadidősport- (rekreációs sport-) tevékenység és támogatása</t>
  </si>
  <si>
    <t>081061</t>
  </si>
  <si>
    <t>Szabadidős park, fürdő és strandszolgáltatás</t>
  </si>
  <si>
    <t>Üdülői szálláshely-szolgáltatás és étkeztetés</t>
  </si>
  <si>
    <t>Művészeti tevékenységek (kivéve:szíház)</t>
  </si>
  <si>
    <t>084032</t>
  </si>
  <si>
    <t>Civil szervezetek programtámogatása</t>
  </si>
  <si>
    <t>084040</t>
  </si>
  <si>
    <t xml:space="preserve">Egyházak, közösségi és hitéleti tevékenység támogatása </t>
  </si>
  <si>
    <t>091110</t>
  </si>
  <si>
    <t>Óvodai nevelés, ellátás szakmai feladatai</t>
  </si>
  <si>
    <t>091211</t>
  </si>
  <si>
    <t>Köznevelési intézményben tanulók 1-4.évf. oktatásának szakmai feladatai</t>
  </si>
  <si>
    <t>Köznevelési intézmény 1-4.évfolyamán tanulók nevelésével, oktatásával összefüggő működtetési feladatok</t>
  </si>
  <si>
    <t>091240</t>
  </si>
  <si>
    <t>Alapfokú művészetoktatás</t>
  </si>
  <si>
    <t>Alapfokú művészetoktatással összefüggő működtetési feladatok</t>
  </si>
  <si>
    <t>092111</t>
  </si>
  <si>
    <t>Köznevelési intézményben tanulók 5-8.évf. oktatásának szakmai feladatai</t>
  </si>
  <si>
    <t>Köznevelési intézmény 5-8. évf.tanulók oktatásával összefüggő működtetési feladatai</t>
  </si>
  <si>
    <t>092211</t>
  </si>
  <si>
    <t>Gimnáziumi oktatás, nevelés szakmai feladata</t>
  </si>
  <si>
    <t>092260</t>
  </si>
  <si>
    <t>Gimnázium és szakképző iskola tanulóinak szakmai oktatásával összefüggő feladatai</t>
  </si>
  <si>
    <t>098021</t>
  </si>
  <si>
    <t>Pedagógiai szakszolgáltató tevékenység szakmai feladatai</t>
  </si>
  <si>
    <t>098022</t>
  </si>
  <si>
    <t>Pedagógiai szakszolgáltató tevékenység működtetési feladatai</t>
  </si>
  <si>
    <t>094260</t>
  </si>
  <si>
    <t xml:space="preserve">Hallgatói és oktatói ösztöndíjak, egyéb juttatások          </t>
  </si>
  <si>
    <t>Önként vállalt feladatok összesen:</t>
  </si>
  <si>
    <t xml:space="preserve"> Önkormányzat feladatai összesen (A+B):</t>
  </si>
  <si>
    <t>11.sz.melléklet</t>
  </si>
  <si>
    <t xml:space="preserve"> 2017. évi fejlesztések, felújítások előirányzatai</t>
  </si>
  <si>
    <t>( forintban )</t>
  </si>
  <si>
    <t>Sor-</t>
  </si>
  <si>
    <t>Jogcím</t>
  </si>
  <si>
    <t xml:space="preserve">2017. 06.30. előirányzat </t>
  </si>
  <si>
    <t>szám</t>
  </si>
  <si>
    <t>Önkormányzati fejlesztési feladatok</t>
  </si>
  <si>
    <t>Helyi közutak, közterek és parkok</t>
  </si>
  <si>
    <t>Járda és kerékpárút építés</t>
  </si>
  <si>
    <t>Településrendezés, településfejlesztés</t>
  </si>
  <si>
    <t>Zárható hulladéktároló építése</t>
  </si>
  <si>
    <t>Egészségügyi intézmények fejlesztése</t>
  </si>
  <si>
    <t>Dk, Széchelyi u.42/B. orvosi rendelő kialakítása</t>
  </si>
  <si>
    <t>Szakorvosi Rendelőintézet fütés rekonstrukció</t>
  </si>
  <si>
    <t>Önk-i egyéb vagyonnal való gazdálkodás</t>
  </si>
  <si>
    <t xml:space="preserve">Ingatlan vásárlások </t>
  </si>
  <si>
    <t>Ingatlan fejlesztések</t>
  </si>
  <si>
    <t>Új tagóvoda létesítése önrész</t>
  </si>
  <si>
    <t>Új bölcsőde létesítése önrész</t>
  </si>
  <si>
    <t>Önkormányzat tárgyieszjköz beszerzései</t>
  </si>
  <si>
    <t xml:space="preserve">Immateriális fejlesztés </t>
  </si>
  <si>
    <t>Egyéb tárgyi eszköz beszerzések</t>
  </si>
  <si>
    <t>Költségvetési szervek fejlesztései</t>
  </si>
  <si>
    <t>Kötelező feladatok fejlesztési  előirányzatai összesen :</t>
  </si>
  <si>
    <t>Sport és szabadidő tevékenység</t>
  </si>
  <si>
    <t>Dunaparti vizitúra megállóhely létesítése</t>
  </si>
  <si>
    <t>Dunai strand kialakítása</t>
  </si>
  <si>
    <t>Helyi közbiztonság</t>
  </si>
  <si>
    <t>Térfigyelő kamarák telepítése</t>
  </si>
  <si>
    <t>Fejlesztési  előirányzatok összesen :</t>
  </si>
  <si>
    <t>Önkormányzati felújítási feladatok</t>
  </si>
  <si>
    <t>Útfelújítások</t>
  </si>
  <si>
    <t>Temető felújítás</t>
  </si>
  <si>
    <t xml:space="preserve">Önk-i vagyonnal való gazdálkodás </t>
  </si>
  <si>
    <t>Intézmény felújítások</t>
  </si>
  <si>
    <t>Liget u. egészségügyi ingatlan felújítása</t>
  </si>
  <si>
    <t>Felújítási előirányzatok összesen</t>
  </si>
  <si>
    <t>Felhalmozási célú átvett pénzeszköz ÁH kívül</t>
  </si>
  <si>
    <t>Tartalékok- Működési céltartalék</t>
  </si>
  <si>
    <t>Tartalékok - Felhalmozási céltartalék</t>
  </si>
  <si>
    <t>Költségvetési kiadások összesen:</t>
  </si>
  <si>
    <t>Munkaadókat terhelő járulékok, szociális hozzájárulási adó</t>
  </si>
  <si>
    <t>Egyéb működési célú támogatások ÁH belül</t>
  </si>
  <si>
    <t>Parkoló építések, csapadékvíz elvezetés</t>
  </si>
  <si>
    <t>Óvodai intézmények fejlesztése</t>
  </si>
  <si>
    <t>Új tagóvoda létesítése pályázati pe.</t>
  </si>
  <si>
    <t>Új bölcsőde létesítése pályázati pe.</t>
  </si>
  <si>
    <t>Csónakház, Tanuszoda, Sportpálya, Dobó és ugrócentrum</t>
  </si>
  <si>
    <t>- Dunakeszi közoktatási dolgozók jutalom, munkaadókat terhelő járulék</t>
  </si>
  <si>
    <t>2017. évi költségvetés kiadási előirányzata                                                                    2.sz. melléklet</t>
  </si>
  <si>
    <t>adatok Ft-ban</t>
  </si>
  <si>
    <t>adatok Forintban</t>
  </si>
  <si>
    <t>(adatok forintban)</t>
  </si>
  <si>
    <t xml:space="preserve">2017.évi költségvetés kiadásai  előirányzatonként, feladatonkénti bontásban </t>
  </si>
  <si>
    <t xml:space="preserve">adatok Ft-ban </t>
  </si>
</sst>
</file>

<file path=xl/styles.xml><?xml version="1.0" encoding="utf-8"?>
<styleSheet xmlns="http://schemas.openxmlformats.org/spreadsheetml/2006/main">
  <numFmts count="7">
    <numFmt numFmtId="43" formatCode="_-* #,##0.00\ _F_t_-;\-* #,##0.00\ _F_t_-;_-* &quot;-&quot;??\ _F_t_-;_-@_-"/>
    <numFmt numFmtId="164" formatCode="_-* #,##0.00\ _F_t_-;\-* #,##0.00\ _F_t_-;_-* \-??\ _F_t_-;_-@_-"/>
    <numFmt numFmtId="165" formatCode="_(* #,##0_);_(* \(#,##0\);_(* \-??_);_(@_)"/>
    <numFmt numFmtId="166" formatCode="_-* #,##0\ _F_t_-;\-* #,##0\ _F_t_-;_-* &quot;-&quot;??\ _F_t_-;_-@_-"/>
    <numFmt numFmtId="167" formatCode="yyyy/mm/dd;@"/>
    <numFmt numFmtId="168" formatCode="#,##0.000"/>
    <numFmt numFmtId="169" formatCode="0.0"/>
  </numFmts>
  <fonts count="4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9"/>
      <name val="Arial CE"/>
      <charset val="238"/>
    </font>
    <font>
      <sz val="8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 CE"/>
      <charset val="238"/>
    </font>
    <font>
      <b/>
      <sz val="11"/>
      <name val="Times New Roman CE"/>
      <charset val="238"/>
    </font>
    <font>
      <b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12"/>
      <name val="Times New Roman CE"/>
      <charset val="238"/>
    </font>
    <font>
      <i/>
      <sz val="9"/>
      <name val="Arial CE"/>
      <charset val="238"/>
    </font>
    <font>
      <sz val="8"/>
      <name val="Arial CE"/>
      <charset val="238"/>
    </font>
    <font>
      <b/>
      <sz val="13"/>
      <name val="Times New Roman CE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</fills>
  <borders count="1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double">
        <color indexed="8"/>
      </right>
      <top style="medium">
        <color indexed="8"/>
      </top>
      <bottom/>
      <diagonal/>
    </border>
    <border>
      <left style="double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double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9" fillId="0" borderId="0"/>
    <xf numFmtId="164" fontId="9" fillId="0" borderId="0" applyFill="0" applyBorder="0" applyAlignment="0" applyProtection="0"/>
    <xf numFmtId="0" fontId="1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35" fillId="0" borderId="0"/>
    <xf numFmtId="0" fontId="1" fillId="0" borderId="0"/>
  </cellStyleXfs>
  <cellXfs count="1029">
    <xf numFmtId="0" fontId="0" fillId="0" borderId="0" xfId="0"/>
    <xf numFmtId="0" fontId="3" fillId="0" borderId="0" xfId="1" applyFont="1" applyFill="1"/>
    <xf numFmtId="0" fontId="5" fillId="0" borderId="0" xfId="1" applyFont="1" applyFill="1"/>
    <xf numFmtId="0" fontId="4" fillId="0" borderId="0" xfId="1" applyFont="1" applyFill="1" applyAlignment="1"/>
    <xf numFmtId="0" fontId="6" fillId="0" borderId="0" xfId="1" applyFont="1" applyFill="1" applyAlignment="1">
      <alignment horizontal="right"/>
    </xf>
    <xf numFmtId="0" fontId="5" fillId="0" borderId="22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5" fillId="0" borderId="27" xfId="1" applyFont="1" applyFill="1" applyBorder="1" applyAlignment="1">
      <alignment horizontal="center"/>
    </xf>
    <xf numFmtId="0" fontId="5" fillId="0" borderId="28" xfId="1" applyFont="1" applyFill="1" applyBorder="1" applyAlignment="1">
      <alignment horizontal="center"/>
    </xf>
    <xf numFmtId="0" fontId="5" fillId="0" borderId="29" xfId="1" applyFont="1" applyFill="1" applyBorder="1" applyAlignment="1">
      <alignment horizontal="center"/>
    </xf>
    <xf numFmtId="0" fontId="5" fillId="0" borderId="30" xfId="1" applyFont="1" applyFill="1" applyBorder="1" applyAlignment="1">
      <alignment horizontal="center"/>
    </xf>
    <xf numFmtId="0" fontId="5" fillId="0" borderId="31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/>
    </xf>
    <xf numFmtId="0" fontId="5" fillId="0" borderId="32" xfId="1" applyFont="1" applyFill="1" applyBorder="1" applyAlignment="1">
      <alignment horizontal="center"/>
    </xf>
    <xf numFmtId="0" fontId="5" fillId="0" borderId="33" xfId="1" applyFont="1" applyFill="1" applyBorder="1" applyAlignment="1">
      <alignment horizontal="center"/>
    </xf>
    <xf numFmtId="0" fontId="5" fillId="0" borderId="34" xfId="1" applyFont="1" applyFill="1" applyBorder="1" applyAlignment="1">
      <alignment horizontal="center"/>
    </xf>
    <xf numFmtId="0" fontId="5" fillId="0" borderId="35" xfId="1" applyFont="1" applyFill="1" applyBorder="1" applyAlignment="1">
      <alignment horizontal="center"/>
    </xf>
    <xf numFmtId="0" fontId="5" fillId="0" borderId="36" xfId="1" applyFont="1" applyFill="1" applyBorder="1" applyAlignment="1">
      <alignment horizontal="center"/>
    </xf>
    <xf numFmtId="0" fontId="5" fillId="0" borderId="25" xfId="1" applyFont="1" applyFill="1" applyBorder="1" applyAlignment="1">
      <alignment horizontal="center"/>
    </xf>
    <xf numFmtId="0" fontId="5" fillId="0" borderId="24" xfId="1" applyFont="1" applyFill="1" applyBorder="1" applyAlignment="1">
      <alignment horizontal="center"/>
    </xf>
    <xf numFmtId="0" fontId="5" fillId="0" borderId="37" xfId="1" applyFont="1" applyFill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38" xfId="1" applyFont="1" applyFill="1" applyBorder="1" applyAlignment="1">
      <alignment horizontal="center"/>
    </xf>
    <xf numFmtId="3" fontId="5" fillId="0" borderId="39" xfId="1" applyNumberFormat="1" applyFont="1" applyFill="1" applyBorder="1" applyAlignment="1">
      <alignment horizontal="right"/>
    </xf>
    <xf numFmtId="3" fontId="5" fillId="0" borderId="40" xfId="1" applyNumberFormat="1" applyFont="1" applyFill="1" applyBorder="1" applyAlignment="1">
      <alignment horizontal="right"/>
    </xf>
    <xf numFmtId="3" fontId="5" fillId="0" borderId="41" xfId="1" applyNumberFormat="1" applyFont="1" applyFill="1" applyBorder="1" applyAlignment="1">
      <alignment horizontal="right"/>
    </xf>
    <xf numFmtId="3" fontId="5" fillId="0" borderId="42" xfId="1" applyNumberFormat="1" applyFont="1" applyFill="1" applyBorder="1" applyAlignment="1">
      <alignment horizontal="right"/>
    </xf>
    <xf numFmtId="3" fontId="5" fillId="0" borderId="43" xfId="1" applyNumberFormat="1" applyFont="1" applyFill="1" applyBorder="1" applyAlignment="1">
      <alignment horizontal="right"/>
    </xf>
    <xf numFmtId="3" fontId="5" fillId="0" borderId="44" xfId="1" applyNumberFormat="1" applyFont="1" applyFill="1" applyBorder="1" applyAlignment="1">
      <alignment horizontal="right"/>
    </xf>
    <xf numFmtId="0" fontId="8" fillId="0" borderId="7" xfId="1" applyFont="1" applyFill="1" applyBorder="1" applyAlignment="1">
      <alignment horizontal="center"/>
    </xf>
    <xf numFmtId="0" fontId="8" fillId="0" borderId="45" xfId="1" applyFont="1" applyFill="1" applyBorder="1"/>
    <xf numFmtId="3" fontId="8" fillId="0" borderId="42" xfId="1" applyNumberFormat="1" applyFont="1" applyFill="1" applyBorder="1" applyAlignment="1">
      <alignment horizontal="right"/>
    </xf>
    <xf numFmtId="3" fontId="8" fillId="0" borderId="46" xfId="1" applyNumberFormat="1" applyFont="1" applyFill="1" applyBorder="1" applyAlignment="1">
      <alignment horizontal="right"/>
    </xf>
    <xf numFmtId="3" fontId="8" fillId="0" borderId="47" xfId="1" applyNumberFormat="1" applyFont="1" applyFill="1" applyBorder="1" applyAlignment="1">
      <alignment horizontal="right"/>
    </xf>
    <xf numFmtId="3" fontId="8" fillId="0" borderId="39" xfId="1" applyNumberFormat="1" applyFont="1" applyFill="1" applyBorder="1" applyAlignment="1">
      <alignment horizontal="right"/>
    </xf>
    <xf numFmtId="3" fontId="8" fillId="0" borderId="40" xfId="1" applyNumberFormat="1" applyFont="1" applyFill="1" applyBorder="1" applyAlignment="1">
      <alignment horizontal="right"/>
    </xf>
    <xf numFmtId="3" fontId="8" fillId="0" borderId="41" xfId="1" applyNumberFormat="1" applyFont="1" applyFill="1" applyBorder="1" applyAlignment="1">
      <alignment horizontal="right"/>
    </xf>
    <xf numFmtId="3" fontId="8" fillId="0" borderId="43" xfId="1" applyNumberFormat="1" applyFont="1" applyFill="1" applyBorder="1" applyAlignment="1">
      <alignment horizontal="right"/>
    </xf>
    <xf numFmtId="3" fontId="4" fillId="0" borderId="0" xfId="1" applyNumberFormat="1" applyFont="1" applyFill="1"/>
    <xf numFmtId="0" fontId="4" fillId="0" borderId="0" xfId="1" applyFont="1" applyFill="1"/>
    <xf numFmtId="0" fontId="6" fillId="0" borderId="48" xfId="1" applyFont="1" applyFill="1" applyBorder="1"/>
    <xf numFmtId="3" fontId="5" fillId="0" borderId="49" xfId="1" applyNumberFormat="1" applyFont="1" applyFill="1" applyBorder="1" applyAlignment="1">
      <alignment horizontal="right"/>
    </xf>
    <xf numFmtId="3" fontId="5" fillId="0" borderId="50" xfId="1" applyNumberFormat="1" applyFont="1" applyFill="1" applyBorder="1" applyAlignment="1">
      <alignment horizontal="right"/>
    </xf>
    <xf numFmtId="3" fontId="5" fillId="0" borderId="47" xfId="1" applyNumberFormat="1" applyFont="1" applyFill="1" applyBorder="1" applyAlignment="1">
      <alignment horizontal="right"/>
    </xf>
    <xf numFmtId="3" fontId="5" fillId="0" borderId="51" xfId="1" applyNumberFormat="1" applyFont="1" applyFill="1" applyBorder="1" applyAlignment="1">
      <alignment horizontal="right"/>
    </xf>
    <xf numFmtId="3" fontId="5" fillId="0" borderId="52" xfId="1" applyNumberFormat="1" applyFont="1" applyFill="1" applyBorder="1" applyAlignment="1">
      <alignment horizontal="right"/>
    </xf>
    <xf numFmtId="3" fontId="5" fillId="0" borderId="53" xfId="1" applyNumberFormat="1" applyFont="1" applyFill="1" applyBorder="1" applyAlignment="1">
      <alignment horizontal="right"/>
    </xf>
    <xf numFmtId="3" fontId="5" fillId="0" borderId="54" xfId="1" applyNumberFormat="1" applyFont="1" applyFill="1" applyBorder="1" applyAlignment="1">
      <alignment horizontal="right"/>
    </xf>
    <xf numFmtId="3" fontId="3" fillId="0" borderId="0" xfId="1" applyNumberFormat="1" applyFont="1" applyFill="1"/>
    <xf numFmtId="0" fontId="5" fillId="0" borderId="11" xfId="1" applyFont="1" applyFill="1" applyBorder="1" applyAlignment="1">
      <alignment horizontal="center"/>
    </xf>
    <xf numFmtId="0" fontId="8" fillId="0" borderId="55" xfId="1" applyFont="1" applyFill="1" applyBorder="1"/>
    <xf numFmtId="0" fontId="5" fillId="0" borderId="19" xfId="1" applyFont="1" applyFill="1" applyBorder="1"/>
    <xf numFmtId="0" fontId="13" fillId="0" borderId="56" xfId="1" applyFont="1" applyFill="1" applyBorder="1"/>
    <xf numFmtId="3" fontId="5" fillId="0" borderId="14" xfId="1" applyNumberFormat="1" applyFont="1" applyFill="1" applyBorder="1"/>
    <xf numFmtId="3" fontId="5" fillId="0" borderId="7" xfId="1" applyNumberFormat="1" applyFont="1" applyFill="1" applyBorder="1"/>
    <xf numFmtId="3" fontId="5" fillId="0" borderId="47" xfId="1" applyNumberFormat="1" applyFont="1" applyFill="1" applyBorder="1"/>
    <xf numFmtId="3" fontId="5" fillId="0" borderId="8" xfId="1" applyNumberFormat="1" applyFont="1" applyFill="1" applyBorder="1"/>
    <xf numFmtId="3" fontId="5" fillId="0" borderId="57" xfId="1" applyNumberFormat="1" applyFont="1" applyFill="1" applyBorder="1"/>
    <xf numFmtId="3" fontId="5" fillId="0" borderId="0" xfId="1" applyNumberFormat="1" applyFont="1" applyFill="1" applyBorder="1"/>
    <xf numFmtId="3" fontId="5" fillId="0" borderId="15" xfId="1" applyNumberFormat="1" applyFont="1" applyFill="1" applyBorder="1"/>
    <xf numFmtId="0" fontId="13" fillId="0" borderId="56" xfId="1" applyFont="1" applyFill="1" applyBorder="1" applyAlignment="1">
      <alignment wrapText="1"/>
    </xf>
    <xf numFmtId="3" fontId="5" fillId="0" borderId="58" xfId="1" applyNumberFormat="1" applyFont="1" applyFill="1" applyBorder="1"/>
    <xf numFmtId="0" fontId="8" fillId="0" borderId="59" xfId="1" applyFont="1" applyFill="1" applyBorder="1"/>
    <xf numFmtId="0" fontId="8" fillId="0" borderId="60" xfId="1" applyFont="1" applyFill="1" applyBorder="1"/>
    <xf numFmtId="3" fontId="5" fillId="0" borderId="0" xfId="1" applyNumberFormat="1" applyFont="1" applyFill="1" applyAlignment="1">
      <alignment horizontal="right"/>
    </xf>
    <xf numFmtId="3" fontId="3" fillId="0" borderId="0" xfId="1" applyNumberFormat="1" applyFont="1" applyFill="1" applyBorder="1"/>
    <xf numFmtId="3" fontId="5" fillId="0" borderId="0" xfId="1" applyNumberFormat="1" applyFont="1" applyFill="1" applyBorder="1" applyAlignment="1">
      <alignment horizontal="right"/>
    </xf>
    <xf numFmtId="0" fontId="3" fillId="0" borderId="0" xfId="1" applyFont="1" applyFill="1" applyAlignment="1">
      <alignment horizontal="right"/>
    </xf>
    <xf numFmtId="3" fontId="10" fillId="0" borderId="0" xfId="1" applyNumberFormat="1" applyFont="1" applyFill="1"/>
    <xf numFmtId="3" fontId="10" fillId="0" borderId="0" xfId="1" applyNumberFormat="1" applyFont="1" applyFill="1" applyBorder="1"/>
    <xf numFmtId="3" fontId="5" fillId="0" borderId="0" xfId="1" applyNumberFormat="1" applyFont="1" applyFill="1"/>
    <xf numFmtId="3" fontId="3" fillId="0" borderId="0" xfId="1" applyNumberFormat="1" applyFont="1" applyFill="1" applyAlignment="1">
      <alignment horizontal="right"/>
    </xf>
    <xf numFmtId="0" fontId="5" fillId="0" borderId="0" xfId="1" applyFont="1" applyFill="1" applyAlignment="1">
      <alignment horizontal="left"/>
    </xf>
    <xf numFmtId="0" fontId="5" fillId="0" borderId="0" xfId="1" applyFont="1" applyFill="1" applyBorder="1"/>
    <xf numFmtId="3" fontId="6" fillId="0" borderId="0" xfId="1" applyNumberFormat="1" applyFont="1" applyFill="1" applyAlignment="1">
      <alignment horizontal="right"/>
    </xf>
    <xf numFmtId="0" fontId="6" fillId="0" borderId="0" xfId="1" applyFont="1" applyFill="1" applyBorder="1"/>
    <xf numFmtId="0" fontId="5" fillId="0" borderId="0" xfId="1" applyFont="1" applyFill="1" applyAlignment="1">
      <alignment horizontal="right"/>
    </xf>
    <xf numFmtId="3" fontId="10" fillId="0" borderId="0" xfId="1" applyNumberFormat="1" applyFont="1" applyFill="1" applyAlignment="1">
      <alignment horizontal="right"/>
    </xf>
    <xf numFmtId="0" fontId="10" fillId="0" borderId="0" xfId="1" applyFont="1" applyFill="1" applyAlignment="1"/>
    <xf numFmtId="0" fontId="5" fillId="0" borderId="61" xfId="1" applyFont="1" applyFill="1" applyBorder="1"/>
    <xf numFmtId="0" fontId="4" fillId="0" borderId="62" xfId="1" applyFont="1" applyFill="1" applyBorder="1" applyAlignment="1"/>
    <xf numFmtId="0" fontId="5" fillId="0" borderId="64" xfId="1" applyFont="1" applyFill="1" applyBorder="1"/>
    <xf numFmtId="0" fontId="5" fillId="0" borderId="56" xfId="1" applyFont="1" applyFill="1" applyBorder="1"/>
    <xf numFmtId="0" fontId="8" fillId="0" borderId="0" xfId="1" applyFont="1" applyFill="1" applyBorder="1" applyAlignment="1">
      <alignment horizontal="center"/>
    </xf>
    <xf numFmtId="0" fontId="3" fillId="0" borderId="0" xfId="1" applyFont="1" applyFill="1" applyBorder="1"/>
    <xf numFmtId="0" fontId="5" fillId="0" borderId="6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0" borderId="66" xfId="1" applyFont="1" applyFill="1" applyBorder="1" applyAlignment="1">
      <alignment horizontal="center"/>
    </xf>
    <xf numFmtId="0" fontId="5" fillId="0" borderId="64" xfId="1" applyFont="1" applyFill="1" applyBorder="1" applyAlignment="1">
      <alignment horizontal="center"/>
    </xf>
    <xf numFmtId="0" fontId="5" fillId="0" borderId="45" xfId="1" applyFont="1" applyFill="1" applyBorder="1" applyAlignment="1">
      <alignment horizontal="center"/>
    </xf>
    <xf numFmtId="0" fontId="5" fillId="0" borderId="42" xfId="1" applyFont="1" applyFill="1" applyBorder="1" applyAlignment="1">
      <alignment horizontal="center"/>
    </xf>
    <xf numFmtId="0" fontId="5" fillId="0" borderId="43" xfId="1" applyFont="1" applyFill="1" applyBorder="1" applyAlignment="1">
      <alignment horizontal="center"/>
    </xf>
    <xf numFmtId="0" fontId="5" fillId="0" borderId="41" xfId="1" applyFont="1" applyFill="1" applyBorder="1" applyAlignment="1">
      <alignment horizontal="center"/>
    </xf>
    <xf numFmtId="0" fontId="5" fillId="0" borderId="42" xfId="1" applyFont="1" applyFill="1" applyBorder="1"/>
    <xf numFmtId="0" fontId="5" fillId="0" borderId="40" xfId="1" applyFont="1" applyFill="1" applyBorder="1"/>
    <xf numFmtId="0" fontId="5" fillId="0" borderId="41" xfId="1" applyFont="1" applyFill="1" applyBorder="1"/>
    <xf numFmtId="0" fontId="5" fillId="0" borderId="43" xfId="1" applyFont="1" applyFill="1" applyBorder="1"/>
    <xf numFmtId="0" fontId="8" fillId="0" borderId="42" xfId="1" applyFont="1" applyFill="1" applyBorder="1"/>
    <xf numFmtId="0" fontId="5" fillId="0" borderId="39" xfId="1" applyFont="1" applyFill="1" applyBorder="1"/>
    <xf numFmtId="3" fontId="8" fillId="0" borderId="49" xfId="1" applyNumberFormat="1" applyFont="1" applyFill="1" applyBorder="1"/>
    <xf numFmtId="3" fontId="5" fillId="0" borderId="52" xfId="1" applyNumberFormat="1" applyFont="1" applyFill="1" applyBorder="1"/>
    <xf numFmtId="3" fontId="5" fillId="0" borderId="53" xfId="1" applyNumberFormat="1" applyFont="1" applyFill="1" applyBorder="1"/>
    <xf numFmtId="3" fontId="5" fillId="0" borderId="54" xfId="1" applyNumberFormat="1" applyFont="1" applyFill="1" applyBorder="1"/>
    <xf numFmtId="3" fontId="5" fillId="0" borderId="49" xfId="1" applyNumberFormat="1" applyFont="1" applyFill="1" applyBorder="1"/>
    <xf numFmtId="3" fontId="5" fillId="0" borderId="51" xfId="1" applyNumberFormat="1" applyFont="1" applyFill="1" applyBorder="1"/>
    <xf numFmtId="3" fontId="5" fillId="4" borderId="51" xfId="1" applyNumberFormat="1" applyFont="1" applyFill="1" applyBorder="1"/>
    <xf numFmtId="0" fontId="8" fillId="0" borderId="48" xfId="1" applyFont="1" applyFill="1" applyBorder="1"/>
    <xf numFmtId="0" fontId="13" fillId="0" borderId="48" xfId="1" applyFont="1" applyFill="1" applyBorder="1"/>
    <xf numFmtId="0" fontId="13" fillId="0" borderId="67" xfId="1" applyFont="1" applyFill="1" applyBorder="1" applyAlignment="1">
      <alignment wrapText="1"/>
    </xf>
    <xf numFmtId="3" fontId="5" fillId="0" borderId="68" xfId="1" applyNumberFormat="1" applyFont="1" applyFill="1" applyBorder="1"/>
    <xf numFmtId="3" fontId="5" fillId="0" borderId="69" xfId="1" applyNumberFormat="1" applyFont="1" applyFill="1" applyBorder="1"/>
    <xf numFmtId="3" fontId="5" fillId="0" borderId="70" xfId="1" applyNumberFormat="1" applyFont="1" applyFill="1" applyBorder="1"/>
    <xf numFmtId="3" fontId="5" fillId="0" borderId="71" xfId="1" applyNumberFormat="1" applyFont="1" applyFill="1" applyBorder="1"/>
    <xf numFmtId="3" fontId="5" fillId="0" borderId="72" xfId="1" applyNumberFormat="1" applyFont="1" applyFill="1" applyBorder="1"/>
    <xf numFmtId="0" fontId="8" fillId="0" borderId="4" xfId="1" applyFont="1" applyFill="1" applyBorder="1"/>
    <xf numFmtId="0" fontId="8" fillId="0" borderId="73" xfId="1" applyFont="1" applyFill="1" applyBorder="1"/>
    <xf numFmtId="3" fontId="8" fillId="0" borderId="30" xfId="1" applyNumberFormat="1" applyFont="1" applyFill="1" applyBorder="1" applyAlignment="1">
      <alignment horizontal="right"/>
    </xf>
    <xf numFmtId="0" fontId="10" fillId="0" borderId="0" xfId="1" applyFont="1" applyFill="1" applyBorder="1"/>
    <xf numFmtId="3" fontId="8" fillId="0" borderId="0" xfId="1" applyNumberFormat="1" applyFont="1" applyFill="1" applyAlignment="1">
      <alignment horizontal="right"/>
    </xf>
    <xf numFmtId="3" fontId="8" fillId="0" borderId="0" xfId="1" applyNumberFormat="1" applyFont="1" applyFill="1"/>
    <xf numFmtId="0" fontId="8" fillId="0" borderId="0" xfId="1" applyFont="1" applyFill="1"/>
    <xf numFmtId="0" fontId="4" fillId="0" borderId="0" xfId="1" applyFont="1" applyFill="1" applyBorder="1"/>
    <xf numFmtId="0" fontId="3" fillId="2" borderId="0" xfId="2" applyFont="1" applyFill="1" applyAlignment="1">
      <alignment horizontal="left"/>
    </xf>
    <xf numFmtId="0" fontId="3" fillId="2" borderId="0" xfId="2" applyFont="1" applyFill="1"/>
    <xf numFmtId="0" fontId="3" fillId="0" borderId="0" xfId="2" applyFont="1" applyFill="1"/>
    <xf numFmtId="3" fontId="4" fillId="2" borderId="0" xfId="2" applyNumberFormat="1" applyFont="1" applyFill="1" applyBorder="1" applyAlignment="1">
      <alignment horizontal="center"/>
    </xf>
    <xf numFmtId="3" fontId="4" fillId="0" borderId="0" xfId="2" applyNumberFormat="1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3" fillId="2" borderId="1" xfId="2" applyFont="1" applyFill="1" applyBorder="1" applyProtection="1">
      <protection hidden="1"/>
    </xf>
    <xf numFmtId="0" fontId="3" fillId="2" borderId="2" xfId="2" applyFont="1" applyFill="1" applyBorder="1" applyProtection="1">
      <protection hidden="1"/>
    </xf>
    <xf numFmtId="0" fontId="3" fillId="0" borderId="2" xfId="2" applyFont="1" applyFill="1" applyBorder="1" applyProtection="1">
      <protection hidden="1"/>
    </xf>
    <xf numFmtId="0" fontId="3" fillId="2" borderId="1" xfId="2" applyFont="1" applyFill="1" applyBorder="1"/>
    <xf numFmtId="0" fontId="3" fillId="0" borderId="2" xfId="2" applyFont="1" applyFill="1" applyBorder="1"/>
    <xf numFmtId="0" fontId="3" fillId="2" borderId="3" xfId="2" applyFont="1" applyFill="1" applyBorder="1"/>
    <xf numFmtId="0" fontId="3" fillId="2" borderId="7" xfId="2" applyFont="1" applyFill="1" applyBorder="1" applyProtection="1">
      <protection hidden="1"/>
    </xf>
    <xf numFmtId="0" fontId="3" fillId="2" borderId="7" xfId="2" applyFont="1" applyFill="1" applyBorder="1" applyAlignment="1" applyProtection="1">
      <alignment horizontal="center"/>
      <protection hidden="1"/>
    </xf>
    <xf numFmtId="0" fontId="3" fillId="2" borderId="14" xfId="2" applyFont="1" applyFill="1" applyBorder="1" applyAlignment="1" applyProtection="1">
      <alignment horizontal="center"/>
      <protection hidden="1"/>
    </xf>
    <xf numFmtId="0" fontId="3" fillId="2" borderId="7" xfId="2" applyFont="1" applyFill="1" applyBorder="1" applyAlignment="1" applyProtection="1">
      <alignment horizontal="center" wrapText="1"/>
      <protection hidden="1"/>
    </xf>
    <xf numFmtId="0" fontId="3" fillId="2" borderId="14" xfId="2" applyFont="1" applyFill="1" applyBorder="1" applyAlignment="1">
      <alignment horizontal="center"/>
    </xf>
    <xf numFmtId="0" fontId="3" fillId="2" borderId="11" xfId="2" applyFont="1" applyFill="1" applyBorder="1" applyProtection="1">
      <protection hidden="1"/>
    </xf>
    <xf numFmtId="0" fontId="3" fillId="2" borderId="24" xfId="2" applyFont="1" applyFill="1" applyBorder="1" applyAlignment="1" applyProtection="1">
      <alignment horizontal="center"/>
      <protection hidden="1"/>
    </xf>
    <xf numFmtId="0" fontId="4" fillId="2" borderId="47" xfId="2" applyFont="1" applyFill="1" applyBorder="1" applyAlignment="1">
      <alignment horizontal="center"/>
    </xf>
    <xf numFmtId="3" fontId="3" fillId="0" borderId="47" xfId="2" applyNumberFormat="1" applyFont="1" applyFill="1" applyBorder="1" applyAlignment="1" applyProtection="1">
      <protection locked="0"/>
    </xf>
    <xf numFmtId="165" fontId="3" fillId="0" borderId="47" xfId="3" applyNumberFormat="1" applyFont="1" applyFill="1" applyBorder="1" applyAlignment="1" applyProtection="1"/>
    <xf numFmtId="0" fontId="3" fillId="0" borderId="47" xfId="2" applyFont="1" applyBorder="1" applyAlignment="1">
      <alignment wrapText="1"/>
    </xf>
    <xf numFmtId="0" fontId="3" fillId="2" borderId="47" xfId="2" applyFont="1" applyFill="1" applyBorder="1" applyAlignment="1">
      <alignment horizontal="left" wrapText="1"/>
    </xf>
    <xf numFmtId="0" fontId="3" fillId="0" borderId="47" xfId="2" applyFont="1" applyFill="1" applyBorder="1" applyAlignment="1">
      <alignment horizontal="left" wrapText="1"/>
    </xf>
    <xf numFmtId="0" fontId="3" fillId="0" borderId="47" xfId="2" applyFont="1" applyFill="1" applyBorder="1" applyAlignment="1">
      <alignment horizontal="left"/>
    </xf>
    <xf numFmtId="0" fontId="3" fillId="0" borderId="47" xfId="2" applyFont="1" applyFill="1" applyBorder="1"/>
    <xf numFmtId="0" fontId="3" fillId="2" borderId="19" xfId="2" applyFont="1" applyFill="1" applyBorder="1" applyAlignment="1">
      <alignment horizontal="center"/>
    </xf>
    <xf numFmtId="0" fontId="3" fillId="2" borderId="56" xfId="2" applyFont="1" applyFill="1" applyBorder="1" applyAlignment="1">
      <alignment horizontal="left"/>
    </xf>
    <xf numFmtId="3" fontId="3" fillId="0" borderId="49" xfId="2" applyNumberFormat="1" applyFont="1" applyFill="1" applyBorder="1" applyProtection="1">
      <protection hidden="1"/>
    </xf>
    <xf numFmtId="3" fontId="3" fillId="0" borderId="58" xfId="2" applyNumberFormat="1" applyFont="1" applyFill="1" applyBorder="1" applyAlignment="1" applyProtection="1">
      <alignment horizontal="right"/>
      <protection locked="0"/>
    </xf>
    <xf numFmtId="3" fontId="3" fillId="0" borderId="8" xfId="2" applyNumberFormat="1" applyFont="1" applyFill="1" applyBorder="1" applyAlignment="1" applyProtection="1">
      <alignment horizontal="right"/>
      <protection locked="0"/>
    </xf>
    <xf numFmtId="3" fontId="3" fillId="0" borderId="76" xfId="2" applyNumberFormat="1" applyFont="1" applyFill="1" applyBorder="1" applyAlignment="1" applyProtection="1">
      <alignment horizontal="right"/>
      <protection locked="0"/>
    </xf>
    <xf numFmtId="3" fontId="3" fillId="0" borderId="56" xfId="2" applyNumberFormat="1" applyFont="1" applyFill="1" applyBorder="1" applyAlignment="1" applyProtection="1">
      <alignment horizontal="right"/>
      <protection locked="0"/>
    </xf>
    <xf numFmtId="3" fontId="3" fillId="0" borderId="14" xfId="2" applyNumberFormat="1" applyFont="1" applyFill="1" applyBorder="1" applyAlignment="1" applyProtection="1">
      <alignment horizontal="right"/>
      <protection locked="0"/>
    </xf>
    <xf numFmtId="3" fontId="3" fillId="0" borderId="0" xfId="2" applyNumberFormat="1" applyFont="1" applyFill="1" applyBorder="1" applyAlignment="1" applyProtection="1">
      <alignment horizontal="right"/>
      <protection locked="0"/>
    </xf>
    <xf numFmtId="3" fontId="3" fillId="0" borderId="7" xfId="2" applyNumberFormat="1" applyFont="1" applyFill="1" applyBorder="1" applyAlignment="1" applyProtection="1">
      <alignment horizontal="right"/>
      <protection locked="0"/>
    </xf>
    <xf numFmtId="165" fontId="3" fillId="0" borderId="47" xfId="3" applyNumberFormat="1" applyFont="1" applyFill="1" applyBorder="1" applyAlignment="1" applyProtection="1">
      <alignment vertical="center"/>
    </xf>
    <xf numFmtId="0" fontId="4" fillId="2" borderId="47" xfId="2" applyFont="1" applyFill="1" applyBorder="1" applyAlignment="1">
      <alignment horizontal="left" vertical="center" wrapText="1"/>
    </xf>
    <xf numFmtId="0" fontId="17" fillId="2" borderId="0" xfId="2" applyFont="1" applyFill="1"/>
    <xf numFmtId="0" fontId="4" fillId="2" borderId="0" xfId="2" applyFont="1" applyFill="1"/>
    <xf numFmtId="165" fontId="3" fillId="0" borderId="0" xfId="2" applyNumberFormat="1" applyFont="1" applyFill="1"/>
    <xf numFmtId="3" fontId="3" fillId="0" borderId="0" xfId="2" applyNumberFormat="1" applyFont="1" applyFill="1"/>
    <xf numFmtId="3" fontId="3" fillId="2" borderId="0" xfId="2" applyNumberFormat="1" applyFont="1" applyFill="1"/>
    <xf numFmtId="0" fontId="10" fillId="7" borderId="79" xfId="5" applyFont="1" applyFill="1" applyBorder="1" applyAlignment="1">
      <alignment horizontal="center" vertical="center" wrapText="1"/>
    </xf>
    <xf numFmtId="0" fontId="10" fillId="0" borderId="0" xfId="2" applyFont="1" applyBorder="1"/>
    <xf numFmtId="0" fontId="3" fillId="0" borderId="0" xfId="2" applyFont="1" applyBorder="1"/>
    <xf numFmtId="166" fontId="19" fillId="0" borderId="38" xfId="7" applyNumberFormat="1" applyFont="1" applyBorder="1" applyAlignment="1">
      <alignment horizontal="center"/>
    </xf>
    <xf numFmtId="166" fontId="19" fillId="0" borderId="38" xfId="7" applyNumberFormat="1" applyFont="1" applyFill="1" applyBorder="1" applyAlignment="1">
      <alignment horizontal="center"/>
    </xf>
    <xf numFmtId="0" fontId="17" fillId="0" borderId="47" xfId="5" applyFont="1" applyBorder="1" applyAlignment="1">
      <alignment horizontal="center"/>
    </xf>
    <xf numFmtId="3" fontId="3" fillId="0" borderId="47" xfId="5" applyNumberFormat="1" applyFont="1" applyFill="1" applyBorder="1"/>
    <xf numFmtId="0" fontId="3" fillId="0" borderId="47" xfId="5" applyFont="1" applyBorder="1" applyAlignment="1">
      <alignment horizontal="center" vertical="center" wrapText="1"/>
    </xf>
    <xf numFmtId="166" fontId="19" fillId="0" borderId="47" xfId="7" applyNumberFormat="1" applyFont="1" applyFill="1" applyBorder="1" applyAlignment="1">
      <alignment horizontal="right"/>
    </xf>
    <xf numFmtId="0" fontId="17" fillId="0" borderId="47" xfId="5" applyFont="1" applyBorder="1" applyAlignment="1">
      <alignment horizontal="center" vertical="center" wrapText="1"/>
    </xf>
    <xf numFmtId="0" fontId="3" fillId="0" borderId="47" xfId="5" applyFont="1" applyBorder="1" applyAlignment="1"/>
    <xf numFmtId="0" fontId="3" fillId="0" borderId="47" xfId="5" applyFont="1" applyFill="1" applyBorder="1" applyAlignment="1"/>
    <xf numFmtId="3" fontId="3" fillId="0" borderId="47" xfId="5" applyNumberFormat="1" applyFont="1" applyBorder="1"/>
    <xf numFmtId="0" fontId="3" fillId="0" borderId="47" xfId="5" applyFont="1" applyBorder="1"/>
    <xf numFmtId="166" fontId="19" fillId="0" borderId="47" xfId="7" applyNumberFormat="1" applyFont="1" applyBorder="1" applyAlignment="1">
      <alignment horizontal="right"/>
    </xf>
    <xf numFmtId="0" fontId="19" fillId="0" borderId="47" xfId="5" applyFont="1" applyBorder="1" applyAlignment="1"/>
    <xf numFmtId="0" fontId="3" fillId="0" borderId="47" xfId="5" applyFont="1" applyBorder="1" applyAlignment="1">
      <alignment horizontal="left"/>
    </xf>
    <xf numFmtId="0" fontId="17" fillId="0" borderId="47" xfId="5" applyFont="1" applyBorder="1" applyAlignment="1"/>
    <xf numFmtId="0" fontId="3" fillId="8" borderId="47" xfId="5" applyFont="1" applyFill="1" applyBorder="1" applyAlignment="1">
      <alignment horizontal="center"/>
    </xf>
    <xf numFmtId="166" fontId="19" fillId="8" borderId="47" xfId="7" applyNumberFormat="1" applyFont="1" applyFill="1" applyBorder="1" applyAlignment="1">
      <alignment horizontal="right"/>
    </xf>
    <xf numFmtId="0" fontId="3" fillId="7" borderId="47" xfId="5" applyFont="1" applyFill="1" applyBorder="1" applyAlignment="1">
      <alignment horizontal="center" vertical="center" wrapText="1"/>
    </xf>
    <xf numFmtId="3" fontId="3" fillId="7" borderId="27" xfId="5" applyNumberFormat="1" applyFont="1" applyFill="1" applyBorder="1" applyAlignment="1">
      <alignment horizontal="center" vertical="center" wrapText="1"/>
    </xf>
    <xf numFmtId="49" fontId="4" fillId="7" borderId="28" xfId="5" applyNumberFormat="1" applyFont="1" applyFill="1" applyBorder="1" applyAlignment="1">
      <alignment horizontal="center" vertical="center" wrapText="1"/>
    </xf>
    <xf numFmtId="0" fontId="4" fillId="7" borderId="28" xfId="5" applyFont="1" applyFill="1" applyBorder="1" applyAlignment="1">
      <alignment horizontal="center" vertical="center" wrapText="1"/>
    </xf>
    <xf numFmtId="0" fontId="4" fillId="7" borderId="28" xfId="6" applyFont="1" applyFill="1" applyBorder="1" applyAlignment="1">
      <alignment horizontal="center" wrapText="1"/>
    </xf>
    <xf numFmtId="3" fontId="3" fillId="7" borderId="28" xfId="5" applyNumberFormat="1" applyFont="1" applyFill="1" applyBorder="1" applyAlignment="1">
      <alignment horizontal="center" vertical="center" wrapText="1"/>
    </xf>
    <xf numFmtId="0" fontId="4" fillId="7" borderId="29" xfId="6" applyFont="1" applyFill="1" applyBorder="1" applyAlignment="1">
      <alignment horizontal="center" wrapText="1"/>
    </xf>
    <xf numFmtId="0" fontId="3" fillId="0" borderId="0" xfId="5" applyFont="1" applyBorder="1"/>
    <xf numFmtId="0" fontId="3" fillId="0" borderId="0" xfId="2" applyFont="1" applyBorder="1" applyAlignment="1">
      <alignment horizontal="center"/>
    </xf>
    <xf numFmtId="3" fontId="3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0" fontId="4" fillId="0" borderId="38" xfId="5" applyFont="1" applyBorder="1" applyAlignment="1">
      <alignment horizontal="center"/>
    </xf>
    <xf numFmtId="49" fontId="4" fillId="0" borderId="38" xfId="5" applyNumberFormat="1" applyFont="1" applyBorder="1" applyAlignment="1">
      <alignment horizontal="center"/>
    </xf>
    <xf numFmtId="3" fontId="4" fillId="0" borderId="38" xfId="5" applyNumberFormat="1" applyFont="1" applyBorder="1" applyAlignment="1">
      <alignment horizontal="right"/>
    </xf>
    <xf numFmtId="0" fontId="5" fillId="0" borderId="0" xfId="2" applyFont="1" applyBorder="1"/>
    <xf numFmtId="0" fontId="5" fillId="0" borderId="0" xfId="2" applyFont="1" applyBorder="1" applyAlignment="1">
      <alignment horizontal="center"/>
    </xf>
    <xf numFmtId="3" fontId="5" fillId="0" borderId="0" xfId="2" applyNumberFormat="1" applyFont="1" applyBorder="1" applyAlignment="1">
      <alignment horizontal="center"/>
    </xf>
    <xf numFmtId="3" fontId="8" fillId="0" borderId="0" xfId="2" applyNumberFormat="1" applyFont="1" applyBorder="1"/>
    <xf numFmtId="0" fontId="4" fillId="0" borderId="47" xfId="5" applyFont="1" applyBorder="1" applyAlignment="1">
      <alignment horizontal="center"/>
    </xf>
    <xf numFmtId="49" fontId="4" fillId="0" borderId="47" xfId="5" applyNumberFormat="1" applyFont="1" applyBorder="1"/>
    <xf numFmtId="3" fontId="4" fillId="0" borderId="47" xfId="5" applyNumberFormat="1" applyFont="1" applyBorder="1" applyAlignment="1">
      <alignment horizontal="left"/>
    </xf>
    <xf numFmtId="0" fontId="8" fillId="0" borderId="0" xfId="2" applyFont="1" applyBorder="1"/>
    <xf numFmtId="0" fontId="8" fillId="0" borderId="0" xfId="2" applyFont="1" applyBorder="1" applyAlignment="1">
      <alignment horizontal="center"/>
    </xf>
    <xf numFmtId="0" fontId="10" fillId="0" borderId="47" xfId="5" applyFont="1" applyBorder="1" applyAlignment="1">
      <alignment horizontal="center"/>
    </xf>
    <xf numFmtId="49" fontId="10" fillId="0" borderId="47" xfId="5" applyNumberFormat="1" applyFont="1" applyBorder="1"/>
    <xf numFmtId="3" fontId="10" fillId="0" borderId="47" xfId="5" applyNumberFormat="1" applyFont="1" applyBorder="1" applyAlignment="1">
      <alignment horizontal="right"/>
    </xf>
    <xf numFmtId="0" fontId="10" fillId="0" borderId="0" xfId="5" applyFont="1" applyBorder="1"/>
    <xf numFmtId="0" fontId="10" fillId="0" borderId="0" xfId="2" applyFont="1" applyBorder="1" applyAlignment="1">
      <alignment horizontal="center"/>
    </xf>
    <xf numFmtId="3" fontId="10" fillId="0" borderId="0" xfId="2" applyNumberFormat="1" applyFont="1" applyBorder="1" applyAlignment="1">
      <alignment horizontal="center"/>
    </xf>
    <xf numFmtId="3" fontId="10" fillId="0" borderId="0" xfId="2" applyNumberFormat="1" applyFont="1" applyBorder="1"/>
    <xf numFmtId="0" fontId="3" fillId="0" borderId="47" xfId="5" applyFont="1" applyBorder="1" applyAlignment="1">
      <alignment horizontal="center"/>
    </xf>
    <xf numFmtId="49" fontId="3" fillId="0" borderId="47" xfId="5" applyNumberFormat="1" applyFont="1" applyBorder="1"/>
    <xf numFmtId="3" fontId="3" fillId="0" borderId="47" xfId="5" applyNumberFormat="1" applyFont="1" applyBorder="1" applyAlignment="1">
      <alignment horizontal="right"/>
    </xf>
    <xf numFmtId="3" fontId="5" fillId="0" borderId="0" xfId="2" applyNumberFormat="1" applyFont="1" applyBorder="1"/>
    <xf numFmtId="49" fontId="10" fillId="0" borderId="47" xfId="5" applyNumberFormat="1" applyFont="1" applyBorder="1" applyAlignment="1">
      <alignment wrapText="1"/>
    </xf>
    <xf numFmtId="3" fontId="10" fillId="0" borderId="47" xfId="5" applyNumberFormat="1" applyFont="1" applyFill="1" applyBorder="1" applyAlignment="1">
      <alignment horizontal="right"/>
    </xf>
    <xf numFmtId="49" fontId="3" fillId="0" borderId="47" xfId="5" applyNumberFormat="1" applyFont="1" applyBorder="1" applyAlignment="1">
      <alignment wrapText="1"/>
    </xf>
    <xf numFmtId="3" fontId="3" fillId="0" borderId="47" xfId="5" applyNumberFormat="1" applyFont="1" applyFill="1" applyBorder="1" applyAlignment="1">
      <alignment horizontal="right"/>
    </xf>
    <xf numFmtId="3" fontId="6" fillId="0" borderId="47" xfId="5" applyNumberFormat="1" applyFont="1" applyBorder="1" applyAlignment="1">
      <alignment horizontal="right"/>
    </xf>
    <xf numFmtId="49" fontId="3" fillId="0" borderId="47" xfId="5" applyNumberFormat="1" applyFont="1" applyFill="1" applyBorder="1"/>
    <xf numFmtId="49" fontId="4" fillId="0" borderId="47" xfId="5" applyNumberFormat="1" applyFont="1" applyFill="1" applyBorder="1"/>
    <xf numFmtId="3" fontId="4" fillId="0" borderId="47" xfId="5" applyNumberFormat="1" applyFont="1" applyFill="1" applyBorder="1" applyAlignment="1">
      <alignment horizontal="left"/>
    </xf>
    <xf numFmtId="0" fontId="4" fillId="0" borderId="0" xfId="5" applyFont="1" applyBorder="1"/>
    <xf numFmtId="3" fontId="8" fillId="0" borderId="0" xfId="2" applyNumberFormat="1" applyFont="1" applyBorder="1" applyAlignment="1">
      <alignment horizontal="center"/>
    </xf>
    <xf numFmtId="49" fontId="10" fillId="0" borderId="47" xfId="5" applyNumberFormat="1" applyFont="1" applyFill="1" applyBorder="1"/>
    <xf numFmtId="0" fontId="20" fillId="0" borderId="47" xfId="5" applyFont="1" applyBorder="1" applyAlignment="1">
      <alignment horizontal="center"/>
    </xf>
    <xf numFmtId="49" fontId="7" fillId="0" borderId="47" xfId="5" applyNumberFormat="1" applyFont="1" applyBorder="1"/>
    <xf numFmtId="3" fontId="7" fillId="0" borderId="47" xfId="5" applyNumberFormat="1" applyFont="1" applyBorder="1" applyAlignment="1">
      <alignment horizontal="right"/>
    </xf>
    <xf numFmtId="0" fontId="20" fillId="0" borderId="0" xfId="5" applyFont="1" applyBorder="1"/>
    <xf numFmtId="0" fontId="20" fillId="0" borderId="0" xfId="2" applyFont="1" applyBorder="1"/>
    <xf numFmtId="0" fontId="20" fillId="0" borderId="0" xfId="2" applyFont="1" applyBorder="1" applyAlignment="1">
      <alignment horizontal="center"/>
    </xf>
    <xf numFmtId="3" fontId="20" fillId="0" borderId="0" xfId="2" applyNumberFormat="1" applyFont="1" applyBorder="1" applyAlignment="1">
      <alignment horizontal="center"/>
    </xf>
    <xf numFmtId="3" fontId="7" fillId="0" borderId="0" xfId="2" applyNumberFormat="1" applyFont="1" applyBorder="1"/>
    <xf numFmtId="49" fontId="3" fillId="0" borderId="0" xfId="5" applyNumberFormat="1" applyFont="1" applyBorder="1"/>
    <xf numFmtId="3" fontId="3" fillId="0" borderId="0" xfId="5" applyNumberFormat="1" applyFont="1" applyBorder="1"/>
    <xf numFmtId="3" fontId="4" fillId="0" borderId="0" xfId="5" applyNumberFormat="1" applyFont="1" applyBorder="1"/>
    <xf numFmtId="167" fontId="21" fillId="2" borderId="0" xfId="6" applyNumberFormat="1" applyFont="1" applyFill="1" applyAlignment="1">
      <alignment horizontal="left"/>
    </xf>
    <xf numFmtId="167" fontId="21" fillId="2" borderId="0" xfId="6" applyNumberFormat="1" applyFont="1" applyFill="1"/>
    <xf numFmtId="0" fontId="18" fillId="2" borderId="0" xfId="6" applyFill="1" applyAlignment="1">
      <alignment horizontal="center"/>
    </xf>
    <xf numFmtId="0" fontId="22" fillId="2" borderId="0" xfId="6" applyFont="1" applyFill="1"/>
    <xf numFmtId="0" fontId="22" fillId="2" borderId="0" xfId="6" applyFont="1" applyFill="1" applyBorder="1"/>
    <xf numFmtId="0" fontId="23" fillId="0" borderId="0" xfId="6" applyFont="1" applyAlignment="1">
      <alignment horizontal="center"/>
    </xf>
    <xf numFmtId="0" fontId="22" fillId="2" borderId="0" xfId="2" applyFont="1" applyFill="1" applyBorder="1" applyAlignment="1">
      <alignment horizontal="right"/>
    </xf>
    <xf numFmtId="0" fontId="22" fillId="0" borderId="0" xfId="6" applyFont="1"/>
    <xf numFmtId="0" fontId="22" fillId="2" borderId="0" xfId="6" applyFont="1" applyFill="1" applyBorder="1" applyAlignment="1">
      <alignment horizontal="right"/>
    </xf>
    <xf numFmtId="0" fontId="22" fillId="2" borderId="0" xfId="6" applyFont="1" applyFill="1" applyBorder="1" applyAlignment="1"/>
    <xf numFmtId="0" fontId="22" fillId="2" borderId="85" xfId="6" applyFont="1" applyFill="1" applyBorder="1" applyAlignment="1">
      <alignment horizontal="center"/>
    </xf>
    <xf numFmtId="0" fontId="22" fillId="2" borderId="87" xfId="6" applyFont="1" applyFill="1" applyBorder="1" applyAlignment="1">
      <alignment horizontal="center"/>
    </xf>
    <xf numFmtId="0" fontId="22" fillId="2" borderId="88" xfId="6" applyFont="1" applyFill="1" applyBorder="1" applyAlignment="1">
      <alignment horizontal="center"/>
    </xf>
    <xf numFmtId="0" fontId="22" fillId="2" borderId="90" xfId="6" applyFont="1" applyFill="1" applyBorder="1" applyAlignment="1">
      <alignment horizontal="center"/>
    </xf>
    <xf numFmtId="0" fontId="22" fillId="2" borderId="91" xfId="6" applyFont="1" applyFill="1" applyBorder="1" applyAlignment="1">
      <alignment horizontal="center"/>
    </xf>
    <xf numFmtId="0" fontId="22" fillId="2" borderId="93" xfId="6" applyFont="1" applyFill="1" applyBorder="1" applyAlignment="1">
      <alignment horizontal="center"/>
    </xf>
    <xf numFmtId="0" fontId="22" fillId="2" borderId="94" xfId="6" applyFont="1" applyFill="1" applyBorder="1" applyAlignment="1">
      <alignment horizontal="center"/>
    </xf>
    <xf numFmtId="0" fontId="22" fillId="2" borderId="95" xfId="6" applyFont="1" applyFill="1" applyBorder="1" applyAlignment="1">
      <alignment horizontal="center"/>
    </xf>
    <xf numFmtId="0" fontId="22" fillId="0" borderId="96" xfId="6" applyFont="1" applyFill="1" applyBorder="1" applyAlignment="1">
      <alignment horizontal="center"/>
    </xf>
    <xf numFmtId="0" fontId="22" fillId="2" borderId="97" xfId="6" applyFont="1" applyFill="1" applyBorder="1" applyAlignment="1">
      <alignment horizontal="center"/>
    </xf>
    <xf numFmtId="0" fontId="22" fillId="2" borderId="98" xfId="6" applyFont="1" applyFill="1" applyBorder="1" applyAlignment="1">
      <alignment horizontal="center"/>
    </xf>
    <xf numFmtId="0" fontId="26" fillId="2" borderId="99" xfId="6" applyFont="1" applyFill="1" applyBorder="1" applyAlignment="1">
      <alignment horizontal="center"/>
    </xf>
    <xf numFmtId="0" fontId="26" fillId="2" borderId="100" xfId="6" applyFont="1" applyFill="1" applyBorder="1" applyAlignment="1">
      <alignment horizontal="center"/>
    </xf>
    <xf numFmtId="0" fontId="22" fillId="0" borderId="100" xfId="6" applyFont="1" applyFill="1" applyBorder="1" applyAlignment="1">
      <alignment horizontal="center"/>
    </xf>
    <xf numFmtId="0" fontId="27" fillId="2" borderId="101" xfId="6" applyFont="1" applyFill="1" applyBorder="1" applyAlignment="1">
      <alignment horizontal="center"/>
    </xf>
    <xf numFmtId="0" fontId="27" fillId="2" borderId="76" xfId="6" applyFont="1" applyFill="1" applyBorder="1"/>
    <xf numFmtId="3" fontId="28" fillId="2" borderId="0" xfId="6" applyNumberFormat="1" applyFont="1" applyFill="1" applyBorder="1"/>
    <xf numFmtId="3" fontId="28" fillId="2" borderId="102" xfId="6" applyNumberFormat="1" applyFont="1" applyFill="1" applyBorder="1" applyAlignment="1">
      <alignment horizontal="center"/>
    </xf>
    <xf numFmtId="3" fontId="28" fillId="2" borderId="103" xfId="6" applyNumberFormat="1" applyFont="1" applyFill="1" applyBorder="1"/>
    <xf numFmtId="3" fontId="27" fillId="2" borderId="103" xfId="6" applyNumberFormat="1" applyFont="1" applyFill="1" applyBorder="1"/>
    <xf numFmtId="3" fontId="27" fillId="2" borderId="56" xfId="6" applyNumberFormat="1" applyFont="1" applyFill="1" applyBorder="1"/>
    <xf numFmtId="3" fontId="28" fillId="2" borderId="56" xfId="6" applyNumberFormat="1" applyFont="1" applyFill="1" applyBorder="1"/>
    <xf numFmtId="0" fontId="29" fillId="2" borderId="101" xfId="6" applyFont="1" applyFill="1" applyBorder="1" applyAlignment="1">
      <alignment horizontal="center" vertical="center"/>
    </xf>
    <xf numFmtId="0" fontId="28" fillId="2" borderId="76" xfId="6" applyFont="1" applyFill="1" applyBorder="1" applyAlignment="1">
      <alignment vertical="center" wrapText="1"/>
    </xf>
    <xf numFmtId="3" fontId="29" fillId="2" borderId="47" xfId="6" applyNumberFormat="1" applyFont="1" applyFill="1" applyBorder="1" applyAlignment="1">
      <alignment vertical="center" wrapText="1"/>
    </xf>
    <xf numFmtId="3" fontId="28" fillId="2" borderId="76" xfId="6" applyNumberFormat="1" applyFont="1" applyFill="1" applyBorder="1" applyAlignment="1">
      <alignment horizontal="center" vertical="center"/>
    </xf>
    <xf numFmtId="0" fontId="28" fillId="2" borderId="103" xfId="6" applyFont="1" applyFill="1" applyBorder="1" applyAlignment="1">
      <alignment vertical="center" wrapText="1"/>
    </xf>
    <xf numFmtId="3" fontId="29" fillId="0" borderId="47" xfId="6" applyNumberFormat="1" applyFont="1" applyFill="1" applyBorder="1" applyAlignment="1" applyProtection="1">
      <alignment vertical="center"/>
      <protection hidden="1"/>
    </xf>
    <xf numFmtId="3" fontId="29" fillId="2" borderId="47" xfId="6" applyNumberFormat="1" applyFont="1" applyFill="1" applyBorder="1" applyAlignment="1" applyProtection="1">
      <alignment vertical="center"/>
      <protection hidden="1"/>
    </xf>
    <xf numFmtId="0" fontId="28" fillId="2" borderId="0" xfId="6" applyFont="1" applyFill="1" applyBorder="1" applyAlignment="1">
      <alignment vertical="center" wrapText="1"/>
    </xf>
    <xf numFmtId="0" fontId="28" fillId="2" borderId="76" xfId="6" applyFont="1" applyFill="1" applyBorder="1" applyAlignment="1">
      <alignment horizontal="center" vertical="center"/>
    </xf>
    <xf numFmtId="3" fontId="28" fillId="2" borderId="47" xfId="6" applyNumberFormat="1" applyFont="1" applyFill="1" applyBorder="1" applyProtection="1">
      <protection hidden="1"/>
    </xf>
    <xf numFmtId="3" fontId="29" fillId="0" borderId="48" xfId="6" applyNumberFormat="1" applyFont="1" applyFill="1" applyBorder="1" applyAlignment="1" applyProtection="1">
      <alignment vertical="center"/>
      <protection hidden="1"/>
    </xf>
    <xf numFmtId="3" fontId="29" fillId="0" borderId="67" xfId="6" applyNumberFormat="1" applyFont="1" applyFill="1" applyBorder="1" applyAlignment="1" applyProtection="1">
      <alignment vertical="center"/>
      <protection hidden="1"/>
    </xf>
    <xf numFmtId="0" fontId="28" fillId="2" borderId="101" xfId="6" applyFont="1" applyFill="1" applyBorder="1" applyAlignment="1">
      <alignment horizontal="center" vertical="center"/>
    </xf>
    <xf numFmtId="0" fontId="28" fillId="2" borderId="76" xfId="6" applyFont="1" applyFill="1" applyBorder="1" applyAlignment="1">
      <alignment vertical="center"/>
    </xf>
    <xf numFmtId="0" fontId="28" fillId="2" borderId="103" xfId="6" applyFont="1" applyFill="1" applyBorder="1" applyAlignment="1">
      <alignment vertical="center"/>
    </xf>
    <xf numFmtId="3" fontId="28" fillId="2" borderId="58" xfId="6" applyNumberFormat="1" applyFont="1" applyFill="1" applyBorder="1" applyProtection="1">
      <protection hidden="1"/>
    </xf>
    <xf numFmtId="0" fontId="29" fillId="2" borderId="103" xfId="6" applyFont="1" applyFill="1" applyBorder="1" applyAlignment="1">
      <alignment vertical="center" wrapText="1"/>
    </xf>
    <xf numFmtId="0" fontId="30" fillId="2" borderId="76" xfId="6" applyFont="1" applyFill="1" applyBorder="1" applyAlignment="1">
      <alignment vertical="center" wrapText="1"/>
    </xf>
    <xf numFmtId="3" fontId="30" fillId="2" borderId="47" xfId="6" applyNumberFormat="1" applyFont="1" applyFill="1" applyBorder="1" applyAlignment="1">
      <alignment horizontal="left" vertical="center" wrapText="1"/>
    </xf>
    <xf numFmtId="3" fontId="29" fillId="0" borderId="104" xfId="6" applyNumberFormat="1" applyFont="1" applyFill="1" applyBorder="1" applyAlignment="1" applyProtection="1">
      <alignment vertical="center"/>
      <protection hidden="1"/>
    </xf>
    <xf numFmtId="3" fontId="29" fillId="2" borderId="78" xfId="6" applyNumberFormat="1" applyFont="1" applyFill="1" applyBorder="1" applyAlignment="1" applyProtection="1">
      <alignment vertical="center"/>
      <protection hidden="1"/>
    </xf>
    <xf numFmtId="3" fontId="22" fillId="0" borderId="0" xfId="6" applyNumberFormat="1" applyFont="1"/>
    <xf numFmtId="0" fontId="28" fillId="0" borderId="103" xfId="6" applyFont="1" applyFill="1" applyBorder="1" applyAlignment="1">
      <alignment vertical="center"/>
    </xf>
    <xf numFmtId="3" fontId="28" fillId="0" borderId="76" xfId="6" applyNumberFormat="1" applyFont="1" applyFill="1" applyBorder="1" applyAlignment="1">
      <alignment horizontal="center" vertical="center"/>
    </xf>
    <xf numFmtId="3" fontId="29" fillId="0" borderId="52" xfId="6" applyNumberFormat="1" applyFont="1" applyFill="1" applyBorder="1" applyAlignment="1" applyProtection="1">
      <alignment vertical="center"/>
      <protection hidden="1"/>
    </xf>
    <xf numFmtId="0" fontId="28" fillId="0" borderId="0" xfId="6" applyFont="1" applyFill="1" applyBorder="1" applyAlignment="1">
      <alignment vertical="center"/>
    </xf>
    <xf numFmtId="3" fontId="29" fillId="2" borderId="52" xfId="6" applyNumberFormat="1" applyFont="1" applyFill="1" applyBorder="1" applyAlignment="1" applyProtection="1">
      <alignment vertical="center"/>
      <protection hidden="1"/>
    </xf>
    <xf numFmtId="3" fontId="31" fillId="2" borderId="58" xfId="6" applyNumberFormat="1" applyFont="1" applyFill="1" applyBorder="1" applyAlignment="1">
      <alignment vertical="center" wrapText="1"/>
    </xf>
    <xf numFmtId="3" fontId="28" fillId="2" borderId="0" xfId="6" applyNumberFormat="1" applyFont="1" applyFill="1" applyBorder="1" applyAlignment="1">
      <alignment vertical="center"/>
    </xf>
    <xf numFmtId="3" fontId="29" fillId="0" borderId="56" xfId="6" applyNumberFormat="1" applyFont="1" applyFill="1" applyBorder="1" applyAlignment="1" applyProtection="1">
      <alignment vertical="center"/>
      <protection locked="0"/>
    </xf>
    <xf numFmtId="3" fontId="29" fillId="0" borderId="0" xfId="6" applyNumberFormat="1" applyFont="1" applyFill="1" applyBorder="1" applyAlignment="1" applyProtection="1">
      <alignment vertical="center"/>
      <protection locked="0"/>
    </xf>
    <xf numFmtId="3" fontId="28" fillId="2" borderId="78" xfId="6" applyNumberFormat="1" applyFont="1" applyFill="1" applyBorder="1" applyAlignment="1" applyProtection="1">
      <alignment vertical="center"/>
      <protection locked="0"/>
    </xf>
    <xf numFmtId="3" fontId="28" fillId="2" borderId="57" xfId="6" applyNumberFormat="1" applyFont="1" applyFill="1" applyBorder="1" applyAlignment="1" applyProtection="1">
      <alignment vertical="center"/>
      <protection locked="0"/>
    </xf>
    <xf numFmtId="3" fontId="29" fillId="0" borderId="76" xfId="6" applyNumberFormat="1" applyFont="1" applyFill="1" applyBorder="1" applyAlignment="1" applyProtection="1">
      <alignment vertical="center"/>
      <protection locked="0"/>
    </xf>
    <xf numFmtId="0" fontId="27" fillId="9" borderId="77" xfId="6" applyFont="1" applyFill="1" applyBorder="1"/>
    <xf numFmtId="0" fontId="27" fillId="9" borderId="108" xfId="6" applyFont="1" applyFill="1" applyBorder="1"/>
    <xf numFmtId="0" fontId="27" fillId="9" borderId="110" xfId="6" applyFont="1" applyFill="1" applyBorder="1"/>
    <xf numFmtId="0" fontId="27" fillId="9" borderId="113" xfId="6" applyFont="1" applyFill="1" applyBorder="1"/>
    <xf numFmtId="0" fontId="29" fillId="0" borderId="101" xfId="6" applyFont="1" applyFill="1" applyBorder="1" applyAlignment="1">
      <alignment horizontal="center" vertical="center"/>
    </xf>
    <xf numFmtId="3" fontId="29" fillId="2" borderId="38" xfId="6" applyNumberFormat="1" applyFont="1" applyFill="1" applyBorder="1" applyAlignment="1" applyProtection="1">
      <alignment vertical="center"/>
      <protection hidden="1"/>
    </xf>
    <xf numFmtId="0" fontId="28" fillId="2" borderId="56" xfId="6" applyFont="1" applyFill="1" applyBorder="1" applyAlignment="1">
      <alignment vertical="center"/>
    </xf>
    <xf numFmtId="0" fontId="28" fillId="2" borderId="0" xfId="6" applyFont="1" applyFill="1" applyBorder="1" applyAlignment="1">
      <alignment vertical="center"/>
    </xf>
    <xf numFmtId="0" fontId="28" fillId="2" borderId="78" xfId="6" applyFont="1" applyFill="1" applyBorder="1" applyAlignment="1">
      <alignment vertical="center"/>
    </xf>
    <xf numFmtId="3" fontId="29" fillId="0" borderId="38" xfId="6" applyNumberFormat="1" applyFont="1" applyFill="1" applyBorder="1" applyAlignment="1" applyProtection="1">
      <alignment vertical="center"/>
      <protection hidden="1"/>
    </xf>
    <xf numFmtId="3" fontId="29" fillId="0" borderId="48" xfId="6" applyNumberFormat="1" applyFont="1" applyFill="1" applyBorder="1" applyAlignment="1" applyProtection="1">
      <alignment vertical="center"/>
      <protection locked="0"/>
    </xf>
    <xf numFmtId="3" fontId="29" fillId="0" borderId="47" xfId="6" applyNumberFormat="1" applyFont="1" applyFill="1" applyBorder="1" applyAlignment="1" applyProtection="1">
      <alignment vertical="center"/>
      <protection locked="0"/>
    </xf>
    <xf numFmtId="3" fontId="29" fillId="2" borderId="47" xfId="6" applyNumberFormat="1" applyFont="1" applyFill="1" applyBorder="1" applyAlignment="1" applyProtection="1">
      <alignment vertical="center"/>
      <protection locked="0"/>
    </xf>
    <xf numFmtId="3" fontId="29" fillId="2" borderId="52" xfId="6" applyNumberFormat="1" applyFont="1" applyFill="1" applyBorder="1" applyAlignment="1" applyProtection="1">
      <alignment vertical="center"/>
      <protection locked="0"/>
    </xf>
    <xf numFmtId="3" fontId="29" fillId="0" borderId="48" xfId="6" applyNumberFormat="1" applyFont="1" applyFill="1" applyBorder="1" applyAlignment="1">
      <alignment vertical="center"/>
    </xf>
    <xf numFmtId="3" fontId="29" fillId="0" borderId="104" xfId="6" applyNumberFormat="1" applyFont="1" applyFill="1" applyBorder="1" applyAlignment="1">
      <alignment vertical="center"/>
    </xf>
    <xf numFmtId="3" fontId="29" fillId="2" borderId="78" xfId="6" applyNumberFormat="1" applyFont="1" applyFill="1" applyBorder="1" applyAlignment="1">
      <alignment vertical="center"/>
    </xf>
    <xf numFmtId="3" fontId="29" fillId="0" borderId="47" xfId="6" applyNumberFormat="1" applyFont="1" applyFill="1" applyBorder="1" applyAlignment="1">
      <alignment vertical="center"/>
    </xf>
    <xf numFmtId="0" fontId="30" fillId="2" borderId="76" xfId="6" applyFont="1" applyFill="1" applyBorder="1" applyAlignment="1">
      <alignment vertical="center"/>
    </xf>
    <xf numFmtId="3" fontId="30" fillId="2" borderId="47" xfId="6" applyNumberFormat="1" applyFont="1" applyFill="1" applyBorder="1" applyAlignment="1" applyProtection="1">
      <alignment horizontal="left" vertical="center"/>
      <protection hidden="1"/>
    </xf>
    <xf numFmtId="0" fontId="28" fillId="0" borderId="103" xfId="6" applyFont="1" applyFill="1" applyBorder="1" applyAlignment="1">
      <alignment vertical="center" wrapText="1"/>
    </xf>
    <xf numFmtId="3" fontId="29" fillId="2" borderId="58" xfId="6" applyNumberFormat="1" applyFont="1" applyFill="1" applyBorder="1" applyAlignment="1" applyProtection="1">
      <alignment vertical="center"/>
      <protection hidden="1"/>
    </xf>
    <xf numFmtId="3" fontId="31" fillId="2" borderId="67" xfId="6" applyNumberFormat="1" applyFont="1" applyFill="1" applyBorder="1" applyAlignment="1" applyProtection="1">
      <alignment vertical="center"/>
      <protection locked="0"/>
    </xf>
    <xf numFmtId="3" fontId="31" fillId="2" borderId="104" xfId="6" applyNumberFormat="1" applyFont="1" applyFill="1" applyBorder="1" applyAlignment="1" applyProtection="1">
      <alignment vertical="center"/>
      <protection locked="0"/>
    </xf>
    <xf numFmtId="3" fontId="29" fillId="2" borderId="78" xfId="6" applyNumberFormat="1" applyFont="1" applyFill="1" applyBorder="1" applyAlignment="1" applyProtection="1">
      <alignment vertical="center"/>
      <protection locked="0"/>
    </xf>
    <xf numFmtId="3" fontId="29" fillId="2" borderId="0" xfId="6" applyNumberFormat="1" applyFont="1" applyFill="1" applyBorder="1" applyAlignment="1" applyProtection="1">
      <alignment vertical="center"/>
      <protection locked="0"/>
    </xf>
    <xf numFmtId="3" fontId="31" fillId="2" borderId="58" xfId="6" applyNumberFormat="1" applyFont="1" applyFill="1" applyBorder="1" applyAlignment="1" applyProtection="1">
      <alignment vertical="center"/>
      <protection locked="0"/>
    </xf>
    <xf numFmtId="0" fontId="27" fillId="9" borderId="77" xfId="6" applyFont="1" applyFill="1" applyBorder="1" applyAlignment="1">
      <alignment vertical="center"/>
    </xf>
    <xf numFmtId="0" fontId="27" fillId="9" borderId="110" xfId="6" applyFont="1" applyFill="1" applyBorder="1" applyAlignment="1">
      <alignment vertical="center"/>
    </xf>
    <xf numFmtId="3" fontId="27" fillId="9" borderId="111" xfId="6" applyNumberFormat="1" applyFont="1" applyFill="1" applyBorder="1" applyAlignment="1">
      <alignment vertical="center"/>
    </xf>
    <xf numFmtId="0" fontId="22" fillId="0" borderId="0" xfId="6" applyFont="1" applyFill="1"/>
    <xf numFmtId="0" fontId="27" fillId="0" borderId="101" xfId="6" applyFont="1" applyFill="1" applyBorder="1" applyAlignment="1">
      <alignment horizontal="center" vertical="center"/>
    </xf>
    <xf numFmtId="0" fontId="27" fillId="0" borderId="76" xfId="6" applyFont="1" applyFill="1" applyBorder="1" applyAlignment="1">
      <alignment vertical="center"/>
    </xf>
    <xf numFmtId="3" fontId="28" fillId="0" borderId="0" xfId="6" applyNumberFormat="1" applyFont="1" applyFill="1" applyBorder="1" applyAlignment="1">
      <alignment vertical="center"/>
    </xf>
    <xf numFmtId="3" fontId="27" fillId="0" borderId="117" xfId="6" applyNumberFormat="1" applyFont="1" applyFill="1" applyBorder="1" applyAlignment="1">
      <alignment horizontal="center" vertical="center"/>
    </xf>
    <xf numFmtId="3" fontId="27" fillId="0" borderId="103" xfId="6" applyNumberFormat="1" applyFont="1" applyFill="1" applyBorder="1" applyAlignment="1">
      <alignment vertical="center"/>
    </xf>
    <xf numFmtId="0" fontId="27" fillId="9" borderId="106" xfId="6" applyFont="1" applyFill="1" applyBorder="1" applyAlignment="1">
      <alignment vertical="center"/>
    </xf>
    <xf numFmtId="0" fontId="27" fillId="9" borderId="111" xfId="6" applyFont="1" applyFill="1" applyBorder="1" applyAlignment="1">
      <alignment vertical="center"/>
    </xf>
    <xf numFmtId="0" fontId="27" fillId="0" borderId="64" xfId="6" applyFont="1" applyFill="1" applyBorder="1" applyAlignment="1">
      <alignment horizontal="center" vertical="center"/>
    </xf>
    <xf numFmtId="0" fontId="27" fillId="0" borderId="120" xfId="6" applyFont="1" applyFill="1" applyBorder="1" applyAlignment="1">
      <alignment vertical="center"/>
    </xf>
    <xf numFmtId="3" fontId="27" fillId="0" borderId="41" xfId="6" applyNumberFormat="1" applyFont="1" applyFill="1" applyBorder="1" applyAlignment="1">
      <alignment vertical="center"/>
    </xf>
    <xf numFmtId="3" fontId="27" fillId="0" borderId="38" xfId="6" applyNumberFormat="1" applyFont="1" applyFill="1" applyBorder="1" applyAlignment="1">
      <alignment vertical="center"/>
    </xf>
    <xf numFmtId="0" fontId="29" fillId="0" borderId="121" xfId="6" applyFont="1" applyFill="1" applyBorder="1" applyAlignment="1">
      <alignment horizontal="center" vertical="center"/>
    </xf>
    <xf numFmtId="0" fontId="29" fillId="0" borderId="122" xfId="6" applyFont="1" applyFill="1" applyBorder="1" applyAlignment="1">
      <alignment vertical="center" wrapText="1"/>
    </xf>
    <xf numFmtId="3" fontId="31" fillId="0" borderId="122" xfId="6" applyNumberFormat="1" applyFont="1" applyFill="1" applyBorder="1" applyAlignment="1">
      <alignment vertical="center"/>
    </xf>
    <xf numFmtId="3" fontId="31" fillId="0" borderId="123" xfId="6" applyNumberFormat="1" applyFont="1" applyFill="1" applyBorder="1" applyAlignment="1">
      <alignment vertical="center"/>
    </xf>
    <xf numFmtId="3" fontId="28" fillId="0" borderId="0" xfId="6" applyNumberFormat="1" applyFont="1" applyFill="1" applyBorder="1" applyAlignment="1" applyProtection="1">
      <alignment vertical="center"/>
      <protection hidden="1"/>
    </xf>
    <xf numFmtId="3" fontId="28" fillId="0" borderId="78" xfId="6" applyNumberFormat="1" applyFont="1" applyFill="1" applyBorder="1" applyAlignment="1" applyProtection="1">
      <alignment vertical="center"/>
      <protection hidden="1"/>
    </xf>
    <xf numFmtId="0" fontId="29" fillId="0" borderId="76" xfId="6" applyFont="1" applyFill="1" applyBorder="1" applyAlignment="1">
      <alignment horizontal="center" vertical="center"/>
    </xf>
    <xf numFmtId="0" fontId="29" fillId="0" borderId="103" xfId="6" applyFont="1" applyFill="1" applyBorder="1" applyAlignment="1">
      <alignment vertical="center" wrapText="1"/>
    </xf>
    <xf numFmtId="3" fontId="31" fillId="0" borderId="103" xfId="6" applyNumberFormat="1" applyFont="1" applyFill="1" applyBorder="1" applyAlignment="1">
      <alignment vertical="center"/>
    </xf>
    <xf numFmtId="0" fontId="27" fillId="9" borderId="65" xfId="6" applyFont="1" applyFill="1" applyBorder="1" applyAlignment="1">
      <alignment horizontal="center" vertical="center"/>
    </xf>
    <xf numFmtId="0" fontId="27" fillId="9" borderId="66" xfId="6" applyFont="1" applyFill="1" applyBorder="1" applyAlignment="1">
      <alignment horizontal="left" vertical="center"/>
    </xf>
    <xf numFmtId="3" fontId="28" fillId="10" borderId="124" xfId="6" applyNumberFormat="1" applyFont="1" applyFill="1" applyBorder="1" applyAlignment="1" applyProtection="1">
      <alignment vertical="center"/>
      <protection hidden="1"/>
    </xf>
    <xf numFmtId="0" fontId="27" fillId="9" borderId="125" xfId="6" applyFont="1" applyFill="1" applyBorder="1" applyAlignment="1">
      <alignment horizontal="center" vertical="center"/>
    </xf>
    <xf numFmtId="0" fontId="27" fillId="9" borderId="126" xfId="6" applyFont="1" applyFill="1" applyBorder="1" applyAlignment="1">
      <alignment horizontal="left" vertical="center"/>
    </xf>
    <xf numFmtId="3" fontId="27" fillId="9" borderId="126" xfId="6" applyNumberFormat="1" applyFont="1" applyFill="1" applyBorder="1" applyAlignment="1">
      <alignment vertical="center"/>
    </xf>
    <xf numFmtId="0" fontId="29" fillId="0" borderId="64" xfId="6" applyFont="1" applyFill="1" applyBorder="1" applyAlignment="1">
      <alignment horizontal="center" vertical="center"/>
    </xf>
    <xf numFmtId="0" fontId="29" fillId="0" borderId="38" xfId="6" applyFont="1" applyFill="1" applyBorder="1" applyAlignment="1">
      <alignment horizontal="left" vertical="center"/>
    </xf>
    <xf numFmtId="3" fontId="27" fillId="2" borderId="38" xfId="6" applyNumberFormat="1" applyFont="1" applyFill="1" applyBorder="1" applyAlignment="1">
      <alignment vertical="center"/>
    </xf>
    <xf numFmtId="3" fontId="27" fillId="2" borderId="41" xfId="6" applyNumberFormat="1" applyFont="1" applyFill="1" applyBorder="1" applyAlignment="1">
      <alignment vertical="center"/>
    </xf>
    <xf numFmtId="0" fontId="29" fillId="0" borderId="127" xfId="6" applyFont="1" applyFill="1" applyBorder="1" applyAlignment="1">
      <alignment horizontal="center" vertical="center"/>
    </xf>
    <xf numFmtId="0" fontId="29" fillId="0" borderId="38" xfId="6" applyFont="1" applyFill="1" applyBorder="1" applyAlignment="1">
      <alignment vertical="center" wrapText="1"/>
    </xf>
    <xf numFmtId="3" fontId="29" fillId="0" borderId="76" xfId="6" applyNumberFormat="1" applyFont="1" applyFill="1" applyBorder="1" applyAlignment="1">
      <alignment vertical="center"/>
    </xf>
    <xf numFmtId="3" fontId="29" fillId="0" borderId="103" xfId="6" applyNumberFormat="1" applyFont="1" applyFill="1" applyBorder="1" applyAlignment="1">
      <alignment vertical="center"/>
    </xf>
    <xf numFmtId="3" fontId="29" fillId="0" borderId="56" xfId="6" applyNumberFormat="1" applyFont="1" applyFill="1" applyBorder="1" applyAlignment="1">
      <alignment vertical="center"/>
    </xf>
    <xf numFmtId="3" fontId="29" fillId="0" borderId="45" xfId="6" applyNumberFormat="1" applyFont="1" applyFill="1" applyBorder="1" applyAlignment="1">
      <alignment vertical="center"/>
    </xf>
    <xf numFmtId="0" fontId="28" fillId="0" borderId="101" xfId="6" applyFont="1" applyFill="1" applyBorder="1" applyAlignment="1">
      <alignment horizontal="center" vertical="center"/>
    </xf>
    <xf numFmtId="0" fontId="28" fillId="0" borderId="76" xfId="6" applyFont="1" applyFill="1" applyBorder="1" applyAlignment="1">
      <alignment vertical="center"/>
    </xf>
    <xf numFmtId="3" fontId="27" fillId="2" borderId="78" xfId="6" applyNumberFormat="1" applyFont="1" applyFill="1" applyBorder="1" applyAlignment="1">
      <alignment vertical="center"/>
    </xf>
    <xf numFmtId="3" fontId="27" fillId="2" borderId="0" xfId="6" applyNumberFormat="1" applyFont="1" applyFill="1" applyBorder="1" applyAlignment="1">
      <alignment vertical="center"/>
    </xf>
    <xf numFmtId="0" fontId="29" fillId="0" borderId="117" xfId="6" applyFont="1" applyFill="1" applyBorder="1" applyAlignment="1">
      <alignment horizontal="center" vertical="center"/>
    </xf>
    <xf numFmtId="3" fontId="27" fillId="0" borderId="128" xfId="6" applyNumberFormat="1" applyFont="1" applyFill="1" applyBorder="1" applyAlignment="1">
      <alignment vertical="center"/>
    </xf>
    <xf numFmtId="3" fontId="27" fillId="0" borderId="129" xfId="6" applyNumberFormat="1" applyFont="1" applyFill="1" applyBorder="1" applyAlignment="1">
      <alignment vertical="center"/>
    </xf>
    <xf numFmtId="3" fontId="27" fillId="0" borderId="130" xfId="6" applyNumberFormat="1" applyFont="1" applyFill="1" applyBorder="1" applyAlignment="1">
      <alignment vertical="center"/>
    </xf>
    <xf numFmtId="3" fontId="27" fillId="0" borderId="131" xfId="6" applyNumberFormat="1" applyFont="1" applyFill="1" applyBorder="1" applyAlignment="1">
      <alignment vertical="center"/>
    </xf>
    <xf numFmtId="3" fontId="27" fillId="0" borderId="76" xfId="6" applyNumberFormat="1" applyFont="1" applyFill="1" applyBorder="1" applyAlignment="1">
      <alignment vertical="center"/>
    </xf>
    <xf numFmtId="3" fontId="27" fillId="9" borderId="126" xfId="6" applyNumberFormat="1" applyFont="1" applyFill="1" applyBorder="1" applyAlignment="1" applyProtection="1">
      <alignment vertical="center"/>
      <protection hidden="1"/>
    </xf>
    <xf numFmtId="0" fontId="27" fillId="0" borderId="76" xfId="6" applyFont="1" applyFill="1" applyBorder="1" applyAlignment="1">
      <alignment horizontal="left" vertical="center"/>
    </xf>
    <xf numFmtId="0" fontId="27" fillId="0" borderId="117" xfId="6" applyFont="1" applyFill="1" applyBorder="1" applyAlignment="1">
      <alignment horizontal="center" vertical="center"/>
    </xf>
    <xf numFmtId="0" fontId="27" fillId="0" borderId="103" xfId="6" applyFont="1" applyFill="1" applyBorder="1" applyAlignment="1">
      <alignment horizontal="left" vertical="center"/>
    </xf>
    <xf numFmtId="3" fontId="28" fillId="0" borderId="124" xfId="6" applyNumberFormat="1" applyFont="1" applyFill="1" applyBorder="1" applyAlignment="1" applyProtection="1">
      <alignment vertical="center"/>
      <protection hidden="1"/>
    </xf>
    <xf numFmtId="3" fontId="27" fillId="0" borderId="124" xfId="6" applyNumberFormat="1" applyFont="1" applyFill="1" applyBorder="1" applyAlignment="1">
      <alignment vertical="center"/>
    </xf>
    <xf numFmtId="3" fontId="27" fillId="0" borderId="5" xfId="6" applyNumberFormat="1" applyFont="1" applyFill="1" applyBorder="1" applyAlignment="1">
      <alignment vertical="center"/>
    </xf>
    <xf numFmtId="3" fontId="27" fillId="0" borderId="132" xfId="6" applyNumberFormat="1" applyFont="1" applyFill="1" applyBorder="1" applyAlignment="1">
      <alignment vertical="center"/>
    </xf>
    <xf numFmtId="3" fontId="27" fillId="0" borderId="133" xfId="6" applyNumberFormat="1" applyFont="1" applyFill="1" applyBorder="1" applyAlignment="1">
      <alignment vertical="center"/>
    </xf>
    <xf numFmtId="3" fontId="27" fillId="0" borderId="6" xfId="6" applyNumberFormat="1" applyFont="1" applyFill="1" applyBorder="1" applyAlignment="1">
      <alignment vertical="center"/>
    </xf>
    <xf numFmtId="3" fontId="27" fillId="0" borderId="0" xfId="6" applyNumberFormat="1" applyFont="1" applyFill="1" applyBorder="1" applyAlignment="1">
      <alignment vertical="center"/>
    </xf>
    <xf numFmtId="4" fontId="22" fillId="0" borderId="0" xfId="6" applyNumberFormat="1" applyFont="1"/>
    <xf numFmtId="3" fontId="22" fillId="2" borderId="0" xfId="6" applyNumberFormat="1" applyFont="1" applyFill="1"/>
    <xf numFmtId="168" fontId="22" fillId="0" borderId="0" xfId="6" applyNumberFormat="1" applyFont="1"/>
    <xf numFmtId="168" fontId="22" fillId="2" borderId="0" xfId="6" applyNumberFormat="1" applyFont="1" applyFill="1"/>
    <xf numFmtId="0" fontId="20" fillId="0" borderId="0" xfId="2" applyFont="1" applyFill="1" applyBorder="1"/>
    <xf numFmtId="0" fontId="20" fillId="0" borderId="0" xfId="2" applyFont="1" applyFill="1" applyBorder="1" applyAlignment="1">
      <alignment horizontal="center"/>
    </xf>
    <xf numFmtId="0" fontId="20" fillId="0" borderId="0" xfId="2" applyFont="1" applyFill="1"/>
    <xf numFmtId="0" fontId="20" fillId="0" borderId="0" xfId="2" applyFont="1" applyFill="1" applyBorder="1" applyAlignment="1">
      <alignment horizontal="right"/>
    </xf>
    <xf numFmtId="0" fontId="20" fillId="0" borderId="0" xfId="2" applyFont="1" applyFill="1" applyProtection="1"/>
    <xf numFmtId="0" fontId="20" fillId="0" borderId="0" xfId="2" applyFont="1" applyFill="1" applyAlignment="1" applyProtection="1">
      <alignment horizontal="center"/>
    </xf>
    <xf numFmtId="0" fontId="20" fillId="0" borderId="0" xfId="2" applyFont="1" applyFill="1" applyAlignment="1" applyProtection="1">
      <alignment horizontal="left"/>
    </xf>
    <xf numFmtId="0" fontId="20" fillId="0" borderId="0" xfId="2" applyFont="1" applyFill="1" applyBorder="1" applyAlignment="1" applyProtection="1">
      <alignment horizontal="center"/>
    </xf>
    <xf numFmtId="0" fontId="20" fillId="0" borderId="0" xfId="2" applyFont="1" applyFill="1" applyAlignment="1">
      <alignment horizontal="center"/>
    </xf>
    <xf numFmtId="0" fontId="20" fillId="0" borderId="136" xfId="2" applyFont="1" applyFill="1" applyBorder="1" applyAlignment="1" applyProtection="1">
      <alignment horizontal="center"/>
    </xf>
    <xf numFmtId="0" fontId="20" fillId="0" borderId="137" xfId="2" applyFont="1" applyFill="1" applyBorder="1" applyAlignment="1" applyProtection="1">
      <alignment horizontal="center"/>
    </xf>
    <xf numFmtId="0" fontId="20" fillId="0" borderId="139" xfId="2" applyFont="1" applyFill="1" applyBorder="1" applyAlignment="1" applyProtection="1">
      <alignment horizontal="center"/>
    </xf>
    <xf numFmtId="0" fontId="20" fillId="0" borderId="88" xfId="2" applyFont="1" applyFill="1" applyBorder="1" applyAlignment="1" applyProtection="1">
      <alignment horizontal="center" wrapText="1"/>
    </xf>
    <xf numFmtId="0" fontId="20" fillId="0" borderId="88" xfId="2" applyFont="1" applyFill="1" applyBorder="1" applyAlignment="1" applyProtection="1">
      <alignment horizontal="center"/>
    </xf>
    <xf numFmtId="0" fontId="20" fillId="0" borderId="142" xfId="2" applyFont="1" applyFill="1" applyBorder="1" applyAlignment="1" applyProtection="1">
      <alignment horizontal="center"/>
    </xf>
    <xf numFmtId="49" fontId="20" fillId="0" borderId="146" xfId="2" applyNumberFormat="1" applyFont="1" applyFill="1" applyBorder="1" applyAlignment="1" applyProtection="1">
      <alignment horizontal="center" vertical="center"/>
    </xf>
    <xf numFmtId="49" fontId="20" fillId="0" borderId="47" xfId="2" applyNumberFormat="1" applyFont="1" applyFill="1" applyBorder="1" applyAlignment="1" applyProtection="1">
      <alignment horizontal="center" vertical="center"/>
    </xf>
    <xf numFmtId="0" fontId="20" fillId="0" borderId="47" xfId="2" applyFont="1" applyFill="1" applyBorder="1" applyAlignment="1" applyProtection="1">
      <alignment horizontal="center" vertical="center"/>
    </xf>
    <xf numFmtId="0" fontId="20" fillId="0" borderId="49" xfId="2" applyFont="1" applyFill="1" applyBorder="1" applyAlignment="1">
      <alignment horizontal="center"/>
    </xf>
    <xf numFmtId="0" fontId="20" fillId="0" borderId="50" xfId="2" applyFont="1" applyFill="1" applyBorder="1" applyAlignment="1">
      <alignment horizontal="center"/>
    </xf>
    <xf numFmtId="0" fontId="20" fillId="0" borderId="14" xfId="2" applyFont="1" applyFill="1" applyBorder="1" applyAlignment="1">
      <alignment horizontal="center"/>
    </xf>
    <xf numFmtId="49" fontId="7" fillId="0" borderId="146" xfId="2" applyNumberFormat="1" applyFont="1" applyFill="1" applyBorder="1" applyAlignment="1" applyProtection="1">
      <alignment horizontal="center" vertical="center"/>
    </xf>
    <xf numFmtId="49" fontId="7" fillId="0" borderId="47" xfId="2" applyNumberFormat="1" applyFont="1" applyFill="1" applyBorder="1" applyAlignment="1" applyProtection="1">
      <alignment horizontal="center" vertical="center"/>
    </xf>
    <xf numFmtId="0" fontId="7" fillId="0" borderId="47" xfId="2" applyFont="1" applyFill="1" applyBorder="1" applyAlignment="1" applyProtection="1">
      <alignment horizontal="left" vertical="center"/>
    </xf>
    <xf numFmtId="3" fontId="7" fillId="0" borderId="49" xfId="2" applyNumberFormat="1" applyFont="1" applyFill="1" applyBorder="1" applyAlignment="1" applyProtection="1">
      <alignment vertical="center"/>
    </xf>
    <xf numFmtId="169" fontId="7" fillId="0" borderId="68" xfId="2" applyNumberFormat="1" applyFont="1" applyFill="1" applyBorder="1" applyAlignment="1">
      <alignment horizontal="center"/>
    </xf>
    <xf numFmtId="0" fontId="7" fillId="0" borderId="0" xfId="2" applyFont="1" applyFill="1"/>
    <xf numFmtId="0" fontId="20" fillId="0" borderId="47" xfId="2" applyFont="1" applyFill="1" applyBorder="1" applyAlignment="1" applyProtection="1">
      <alignment vertical="center"/>
    </xf>
    <xf numFmtId="3" fontId="20" fillId="0" borderId="49" xfId="2" applyNumberFormat="1" applyFont="1" applyFill="1" applyBorder="1" applyAlignment="1" applyProtection="1">
      <alignment vertical="center"/>
      <protection locked="0"/>
    </xf>
    <xf numFmtId="3" fontId="20" fillId="0" borderId="49" xfId="2" applyNumberFormat="1" applyFont="1" applyFill="1" applyBorder="1" applyAlignment="1" applyProtection="1">
      <alignment vertical="center"/>
    </xf>
    <xf numFmtId="3" fontId="20" fillId="0" borderId="50" xfId="2" applyNumberFormat="1" applyFont="1" applyFill="1" applyBorder="1" applyAlignment="1" applyProtection="1">
      <alignment vertical="center"/>
      <protection locked="0"/>
    </xf>
    <xf numFmtId="169" fontId="20" fillId="0" borderId="68" xfId="2" applyNumberFormat="1" applyFont="1" applyFill="1" applyBorder="1" applyAlignment="1">
      <alignment horizontal="center"/>
    </xf>
    <xf numFmtId="0" fontId="33" fillId="0" borderId="47" xfId="2" applyFont="1" applyFill="1" applyBorder="1" applyAlignment="1" applyProtection="1">
      <alignment horizontal="center" vertical="center"/>
    </xf>
    <xf numFmtId="0" fontId="33" fillId="0" borderId="47" xfId="2" applyFont="1" applyFill="1" applyBorder="1" applyAlignment="1" applyProtection="1">
      <alignment vertical="center"/>
    </xf>
    <xf numFmtId="3" fontId="33" fillId="0" borderId="49" xfId="2" applyNumberFormat="1" applyFont="1" applyFill="1" applyBorder="1" applyAlignment="1" applyProtection="1">
      <alignment vertical="center"/>
      <protection locked="0"/>
    </xf>
    <xf numFmtId="3" fontId="33" fillId="0" borderId="49" xfId="2" applyNumberFormat="1" applyFont="1" applyFill="1" applyBorder="1" applyAlignment="1" applyProtection="1">
      <alignment vertical="center"/>
    </xf>
    <xf numFmtId="169" fontId="33" fillId="0" borderId="68" xfId="2" applyNumberFormat="1" applyFont="1" applyFill="1" applyBorder="1" applyAlignment="1">
      <alignment horizontal="center"/>
    </xf>
    <xf numFmtId="0" fontId="33" fillId="0" borderId="0" xfId="2" applyFont="1" applyFill="1"/>
    <xf numFmtId="3" fontId="20" fillId="0" borderId="50" xfId="2" applyNumberFormat="1" applyFont="1" applyFill="1" applyBorder="1" applyAlignment="1" applyProtection="1">
      <alignment vertical="center"/>
    </xf>
    <xf numFmtId="0" fontId="7" fillId="0" borderId="47" xfId="2" applyFont="1" applyFill="1" applyBorder="1" applyAlignment="1" applyProtection="1">
      <alignment vertical="center"/>
    </xf>
    <xf numFmtId="3" fontId="7" fillId="0" borderId="49" xfId="2" applyNumberFormat="1" applyFont="1" applyFill="1" applyBorder="1" applyAlignment="1" applyProtection="1">
      <alignment vertical="center"/>
      <protection locked="0"/>
    </xf>
    <xf numFmtId="0" fontId="7" fillId="0" borderId="47" xfId="2" applyFont="1" applyFill="1" applyBorder="1" applyAlignment="1" applyProtection="1">
      <alignment horizontal="center" vertical="center"/>
    </xf>
    <xf numFmtId="49" fontId="33" fillId="0" borderId="47" xfId="2" applyNumberFormat="1" applyFont="1" applyFill="1" applyBorder="1" applyAlignment="1" applyProtection="1">
      <alignment horizontal="center" vertical="center"/>
    </xf>
    <xf numFmtId="3" fontId="7" fillId="0" borderId="50" xfId="2" applyNumberFormat="1" applyFont="1" applyFill="1" applyBorder="1" applyAlignment="1" applyProtection="1">
      <alignment vertical="center"/>
      <protection locked="0"/>
    </xf>
    <xf numFmtId="0" fontId="7" fillId="0" borderId="47" xfId="2" applyFont="1" applyFill="1" applyBorder="1" applyAlignment="1">
      <alignment horizontal="left" vertical="center"/>
    </xf>
    <xf numFmtId="0" fontId="20" fillId="0" borderId="47" xfId="2" applyFont="1" applyFill="1" applyBorder="1" applyAlignment="1">
      <alignment horizontal="left" vertical="center"/>
    </xf>
    <xf numFmtId="3" fontId="7" fillId="0" borderId="50" xfId="2" applyNumberFormat="1" applyFont="1" applyFill="1" applyBorder="1" applyAlignment="1" applyProtection="1">
      <alignment vertical="center"/>
    </xf>
    <xf numFmtId="0" fontId="20" fillId="0" borderId="47" xfId="2" applyFont="1" applyFill="1" applyBorder="1" applyAlignment="1">
      <alignment vertical="center"/>
    </xf>
    <xf numFmtId="49" fontId="7" fillId="0" borderId="65" xfId="2" applyNumberFormat="1" applyFont="1" applyFill="1" applyBorder="1" applyAlignment="1" applyProtection="1">
      <alignment horizontal="center" vertical="center"/>
    </xf>
    <xf numFmtId="0" fontId="7" fillId="0" borderId="147" xfId="2" applyFont="1" applyFill="1" applyBorder="1" applyAlignment="1">
      <alignment horizontal="center" vertical="center"/>
    </xf>
    <xf numFmtId="3" fontId="7" fillId="0" borderId="147" xfId="2" applyNumberFormat="1" applyFont="1" applyFill="1" applyBorder="1" applyAlignment="1">
      <alignment vertical="center"/>
    </xf>
    <xf numFmtId="3" fontId="7" fillId="0" borderId="30" xfId="2" applyNumberFormat="1" applyFont="1" applyFill="1" applyBorder="1" applyAlignment="1" applyProtection="1">
      <alignment vertical="center"/>
    </xf>
    <xf numFmtId="169" fontId="7" fillId="0" borderId="30" xfId="2" applyNumberFormat="1" applyFont="1" applyFill="1" applyBorder="1" applyAlignment="1">
      <alignment horizontal="center"/>
    </xf>
    <xf numFmtId="0" fontId="7" fillId="0" borderId="0" xfId="2" applyFont="1" applyFill="1" applyAlignment="1">
      <alignment horizontal="center"/>
    </xf>
    <xf numFmtId="3" fontId="7" fillId="0" borderId="0" xfId="2" applyNumberFormat="1" applyFont="1" applyFill="1"/>
    <xf numFmtId="3" fontId="20" fillId="0" borderId="0" xfId="2" applyNumberFormat="1" applyFont="1" applyFill="1"/>
    <xf numFmtId="3" fontId="7" fillId="0" borderId="0" xfId="2" applyNumberFormat="1" applyFont="1" applyFill="1" applyBorder="1"/>
    <xf numFmtId="3" fontId="20" fillId="0" borderId="0" xfId="2" applyNumberFormat="1" applyFont="1" applyFill="1" applyBorder="1"/>
    <xf numFmtId="0" fontId="4" fillId="0" borderId="0" xfId="5" applyFont="1" applyAlignment="1">
      <alignment vertical="center"/>
    </xf>
    <xf numFmtId="0" fontId="3" fillId="0" borderId="0" xfId="5" applyFont="1" applyAlignment="1">
      <alignment vertical="center"/>
    </xf>
    <xf numFmtId="0" fontId="34" fillId="11" borderId="47" xfId="5" applyFont="1" applyFill="1" applyBorder="1" applyAlignment="1">
      <alignment horizontal="left" vertical="center"/>
    </xf>
    <xf numFmtId="3" fontId="34" fillId="11" borderId="47" xfId="5" applyNumberFormat="1" applyFont="1" applyFill="1" applyBorder="1" applyAlignment="1">
      <alignment horizontal="right" vertical="center" wrapText="1"/>
    </xf>
    <xf numFmtId="0" fontId="3" fillId="0" borderId="47" xfId="5" applyFont="1" applyBorder="1" applyAlignment="1">
      <alignment vertical="center" wrapText="1"/>
    </xf>
    <xf numFmtId="3" fontId="3" fillId="0" borderId="47" xfId="5" applyNumberFormat="1" applyFont="1" applyBorder="1" applyAlignment="1">
      <alignment vertical="center" wrapText="1"/>
    </xf>
    <xf numFmtId="0" fontId="34" fillId="11" borderId="47" xfId="5" applyFont="1" applyFill="1" applyBorder="1" applyAlignment="1">
      <alignment vertical="center" wrapText="1"/>
    </xf>
    <xf numFmtId="3" fontId="34" fillId="11" borderId="47" xfId="5" applyNumberFormat="1" applyFont="1" applyFill="1" applyBorder="1" applyAlignment="1">
      <alignment vertical="center" wrapText="1"/>
    </xf>
    <xf numFmtId="3" fontId="3" fillId="0" borderId="47" xfId="5" applyNumberFormat="1" applyFont="1" applyBorder="1" applyAlignment="1">
      <alignment horizontal="right" vertical="center" wrapText="1"/>
    </xf>
    <xf numFmtId="3" fontId="4" fillId="0" borderId="47" xfId="5" applyNumberFormat="1" applyFont="1" applyBorder="1" applyAlignment="1">
      <alignment vertical="center"/>
    </xf>
    <xf numFmtId="0" fontId="4" fillId="0" borderId="47" xfId="5" applyFont="1" applyBorder="1" applyAlignment="1">
      <alignment vertical="center" wrapText="1"/>
    </xf>
    <xf numFmtId="3" fontId="4" fillId="0" borderId="47" xfId="5" applyNumberFormat="1" applyFont="1" applyBorder="1" applyAlignment="1">
      <alignment vertical="center" wrapText="1"/>
    </xf>
    <xf numFmtId="0" fontId="4" fillId="0" borderId="0" xfId="5" applyFont="1" applyFill="1" applyAlignment="1">
      <alignment vertical="center"/>
    </xf>
    <xf numFmtId="3" fontId="3" fillId="0" borderId="0" xfId="5" applyNumberFormat="1" applyFont="1" applyAlignment="1">
      <alignment vertical="center"/>
    </xf>
    <xf numFmtId="0" fontId="3" fillId="0" borderId="0" xfId="5" applyFont="1" applyAlignment="1">
      <alignment horizontal="center" vertical="center"/>
    </xf>
    <xf numFmtId="0" fontId="3" fillId="0" borderId="0" xfId="5" applyFont="1" applyBorder="1" applyAlignment="1">
      <alignment vertical="center"/>
    </xf>
    <xf numFmtId="3" fontId="3" fillId="0" borderId="0" xfId="5" applyNumberFormat="1" applyFont="1" applyBorder="1" applyAlignment="1">
      <alignment vertical="center" wrapText="1"/>
    </xf>
    <xf numFmtId="0" fontId="4" fillId="0" borderId="0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165" fontId="3" fillId="0" borderId="47" xfId="3" applyNumberFormat="1" applyFont="1" applyFill="1" applyBorder="1" applyAlignment="1" applyProtection="1">
      <alignment shrinkToFit="1"/>
    </xf>
    <xf numFmtId="3" fontId="3" fillId="0" borderId="47" xfId="3" applyNumberFormat="1" applyFont="1" applyFill="1" applyBorder="1" applyAlignment="1" applyProtection="1">
      <alignment shrinkToFit="1"/>
    </xf>
    <xf numFmtId="49" fontId="15" fillId="0" borderId="47" xfId="4" applyNumberFormat="1" applyFont="1" applyFill="1" applyBorder="1" applyAlignment="1">
      <alignment horizontal="center" vertical="center"/>
    </xf>
    <xf numFmtId="3" fontId="19" fillId="0" borderId="47" xfId="3" applyNumberFormat="1" applyFont="1" applyFill="1" applyBorder="1" applyAlignment="1" applyProtection="1">
      <alignment shrinkToFit="1"/>
    </xf>
    <xf numFmtId="49" fontId="16" fillId="0" borderId="47" xfId="4" applyNumberFormat="1" applyFont="1" applyFill="1" applyBorder="1" applyAlignment="1">
      <alignment horizontal="center" vertical="center"/>
    </xf>
    <xf numFmtId="0" fontId="36" fillId="2" borderId="0" xfId="2" applyFont="1" applyFill="1" applyBorder="1" applyAlignment="1">
      <alignment horizontal="center"/>
    </xf>
    <xf numFmtId="0" fontId="36" fillId="2" borderId="0" xfId="2" applyFont="1" applyFill="1" applyBorder="1" applyAlignment="1">
      <alignment wrapText="1"/>
    </xf>
    <xf numFmtId="3" fontId="21" fillId="2" borderId="0" xfId="2" applyNumberFormat="1" applyFont="1" applyFill="1" applyBorder="1"/>
    <xf numFmtId="0" fontId="37" fillId="2" borderId="0" xfId="2" applyFont="1" applyFill="1" applyBorder="1"/>
    <xf numFmtId="0" fontId="9" fillId="2" borderId="0" xfId="2" applyFont="1" applyFill="1" applyBorder="1"/>
    <xf numFmtId="0" fontId="9" fillId="2" borderId="0" xfId="2" applyFont="1" applyFill="1" applyBorder="1" applyAlignment="1">
      <alignment horizontal="center"/>
    </xf>
    <xf numFmtId="0" fontId="9" fillId="2" borderId="0" xfId="2" applyFont="1" applyFill="1" applyBorder="1" applyAlignment="1">
      <alignment wrapText="1"/>
    </xf>
    <xf numFmtId="3" fontId="22" fillId="2" borderId="0" xfId="2" applyNumberFormat="1" applyFont="1" applyFill="1" applyBorder="1"/>
    <xf numFmtId="0" fontId="25" fillId="2" borderId="136" xfId="2" applyFont="1" applyFill="1" applyBorder="1" applyAlignment="1">
      <alignment horizontal="center"/>
    </xf>
    <xf numFmtId="0" fontId="25" fillId="2" borderId="108" xfId="2" applyFont="1" applyFill="1" applyBorder="1" applyAlignment="1">
      <alignment horizontal="center" wrapText="1"/>
    </xf>
    <xf numFmtId="0" fontId="25" fillId="2" borderId="139" xfId="2" applyFont="1" applyFill="1" applyBorder="1" applyAlignment="1">
      <alignment horizontal="center"/>
    </xf>
    <xf numFmtId="0" fontId="25" fillId="2" borderId="64" xfId="2" applyFont="1" applyFill="1" applyBorder="1" applyAlignment="1">
      <alignment horizontal="center" wrapText="1"/>
    </xf>
    <xf numFmtId="0" fontId="22" fillId="2" borderId="142" xfId="2" applyFont="1" applyFill="1" applyBorder="1" applyAlignment="1">
      <alignment horizontal="center"/>
    </xf>
    <xf numFmtId="0" fontId="25" fillId="2" borderId="113" xfId="2" applyFont="1" applyFill="1" applyBorder="1" applyAlignment="1">
      <alignment horizontal="center" wrapText="1"/>
    </xf>
    <xf numFmtId="0" fontId="4" fillId="0" borderId="7" xfId="2" applyFont="1" applyFill="1" applyBorder="1" applyAlignment="1">
      <alignment horizontal="center" wrapText="1"/>
    </xf>
    <xf numFmtId="0" fontId="14" fillId="7" borderId="137" xfId="6" applyFont="1" applyFill="1" applyBorder="1" applyAlignment="1">
      <alignment horizontal="center" wrapText="1"/>
    </xf>
    <xf numFmtId="0" fontId="39" fillId="2" borderId="30" xfId="2" applyFont="1" applyFill="1" applyBorder="1" applyAlignment="1">
      <alignment horizontal="center"/>
    </xf>
    <xf numFmtId="0" fontId="39" fillId="2" borderId="4" xfId="2" applyFont="1" applyFill="1" applyBorder="1" applyAlignment="1">
      <alignment horizontal="center" wrapText="1"/>
    </xf>
    <xf numFmtId="3" fontId="39" fillId="0" borderId="155" xfId="2" applyNumberFormat="1" applyFont="1" applyFill="1" applyBorder="1" applyAlignment="1">
      <alignment horizontal="center"/>
    </xf>
    <xf numFmtId="0" fontId="40" fillId="2" borderId="139" xfId="2" applyFont="1" applyFill="1" applyBorder="1" applyAlignment="1">
      <alignment horizontal="center"/>
    </xf>
    <xf numFmtId="0" fontId="40" fillId="2" borderId="64" xfId="2" applyFont="1" applyFill="1" applyBorder="1"/>
    <xf numFmtId="3" fontId="40" fillId="0" borderId="14" xfId="2" applyNumberFormat="1" applyFont="1" applyFill="1" applyBorder="1" applyAlignment="1">
      <alignment horizontal="right"/>
    </xf>
    <xf numFmtId="0" fontId="39" fillId="2" borderId="0" xfId="2" applyFont="1" applyFill="1"/>
    <xf numFmtId="0" fontId="40" fillId="2" borderId="0" xfId="2" applyFont="1" applyFill="1"/>
    <xf numFmtId="0" fontId="27" fillId="2" borderId="7" xfId="2" applyFont="1" applyFill="1" applyBorder="1" applyAlignment="1">
      <alignment horizontal="center"/>
    </xf>
    <xf numFmtId="0" fontId="27" fillId="2" borderId="64" xfId="2" applyFont="1" applyFill="1" applyBorder="1"/>
    <xf numFmtId="3" fontId="26" fillId="0" borderId="14" xfId="2" applyNumberFormat="1" applyFont="1" applyFill="1" applyBorder="1" applyAlignment="1">
      <alignment horizontal="right" vertical="center"/>
    </xf>
    <xf numFmtId="0" fontId="41" fillId="2" borderId="139" xfId="2" applyFont="1" applyFill="1" applyBorder="1" applyAlignment="1">
      <alignment horizontal="center"/>
    </xf>
    <xf numFmtId="0" fontId="41" fillId="2" borderId="64" xfId="2" applyFont="1" applyFill="1" applyBorder="1"/>
    <xf numFmtId="3" fontId="42" fillId="0" borderId="14" xfId="2" applyNumberFormat="1" applyFont="1" applyFill="1" applyBorder="1" applyAlignment="1">
      <alignment horizontal="right" vertical="center"/>
    </xf>
    <xf numFmtId="0" fontId="37" fillId="2" borderId="0" xfId="2" applyFont="1" applyFill="1"/>
    <xf numFmtId="0" fontId="9" fillId="2" borderId="0" xfId="2" applyFont="1" applyFill="1"/>
    <xf numFmtId="0" fontId="26" fillId="2" borderId="64" xfId="2" applyFont="1" applyFill="1" applyBorder="1"/>
    <xf numFmtId="0" fontId="41" fillId="2" borderId="7" xfId="2" applyFont="1" applyFill="1" applyBorder="1" applyAlignment="1">
      <alignment horizontal="center"/>
    </xf>
    <xf numFmtId="0" fontId="41" fillId="0" borderId="139" xfId="2" applyFont="1" applyFill="1" applyBorder="1" applyAlignment="1">
      <alignment horizontal="center"/>
    </xf>
    <xf numFmtId="0" fontId="41" fillId="0" borderId="64" xfId="2" applyFont="1" applyFill="1" applyBorder="1"/>
    <xf numFmtId="0" fontId="22" fillId="2" borderId="7" xfId="2" applyFont="1" applyFill="1" applyBorder="1" applyAlignment="1">
      <alignment horizontal="center"/>
    </xf>
    <xf numFmtId="0" fontId="27" fillId="2" borderId="4" xfId="2" applyFont="1" applyFill="1" applyBorder="1" applyAlignment="1">
      <alignment vertical="center"/>
    </xf>
    <xf numFmtId="3" fontId="41" fillId="0" borderId="30" xfId="2" applyNumberFormat="1" applyFont="1" applyFill="1" applyBorder="1" applyAlignment="1">
      <alignment horizontal="right" vertical="center"/>
    </xf>
    <xf numFmtId="0" fontId="22" fillId="2" borderId="139" xfId="2" applyFont="1" applyFill="1" applyBorder="1" applyAlignment="1">
      <alignment horizontal="center"/>
    </xf>
    <xf numFmtId="3" fontId="41" fillId="0" borderId="14" xfId="2" applyNumberFormat="1" applyFont="1" applyFill="1" applyBorder="1" applyAlignment="1">
      <alignment horizontal="right" vertical="center"/>
    </xf>
    <xf numFmtId="0" fontId="41" fillId="2" borderId="139" xfId="2" applyFont="1" applyFill="1" applyBorder="1" applyAlignment="1">
      <alignment horizontal="center" vertical="top"/>
    </xf>
    <xf numFmtId="0" fontId="41" fillId="2" borderId="64" xfId="2" applyFont="1" applyFill="1" applyBorder="1" applyAlignment="1">
      <alignment vertical="top"/>
    </xf>
    <xf numFmtId="0" fontId="41" fillId="2" borderId="7" xfId="2" applyFont="1" applyFill="1" applyBorder="1" applyAlignment="1">
      <alignment horizontal="center" vertical="top"/>
    </xf>
    <xf numFmtId="0" fontId="26" fillId="2" borderId="0" xfId="2" applyFont="1" applyFill="1" applyBorder="1" applyAlignment="1">
      <alignment vertical="top"/>
    </xf>
    <xf numFmtId="3" fontId="42" fillId="0" borderId="30" xfId="2" applyNumberFormat="1" applyFont="1" applyFill="1" applyBorder="1" applyAlignment="1">
      <alignment horizontal="right" vertical="center"/>
    </xf>
    <xf numFmtId="0" fontId="27" fillId="2" borderId="64" xfId="2" applyFont="1" applyFill="1" applyBorder="1" applyAlignment="1">
      <alignment vertical="center"/>
    </xf>
    <xf numFmtId="0" fontId="40" fillId="2" borderId="156" xfId="2" applyFont="1" applyFill="1" applyBorder="1" applyAlignment="1">
      <alignment horizontal="center"/>
    </xf>
    <xf numFmtId="0" fontId="40" fillId="2" borderId="74" xfId="2" applyFont="1" applyFill="1" applyBorder="1"/>
    <xf numFmtId="3" fontId="40" fillId="0" borderId="30" xfId="2" applyNumberFormat="1" applyFont="1" applyFill="1" applyBorder="1" applyAlignment="1">
      <alignment horizontal="right"/>
    </xf>
    <xf numFmtId="3" fontId="27" fillId="0" borderId="30" xfId="2" applyNumberFormat="1" applyFont="1" applyFill="1" applyBorder="1" applyAlignment="1">
      <alignment horizontal="right"/>
    </xf>
    <xf numFmtId="3" fontId="43" fillId="0" borderId="14" xfId="2" applyNumberFormat="1" applyFont="1" applyFill="1" applyBorder="1" applyAlignment="1">
      <alignment horizontal="right"/>
    </xf>
    <xf numFmtId="0" fontId="9" fillId="0" borderId="7" xfId="2" applyBorder="1"/>
    <xf numFmtId="3" fontId="21" fillId="2" borderId="0" xfId="2" applyNumberFormat="1" applyFont="1" applyFill="1"/>
    <xf numFmtId="3" fontId="22" fillId="0" borderId="14" xfId="2" applyNumberFormat="1" applyFont="1" applyFill="1" applyBorder="1" applyAlignment="1">
      <alignment horizontal="right" vertical="center"/>
    </xf>
    <xf numFmtId="0" fontId="22" fillId="2" borderId="11" xfId="2" applyFont="1" applyFill="1" applyBorder="1" applyAlignment="1">
      <alignment horizontal="center"/>
    </xf>
    <xf numFmtId="3" fontId="42" fillId="0" borderId="30" xfId="2" applyNumberFormat="1" applyFont="1" applyFill="1" applyBorder="1" applyAlignment="1">
      <alignment horizontal="right"/>
    </xf>
    <xf numFmtId="0" fontId="9" fillId="2" borderId="0" xfId="2" applyFont="1" applyFill="1" applyAlignment="1">
      <alignment horizontal="center"/>
    </xf>
    <xf numFmtId="0" fontId="9" fillId="2" borderId="0" xfId="2" applyFont="1" applyFill="1" applyAlignment="1">
      <alignment wrapText="1"/>
    </xf>
    <xf numFmtId="3" fontId="27" fillId="9" borderId="106" xfId="6" applyNumberFormat="1" applyFont="1" applyFill="1" applyBorder="1" applyAlignment="1">
      <alignment vertical="center"/>
    </xf>
    <xf numFmtId="0" fontId="22" fillId="0" borderId="0" xfId="6" applyFont="1" applyAlignment="1">
      <alignment horizontal="center"/>
    </xf>
    <xf numFmtId="0" fontId="22" fillId="2" borderId="0" xfId="6" applyFont="1" applyFill="1" applyBorder="1" applyAlignment="1">
      <alignment horizontal="center"/>
    </xf>
    <xf numFmtId="0" fontId="4" fillId="0" borderId="63" xfId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3" fontId="4" fillId="2" borderId="0" xfId="2" applyNumberFormat="1" applyFont="1" applyFill="1" applyBorder="1" applyAlignment="1">
      <alignment horizontal="center"/>
    </xf>
    <xf numFmtId="0" fontId="38" fillId="2" borderId="0" xfId="2" applyFont="1" applyFill="1" applyBorder="1" applyAlignment="1">
      <alignment horizontal="center"/>
    </xf>
    <xf numFmtId="0" fontId="22" fillId="2" borderId="0" xfId="2" applyFont="1" applyFill="1" applyBorder="1" applyAlignment="1">
      <alignment horizontal="center"/>
    </xf>
    <xf numFmtId="0" fontId="22" fillId="2" borderId="0" xfId="0" applyFont="1" applyFill="1" applyBorder="1" applyAlignment="1">
      <alignment horizontal="right"/>
    </xf>
    <xf numFmtId="3" fontId="28" fillId="0" borderId="67" xfId="6" applyNumberFormat="1" applyFont="1" applyFill="1" applyBorder="1" applyProtection="1">
      <protection hidden="1"/>
    </xf>
    <xf numFmtId="0" fontId="27" fillId="2" borderId="65" xfId="0" applyFont="1" applyFill="1" applyBorder="1" applyAlignment="1">
      <alignment horizontal="center" vertical="center"/>
    </xf>
    <xf numFmtId="0" fontId="27" fillId="2" borderId="66" xfId="0" applyFont="1" applyFill="1" applyBorder="1" applyAlignment="1">
      <alignment vertical="center"/>
    </xf>
    <xf numFmtId="0" fontId="27" fillId="2" borderId="125" xfId="0" applyFont="1" applyFill="1" applyBorder="1" applyAlignment="1">
      <alignment horizontal="center" vertical="center"/>
    </xf>
    <xf numFmtId="0" fontId="27" fillId="2" borderId="126" xfId="0" applyFont="1" applyFill="1" applyBorder="1" applyAlignment="1">
      <alignment vertical="center"/>
    </xf>
    <xf numFmtId="0" fontId="3" fillId="2" borderId="0" xfId="0" applyFont="1" applyFill="1"/>
    <xf numFmtId="0" fontId="3" fillId="2" borderId="0" xfId="0" applyFont="1" applyFill="1" applyBorder="1" applyAlignment="1">
      <alignment horizontal="right"/>
    </xf>
    <xf numFmtId="0" fontId="4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61" xfId="0" applyFont="1" applyFill="1" applyBorder="1" applyAlignment="1">
      <alignment horizontal="center" vertical="center"/>
    </xf>
    <xf numFmtId="0" fontId="3" fillId="2" borderId="137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88" xfId="0" applyFont="1" applyFill="1" applyBorder="1" applyAlignment="1">
      <alignment horizontal="center" vertical="center"/>
    </xf>
    <xf numFmtId="0" fontId="3" fillId="2" borderId="141" xfId="0" applyFont="1" applyFill="1" applyBorder="1" applyAlignment="1">
      <alignment horizontal="center" vertical="center"/>
    </xf>
    <xf numFmtId="3" fontId="3" fillId="2" borderId="0" xfId="0" applyNumberFormat="1" applyFont="1" applyFill="1"/>
    <xf numFmtId="0" fontId="3" fillId="2" borderId="61" xfId="0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143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3" fillId="2" borderId="68" xfId="0" applyFont="1" applyFill="1" applyBorder="1" applyAlignment="1">
      <alignment horizontal="center"/>
    </xf>
    <xf numFmtId="49" fontId="3" fillId="2" borderId="47" xfId="0" applyNumberFormat="1" applyFont="1" applyFill="1" applyBorder="1" applyAlignment="1">
      <alignment horizontal="center"/>
    </xf>
    <xf numFmtId="49" fontId="4" fillId="2" borderId="52" xfId="0" applyNumberFormat="1" applyFont="1" applyFill="1" applyBorder="1" applyAlignment="1">
      <alignment horizontal="center"/>
    </xf>
    <xf numFmtId="0" fontId="4" fillId="2" borderId="47" xfId="0" applyFont="1" applyFill="1" applyBorder="1"/>
    <xf numFmtId="3" fontId="4" fillId="0" borderId="143" xfId="0" applyNumberFormat="1" applyFont="1" applyFill="1" applyBorder="1"/>
    <xf numFmtId="3" fontId="4" fillId="0" borderId="48" xfId="0" applyNumberFormat="1" applyFont="1" applyFill="1" applyBorder="1"/>
    <xf numFmtId="169" fontId="3" fillId="2" borderId="68" xfId="0" applyNumberFormat="1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vertical="center"/>
    </xf>
    <xf numFmtId="49" fontId="4" fillId="2" borderId="52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vertical="center" wrapText="1"/>
    </xf>
    <xf numFmtId="0" fontId="3" fillId="2" borderId="5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vertical="center"/>
    </xf>
    <xf numFmtId="3" fontId="3" fillId="0" borderId="143" xfId="0" applyNumberFormat="1" applyFont="1" applyFill="1" applyBorder="1"/>
    <xf numFmtId="3" fontId="3" fillId="0" borderId="48" xfId="0" applyNumberFormat="1" applyFont="1" applyFill="1" applyBorder="1"/>
    <xf numFmtId="49" fontId="3" fillId="2" borderId="52" xfId="0" applyNumberFormat="1" applyFont="1" applyFill="1" applyBorder="1" applyAlignment="1">
      <alignment horizontal="center" vertical="center"/>
    </xf>
    <xf numFmtId="49" fontId="3" fillId="2" borderId="52" xfId="0" applyNumberFormat="1" applyFont="1" applyFill="1" applyBorder="1" applyAlignment="1">
      <alignment horizontal="center"/>
    </xf>
    <xf numFmtId="0" fontId="3" fillId="2" borderId="47" xfId="0" applyFont="1" applyFill="1" applyBorder="1"/>
    <xf numFmtId="0" fontId="3" fillId="0" borderId="47" xfId="0" applyFont="1" applyFill="1" applyBorder="1" applyAlignment="1">
      <alignment vertical="center"/>
    </xf>
    <xf numFmtId="49" fontId="20" fillId="2" borderId="47" xfId="0" applyNumberFormat="1" applyFont="1" applyFill="1" applyBorder="1" applyAlignment="1">
      <alignment horizontal="center"/>
    </xf>
    <xf numFmtId="49" fontId="20" fillId="2" borderId="52" xfId="0" applyNumberFormat="1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vertical="center"/>
    </xf>
    <xf numFmtId="3" fontId="7" fillId="0" borderId="143" xfId="0" applyNumberFormat="1" applyFont="1" applyFill="1" applyBorder="1"/>
    <xf numFmtId="169" fontId="20" fillId="2" borderId="68" xfId="0" applyNumberFormat="1" applyFont="1" applyFill="1" applyBorder="1" applyAlignment="1">
      <alignment horizontal="center"/>
    </xf>
    <xf numFmtId="0" fontId="20" fillId="2" borderId="0" xfId="0" applyFont="1" applyFill="1"/>
    <xf numFmtId="0" fontId="4" fillId="2" borderId="69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vertical="center"/>
    </xf>
    <xf numFmtId="3" fontId="4" fillId="0" borderId="144" xfId="0" applyNumberFormat="1" applyFont="1" applyFill="1" applyBorder="1" applyAlignment="1">
      <alignment vertical="center"/>
    </xf>
    <xf numFmtId="3" fontId="4" fillId="0" borderId="67" xfId="0" applyNumberFormat="1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vertical="center"/>
    </xf>
    <xf numFmtId="3" fontId="7" fillId="0" borderId="29" xfId="0" applyNumberFormat="1" applyFont="1" applyFill="1" applyBorder="1" applyAlignment="1">
      <alignment vertical="center"/>
    </xf>
    <xf numFmtId="169" fontId="20" fillId="2" borderId="30" xfId="0" applyNumberFormat="1" applyFont="1" applyFill="1" applyBorder="1" applyAlignment="1">
      <alignment horizontal="center"/>
    </xf>
    <xf numFmtId="0" fontId="7" fillId="2" borderId="0" xfId="0" applyFont="1" applyFill="1"/>
    <xf numFmtId="3" fontId="4" fillId="2" borderId="0" xfId="0" applyNumberFormat="1" applyFont="1" applyFill="1" applyBorder="1" applyAlignment="1">
      <alignment horizontal="center"/>
    </xf>
    <xf numFmtId="3" fontId="3" fillId="2" borderId="0" xfId="0" applyNumberFormat="1" applyFont="1" applyFill="1" applyBorder="1"/>
    <xf numFmtId="3" fontId="4" fillId="2" borderId="0" xfId="0" applyNumberFormat="1" applyFont="1" applyFill="1" applyBorder="1"/>
    <xf numFmtId="3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/>
    <xf numFmtId="3" fontId="4" fillId="2" borderId="0" xfId="0" applyNumberFormat="1" applyFont="1" applyFill="1"/>
    <xf numFmtId="3" fontId="4" fillId="0" borderId="0" xfId="0" applyNumberFormat="1" applyFont="1" applyFill="1" applyBorder="1" applyAlignment="1">
      <alignment vertical="center"/>
    </xf>
    <xf numFmtId="0" fontId="4" fillId="2" borderId="0" xfId="0" applyFont="1" applyFill="1" applyBorder="1"/>
    <xf numFmtId="0" fontId="8" fillId="0" borderId="64" xfId="1" applyFont="1" applyFill="1" applyBorder="1" applyAlignment="1">
      <alignment horizontal="center"/>
    </xf>
    <xf numFmtId="0" fontId="10" fillId="0" borderId="48" xfId="1" applyFont="1" applyFill="1" applyBorder="1"/>
    <xf numFmtId="3" fontId="8" fillId="0" borderId="52" xfId="1" applyNumberFormat="1" applyFont="1" applyFill="1" applyBorder="1"/>
    <xf numFmtId="3" fontId="8" fillId="0" borderId="53" xfId="1" applyNumberFormat="1" applyFont="1" applyFill="1" applyBorder="1"/>
    <xf numFmtId="3" fontId="8" fillId="0" borderId="54" xfId="1" applyNumberFormat="1" applyFont="1" applyFill="1" applyBorder="1"/>
    <xf numFmtId="3" fontId="8" fillId="0" borderId="51" xfId="1" applyNumberFormat="1" applyFont="1" applyFill="1" applyBorder="1"/>
    <xf numFmtId="3" fontId="5" fillId="0" borderId="14" xfId="1" applyNumberFormat="1" applyFont="1" applyFill="1" applyBorder="1" applyAlignment="1">
      <alignment horizontal="right"/>
    </xf>
    <xf numFmtId="0" fontId="5" fillId="0" borderId="64" xfId="1" applyFont="1" applyFill="1" applyBorder="1" applyAlignment="1">
      <alignment wrapText="1"/>
    </xf>
    <xf numFmtId="0" fontId="5" fillId="0" borderId="56" xfId="1" applyFont="1" applyFill="1" applyBorder="1" applyAlignment="1">
      <alignment wrapText="1"/>
    </xf>
    <xf numFmtId="0" fontId="3" fillId="0" borderId="0" xfId="1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15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56" xfId="0" applyFont="1" applyFill="1" applyBorder="1" applyAlignment="1">
      <alignment horizontal="center"/>
    </xf>
    <xf numFmtId="0" fontId="3" fillId="0" borderId="76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3" borderId="56" xfId="0" applyFont="1" applyFill="1" applyBorder="1" applyAlignment="1"/>
    <xf numFmtId="0" fontId="3" fillId="0" borderId="151" xfId="0" applyFont="1" applyFill="1" applyBorder="1" applyAlignment="1">
      <alignment horizontal="center"/>
    </xf>
    <xf numFmtId="0" fontId="3" fillId="0" borderId="63" xfId="0" applyFont="1" applyFill="1" applyBorder="1" applyAlignment="1">
      <alignment horizontal="center"/>
    </xf>
    <xf numFmtId="0" fontId="3" fillId="0" borderId="62" xfId="0" applyFont="1" applyFill="1" applyBorder="1" applyAlignment="1">
      <alignment horizontal="center"/>
    </xf>
    <xf numFmtId="0" fontId="3" fillId="0" borderId="152" xfId="0" applyFont="1" applyFill="1" applyBorder="1" applyAlignment="1">
      <alignment horizontal="center"/>
    </xf>
    <xf numFmtId="0" fontId="3" fillId="0" borderId="109" xfId="0" applyFont="1" applyFill="1" applyBorder="1" applyAlignment="1"/>
    <xf numFmtId="0" fontId="3" fillId="0" borderId="3" xfId="0" applyFont="1" applyFill="1" applyBorder="1" applyAlignment="1">
      <alignment horizontal="center"/>
    </xf>
    <xf numFmtId="49" fontId="14" fillId="0" borderId="47" xfId="0" applyNumberFormat="1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 shrinkToFit="1"/>
    </xf>
    <xf numFmtId="49" fontId="3" fillId="0" borderId="47" xfId="0" applyNumberFormat="1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vertical="center" wrapText="1"/>
    </xf>
    <xf numFmtId="0" fontId="3" fillId="0" borderId="4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4" fillId="0" borderId="47" xfId="0" applyNumberFormat="1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vertical="center"/>
    </xf>
    <xf numFmtId="0" fontId="4" fillId="0" borderId="0" xfId="0" applyFont="1" applyFill="1"/>
    <xf numFmtId="49" fontId="14" fillId="0" borderId="47" xfId="0" applyNumberFormat="1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150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vertical="center"/>
    </xf>
    <xf numFmtId="0" fontId="3" fillId="0" borderId="150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left" vertical="center"/>
    </xf>
    <xf numFmtId="165" fontId="3" fillId="0" borderId="47" xfId="3" applyNumberFormat="1" applyFont="1" applyFill="1" applyBorder="1" applyAlignment="1" applyProtection="1">
      <alignment vertical="center" shrinkToFit="1"/>
    </xf>
    <xf numFmtId="0" fontId="4" fillId="2" borderId="4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3" fontId="4" fillId="0" borderId="47" xfId="3" applyNumberFormat="1" applyFont="1" applyFill="1" applyBorder="1" applyAlignment="1" applyProtection="1">
      <alignment shrinkToFit="1"/>
    </xf>
    <xf numFmtId="165" fontId="4" fillId="0" borderId="47" xfId="0" applyNumberFormat="1" applyFont="1" applyFill="1" applyBorder="1" applyAlignment="1">
      <alignment vertical="center" shrinkToFit="1"/>
    </xf>
    <xf numFmtId="165" fontId="3" fillId="0" borderId="0" xfId="0" applyNumberFormat="1" applyFont="1" applyFill="1"/>
    <xf numFmtId="3" fontId="3" fillId="0" borderId="0" xfId="0" applyNumberFormat="1" applyFont="1" applyFill="1"/>
    <xf numFmtId="3" fontId="4" fillId="0" borderId="0" xfId="0" applyNumberFormat="1" applyFont="1" applyFill="1"/>
    <xf numFmtId="0" fontId="3" fillId="3" borderId="0" xfId="0" applyFont="1" applyFill="1"/>
    <xf numFmtId="0" fontId="4" fillId="0" borderId="79" xfId="5" applyFont="1" applyBorder="1" applyAlignment="1">
      <alignment horizontal="center" vertical="center"/>
    </xf>
    <xf numFmtId="0" fontId="4" fillId="0" borderId="80" xfId="5" applyFont="1" applyBorder="1" applyAlignment="1">
      <alignment horizontal="center" vertical="center" wrapText="1"/>
    </xf>
    <xf numFmtId="0" fontId="4" fillId="0" borderId="81" xfId="5" applyFont="1" applyBorder="1" applyAlignment="1">
      <alignment horizontal="center" vertical="center"/>
    </xf>
    <xf numFmtId="0" fontId="34" fillId="11" borderId="54" xfId="5" applyFont="1" applyFill="1" applyBorder="1" applyAlignment="1">
      <alignment horizontal="center" vertical="center"/>
    </xf>
    <xf numFmtId="3" fontId="34" fillId="11" borderId="143" xfId="5" applyNumberFormat="1" applyFont="1" applyFill="1" applyBorder="1" applyAlignment="1">
      <alignment horizontal="right" vertical="center" wrapText="1"/>
    </xf>
    <xf numFmtId="0" fontId="3" fillId="0" borderId="54" xfId="5" applyFont="1" applyBorder="1" applyAlignment="1">
      <alignment horizontal="left" vertical="center"/>
    </xf>
    <xf numFmtId="3" fontId="3" fillId="0" borderId="143" xfId="5" applyNumberFormat="1" applyFont="1" applyBorder="1" applyAlignment="1">
      <alignment vertical="center"/>
    </xf>
    <xf numFmtId="3" fontId="34" fillId="11" borderId="143" xfId="5" applyNumberFormat="1" applyFont="1" applyFill="1" applyBorder="1" applyAlignment="1">
      <alignment vertical="center" wrapText="1"/>
    </xf>
    <xf numFmtId="3" fontId="4" fillId="0" borderId="143" xfId="5" applyNumberFormat="1" applyFont="1" applyBorder="1" applyAlignment="1">
      <alignment vertical="center"/>
    </xf>
    <xf numFmtId="0" fontId="4" fillId="0" borderId="54" xfId="5" applyFont="1" applyBorder="1" applyAlignment="1">
      <alignment horizontal="left" vertical="center" wrapText="1"/>
    </xf>
    <xf numFmtId="3" fontId="4" fillId="0" borderId="143" xfId="5" applyNumberFormat="1" applyFont="1" applyFill="1" applyBorder="1" applyAlignment="1">
      <alignment vertical="center"/>
    </xf>
    <xf numFmtId="3" fontId="4" fillId="0" borderId="143" xfId="5" applyNumberFormat="1" applyFont="1" applyBorder="1" applyAlignment="1">
      <alignment vertical="center" wrapText="1"/>
    </xf>
    <xf numFmtId="0" fontId="4" fillId="0" borderId="54" xfId="5" applyFont="1" applyBorder="1" applyAlignment="1">
      <alignment horizontal="left" vertical="center"/>
    </xf>
    <xf numFmtId="0" fontId="4" fillId="8" borderId="82" xfId="5" applyFont="1" applyFill="1" applyBorder="1" applyAlignment="1">
      <alignment horizontal="center" vertical="center"/>
    </xf>
    <xf numFmtId="0" fontId="4" fillId="8" borderId="83" xfId="5" applyFont="1" applyFill="1" applyBorder="1" applyAlignment="1">
      <alignment vertical="center"/>
    </xf>
    <xf numFmtId="3" fontId="4" fillId="8" borderId="83" xfId="5" applyNumberFormat="1" applyFont="1" applyFill="1" applyBorder="1" applyAlignment="1">
      <alignment horizontal="right" vertical="center" wrapText="1"/>
    </xf>
    <xf numFmtId="3" fontId="4" fillId="8" borderId="84" xfId="5" applyNumberFormat="1" applyFont="1" applyFill="1" applyBorder="1" applyAlignment="1">
      <alignment horizontal="right" vertical="center" wrapText="1"/>
    </xf>
    <xf numFmtId="3" fontId="3" fillId="0" borderId="47" xfId="2" applyNumberFormat="1" applyFont="1" applyFill="1" applyBorder="1" applyProtection="1">
      <protection hidden="1"/>
    </xf>
    <xf numFmtId="3" fontId="3" fillId="0" borderId="47" xfId="2" applyNumberFormat="1" applyFont="1" applyFill="1" applyBorder="1"/>
    <xf numFmtId="0" fontId="3" fillId="2" borderId="0" xfId="2" applyFont="1" applyFill="1" applyBorder="1"/>
    <xf numFmtId="0" fontId="3" fillId="0" borderId="0" xfId="2" applyFont="1" applyFill="1" applyBorder="1"/>
    <xf numFmtId="3" fontId="3" fillId="7" borderId="2" xfId="5" applyNumberFormat="1" applyFont="1" applyFill="1" applyBorder="1" applyAlignment="1">
      <alignment horizontal="center" vertical="center" wrapText="1"/>
    </xf>
    <xf numFmtId="3" fontId="43" fillId="0" borderId="14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/>
    </xf>
    <xf numFmtId="165" fontId="4" fillId="0" borderId="47" xfId="3" applyNumberFormat="1" applyFont="1" applyFill="1" applyBorder="1" applyAlignment="1" applyProtection="1">
      <alignment vertical="center" shrinkToFit="1"/>
    </xf>
    <xf numFmtId="0" fontId="4" fillId="2" borderId="58" xfId="2" applyFont="1" applyFill="1" applyBorder="1" applyAlignment="1">
      <alignment horizontal="left" vertical="center" wrapText="1"/>
    </xf>
    <xf numFmtId="3" fontId="3" fillId="0" borderId="68" xfId="2" applyNumberFormat="1" applyFont="1" applyFill="1" applyBorder="1" applyProtection="1">
      <protection hidden="1"/>
    </xf>
    <xf numFmtId="165" fontId="3" fillId="0" borderId="58" xfId="3" applyNumberFormat="1" applyFont="1" applyFill="1" applyBorder="1" applyAlignment="1" applyProtection="1">
      <alignment vertical="center"/>
    </xf>
    <xf numFmtId="0" fontId="4" fillId="2" borderId="27" xfId="2" applyFont="1" applyFill="1" applyBorder="1" applyAlignment="1">
      <alignment horizontal="center" vertical="center"/>
    </xf>
    <xf numFmtId="0" fontId="7" fillId="2" borderId="28" xfId="2" applyFont="1" applyFill="1" applyBorder="1" applyAlignment="1">
      <alignment horizontal="center" vertical="center"/>
    </xf>
    <xf numFmtId="3" fontId="7" fillId="0" borderId="30" xfId="2" applyNumberFormat="1" applyFont="1" applyFill="1" applyBorder="1" applyAlignment="1" applyProtection="1">
      <alignment vertical="center"/>
      <protection hidden="1"/>
    </xf>
    <xf numFmtId="3" fontId="4" fillId="0" borderId="30" xfId="2" applyNumberFormat="1" applyFont="1" applyFill="1" applyBorder="1" applyAlignment="1" applyProtection="1">
      <alignment vertical="center"/>
      <protection hidden="1"/>
    </xf>
    <xf numFmtId="0" fontId="4" fillId="0" borderId="38" xfId="2" applyFont="1" applyFill="1" applyBorder="1" applyAlignment="1">
      <alignment horizontal="left" vertical="center"/>
    </xf>
    <xf numFmtId="3" fontId="3" fillId="0" borderId="42" xfId="2" applyNumberFormat="1" applyFont="1" applyFill="1" applyBorder="1" applyProtection="1">
      <protection hidden="1"/>
    </xf>
    <xf numFmtId="165" fontId="3" fillId="0" borderId="38" xfId="3" applyNumberFormat="1" applyFont="1" applyFill="1" applyBorder="1" applyAlignment="1" applyProtection="1">
      <alignment vertical="center"/>
    </xf>
    <xf numFmtId="0" fontId="4" fillId="2" borderId="54" xfId="2" applyFont="1" applyFill="1" applyBorder="1" applyAlignment="1">
      <alignment horizontal="center"/>
    </xf>
    <xf numFmtId="49" fontId="3" fillId="2" borderId="54" xfId="2" quotePrefix="1" applyNumberFormat="1" applyFont="1" applyFill="1" applyBorder="1" applyAlignment="1">
      <alignment horizontal="center"/>
    </xf>
    <xf numFmtId="49" fontId="15" fillId="0" borderId="54" xfId="4" applyNumberFormat="1" applyFont="1" applyBorder="1" applyAlignment="1">
      <alignment horizontal="center"/>
    </xf>
    <xf numFmtId="49" fontId="3" fillId="0" borderId="54" xfId="2" applyNumberFormat="1" applyFont="1" applyFill="1" applyBorder="1" applyAlignment="1">
      <alignment horizontal="center"/>
    </xf>
    <xf numFmtId="49" fontId="16" fillId="0" borderId="54" xfId="4" applyNumberFormat="1" applyFont="1" applyFill="1" applyBorder="1" applyAlignment="1">
      <alignment horizontal="center"/>
    </xf>
    <xf numFmtId="49" fontId="16" fillId="0" borderId="54" xfId="4" applyNumberFormat="1" applyFont="1" applyBorder="1" applyAlignment="1">
      <alignment horizontal="center"/>
    </xf>
    <xf numFmtId="0" fontId="4" fillId="2" borderId="82" xfId="2" applyFont="1" applyFill="1" applyBorder="1" applyAlignment="1">
      <alignment horizontal="center" vertical="center"/>
    </xf>
    <xf numFmtId="0" fontId="4" fillId="2" borderId="83" xfId="2" applyFont="1" applyFill="1" applyBorder="1" applyAlignment="1">
      <alignment horizontal="left" vertical="center"/>
    </xf>
    <xf numFmtId="3" fontId="3" fillId="0" borderId="157" xfId="2" applyNumberFormat="1" applyFont="1" applyFill="1" applyBorder="1" applyProtection="1">
      <protection hidden="1"/>
    </xf>
    <xf numFmtId="165" fontId="4" fillId="0" borderId="83" xfId="3" applyNumberFormat="1" applyFont="1" applyFill="1" applyBorder="1" applyAlignment="1" applyProtection="1">
      <alignment vertical="center"/>
    </xf>
    <xf numFmtId="0" fontId="3" fillId="2" borderId="8" xfId="2" applyFont="1" applyFill="1" applyBorder="1" applyAlignment="1" applyProtection="1">
      <alignment horizontal="center"/>
      <protection hidden="1"/>
    </xf>
    <xf numFmtId="165" fontId="3" fillId="2" borderId="51" xfId="3" applyNumberFormat="1" applyFont="1" applyFill="1" applyBorder="1" applyAlignment="1" applyProtection="1"/>
    <xf numFmtId="165" fontId="3" fillId="5" borderId="51" xfId="3" applyNumberFormat="1" applyFont="1" applyFill="1" applyBorder="1" applyAlignment="1" applyProtection="1"/>
    <xf numFmtId="165" fontId="4" fillId="6" borderId="158" xfId="3" applyNumberFormat="1" applyFont="1" applyFill="1" applyBorder="1" applyAlignment="1" applyProtection="1">
      <alignment vertical="center"/>
    </xf>
    <xf numFmtId="165" fontId="3" fillId="0" borderId="40" xfId="3" applyNumberFormat="1" applyFont="1" applyFill="1" applyBorder="1" applyAlignment="1" applyProtection="1">
      <alignment vertical="center"/>
    </xf>
    <xf numFmtId="165" fontId="3" fillId="2" borderId="52" xfId="3" applyNumberFormat="1" applyFont="1" applyFill="1" applyBorder="1" applyAlignment="1" applyProtection="1">
      <alignment vertical="center"/>
    </xf>
    <xf numFmtId="3" fontId="4" fillId="0" borderId="51" xfId="2" applyNumberFormat="1" applyFont="1" applyFill="1" applyBorder="1" applyAlignment="1" applyProtection="1">
      <alignment vertical="center"/>
      <protection hidden="1"/>
    </xf>
    <xf numFmtId="0" fontId="3" fillId="2" borderId="17" xfId="2" applyFont="1" applyFill="1" applyBorder="1" applyAlignment="1" applyProtection="1">
      <alignment horizontal="center"/>
      <protection hidden="1"/>
    </xf>
    <xf numFmtId="0" fontId="3" fillId="2" borderId="159" xfId="2" applyFont="1" applyFill="1" applyBorder="1" applyAlignment="1" applyProtection="1">
      <alignment horizontal="center"/>
      <protection hidden="1"/>
    </xf>
    <xf numFmtId="0" fontId="3" fillId="0" borderId="1" xfId="2" applyFont="1" applyFill="1" applyBorder="1" applyAlignment="1" applyProtection="1">
      <alignment horizontal="center"/>
      <protection hidden="1"/>
    </xf>
    <xf numFmtId="0" fontId="3" fillId="0" borderId="17" xfId="2" applyFont="1" applyFill="1" applyBorder="1" applyAlignment="1" applyProtection="1">
      <alignment horizontal="center"/>
      <protection hidden="1"/>
    </xf>
    <xf numFmtId="0" fontId="3" fillId="0" borderId="3" xfId="2" applyFont="1" applyFill="1" applyBorder="1" applyAlignment="1" applyProtection="1">
      <alignment horizontal="center"/>
      <protection hidden="1"/>
    </xf>
    <xf numFmtId="0" fontId="3" fillId="0" borderId="159" xfId="2" applyFont="1" applyFill="1" applyBorder="1" applyAlignment="1" applyProtection="1">
      <alignment horizontal="center"/>
      <protection hidden="1"/>
    </xf>
    <xf numFmtId="0" fontId="3" fillId="0" borderId="18" xfId="2" applyFont="1" applyFill="1" applyBorder="1" applyAlignment="1" applyProtection="1">
      <alignment horizontal="center"/>
      <protection hidden="1"/>
    </xf>
    <xf numFmtId="165" fontId="3" fillId="0" borderId="143" xfId="3" applyNumberFormat="1" applyFont="1" applyFill="1" applyBorder="1" applyAlignment="1" applyProtection="1"/>
    <xf numFmtId="165" fontId="4" fillId="0" borderId="84" xfId="3" applyNumberFormat="1" applyFont="1" applyFill="1" applyBorder="1" applyAlignment="1" applyProtection="1">
      <alignment vertical="center"/>
    </xf>
    <xf numFmtId="0" fontId="4" fillId="0" borderId="43" xfId="2" applyFont="1" applyFill="1" applyBorder="1" applyAlignment="1">
      <alignment horizontal="center" vertical="center"/>
    </xf>
    <xf numFmtId="165" fontId="3" fillId="0" borderId="160" xfId="3" applyNumberFormat="1" applyFont="1" applyFill="1" applyBorder="1" applyAlignment="1" applyProtection="1">
      <alignment vertical="center"/>
    </xf>
    <xf numFmtId="0" fontId="4" fillId="2" borderId="54" xfId="2" applyFont="1" applyFill="1" applyBorder="1" applyAlignment="1">
      <alignment horizontal="center" vertical="center"/>
    </xf>
    <xf numFmtId="165" fontId="3" fillId="0" borderId="143" xfId="3" applyNumberFormat="1" applyFont="1" applyFill="1" applyBorder="1" applyAlignment="1" applyProtection="1">
      <alignment vertical="center"/>
    </xf>
    <xf numFmtId="0" fontId="4" fillId="2" borderId="71" xfId="2" applyFont="1" applyFill="1" applyBorder="1" applyAlignment="1">
      <alignment horizontal="center" vertical="center"/>
    </xf>
    <xf numFmtId="165" fontId="3" fillId="0" borderId="144" xfId="3" applyNumberFormat="1" applyFont="1" applyFill="1" applyBorder="1" applyAlignment="1" applyProtection="1">
      <alignment vertical="center"/>
    </xf>
    <xf numFmtId="0" fontId="3" fillId="0" borderId="0" xfId="1" applyFont="1" applyFill="1" applyAlignment="1"/>
    <xf numFmtId="0" fontId="22" fillId="0" borderId="0" xfId="6" applyFont="1" applyAlignment="1">
      <alignment horizontal="center"/>
    </xf>
    <xf numFmtId="0" fontId="24" fillId="2" borderId="0" xfId="6" applyFont="1" applyFill="1" applyBorder="1" applyAlignment="1">
      <alignment horizontal="center"/>
    </xf>
    <xf numFmtId="0" fontId="22" fillId="2" borderId="0" xfId="6" applyFont="1" applyFill="1" applyBorder="1" applyAlignment="1">
      <alignment horizontal="center"/>
    </xf>
    <xf numFmtId="0" fontId="25" fillId="0" borderId="85" xfId="6" applyFont="1" applyFill="1" applyBorder="1" applyAlignment="1">
      <alignment horizontal="center" wrapText="1"/>
    </xf>
    <xf numFmtId="0" fontId="25" fillId="0" borderId="88" xfId="6" applyFont="1" applyFill="1" applyBorder="1" applyAlignment="1">
      <alignment horizontal="center" wrapText="1"/>
    </xf>
    <xf numFmtId="0" fontId="25" fillId="0" borderId="91" xfId="6" applyFont="1" applyFill="1" applyBorder="1" applyAlignment="1">
      <alignment horizontal="center" wrapText="1"/>
    </xf>
    <xf numFmtId="0" fontId="0" fillId="0" borderId="88" xfId="0" applyBorder="1" applyAlignment="1">
      <alignment horizontal="center" wrapText="1"/>
    </xf>
    <xf numFmtId="0" fontId="0" fillId="0" borderId="91" xfId="0" applyBorder="1" applyAlignment="1">
      <alignment horizontal="center" wrapText="1"/>
    </xf>
    <xf numFmtId="0" fontId="25" fillId="0" borderId="86" xfId="6" applyFont="1" applyFill="1" applyBorder="1" applyAlignment="1">
      <alignment horizontal="center" wrapText="1"/>
    </xf>
    <xf numFmtId="0" fontId="0" fillId="0" borderId="89" xfId="0" applyBorder="1" applyAlignment="1">
      <alignment horizontal="center" wrapText="1"/>
    </xf>
    <xf numFmtId="0" fontId="0" fillId="0" borderId="92" xfId="0" applyBorder="1" applyAlignment="1">
      <alignment horizontal="center" wrapText="1"/>
    </xf>
    <xf numFmtId="3" fontId="31" fillId="10" borderId="106" xfId="6" applyNumberFormat="1" applyFont="1" applyFill="1" applyBorder="1" applyAlignment="1">
      <alignment horizontal="center" vertical="center"/>
    </xf>
    <xf numFmtId="3" fontId="31" fillId="10" borderId="111" xfId="6" applyNumberFormat="1" applyFont="1" applyFill="1" applyBorder="1" applyAlignment="1">
      <alignment horizontal="center" vertical="center"/>
    </xf>
    <xf numFmtId="0" fontId="27" fillId="9" borderId="107" xfId="6" applyFont="1" applyFill="1" applyBorder="1" applyAlignment="1">
      <alignment horizontal="center" vertical="center"/>
    </xf>
    <xf numFmtId="0" fontId="27" fillId="9" borderId="112" xfId="6" applyFont="1" applyFill="1" applyBorder="1" applyAlignment="1">
      <alignment horizontal="center" vertical="center"/>
    </xf>
    <xf numFmtId="0" fontId="27" fillId="9" borderId="12" xfId="6" applyFont="1" applyFill="1" applyBorder="1" applyAlignment="1">
      <alignment horizontal="center" vertical="center"/>
    </xf>
    <xf numFmtId="0" fontId="27" fillId="9" borderId="22" xfId="6" applyFont="1" applyFill="1" applyBorder="1" applyAlignment="1">
      <alignment horizontal="center" vertical="center"/>
    </xf>
    <xf numFmtId="0" fontId="27" fillId="9" borderId="105" xfId="6" applyFont="1" applyFill="1" applyBorder="1" applyAlignment="1">
      <alignment horizontal="center" vertical="center"/>
    </xf>
    <xf numFmtId="0" fontId="27" fillId="9" borderId="59" xfId="6" applyFont="1" applyFill="1" applyBorder="1" applyAlignment="1">
      <alignment horizontal="center" vertical="center"/>
    </xf>
    <xf numFmtId="3" fontId="27" fillId="9" borderId="109" xfId="6" applyNumberFormat="1" applyFont="1" applyFill="1" applyBorder="1" applyAlignment="1">
      <alignment horizontal="center"/>
    </xf>
    <xf numFmtId="3" fontId="27" fillId="9" borderId="114" xfId="6" applyNumberFormat="1" applyFont="1" applyFill="1" applyBorder="1" applyAlignment="1">
      <alignment horizontal="center"/>
    </xf>
    <xf numFmtId="3" fontId="27" fillId="9" borderId="106" xfId="6" applyNumberFormat="1" applyFont="1" applyFill="1" applyBorder="1" applyAlignment="1">
      <alignment horizontal="center" vertical="center"/>
    </xf>
    <xf numFmtId="3" fontId="27" fillId="9" borderId="111" xfId="6" applyNumberFormat="1" applyFont="1" applyFill="1" applyBorder="1" applyAlignment="1">
      <alignment horizontal="center" vertical="center"/>
    </xf>
    <xf numFmtId="0" fontId="27" fillId="9" borderId="118" xfId="6" applyFont="1" applyFill="1" applyBorder="1" applyAlignment="1">
      <alignment horizontal="center" vertical="center"/>
    </xf>
    <xf numFmtId="0" fontId="27" fillId="9" borderId="119" xfId="6" applyFont="1" applyFill="1" applyBorder="1" applyAlignment="1">
      <alignment horizontal="center" vertical="center"/>
    </xf>
    <xf numFmtId="3" fontId="27" fillId="9" borderId="115" xfId="6" applyNumberFormat="1" applyFont="1" applyFill="1" applyBorder="1" applyAlignment="1">
      <alignment horizontal="center" vertical="center"/>
    </xf>
    <xf numFmtId="3" fontId="27" fillId="9" borderId="116" xfId="6" applyNumberFormat="1" applyFont="1" applyFill="1" applyBorder="1" applyAlignment="1">
      <alignment horizontal="center" vertical="center"/>
    </xf>
    <xf numFmtId="0" fontId="27" fillId="9" borderId="134" xfId="6" applyFont="1" applyFill="1" applyBorder="1" applyAlignment="1">
      <alignment horizontal="center" vertical="center"/>
    </xf>
    <xf numFmtId="0" fontId="27" fillId="9" borderId="135" xfId="6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36" xfId="0" applyFont="1" applyFill="1" applyBorder="1" applyAlignment="1">
      <alignment horizontal="center" vertical="center" wrapText="1"/>
    </xf>
    <xf numFmtId="0" fontId="3" fillId="2" borderId="139" xfId="0" applyFont="1" applyFill="1" applyBorder="1" applyAlignment="1">
      <alignment horizontal="center" vertical="center" wrapText="1"/>
    </xf>
    <xf numFmtId="0" fontId="4" fillId="0" borderId="138" xfId="0" applyFont="1" applyFill="1" applyBorder="1" applyAlignment="1">
      <alignment horizontal="center" vertical="center" wrapText="1"/>
    </xf>
    <xf numFmtId="0" fontId="4" fillId="0" borderId="140" xfId="0" applyFont="1" applyFill="1" applyBorder="1" applyAlignment="1">
      <alignment horizontal="center" vertical="center" wrapText="1"/>
    </xf>
    <xf numFmtId="0" fontId="4" fillId="0" borderId="137" xfId="6" applyFont="1" applyFill="1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4" fillId="0" borderId="136" xfId="0" applyFont="1" applyFill="1" applyBorder="1" applyAlignment="1">
      <alignment horizontal="center" vertical="center" wrapText="1"/>
    </xf>
    <xf numFmtId="0" fontId="4" fillId="0" borderId="139" xfId="0" applyFont="1" applyFill="1" applyBorder="1" applyAlignment="1">
      <alignment horizontal="center" vertical="center" wrapText="1"/>
    </xf>
    <xf numFmtId="0" fontId="4" fillId="0" borderId="142" xfId="0" applyFont="1" applyFill="1" applyBorder="1" applyAlignment="1">
      <alignment horizontal="center" vertical="center" wrapText="1"/>
    </xf>
    <xf numFmtId="0" fontId="4" fillId="0" borderId="108" xfId="6" applyFont="1" applyFill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141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2" fillId="0" borderId="0" xfId="2" applyFont="1" applyFill="1" applyBorder="1" applyAlignment="1" applyProtection="1">
      <alignment horizontal="center"/>
    </xf>
    <xf numFmtId="0" fontId="20" fillId="0" borderId="0" xfId="2" applyFont="1" applyFill="1" applyBorder="1" applyAlignment="1" applyProtection="1">
      <alignment horizontal="center"/>
    </xf>
    <xf numFmtId="0" fontId="7" fillId="0" borderId="138" xfId="2" applyFont="1" applyFill="1" applyBorder="1" applyAlignment="1" applyProtection="1">
      <alignment horizontal="center"/>
    </xf>
    <xf numFmtId="0" fontId="7" fillId="0" borderId="140" xfId="2" applyFont="1" applyFill="1" applyBorder="1" applyAlignment="1" applyProtection="1">
      <alignment horizontal="center"/>
    </xf>
    <xf numFmtId="0" fontId="7" fillId="0" borderId="145" xfId="2" applyFont="1" applyFill="1" applyBorder="1" applyAlignment="1" applyProtection="1">
      <alignment horizontal="center"/>
    </xf>
    <xf numFmtId="0" fontId="7" fillId="0" borderId="16" xfId="2" applyFont="1" applyFill="1" applyBorder="1" applyAlignment="1">
      <alignment horizontal="center" wrapText="1"/>
    </xf>
    <xf numFmtId="0" fontId="7" fillId="0" borderId="14" xfId="2" applyFont="1" applyFill="1" applyBorder="1" applyAlignment="1">
      <alignment horizontal="center" wrapText="1"/>
    </xf>
    <xf numFmtId="0" fontId="7" fillId="0" borderId="137" xfId="6" applyFont="1" applyFill="1" applyBorder="1" applyAlignment="1">
      <alignment horizontal="center" wrapText="1"/>
    </xf>
    <xf numFmtId="0" fontId="20" fillId="0" borderId="88" xfId="2" applyFont="1" applyFill="1" applyBorder="1" applyAlignment="1">
      <alignment horizontal="center" wrapText="1"/>
    </xf>
    <xf numFmtId="0" fontId="20" fillId="0" borderId="91" xfId="2" applyFont="1" applyFill="1" applyBorder="1" applyAlignment="1">
      <alignment horizontal="center" wrapText="1"/>
    </xf>
    <xf numFmtId="0" fontId="7" fillId="0" borderId="137" xfId="2" applyFont="1" applyFill="1" applyBorder="1" applyAlignment="1">
      <alignment horizontal="center" wrapText="1"/>
    </xf>
    <xf numFmtId="0" fontId="7" fillId="0" borderId="88" xfId="2" applyFont="1" applyFill="1" applyBorder="1" applyAlignment="1">
      <alignment horizontal="center" wrapText="1"/>
    </xf>
    <xf numFmtId="0" fontId="7" fillId="0" borderId="91" xfId="2" applyFont="1" applyFill="1" applyBorder="1" applyAlignment="1">
      <alignment horizontal="center" wrapText="1"/>
    </xf>
    <xf numFmtId="0" fontId="7" fillId="0" borderId="108" xfId="6" applyFont="1" applyFill="1" applyBorder="1" applyAlignment="1">
      <alignment horizontal="center" wrapText="1"/>
    </xf>
    <xf numFmtId="0" fontId="20" fillId="0" borderId="64" xfId="2" applyFont="1" applyFill="1" applyBorder="1" applyAlignment="1">
      <alignment horizontal="center" wrapText="1"/>
    </xf>
    <xf numFmtId="0" fontId="20" fillId="0" borderId="141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wrapText="1"/>
    </xf>
    <xf numFmtId="0" fontId="20" fillId="0" borderId="14" xfId="2" applyFont="1" applyFill="1" applyBorder="1" applyAlignment="1">
      <alignment wrapText="1"/>
    </xf>
    <xf numFmtId="0" fontId="20" fillId="0" borderId="24" xfId="2" applyFont="1" applyFill="1" applyBorder="1" applyAlignment="1">
      <alignment wrapText="1"/>
    </xf>
    <xf numFmtId="0" fontId="4" fillId="0" borderId="54" xfId="5" applyFont="1" applyBorder="1" applyAlignment="1">
      <alignment horizontal="center" vertical="center" wrapText="1"/>
    </xf>
    <xf numFmtId="0" fontId="4" fillId="0" borderId="47" xfId="5" applyFont="1" applyBorder="1" applyAlignment="1">
      <alignment horizontal="center" vertical="center" wrapText="1"/>
    </xf>
    <xf numFmtId="0" fontId="4" fillId="0" borderId="143" xfId="5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 applyAlignment="1"/>
    <xf numFmtId="0" fontId="3" fillId="3" borderId="10" xfId="0" applyFont="1" applyFill="1" applyBorder="1" applyAlignment="1"/>
    <xf numFmtId="3" fontId="3" fillId="3" borderId="14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/>
    </xf>
    <xf numFmtId="0" fontId="3" fillId="3" borderId="14" xfId="0" applyFont="1" applyFill="1" applyBorder="1" applyAlignment="1"/>
    <xf numFmtId="0" fontId="3" fillId="3" borderId="24" xfId="0" applyFont="1" applyFill="1" applyBorder="1" applyAlignment="1"/>
    <xf numFmtId="3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/>
    </xf>
    <xf numFmtId="0" fontId="3" fillId="0" borderId="14" xfId="0" applyFont="1" applyBorder="1" applyAlignment="1"/>
    <xf numFmtId="0" fontId="3" fillId="0" borderId="24" xfId="0" applyFont="1" applyBorder="1" applyAlignment="1"/>
    <xf numFmtId="3" fontId="3" fillId="3" borderId="1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3" fontId="3" fillId="0" borderId="16" xfId="0" applyNumberFormat="1" applyFont="1" applyFill="1" applyBorder="1" applyAlignment="1">
      <alignment horizontal="center" vertical="center" wrapText="1"/>
    </xf>
    <xf numFmtId="0" fontId="4" fillId="0" borderId="148" xfId="0" applyFont="1" applyFill="1" applyBorder="1" applyAlignment="1">
      <alignment horizontal="center"/>
    </xf>
    <xf numFmtId="0" fontId="4" fillId="0" borderId="14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  <xf numFmtId="3" fontId="3" fillId="3" borderId="103" xfId="0" applyNumberFormat="1" applyFont="1" applyFill="1" applyBorder="1" applyAlignment="1">
      <alignment horizontal="center" vertical="center" wrapText="1"/>
    </xf>
    <xf numFmtId="0" fontId="3" fillId="3" borderId="103" xfId="0" applyFont="1" applyFill="1" applyBorder="1" applyAlignment="1"/>
    <xf numFmtId="0" fontId="3" fillId="3" borderId="111" xfId="0" applyFont="1" applyFill="1" applyBorder="1" applyAlignment="1"/>
    <xf numFmtId="3" fontId="4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4" xfId="2" applyFont="1" applyFill="1" applyBorder="1" applyAlignment="1" applyProtection="1">
      <alignment horizontal="center"/>
      <protection hidden="1"/>
    </xf>
    <xf numFmtId="0" fontId="4" fillId="2" borderId="5" xfId="2" applyFont="1" applyFill="1" applyBorder="1" applyAlignment="1" applyProtection="1">
      <alignment horizontal="center"/>
      <protection hidden="1"/>
    </xf>
    <xf numFmtId="0" fontId="4" fillId="2" borderId="6" xfId="2" applyFont="1" applyFill="1" applyBorder="1" applyAlignment="1" applyProtection="1">
      <alignment horizontal="center"/>
      <protection hidden="1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1" xfId="2" applyFont="1" applyFill="1" applyBorder="1" applyAlignment="1" applyProtection="1">
      <alignment horizontal="center" wrapText="1"/>
      <protection hidden="1"/>
    </xf>
    <xf numFmtId="0" fontId="4" fillId="2" borderId="2" xfId="2" applyFont="1" applyFill="1" applyBorder="1" applyAlignment="1" applyProtection="1">
      <alignment horizontal="center" wrapText="1"/>
      <protection hidden="1"/>
    </xf>
    <xf numFmtId="0" fontId="4" fillId="2" borderId="3" xfId="2" applyFont="1" applyFill="1" applyBorder="1" applyAlignment="1" applyProtection="1">
      <alignment horizontal="center" wrapText="1"/>
      <protection hidden="1"/>
    </xf>
    <xf numFmtId="0" fontId="4" fillId="2" borderId="11" xfId="2" applyFont="1" applyFill="1" applyBorder="1" applyAlignment="1" applyProtection="1">
      <alignment horizontal="center" wrapText="1"/>
      <protection hidden="1"/>
    </xf>
    <xf numFmtId="0" fontId="4" fillId="2" borderId="9" xfId="2" applyFont="1" applyFill="1" applyBorder="1" applyAlignment="1" applyProtection="1">
      <alignment horizontal="center" wrapText="1"/>
      <protection hidden="1"/>
    </xf>
    <xf numFmtId="0" fontId="4" fillId="2" borderId="10" xfId="2" applyFont="1" applyFill="1" applyBorder="1" applyAlignment="1" applyProtection="1">
      <alignment horizontal="center" wrapText="1"/>
      <protection hidden="1"/>
    </xf>
    <xf numFmtId="0" fontId="4" fillId="2" borderId="4" xfId="2" applyFont="1" applyFill="1" applyBorder="1" applyAlignment="1" applyProtection="1">
      <alignment horizontal="center" wrapText="1"/>
      <protection hidden="1"/>
    </xf>
    <xf numFmtId="0" fontId="4" fillId="2" borderId="5" xfId="2" applyFont="1" applyFill="1" applyBorder="1" applyAlignment="1" applyProtection="1">
      <alignment horizontal="center" wrapText="1"/>
      <protection hidden="1"/>
    </xf>
    <xf numFmtId="0" fontId="4" fillId="2" borderId="6" xfId="2" applyFont="1" applyFill="1" applyBorder="1" applyAlignment="1" applyProtection="1">
      <alignment horizontal="center" wrapText="1"/>
      <protection hidden="1"/>
    </xf>
    <xf numFmtId="0" fontId="14" fillId="2" borderId="11" xfId="2" applyFont="1" applyFill="1" applyBorder="1" applyAlignment="1" applyProtection="1">
      <alignment horizontal="center"/>
      <protection hidden="1"/>
    </xf>
    <xf numFmtId="0" fontId="3" fillId="2" borderId="9" xfId="2" applyFont="1" applyFill="1" applyBorder="1" applyAlignment="1" applyProtection="1">
      <alignment horizontal="center"/>
      <protection hidden="1"/>
    </xf>
    <xf numFmtId="0" fontId="4" fillId="2" borderId="11" xfId="2" applyFont="1" applyFill="1" applyBorder="1" applyAlignment="1" applyProtection="1">
      <alignment horizontal="center" vertical="center" wrapText="1"/>
      <protection hidden="1"/>
    </xf>
    <xf numFmtId="0" fontId="4" fillId="2" borderId="9" xfId="2" applyFont="1" applyFill="1" applyBorder="1" applyAlignment="1" applyProtection="1">
      <alignment horizontal="center" vertical="center" wrapText="1"/>
      <protection hidden="1"/>
    </xf>
    <xf numFmtId="0" fontId="4" fillId="2" borderId="10" xfId="2" applyFont="1" applyFill="1" applyBorder="1" applyAlignment="1" applyProtection="1">
      <alignment horizontal="center" vertical="center" wrapText="1"/>
      <protection hidden="1"/>
    </xf>
    <xf numFmtId="0" fontId="4" fillId="2" borderId="74" xfId="2" applyFont="1" applyFill="1" applyBorder="1" applyAlignment="1" applyProtection="1">
      <alignment horizontal="center"/>
      <protection hidden="1"/>
    </xf>
    <xf numFmtId="0" fontId="4" fillId="2" borderId="75" xfId="2" applyFont="1" applyFill="1" applyBorder="1" applyAlignment="1" applyProtection="1">
      <alignment horizontal="center"/>
      <protection hidden="1"/>
    </xf>
    <xf numFmtId="3" fontId="3" fillId="0" borderId="76" xfId="2" applyNumberFormat="1" applyFont="1" applyFill="1" applyBorder="1" applyAlignment="1">
      <alignment horizontal="center" vertical="center" wrapText="1"/>
    </xf>
    <xf numFmtId="0" fontId="3" fillId="0" borderId="76" xfId="2" applyFont="1" applyFill="1" applyBorder="1" applyAlignment="1">
      <alignment horizontal="center"/>
    </xf>
    <xf numFmtId="0" fontId="3" fillId="0" borderId="76" xfId="2" applyFont="1" applyFill="1" applyBorder="1" applyAlignment="1"/>
    <xf numFmtId="0" fontId="3" fillId="0" borderId="110" xfId="2" applyFont="1" applyFill="1" applyBorder="1" applyAlignment="1"/>
    <xf numFmtId="3" fontId="3" fillId="0" borderId="8" xfId="2" applyNumberFormat="1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/>
    </xf>
    <xf numFmtId="0" fontId="3" fillId="0" borderId="8" xfId="2" applyFont="1" applyFill="1" applyBorder="1" applyAlignment="1"/>
    <xf numFmtId="0" fontId="3" fillId="0" borderId="10" xfId="2" applyFont="1" applyFill="1" applyBorder="1" applyAlignment="1"/>
    <xf numFmtId="3" fontId="3" fillId="0" borderId="14" xfId="2" applyNumberFormat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/>
    </xf>
    <xf numFmtId="0" fontId="3" fillId="0" borderId="14" xfId="2" applyFont="1" applyFill="1" applyBorder="1" applyAlignment="1"/>
    <xf numFmtId="0" fontId="3" fillId="0" borderId="24" xfId="2" applyFont="1" applyFill="1" applyBorder="1" applyAlignment="1"/>
    <xf numFmtId="3" fontId="3" fillId="0" borderId="77" xfId="2" applyNumberFormat="1" applyFont="1" applyFill="1" applyBorder="1" applyAlignment="1">
      <alignment horizontal="center" vertical="center" wrapText="1"/>
    </xf>
    <xf numFmtId="3" fontId="3" fillId="0" borderId="3" xfId="2" applyNumberFormat="1" applyFont="1" applyFill="1" applyBorder="1" applyAlignment="1">
      <alignment horizontal="center" vertical="center" wrapText="1"/>
    </xf>
    <xf numFmtId="0" fontId="3" fillId="0" borderId="8" xfId="2" applyFont="1" applyBorder="1" applyAlignment="1"/>
    <xf numFmtId="0" fontId="3" fillId="0" borderId="10" xfId="2" applyFont="1" applyBorder="1" applyAlignment="1"/>
    <xf numFmtId="165" fontId="3" fillId="0" borderId="0" xfId="2" applyNumberFormat="1" applyFont="1" applyFill="1" applyAlignment="1">
      <alignment horizontal="center"/>
    </xf>
    <xf numFmtId="3" fontId="11" fillId="0" borderId="16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/>
    </xf>
    <xf numFmtId="0" fontId="0" fillId="0" borderId="14" xfId="0" applyBorder="1" applyAlignment="1"/>
    <xf numFmtId="0" fontId="0" fillId="0" borderId="24" xfId="0" applyBorder="1" applyAlignment="1"/>
    <xf numFmtId="0" fontId="6" fillId="0" borderId="16" xfId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wrapText="1"/>
    </xf>
    <xf numFmtId="0" fontId="10" fillId="0" borderId="5" xfId="1" applyFont="1" applyFill="1" applyBorder="1" applyAlignment="1">
      <alignment horizontal="center" wrapText="1"/>
    </xf>
    <xf numFmtId="0" fontId="10" fillId="0" borderId="6" xfId="1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4" fillId="0" borderId="63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10" fillId="0" borderId="4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10" fillId="0" borderId="4" xfId="1" applyNumberFormat="1" applyFont="1" applyFill="1" applyBorder="1" applyAlignment="1">
      <alignment horizontal="center" vertical="center" wrapText="1"/>
    </xf>
    <xf numFmtId="49" fontId="10" fillId="0" borderId="5" xfId="1" applyNumberFormat="1" applyFont="1" applyFill="1" applyBorder="1" applyAlignment="1">
      <alignment horizontal="center" vertical="center" wrapText="1"/>
    </xf>
    <xf numFmtId="49" fontId="10" fillId="0" borderId="6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wrapText="1"/>
    </xf>
    <xf numFmtId="0" fontId="10" fillId="0" borderId="2" xfId="1" applyFont="1" applyFill="1" applyBorder="1" applyAlignment="1">
      <alignment horizontal="center" wrapText="1"/>
    </xf>
    <xf numFmtId="0" fontId="8" fillId="0" borderId="16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2" fontId="4" fillId="0" borderId="4" xfId="1" applyNumberFormat="1" applyFont="1" applyFill="1" applyBorder="1" applyAlignment="1">
      <alignment horizontal="center"/>
    </xf>
    <xf numFmtId="2" fontId="4" fillId="0" borderId="5" xfId="1" applyNumberFormat="1" applyFont="1" applyFill="1" applyBorder="1" applyAlignment="1">
      <alignment horizontal="center"/>
    </xf>
    <xf numFmtId="2" fontId="4" fillId="0" borderId="6" xfId="1" applyNumberFormat="1" applyFont="1" applyFill="1" applyBorder="1" applyAlignment="1">
      <alignment horizontal="center"/>
    </xf>
    <xf numFmtId="0" fontId="8" fillId="0" borderId="9" xfId="1" applyFont="1" applyFill="1" applyBorder="1" applyAlignment="1">
      <alignment horizontal="center"/>
    </xf>
    <xf numFmtId="0" fontId="9" fillId="0" borderId="9" xfId="2" applyBorder="1" applyAlignment="1">
      <alignment horizontal="center"/>
    </xf>
    <xf numFmtId="0" fontId="9" fillId="0" borderId="10" xfId="2" applyBorder="1" applyAlignment="1">
      <alignment horizontal="center"/>
    </xf>
    <xf numFmtId="0" fontId="4" fillId="2" borderId="7" xfId="2" applyFont="1" applyFill="1" applyBorder="1" applyAlignment="1" applyProtection="1">
      <alignment horizontal="center" vertical="center" wrapText="1"/>
      <protection hidden="1"/>
    </xf>
    <xf numFmtId="0" fontId="4" fillId="2" borderId="0" xfId="2" applyFont="1" applyFill="1" applyBorder="1" applyAlignment="1" applyProtection="1">
      <alignment horizontal="center" vertical="center" wrapText="1"/>
      <protection hidden="1"/>
    </xf>
    <xf numFmtId="0" fontId="4" fillId="2" borderId="8" xfId="2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0" fontId="8" fillId="0" borderId="6" xfId="1" applyFont="1" applyFill="1" applyBorder="1" applyAlignment="1">
      <alignment horizontal="center"/>
    </xf>
    <xf numFmtId="0" fontId="12" fillId="0" borderId="24" xfId="2" applyFont="1" applyBorder="1" applyAlignment="1">
      <alignment horizontal="center" vertical="center" wrapText="1"/>
    </xf>
    <xf numFmtId="3" fontId="3" fillId="3" borderId="15" xfId="2" applyNumberFormat="1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horizontal="center"/>
    </xf>
    <xf numFmtId="0" fontId="3" fillId="3" borderId="15" xfId="2" applyFont="1" applyFill="1" applyBorder="1" applyAlignment="1"/>
    <xf numFmtId="3" fontId="11" fillId="0" borderId="0" xfId="2" applyNumberFormat="1" applyFont="1" applyFill="1" applyBorder="1" applyAlignment="1">
      <alignment horizontal="center" vertical="center" wrapText="1"/>
    </xf>
    <xf numFmtId="0" fontId="9" fillId="0" borderId="0" xfId="2" applyFill="1" applyBorder="1" applyAlignment="1">
      <alignment horizontal="center"/>
    </xf>
    <xf numFmtId="0" fontId="9" fillId="0" borderId="0" xfId="2" applyBorder="1" applyAlignment="1"/>
    <xf numFmtId="0" fontId="8" fillId="0" borderId="12" xfId="1" applyFont="1" applyFill="1" applyBorder="1" applyAlignment="1">
      <alignment horizontal="center" vertical="center"/>
    </xf>
    <xf numFmtId="0" fontId="9" fillId="0" borderId="19" xfId="2" applyBorder="1" applyAlignment="1">
      <alignment horizontal="center"/>
    </xf>
    <xf numFmtId="0" fontId="9" fillId="0" borderId="22" xfId="2" applyBorder="1" applyAlignment="1">
      <alignment horizontal="center"/>
    </xf>
    <xf numFmtId="0" fontId="9" fillId="0" borderId="20" xfId="2" applyBorder="1" applyAlignment="1">
      <alignment horizontal="center" wrapText="1"/>
    </xf>
    <xf numFmtId="0" fontId="9" fillId="0" borderId="23" xfId="2" applyBorder="1" applyAlignment="1">
      <alignment horizontal="center" wrapText="1"/>
    </xf>
    <xf numFmtId="0" fontId="3" fillId="3" borderId="25" xfId="2" applyFont="1" applyFill="1" applyBorder="1" applyAlignment="1"/>
    <xf numFmtId="0" fontId="9" fillId="0" borderId="9" xfId="2" applyBorder="1" applyAlignment="1"/>
    <xf numFmtId="0" fontId="6" fillId="0" borderId="24" xfId="1" applyFont="1" applyFill="1" applyBorder="1" applyAlignment="1">
      <alignment horizontal="center" vertical="center" wrapText="1"/>
    </xf>
    <xf numFmtId="3" fontId="3" fillId="3" borderId="17" xfId="2" applyNumberFormat="1" applyFont="1" applyFill="1" applyBorder="1" applyAlignment="1">
      <alignment horizontal="center" vertical="center" wrapText="1"/>
    </xf>
    <xf numFmtId="3" fontId="3" fillId="3" borderId="25" xfId="2" applyNumberFormat="1" applyFont="1" applyFill="1" applyBorder="1" applyAlignment="1">
      <alignment horizontal="center" vertical="center" wrapText="1"/>
    </xf>
    <xf numFmtId="3" fontId="11" fillId="0" borderId="18" xfId="2" applyNumberFormat="1" applyFont="1" applyFill="1" applyBorder="1" applyAlignment="1">
      <alignment horizontal="center" vertical="center" wrapText="1"/>
    </xf>
    <xf numFmtId="3" fontId="11" fillId="0" borderId="21" xfId="2" applyNumberFormat="1" applyFont="1" applyFill="1" applyBorder="1" applyAlignment="1">
      <alignment horizontal="center" vertical="center" wrapText="1"/>
    </xf>
    <xf numFmtId="3" fontId="11" fillId="0" borderId="26" xfId="2" applyNumberFormat="1" applyFont="1" applyFill="1" applyBorder="1" applyAlignment="1">
      <alignment horizontal="center" vertical="center" wrapText="1"/>
    </xf>
    <xf numFmtId="0" fontId="10" fillId="7" borderId="80" xfId="5" applyFont="1" applyFill="1" applyBorder="1" applyAlignment="1">
      <alignment horizontal="center" vertical="center"/>
    </xf>
    <xf numFmtId="0" fontId="10" fillId="0" borderId="80" xfId="5" applyFont="1" applyBorder="1" applyAlignment="1">
      <alignment horizontal="center" vertical="center"/>
    </xf>
    <xf numFmtId="3" fontId="10" fillId="7" borderId="80" xfId="5" applyNumberFormat="1" applyFont="1" applyFill="1" applyBorder="1" applyAlignment="1">
      <alignment horizontal="center" vertical="center" wrapText="1"/>
    </xf>
    <xf numFmtId="3" fontId="10" fillId="7" borderId="83" xfId="5" applyNumberFormat="1" applyFont="1" applyFill="1" applyBorder="1" applyAlignment="1">
      <alignment horizontal="center" vertical="center" wrapText="1"/>
    </xf>
    <xf numFmtId="0" fontId="10" fillId="7" borderId="80" xfId="6" applyFont="1" applyFill="1" applyBorder="1" applyAlignment="1">
      <alignment horizontal="center" wrapText="1"/>
    </xf>
    <xf numFmtId="0" fontId="6" fillId="7" borderId="83" xfId="2" applyFont="1" applyFill="1" applyBorder="1" applyAlignment="1">
      <alignment horizontal="center" wrapText="1"/>
    </xf>
    <xf numFmtId="0" fontId="10" fillId="0" borderId="83" xfId="2" applyFont="1" applyBorder="1" applyAlignment="1"/>
    <xf numFmtId="0" fontId="10" fillId="7" borderId="81" xfId="6" applyFont="1" applyFill="1" applyBorder="1" applyAlignment="1">
      <alignment horizontal="center" wrapText="1"/>
    </xf>
    <xf numFmtId="0" fontId="6" fillId="7" borderId="84" xfId="2" applyFont="1" applyFill="1" applyBorder="1" applyAlignment="1">
      <alignment horizontal="center" wrapText="1"/>
    </xf>
    <xf numFmtId="0" fontId="4" fillId="7" borderId="82" xfId="5" applyFont="1" applyFill="1" applyBorder="1" applyAlignment="1">
      <alignment horizontal="center" vertical="center" wrapText="1"/>
    </xf>
    <xf numFmtId="0" fontId="4" fillId="7" borderId="83" xfId="5" applyFont="1" applyFill="1" applyBorder="1" applyAlignment="1">
      <alignment horizontal="center" vertical="center" wrapText="1"/>
    </xf>
    <xf numFmtId="0" fontId="3" fillId="0" borderId="47" xfId="5" applyFont="1" applyBorder="1" applyAlignment="1"/>
    <xf numFmtId="0" fontId="19" fillId="0" borderId="47" xfId="5" applyFont="1" applyBorder="1" applyAlignment="1"/>
    <xf numFmtId="0" fontId="19" fillId="0" borderId="38" xfId="5" applyFont="1" applyBorder="1" applyAlignment="1"/>
    <xf numFmtId="0" fontId="3" fillId="0" borderId="38" xfId="5" applyFont="1" applyBorder="1" applyAlignment="1"/>
    <xf numFmtId="0" fontId="3" fillId="0" borderId="47" xfId="5" applyFont="1" applyBorder="1" applyAlignment="1">
      <alignment horizontal="left"/>
    </xf>
    <xf numFmtId="0" fontId="3" fillId="0" borderId="48" xfId="5" applyFont="1" applyBorder="1" applyAlignment="1">
      <alignment horizontal="left"/>
    </xf>
    <xf numFmtId="0" fontId="3" fillId="0" borderId="52" xfId="5" applyFont="1" applyBorder="1" applyAlignment="1">
      <alignment horizontal="left"/>
    </xf>
    <xf numFmtId="0" fontId="3" fillId="0" borderId="47" xfId="5" applyFont="1" applyBorder="1" applyAlignment="1">
      <alignment vertical="center"/>
    </xf>
    <xf numFmtId="0" fontId="3" fillId="0" borderId="47" xfId="5" applyFont="1" applyBorder="1" applyAlignment="1">
      <alignment horizontal="left" vertical="center"/>
    </xf>
    <xf numFmtId="0" fontId="3" fillId="7" borderId="47" xfId="5" applyFont="1" applyFill="1" applyBorder="1" applyAlignment="1">
      <alignment horizontal="center" vertical="center" wrapText="1"/>
    </xf>
    <xf numFmtId="0" fontId="3" fillId="0" borderId="47" xfId="5" applyFont="1" applyFill="1" applyBorder="1" applyAlignment="1">
      <alignment horizontal="left"/>
    </xf>
    <xf numFmtId="0" fontId="19" fillId="8" borderId="47" xfId="5" applyFont="1" applyFill="1" applyBorder="1" applyAlignment="1"/>
    <xf numFmtId="0" fontId="3" fillId="8" borderId="47" xfId="5" applyFont="1" applyFill="1" applyBorder="1" applyAlignment="1"/>
    <xf numFmtId="0" fontId="4" fillId="7" borderId="47" xfId="5" applyFont="1" applyFill="1" applyBorder="1" applyAlignment="1">
      <alignment horizontal="center" vertical="center" wrapText="1"/>
    </xf>
    <xf numFmtId="0" fontId="3" fillId="0" borderId="47" xfId="5" applyFont="1" applyFill="1" applyBorder="1" applyAlignment="1">
      <alignment horizontal="left" vertical="center"/>
    </xf>
    <xf numFmtId="0" fontId="4" fillId="0" borderId="137" xfId="6" applyFont="1" applyFill="1" applyBorder="1" applyAlignment="1">
      <alignment horizontal="center" wrapText="1"/>
    </xf>
    <xf numFmtId="0" fontId="3" fillId="0" borderId="153" xfId="2" applyFont="1" applyFill="1" applyBorder="1" applyAlignment="1">
      <alignment horizontal="center" wrapText="1"/>
    </xf>
    <xf numFmtId="0" fontId="38" fillId="2" borderId="0" xfId="2" applyFont="1" applyFill="1" applyBorder="1" applyAlignment="1">
      <alignment horizontal="center"/>
    </xf>
    <xf numFmtId="0" fontId="22" fillId="2" borderId="0" xfId="2" applyFont="1" applyFill="1" applyBorder="1" applyAlignment="1">
      <alignment horizontal="center"/>
    </xf>
    <xf numFmtId="0" fontId="4" fillId="0" borderId="16" xfId="2" applyFont="1" applyFill="1" applyBorder="1" applyAlignment="1">
      <alignment horizontal="center" wrapText="1"/>
    </xf>
    <xf numFmtId="0" fontId="4" fillId="0" borderId="14" xfId="2" applyFont="1" applyFill="1" applyBorder="1" applyAlignment="1">
      <alignment horizontal="center" wrapText="1"/>
    </xf>
    <xf numFmtId="0" fontId="4" fillId="0" borderId="154" xfId="2" applyFont="1" applyFill="1" applyBorder="1" applyAlignment="1">
      <alignment horizontal="center" wrapText="1"/>
    </xf>
    <xf numFmtId="3" fontId="4" fillId="0" borderId="137" xfId="5" applyNumberFormat="1" applyFont="1" applyFill="1" applyBorder="1" applyAlignment="1">
      <alignment horizontal="center" vertical="center" wrapText="1"/>
    </xf>
    <xf numFmtId="3" fontId="4" fillId="0" borderId="153" xfId="5" applyNumberFormat="1" applyFont="1" applyFill="1" applyBorder="1" applyAlignment="1">
      <alignment horizontal="center" vertical="center" wrapText="1"/>
    </xf>
  </cellXfs>
  <cellStyles count="10">
    <cellStyle name="Ezres 2" xfId="3"/>
    <cellStyle name="Ezres 3" xfId="7"/>
    <cellStyle name="Normál" xfId="0" builtinId="0"/>
    <cellStyle name="Normál 2" xfId="2"/>
    <cellStyle name="Normál 2 2" xfId="5"/>
    <cellStyle name="Normál 3" xfId="1"/>
    <cellStyle name="Normál 3 2" xfId="8"/>
    <cellStyle name="Normál 4 2" xfId="9"/>
    <cellStyle name="Normál 5" xfId="4"/>
    <cellStyle name="Normál_1.számú melléklet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5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12" sqref="A12"/>
      <selection pane="bottomRight" activeCell="M4" sqref="M4"/>
    </sheetView>
  </sheetViews>
  <sheetFormatPr defaultRowHeight="12.75"/>
  <cols>
    <col min="1" max="1" width="4.28515625" style="260" customWidth="1"/>
    <col min="2" max="2" width="52.7109375" style="260" customWidth="1"/>
    <col min="3" max="4" width="14.42578125" style="256" customWidth="1"/>
    <col min="5" max="5" width="14.28515625" style="256" customWidth="1"/>
    <col min="6" max="6" width="15" style="256" customWidth="1"/>
    <col min="7" max="7" width="14.42578125" style="256" hidden="1" customWidth="1"/>
    <col min="8" max="8" width="4.28515625" style="260" customWidth="1"/>
    <col min="9" max="9" width="48.140625" style="260" customWidth="1"/>
    <col min="10" max="11" width="14.5703125" style="256" customWidth="1"/>
    <col min="12" max="12" width="14.85546875" style="256" customWidth="1"/>
    <col min="13" max="13" width="15.7109375" style="256" customWidth="1"/>
    <col min="14" max="14" width="16" style="260" hidden="1" customWidth="1"/>
    <col min="15" max="15" width="9.140625" style="260"/>
    <col min="16" max="16" width="10.85546875" style="260" bestFit="1" customWidth="1"/>
    <col min="17" max="256" width="9.140625" style="260"/>
    <col min="257" max="257" width="4.28515625" style="260" customWidth="1"/>
    <col min="258" max="258" width="52.7109375" style="260" customWidth="1"/>
    <col min="259" max="260" width="14.42578125" style="260" customWidth="1"/>
    <col min="261" max="261" width="14.28515625" style="260" customWidth="1"/>
    <col min="262" max="262" width="15" style="260" customWidth="1"/>
    <col min="263" max="263" width="14.42578125" style="260" customWidth="1"/>
    <col min="264" max="264" width="4.28515625" style="260" customWidth="1"/>
    <col min="265" max="265" width="48.140625" style="260" customWidth="1"/>
    <col min="266" max="267" width="14.5703125" style="260" customWidth="1"/>
    <col min="268" max="268" width="14.85546875" style="260" customWidth="1"/>
    <col min="269" max="269" width="15.7109375" style="260" customWidth="1"/>
    <col min="270" max="270" width="16" style="260" customWidth="1"/>
    <col min="271" max="271" width="9.140625" style="260"/>
    <col min="272" max="272" width="10.85546875" style="260" bestFit="1" customWidth="1"/>
    <col min="273" max="512" width="9.140625" style="260"/>
    <col min="513" max="513" width="4.28515625" style="260" customWidth="1"/>
    <col min="514" max="514" width="52.7109375" style="260" customWidth="1"/>
    <col min="515" max="516" width="14.42578125" style="260" customWidth="1"/>
    <col min="517" max="517" width="14.28515625" style="260" customWidth="1"/>
    <col min="518" max="518" width="15" style="260" customWidth="1"/>
    <col min="519" max="519" width="14.42578125" style="260" customWidth="1"/>
    <col min="520" max="520" width="4.28515625" style="260" customWidth="1"/>
    <col min="521" max="521" width="48.140625" style="260" customWidth="1"/>
    <col min="522" max="523" width="14.5703125" style="260" customWidth="1"/>
    <col min="524" max="524" width="14.85546875" style="260" customWidth="1"/>
    <col min="525" max="525" width="15.7109375" style="260" customWidth="1"/>
    <col min="526" max="526" width="16" style="260" customWidth="1"/>
    <col min="527" max="527" width="9.140625" style="260"/>
    <col min="528" max="528" width="10.85546875" style="260" bestFit="1" customWidth="1"/>
    <col min="529" max="768" width="9.140625" style="260"/>
    <col min="769" max="769" width="4.28515625" style="260" customWidth="1"/>
    <col min="770" max="770" width="52.7109375" style="260" customWidth="1"/>
    <col min="771" max="772" width="14.42578125" style="260" customWidth="1"/>
    <col min="773" max="773" width="14.28515625" style="260" customWidth="1"/>
    <col min="774" max="774" width="15" style="260" customWidth="1"/>
    <col min="775" max="775" width="14.42578125" style="260" customWidth="1"/>
    <col min="776" max="776" width="4.28515625" style="260" customWidth="1"/>
    <col min="777" max="777" width="48.140625" style="260" customWidth="1"/>
    <col min="778" max="779" width="14.5703125" style="260" customWidth="1"/>
    <col min="780" max="780" width="14.85546875" style="260" customWidth="1"/>
    <col min="781" max="781" width="15.7109375" style="260" customWidth="1"/>
    <col min="782" max="782" width="16" style="260" customWidth="1"/>
    <col min="783" max="783" width="9.140625" style="260"/>
    <col min="784" max="784" width="10.85546875" style="260" bestFit="1" customWidth="1"/>
    <col min="785" max="1024" width="9.140625" style="260"/>
    <col min="1025" max="1025" width="4.28515625" style="260" customWidth="1"/>
    <col min="1026" max="1026" width="52.7109375" style="260" customWidth="1"/>
    <col min="1027" max="1028" width="14.42578125" style="260" customWidth="1"/>
    <col min="1029" max="1029" width="14.28515625" style="260" customWidth="1"/>
    <col min="1030" max="1030" width="15" style="260" customWidth="1"/>
    <col min="1031" max="1031" width="14.42578125" style="260" customWidth="1"/>
    <col min="1032" max="1032" width="4.28515625" style="260" customWidth="1"/>
    <col min="1033" max="1033" width="48.140625" style="260" customWidth="1"/>
    <col min="1034" max="1035" width="14.5703125" style="260" customWidth="1"/>
    <col min="1036" max="1036" width="14.85546875" style="260" customWidth="1"/>
    <col min="1037" max="1037" width="15.7109375" style="260" customWidth="1"/>
    <col min="1038" max="1038" width="16" style="260" customWidth="1"/>
    <col min="1039" max="1039" width="9.140625" style="260"/>
    <col min="1040" max="1040" width="10.85546875" style="260" bestFit="1" customWidth="1"/>
    <col min="1041" max="1280" width="9.140625" style="260"/>
    <col min="1281" max="1281" width="4.28515625" style="260" customWidth="1"/>
    <col min="1282" max="1282" width="52.7109375" style="260" customWidth="1"/>
    <col min="1283" max="1284" width="14.42578125" style="260" customWidth="1"/>
    <col min="1285" max="1285" width="14.28515625" style="260" customWidth="1"/>
    <col min="1286" max="1286" width="15" style="260" customWidth="1"/>
    <col min="1287" max="1287" width="14.42578125" style="260" customWidth="1"/>
    <col min="1288" max="1288" width="4.28515625" style="260" customWidth="1"/>
    <col min="1289" max="1289" width="48.140625" style="260" customWidth="1"/>
    <col min="1290" max="1291" width="14.5703125" style="260" customWidth="1"/>
    <col min="1292" max="1292" width="14.85546875" style="260" customWidth="1"/>
    <col min="1293" max="1293" width="15.7109375" style="260" customWidth="1"/>
    <col min="1294" max="1294" width="16" style="260" customWidth="1"/>
    <col min="1295" max="1295" width="9.140625" style="260"/>
    <col min="1296" max="1296" width="10.85546875" style="260" bestFit="1" customWidth="1"/>
    <col min="1297" max="1536" width="9.140625" style="260"/>
    <col min="1537" max="1537" width="4.28515625" style="260" customWidth="1"/>
    <col min="1538" max="1538" width="52.7109375" style="260" customWidth="1"/>
    <col min="1539" max="1540" width="14.42578125" style="260" customWidth="1"/>
    <col min="1541" max="1541" width="14.28515625" style="260" customWidth="1"/>
    <col min="1542" max="1542" width="15" style="260" customWidth="1"/>
    <col min="1543" max="1543" width="14.42578125" style="260" customWidth="1"/>
    <col min="1544" max="1544" width="4.28515625" style="260" customWidth="1"/>
    <col min="1545" max="1545" width="48.140625" style="260" customWidth="1"/>
    <col min="1546" max="1547" width="14.5703125" style="260" customWidth="1"/>
    <col min="1548" max="1548" width="14.85546875" style="260" customWidth="1"/>
    <col min="1549" max="1549" width="15.7109375" style="260" customWidth="1"/>
    <col min="1550" max="1550" width="16" style="260" customWidth="1"/>
    <col min="1551" max="1551" width="9.140625" style="260"/>
    <col min="1552" max="1552" width="10.85546875" style="260" bestFit="1" customWidth="1"/>
    <col min="1553" max="1792" width="9.140625" style="260"/>
    <col min="1793" max="1793" width="4.28515625" style="260" customWidth="1"/>
    <col min="1794" max="1794" width="52.7109375" style="260" customWidth="1"/>
    <col min="1795" max="1796" width="14.42578125" style="260" customWidth="1"/>
    <col min="1797" max="1797" width="14.28515625" style="260" customWidth="1"/>
    <col min="1798" max="1798" width="15" style="260" customWidth="1"/>
    <col min="1799" max="1799" width="14.42578125" style="260" customWidth="1"/>
    <col min="1800" max="1800" width="4.28515625" style="260" customWidth="1"/>
    <col min="1801" max="1801" width="48.140625" style="260" customWidth="1"/>
    <col min="1802" max="1803" width="14.5703125" style="260" customWidth="1"/>
    <col min="1804" max="1804" width="14.85546875" style="260" customWidth="1"/>
    <col min="1805" max="1805" width="15.7109375" style="260" customWidth="1"/>
    <col min="1806" max="1806" width="16" style="260" customWidth="1"/>
    <col min="1807" max="1807" width="9.140625" style="260"/>
    <col min="1808" max="1808" width="10.85546875" style="260" bestFit="1" customWidth="1"/>
    <col min="1809" max="2048" width="9.140625" style="260"/>
    <col min="2049" max="2049" width="4.28515625" style="260" customWidth="1"/>
    <col min="2050" max="2050" width="52.7109375" style="260" customWidth="1"/>
    <col min="2051" max="2052" width="14.42578125" style="260" customWidth="1"/>
    <col min="2053" max="2053" width="14.28515625" style="260" customWidth="1"/>
    <col min="2054" max="2054" width="15" style="260" customWidth="1"/>
    <col min="2055" max="2055" width="14.42578125" style="260" customWidth="1"/>
    <col min="2056" max="2056" width="4.28515625" style="260" customWidth="1"/>
    <col min="2057" max="2057" width="48.140625" style="260" customWidth="1"/>
    <col min="2058" max="2059" width="14.5703125" style="260" customWidth="1"/>
    <col min="2060" max="2060" width="14.85546875" style="260" customWidth="1"/>
    <col min="2061" max="2061" width="15.7109375" style="260" customWidth="1"/>
    <col min="2062" max="2062" width="16" style="260" customWidth="1"/>
    <col min="2063" max="2063" width="9.140625" style="260"/>
    <col min="2064" max="2064" width="10.85546875" style="260" bestFit="1" customWidth="1"/>
    <col min="2065" max="2304" width="9.140625" style="260"/>
    <col min="2305" max="2305" width="4.28515625" style="260" customWidth="1"/>
    <col min="2306" max="2306" width="52.7109375" style="260" customWidth="1"/>
    <col min="2307" max="2308" width="14.42578125" style="260" customWidth="1"/>
    <col min="2309" max="2309" width="14.28515625" style="260" customWidth="1"/>
    <col min="2310" max="2310" width="15" style="260" customWidth="1"/>
    <col min="2311" max="2311" width="14.42578125" style="260" customWidth="1"/>
    <col min="2312" max="2312" width="4.28515625" style="260" customWidth="1"/>
    <col min="2313" max="2313" width="48.140625" style="260" customWidth="1"/>
    <col min="2314" max="2315" width="14.5703125" style="260" customWidth="1"/>
    <col min="2316" max="2316" width="14.85546875" style="260" customWidth="1"/>
    <col min="2317" max="2317" width="15.7109375" style="260" customWidth="1"/>
    <col min="2318" max="2318" width="16" style="260" customWidth="1"/>
    <col min="2319" max="2319" width="9.140625" style="260"/>
    <col min="2320" max="2320" width="10.85546875" style="260" bestFit="1" customWidth="1"/>
    <col min="2321" max="2560" width="9.140625" style="260"/>
    <col min="2561" max="2561" width="4.28515625" style="260" customWidth="1"/>
    <col min="2562" max="2562" width="52.7109375" style="260" customWidth="1"/>
    <col min="2563" max="2564" width="14.42578125" style="260" customWidth="1"/>
    <col min="2565" max="2565" width="14.28515625" style="260" customWidth="1"/>
    <col min="2566" max="2566" width="15" style="260" customWidth="1"/>
    <col min="2567" max="2567" width="14.42578125" style="260" customWidth="1"/>
    <col min="2568" max="2568" width="4.28515625" style="260" customWidth="1"/>
    <col min="2569" max="2569" width="48.140625" style="260" customWidth="1"/>
    <col min="2570" max="2571" width="14.5703125" style="260" customWidth="1"/>
    <col min="2572" max="2572" width="14.85546875" style="260" customWidth="1"/>
    <col min="2573" max="2573" width="15.7109375" style="260" customWidth="1"/>
    <col min="2574" max="2574" width="16" style="260" customWidth="1"/>
    <col min="2575" max="2575" width="9.140625" style="260"/>
    <col min="2576" max="2576" width="10.85546875" style="260" bestFit="1" customWidth="1"/>
    <col min="2577" max="2816" width="9.140625" style="260"/>
    <col min="2817" max="2817" width="4.28515625" style="260" customWidth="1"/>
    <col min="2818" max="2818" width="52.7109375" style="260" customWidth="1"/>
    <col min="2819" max="2820" width="14.42578125" style="260" customWidth="1"/>
    <col min="2821" max="2821" width="14.28515625" style="260" customWidth="1"/>
    <col min="2822" max="2822" width="15" style="260" customWidth="1"/>
    <col min="2823" max="2823" width="14.42578125" style="260" customWidth="1"/>
    <col min="2824" max="2824" width="4.28515625" style="260" customWidth="1"/>
    <col min="2825" max="2825" width="48.140625" style="260" customWidth="1"/>
    <col min="2826" max="2827" width="14.5703125" style="260" customWidth="1"/>
    <col min="2828" max="2828" width="14.85546875" style="260" customWidth="1"/>
    <col min="2829" max="2829" width="15.7109375" style="260" customWidth="1"/>
    <col min="2830" max="2830" width="16" style="260" customWidth="1"/>
    <col min="2831" max="2831" width="9.140625" style="260"/>
    <col min="2832" max="2832" width="10.85546875" style="260" bestFit="1" customWidth="1"/>
    <col min="2833" max="3072" width="9.140625" style="260"/>
    <col min="3073" max="3073" width="4.28515625" style="260" customWidth="1"/>
    <col min="3074" max="3074" width="52.7109375" style="260" customWidth="1"/>
    <col min="3075" max="3076" width="14.42578125" style="260" customWidth="1"/>
    <col min="3077" max="3077" width="14.28515625" style="260" customWidth="1"/>
    <col min="3078" max="3078" width="15" style="260" customWidth="1"/>
    <col min="3079" max="3079" width="14.42578125" style="260" customWidth="1"/>
    <col min="3080" max="3080" width="4.28515625" style="260" customWidth="1"/>
    <col min="3081" max="3081" width="48.140625" style="260" customWidth="1"/>
    <col min="3082" max="3083" width="14.5703125" style="260" customWidth="1"/>
    <col min="3084" max="3084" width="14.85546875" style="260" customWidth="1"/>
    <col min="3085" max="3085" width="15.7109375" style="260" customWidth="1"/>
    <col min="3086" max="3086" width="16" style="260" customWidth="1"/>
    <col min="3087" max="3087" width="9.140625" style="260"/>
    <col min="3088" max="3088" width="10.85546875" style="260" bestFit="1" customWidth="1"/>
    <col min="3089" max="3328" width="9.140625" style="260"/>
    <col min="3329" max="3329" width="4.28515625" style="260" customWidth="1"/>
    <col min="3330" max="3330" width="52.7109375" style="260" customWidth="1"/>
    <col min="3331" max="3332" width="14.42578125" style="260" customWidth="1"/>
    <col min="3333" max="3333" width="14.28515625" style="260" customWidth="1"/>
    <col min="3334" max="3334" width="15" style="260" customWidth="1"/>
    <col min="3335" max="3335" width="14.42578125" style="260" customWidth="1"/>
    <col min="3336" max="3336" width="4.28515625" style="260" customWidth="1"/>
    <col min="3337" max="3337" width="48.140625" style="260" customWidth="1"/>
    <col min="3338" max="3339" width="14.5703125" style="260" customWidth="1"/>
    <col min="3340" max="3340" width="14.85546875" style="260" customWidth="1"/>
    <col min="3341" max="3341" width="15.7109375" style="260" customWidth="1"/>
    <col min="3342" max="3342" width="16" style="260" customWidth="1"/>
    <col min="3343" max="3343" width="9.140625" style="260"/>
    <col min="3344" max="3344" width="10.85546875" style="260" bestFit="1" customWidth="1"/>
    <col min="3345" max="3584" width="9.140625" style="260"/>
    <col min="3585" max="3585" width="4.28515625" style="260" customWidth="1"/>
    <col min="3586" max="3586" width="52.7109375" style="260" customWidth="1"/>
    <col min="3587" max="3588" width="14.42578125" style="260" customWidth="1"/>
    <col min="3589" max="3589" width="14.28515625" style="260" customWidth="1"/>
    <col min="3590" max="3590" width="15" style="260" customWidth="1"/>
    <col min="3591" max="3591" width="14.42578125" style="260" customWidth="1"/>
    <col min="3592" max="3592" width="4.28515625" style="260" customWidth="1"/>
    <col min="3593" max="3593" width="48.140625" style="260" customWidth="1"/>
    <col min="3594" max="3595" width="14.5703125" style="260" customWidth="1"/>
    <col min="3596" max="3596" width="14.85546875" style="260" customWidth="1"/>
    <col min="3597" max="3597" width="15.7109375" style="260" customWidth="1"/>
    <col min="3598" max="3598" width="16" style="260" customWidth="1"/>
    <col min="3599" max="3599" width="9.140625" style="260"/>
    <col min="3600" max="3600" width="10.85546875" style="260" bestFit="1" customWidth="1"/>
    <col min="3601" max="3840" width="9.140625" style="260"/>
    <col min="3841" max="3841" width="4.28515625" style="260" customWidth="1"/>
    <col min="3842" max="3842" width="52.7109375" style="260" customWidth="1"/>
    <col min="3843" max="3844" width="14.42578125" style="260" customWidth="1"/>
    <col min="3845" max="3845" width="14.28515625" style="260" customWidth="1"/>
    <col min="3846" max="3846" width="15" style="260" customWidth="1"/>
    <col min="3847" max="3847" width="14.42578125" style="260" customWidth="1"/>
    <col min="3848" max="3848" width="4.28515625" style="260" customWidth="1"/>
    <col min="3849" max="3849" width="48.140625" style="260" customWidth="1"/>
    <col min="3850" max="3851" width="14.5703125" style="260" customWidth="1"/>
    <col min="3852" max="3852" width="14.85546875" style="260" customWidth="1"/>
    <col min="3853" max="3853" width="15.7109375" style="260" customWidth="1"/>
    <col min="3854" max="3854" width="16" style="260" customWidth="1"/>
    <col min="3855" max="3855" width="9.140625" style="260"/>
    <col min="3856" max="3856" width="10.85546875" style="260" bestFit="1" customWidth="1"/>
    <col min="3857" max="4096" width="9.140625" style="260"/>
    <col min="4097" max="4097" width="4.28515625" style="260" customWidth="1"/>
    <col min="4098" max="4098" width="52.7109375" style="260" customWidth="1"/>
    <col min="4099" max="4100" width="14.42578125" style="260" customWidth="1"/>
    <col min="4101" max="4101" width="14.28515625" style="260" customWidth="1"/>
    <col min="4102" max="4102" width="15" style="260" customWidth="1"/>
    <col min="4103" max="4103" width="14.42578125" style="260" customWidth="1"/>
    <col min="4104" max="4104" width="4.28515625" style="260" customWidth="1"/>
    <col min="4105" max="4105" width="48.140625" style="260" customWidth="1"/>
    <col min="4106" max="4107" width="14.5703125" style="260" customWidth="1"/>
    <col min="4108" max="4108" width="14.85546875" style="260" customWidth="1"/>
    <col min="4109" max="4109" width="15.7109375" style="260" customWidth="1"/>
    <col min="4110" max="4110" width="16" style="260" customWidth="1"/>
    <col min="4111" max="4111" width="9.140625" style="260"/>
    <col min="4112" max="4112" width="10.85546875" style="260" bestFit="1" customWidth="1"/>
    <col min="4113" max="4352" width="9.140625" style="260"/>
    <col min="4353" max="4353" width="4.28515625" style="260" customWidth="1"/>
    <col min="4354" max="4354" width="52.7109375" style="260" customWidth="1"/>
    <col min="4355" max="4356" width="14.42578125" style="260" customWidth="1"/>
    <col min="4357" max="4357" width="14.28515625" style="260" customWidth="1"/>
    <col min="4358" max="4358" width="15" style="260" customWidth="1"/>
    <col min="4359" max="4359" width="14.42578125" style="260" customWidth="1"/>
    <col min="4360" max="4360" width="4.28515625" style="260" customWidth="1"/>
    <col min="4361" max="4361" width="48.140625" style="260" customWidth="1"/>
    <col min="4362" max="4363" width="14.5703125" style="260" customWidth="1"/>
    <col min="4364" max="4364" width="14.85546875" style="260" customWidth="1"/>
    <col min="4365" max="4365" width="15.7109375" style="260" customWidth="1"/>
    <col min="4366" max="4366" width="16" style="260" customWidth="1"/>
    <col min="4367" max="4367" width="9.140625" style="260"/>
    <col min="4368" max="4368" width="10.85546875" style="260" bestFit="1" customWidth="1"/>
    <col min="4369" max="4608" width="9.140625" style="260"/>
    <col min="4609" max="4609" width="4.28515625" style="260" customWidth="1"/>
    <col min="4610" max="4610" width="52.7109375" style="260" customWidth="1"/>
    <col min="4611" max="4612" width="14.42578125" style="260" customWidth="1"/>
    <col min="4613" max="4613" width="14.28515625" style="260" customWidth="1"/>
    <col min="4614" max="4614" width="15" style="260" customWidth="1"/>
    <col min="4615" max="4615" width="14.42578125" style="260" customWidth="1"/>
    <col min="4616" max="4616" width="4.28515625" style="260" customWidth="1"/>
    <col min="4617" max="4617" width="48.140625" style="260" customWidth="1"/>
    <col min="4618" max="4619" width="14.5703125" style="260" customWidth="1"/>
    <col min="4620" max="4620" width="14.85546875" style="260" customWidth="1"/>
    <col min="4621" max="4621" width="15.7109375" style="260" customWidth="1"/>
    <col min="4622" max="4622" width="16" style="260" customWidth="1"/>
    <col min="4623" max="4623" width="9.140625" style="260"/>
    <col min="4624" max="4624" width="10.85546875" style="260" bestFit="1" customWidth="1"/>
    <col min="4625" max="4864" width="9.140625" style="260"/>
    <col min="4865" max="4865" width="4.28515625" style="260" customWidth="1"/>
    <col min="4866" max="4866" width="52.7109375" style="260" customWidth="1"/>
    <col min="4867" max="4868" width="14.42578125" style="260" customWidth="1"/>
    <col min="4869" max="4869" width="14.28515625" style="260" customWidth="1"/>
    <col min="4870" max="4870" width="15" style="260" customWidth="1"/>
    <col min="4871" max="4871" width="14.42578125" style="260" customWidth="1"/>
    <col min="4872" max="4872" width="4.28515625" style="260" customWidth="1"/>
    <col min="4873" max="4873" width="48.140625" style="260" customWidth="1"/>
    <col min="4874" max="4875" width="14.5703125" style="260" customWidth="1"/>
    <col min="4876" max="4876" width="14.85546875" style="260" customWidth="1"/>
    <col min="4877" max="4877" width="15.7109375" style="260" customWidth="1"/>
    <col min="4878" max="4878" width="16" style="260" customWidth="1"/>
    <col min="4879" max="4879" width="9.140625" style="260"/>
    <col min="4880" max="4880" width="10.85546875" style="260" bestFit="1" customWidth="1"/>
    <col min="4881" max="5120" width="9.140625" style="260"/>
    <col min="5121" max="5121" width="4.28515625" style="260" customWidth="1"/>
    <col min="5122" max="5122" width="52.7109375" style="260" customWidth="1"/>
    <col min="5123" max="5124" width="14.42578125" style="260" customWidth="1"/>
    <col min="5125" max="5125" width="14.28515625" style="260" customWidth="1"/>
    <col min="5126" max="5126" width="15" style="260" customWidth="1"/>
    <col min="5127" max="5127" width="14.42578125" style="260" customWidth="1"/>
    <col min="5128" max="5128" width="4.28515625" style="260" customWidth="1"/>
    <col min="5129" max="5129" width="48.140625" style="260" customWidth="1"/>
    <col min="5130" max="5131" width="14.5703125" style="260" customWidth="1"/>
    <col min="5132" max="5132" width="14.85546875" style="260" customWidth="1"/>
    <col min="5133" max="5133" width="15.7109375" style="260" customWidth="1"/>
    <col min="5134" max="5134" width="16" style="260" customWidth="1"/>
    <col min="5135" max="5135" width="9.140625" style="260"/>
    <col min="5136" max="5136" width="10.85546875" style="260" bestFit="1" customWidth="1"/>
    <col min="5137" max="5376" width="9.140625" style="260"/>
    <col min="5377" max="5377" width="4.28515625" style="260" customWidth="1"/>
    <col min="5378" max="5378" width="52.7109375" style="260" customWidth="1"/>
    <col min="5379" max="5380" width="14.42578125" style="260" customWidth="1"/>
    <col min="5381" max="5381" width="14.28515625" style="260" customWidth="1"/>
    <col min="5382" max="5382" width="15" style="260" customWidth="1"/>
    <col min="5383" max="5383" width="14.42578125" style="260" customWidth="1"/>
    <col min="5384" max="5384" width="4.28515625" style="260" customWidth="1"/>
    <col min="5385" max="5385" width="48.140625" style="260" customWidth="1"/>
    <col min="5386" max="5387" width="14.5703125" style="260" customWidth="1"/>
    <col min="5388" max="5388" width="14.85546875" style="260" customWidth="1"/>
    <col min="5389" max="5389" width="15.7109375" style="260" customWidth="1"/>
    <col min="5390" max="5390" width="16" style="260" customWidth="1"/>
    <col min="5391" max="5391" width="9.140625" style="260"/>
    <col min="5392" max="5392" width="10.85546875" style="260" bestFit="1" customWidth="1"/>
    <col min="5393" max="5632" width="9.140625" style="260"/>
    <col min="5633" max="5633" width="4.28515625" style="260" customWidth="1"/>
    <col min="5634" max="5634" width="52.7109375" style="260" customWidth="1"/>
    <col min="5635" max="5636" width="14.42578125" style="260" customWidth="1"/>
    <col min="5637" max="5637" width="14.28515625" style="260" customWidth="1"/>
    <col min="5638" max="5638" width="15" style="260" customWidth="1"/>
    <col min="5639" max="5639" width="14.42578125" style="260" customWidth="1"/>
    <col min="5640" max="5640" width="4.28515625" style="260" customWidth="1"/>
    <col min="5641" max="5641" width="48.140625" style="260" customWidth="1"/>
    <col min="5642" max="5643" width="14.5703125" style="260" customWidth="1"/>
    <col min="5644" max="5644" width="14.85546875" style="260" customWidth="1"/>
    <col min="5645" max="5645" width="15.7109375" style="260" customWidth="1"/>
    <col min="5646" max="5646" width="16" style="260" customWidth="1"/>
    <col min="5647" max="5647" width="9.140625" style="260"/>
    <col min="5648" max="5648" width="10.85546875" style="260" bestFit="1" customWidth="1"/>
    <col min="5649" max="5888" width="9.140625" style="260"/>
    <col min="5889" max="5889" width="4.28515625" style="260" customWidth="1"/>
    <col min="5890" max="5890" width="52.7109375" style="260" customWidth="1"/>
    <col min="5891" max="5892" width="14.42578125" style="260" customWidth="1"/>
    <col min="5893" max="5893" width="14.28515625" style="260" customWidth="1"/>
    <col min="5894" max="5894" width="15" style="260" customWidth="1"/>
    <col min="5895" max="5895" width="14.42578125" style="260" customWidth="1"/>
    <col min="5896" max="5896" width="4.28515625" style="260" customWidth="1"/>
    <col min="5897" max="5897" width="48.140625" style="260" customWidth="1"/>
    <col min="5898" max="5899" width="14.5703125" style="260" customWidth="1"/>
    <col min="5900" max="5900" width="14.85546875" style="260" customWidth="1"/>
    <col min="5901" max="5901" width="15.7109375" style="260" customWidth="1"/>
    <col min="5902" max="5902" width="16" style="260" customWidth="1"/>
    <col min="5903" max="5903" width="9.140625" style="260"/>
    <col min="5904" max="5904" width="10.85546875" style="260" bestFit="1" customWidth="1"/>
    <col min="5905" max="6144" width="9.140625" style="260"/>
    <col min="6145" max="6145" width="4.28515625" style="260" customWidth="1"/>
    <col min="6146" max="6146" width="52.7109375" style="260" customWidth="1"/>
    <col min="6147" max="6148" width="14.42578125" style="260" customWidth="1"/>
    <col min="6149" max="6149" width="14.28515625" style="260" customWidth="1"/>
    <col min="6150" max="6150" width="15" style="260" customWidth="1"/>
    <col min="6151" max="6151" width="14.42578125" style="260" customWidth="1"/>
    <col min="6152" max="6152" width="4.28515625" style="260" customWidth="1"/>
    <col min="6153" max="6153" width="48.140625" style="260" customWidth="1"/>
    <col min="6154" max="6155" width="14.5703125" style="260" customWidth="1"/>
    <col min="6156" max="6156" width="14.85546875" style="260" customWidth="1"/>
    <col min="6157" max="6157" width="15.7109375" style="260" customWidth="1"/>
    <col min="6158" max="6158" width="16" style="260" customWidth="1"/>
    <col min="6159" max="6159" width="9.140625" style="260"/>
    <col min="6160" max="6160" width="10.85546875" style="260" bestFit="1" customWidth="1"/>
    <col min="6161" max="6400" width="9.140625" style="260"/>
    <col min="6401" max="6401" width="4.28515625" style="260" customWidth="1"/>
    <col min="6402" max="6402" width="52.7109375" style="260" customWidth="1"/>
    <col min="6403" max="6404" width="14.42578125" style="260" customWidth="1"/>
    <col min="6405" max="6405" width="14.28515625" style="260" customWidth="1"/>
    <col min="6406" max="6406" width="15" style="260" customWidth="1"/>
    <col min="6407" max="6407" width="14.42578125" style="260" customWidth="1"/>
    <col min="6408" max="6408" width="4.28515625" style="260" customWidth="1"/>
    <col min="6409" max="6409" width="48.140625" style="260" customWidth="1"/>
    <col min="6410" max="6411" width="14.5703125" style="260" customWidth="1"/>
    <col min="6412" max="6412" width="14.85546875" style="260" customWidth="1"/>
    <col min="6413" max="6413" width="15.7109375" style="260" customWidth="1"/>
    <col min="6414" max="6414" width="16" style="260" customWidth="1"/>
    <col min="6415" max="6415" width="9.140625" style="260"/>
    <col min="6416" max="6416" width="10.85546875" style="260" bestFit="1" customWidth="1"/>
    <col min="6417" max="6656" width="9.140625" style="260"/>
    <col min="6657" max="6657" width="4.28515625" style="260" customWidth="1"/>
    <col min="6658" max="6658" width="52.7109375" style="260" customWidth="1"/>
    <col min="6659" max="6660" width="14.42578125" style="260" customWidth="1"/>
    <col min="6661" max="6661" width="14.28515625" style="260" customWidth="1"/>
    <col min="6662" max="6662" width="15" style="260" customWidth="1"/>
    <col min="6663" max="6663" width="14.42578125" style="260" customWidth="1"/>
    <col min="6664" max="6664" width="4.28515625" style="260" customWidth="1"/>
    <col min="6665" max="6665" width="48.140625" style="260" customWidth="1"/>
    <col min="6666" max="6667" width="14.5703125" style="260" customWidth="1"/>
    <col min="6668" max="6668" width="14.85546875" style="260" customWidth="1"/>
    <col min="6669" max="6669" width="15.7109375" style="260" customWidth="1"/>
    <col min="6670" max="6670" width="16" style="260" customWidth="1"/>
    <col min="6671" max="6671" width="9.140625" style="260"/>
    <col min="6672" max="6672" width="10.85546875" style="260" bestFit="1" customWidth="1"/>
    <col min="6673" max="6912" width="9.140625" style="260"/>
    <col min="6913" max="6913" width="4.28515625" style="260" customWidth="1"/>
    <col min="6914" max="6914" width="52.7109375" style="260" customWidth="1"/>
    <col min="6915" max="6916" width="14.42578125" style="260" customWidth="1"/>
    <col min="6917" max="6917" width="14.28515625" style="260" customWidth="1"/>
    <col min="6918" max="6918" width="15" style="260" customWidth="1"/>
    <col min="6919" max="6919" width="14.42578125" style="260" customWidth="1"/>
    <col min="6920" max="6920" width="4.28515625" style="260" customWidth="1"/>
    <col min="6921" max="6921" width="48.140625" style="260" customWidth="1"/>
    <col min="6922" max="6923" width="14.5703125" style="260" customWidth="1"/>
    <col min="6924" max="6924" width="14.85546875" style="260" customWidth="1"/>
    <col min="6925" max="6925" width="15.7109375" style="260" customWidth="1"/>
    <col min="6926" max="6926" width="16" style="260" customWidth="1"/>
    <col min="6927" max="6927" width="9.140625" style="260"/>
    <col min="6928" max="6928" width="10.85546875" style="260" bestFit="1" customWidth="1"/>
    <col min="6929" max="7168" width="9.140625" style="260"/>
    <col min="7169" max="7169" width="4.28515625" style="260" customWidth="1"/>
    <col min="7170" max="7170" width="52.7109375" style="260" customWidth="1"/>
    <col min="7171" max="7172" width="14.42578125" style="260" customWidth="1"/>
    <col min="7173" max="7173" width="14.28515625" style="260" customWidth="1"/>
    <col min="7174" max="7174" width="15" style="260" customWidth="1"/>
    <col min="7175" max="7175" width="14.42578125" style="260" customWidth="1"/>
    <col min="7176" max="7176" width="4.28515625" style="260" customWidth="1"/>
    <col min="7177" max="7177" width="48.140625" style="260" customWidth="1"/>
    <col min="7178" max="7179" width="14.5703125" style="260" customWidth="1"/>
    <col min="7180" max="7180" width="14.85546875" style="260" customWidth="1"/>
    <col min="7181" max="7181" width="15.7109375" style="260" customWidth="1"/>
    <col min="7182" max="7182" width="16" style="260" customWidth="1"/>
    <col min="7183" max="7183" width="9.140625" style="260"/>
    <col min="7184" max="7184" width="10.85546875" style="260" bestFit="1" customWidth="1"/>
    <col min="7185" max="7424" width="9.140625" style="260"/>
    <col min="7425" max="7425" width="4.28515625" style="260" customWidth="1"/>
    <col min="7426" max="7426" width="52.7109375" style="260" customWidth="1"/>
    <col min="7427" max="7428" width="14.42578125" style="260" customWidth="1"/>
    <col min="7429" max="7429" width="14.28515625" style="260" customWidth="1"/>
    <col min="7430" max="7430" width="15" style="260" customWidth="1"/>
    <col min="7431" max="7431" width="14.42578125" style="260" customWidth="1"/>
    <col min="7432" max="7432" width="4.28515625" style="260" customWidth="1"/>
    <col min="7433" max="7433" width="48.140625" style="260" customWidth="1"/>
    <col min="7434" max="7435" width="14.5703125" style="260" customWidth="1"/>
    <col min="7436" max="7436" width="14.85546875" style="260" customWidth="1"/>
    <col min="7437" max="7437" width="15.7109375" style="260" customWidth="1"/>
    <col min="7438" max="7438" width="16" style="260" customWidth="1"/>
    <col min="7439" max="7439" width="9.140625" style="260"/>
    <col min="7440" max="7440" width="10.85546875" style="260" bestFit="1" customWidth="1"/>
    <col min="7441" max="7680" width="9.140625" style="260"/>
    <col min="7681" max="7681" width="4.28515625" style="260" customWidth="1"/>
    <col min="7682" max="7682" width="52.7109375" style="260" customWidth="1"/>
    <col min="7683" max="7684" width="14.42578125" style="260" customWidth="1"/>
    <col min="7685" max="7685" width="14.28515625" style="260" customWidth="1"/>
    <col min="7686" max="7686" width="15" style="260" customWidth="1"/>
    <col min="7687" max="7687" width="14.42578125" style="260" customWidth="1"/>
    <col min="7688" max="7688" width="4.28515625" style="260" customWidth="1"/>
    <col min="7689" max="7689" width="48.140625" style="260" customWidth="1"/>
    <col min="7690" max="7691" width="14.5703125" style="260" customWidth="1"/>
    <col min="7692" max="7692" width="14.85546875" style="260" customWidth="1"/>
    <col min="7693" max="7693" width="15.7109375" style="260" customWidth="1"/>
    <col min="7694" max="7694" width="16" style="260" customWidth="1"/>
    <col min="7695" max="7695" width="9.140625" style="260"/>
    <col min="7696" max="7696" width="10.85546875" style="260" bestFit="1" customWidth="1"/>
    <col min="7697" max="7936" width="9.140625" style="260"/>
    <col min="7937" max="7937" width="4.28515625" style="260" customWidth="1"/>
    <col min="7938" max="7938" width="52.7109375" style="260" customWidth="1"/>
    <col min="7939" max="7940" width="14.42578125" style="260" customWidth="1"/>
    <col min="7941" max="7941" width="14.28515625" style="260" customWidth="1"/>
    <col min="7942" max="7942" width="15" style="260" customWidth="1"/>
    <col min="7943" max="7943" width="14.42578125" style="260" customWidth="1"/>
    <col min="7944" max="7944" width="4.28515625" style="260" customWidth="1"/>
    <col min="7945" max="7945" width="48.140625" style="260" customWidth="1"/>
    <col min="7946" max="7947" width="14.5703125" style="260" customWidth="1"/>
    <col min="7948" max="7948" width="14.85546875" style="260" customWidth="1"/>
    <col min="7949" max="7949" width="15.7109375" style="260" customWidth="1"/>
    <col min="7950" max="7950" width="16" style="260" customWidth="1"/>
    <col min="7951" max="7951" width="9.140625" style="260"/>
    <col min="7952" max="7952" width="10.85546875" style="260" bestFit="1" customWidth="1"/>
    <col min="7953" max="8192" width="9.140625" style="260"/>
    <col min="8193" max="8193" width="4.28515625" style="260" customWidth="1"/>
    <col min="8194" max="8194" width="52.7109375" style="260" customWidth="1"/>
    <col min="8195" max="8196" width="14.42578125" style="260" customWidth="1"/>
    <col min="8197" max="8197" width="14.28515625" style="260" customWidth="1"/>
    <col min="8198" max="8198" width="15" style="260" customWidth="1"/>
    <col min="8199" max="8199" width="14.42578125" style="260" customWidth="1"/>
    <col min="8200" max="8200" width="4.28515625" style="260" customWidth="1"/>
    <col min="8201" max="8201" width="48.140625" style="260" customWidth="1"/>
    <col min="8202" max="8203" width="14.5703125" style="260" customWidth="1"/>
    <col min="8204" max="8204" width="14.85546875" style="260" customWidth="1"/>
    <col min="8205" max="8205" width="15.7109375" style="260" customWidth="1"/>
    <col min="8206" max="8206" width="16" style="260" customWidth="1"/>
    <col min="8207" max="8207" width="9.140625" style="260"/>
    <col min="8208" max="8208" width="10.85546875" style="260" bestFit="1" customWidth="1"/>
    <col min="8209" max="8448" width="9.140625" style="260"/>
    <col min="8449" max="8449" width="4.28515625" style="260" customWidth="1"/>
    <col min="8450" max="8450" width="52.7109375" style="260" customWidth="1"/>
    <col min="8451" max="8452" width="14.42578125" style="260" customWidth="1"/>
    <col min="8453" max="8453" width="14.28515625" style="260" customWidth="1"/>
    <col min="8454" max="8454" width="15" style="260" customWidth="1"/>
    <col min="8455" max="8455" width="14.42578125" style="260" customWidth="1"/>
    <col min="8456" max="8456" width="4.28515625" style="260" customWidth="1"/>
    <col min="8457" max="8457" width="48.140625" style="260" customWidth="1"/>
    <col min="8458" max="8459" width="14.5703125" style="260" customWidth="1"/>
    <col min="8460" max="8460" width="14.85546875" style="260" customWidth="1"/>
    <col min="8461" max="8461" width="15.7109375" style="260" customWidth="1"/>
    <col min="8462" max="8462" width="16" style="260" customWidth="1"/>
    <col min="8463" max="8463" width="9.140625" style="260"/>
    <col min="8464" max="8464" width="10.85546875" style="260" bestFit="1" customWidth="1"/>
    <col min="8465" max="8704" width="9.140625" style="260"/>
    <col min="8705" max="8705" width="4.28515625" style="260" customWidth="1"/>
    <col min="8706" max="8706" width="52.7109375" style="260" customWidth="1"/>
    <col min="8707" max="8708" width="14.42578125" style="260" customWidth="1"/>
    <col min="8709" max="8709" width="14.28515625" style="260" customWidth="1"/>
    <col min="8710" max="8710" width="15" style="260" customWidth="1"/>
    <col min="8711" max="8711" width="14.42578125" style="260" customWidth="1"/>
    <col min="8712" max="8712" width="4.28515625" style="260" customWidth="1"/>
    <col min="8713" max="8713" width="48.140625" style="260" customWidth="1"/>
    <col min="8714" max="8715" width="14.5703125" style="260" customWidth="1"/>
    <col min="8716" max="8716" width="14.85546875" style="260" customWidth="1"/>
    <col min="8717" max="8717" width="15.7109375" style="260" customWidth="1"/>
    <col min="8718" max="8718" width="16" style="260" customWidth="1"/>
    <col min="8719" max="8719" width="9.140625" style="260"/>
    <col min="8720" max="8720" width="10.85546875" style="260" bestFit="1" customWidth="1"/>
    <col min="8721" max="8960" width="9.140625" style="260"/>
    <col min="8961" max="8961" width="4.28515625" style="260" customWidth="1"/>
    <col min="8962" max="8962" width="52.7109375" style="260" customWidth="1"/>
    <col min="8963" max="8964" width="14.42578125" style="260" customWidth="1"/>
    <col min="8965" max="8965" width="14.28515625" style="260" customWidth="1"/>
    <col min="8966" max="8966" width="15" style="260" customWidth="1"/>
    <col min="8967" max="8967" width="14.42578125" style="260" customWidth="1"/>
    <col min="8968" max="8968" width="4.28515625" style="260" customWidth="1"/>
    <col min="8969" max="8969" width="48.140625" style="260" customWidth="1"/>
    <col min="8970" max="8971" width="14.5703125" style="260" customWidth="1"/>
    <col min="8972" max="8972" width="14.85546875" style="260" customWidth="1"/>
    <col min="8973" max="8973" width="15.7109375" style="260" customWidth="1"/>
    <col min="8974" max="8974" width="16" style="260" customWidth="1"/>
    <col min="8975" max="8975" width="9.140625" style="260"/>
    <col min="8976" max="8976" width="10.85546875" style="260" bestFit="1" customWidth="1"/>
    <col min="8977" max="9216" width="9.140625" style="260"/>
    <col min="9217" max="9217" width="4.28515625" style="260" customWidth="1"/>
    <col min="9218" max="9218" width="52.7109375" style="260" customWidth="1"/>
    <col min="9219" max="9220" width="14.42578125" style="260" customWidth="1"/>
    <col min="9221" max="9221" width="14.28515625" style="260" customWidth="1"/>
    <col min="9222" max="9222" width="15" style="260" customWidth="1"/>
    <col min="9223" max="9223" width="14.42578125" style="260" customWidth="1"/>
    <col min="9224" max="9224" width="4.28515625" style="260" customWidth="1"/>
    <col min="9225" max="9225" width="48.140625" style="260" customWidth="1"/>
    <col min="9226" max="9227" width="14.5703125" style="260" customWidth="1"/>
    <col min="9228" max="9228" width="14.85546875" style="260" customWidth="1"/>
    <col min="9229" max="9229" width="15.7109375" style="260" customWidth="1"/>
    <col min="9230" max="9230" width="16" style="260" customWidth="1"/>
    <col min="9231" max="9231" width="9.140625" style="260"/>
    <col min="9232" max="9232" width="10.85546875" style="260" bestFit="1" customWidth="1"/>
    <col min="9233" max="9472" width="9.140625" style="260"/>
    <col min="9473" max="9473" width="4.28515625" style="260" customWidth="1"/>
    <col min="9474" max="9474" width="52.7109375" style="260" customWidth="1"/>
    <col min="9475" max="9476" width="14.42578125" style="260" customWidth="1"/>
    <col min="9477" max="9477" width="14.28515625" style="260" customWidth="1"/>
    <col min="9478" max="9478" width="15" style="260" customWidth="1"/>
    <col min="9479" max="9479" width="14.42578125" style="260" customWidth="1"/>
    <col min="9480" max="9480" width="4.28515625" style="260" customWidth="1"/>
    <col min="9481" max="9481" width="48.140625" style="260" customWidth="1"/>
    <col min="9482" max="9483" width="14.5703125" style="260" customWidth="1"/>
    <col min="9484" max="9484" width="14.85546875" style="260" customWidth="1"/>
    <col min="9485" max="9485" width="15.7109375" style="260" customWidth="1"/>
    <col min="9486" max="9486" width="16" style="260" customWidth="1"/>
    <col min="9487" max="9487" width="9.140625" style="260"/>
    <col min="9488" max="9488" width="10.85546875" style="260" bestFit="1" customWidth="1"/>
    <col min="9489" max="9728" width="9.140625" style="260"/>
    <col min="9729" max="9729" width="4.28515625" style="260" customWidth="1"/>
    <col min="9730" max="9730" width="52.7109375" style="260" customWidth="1"/>
    <col min="9731" max="9732" width="14.42578125" style="260" customWidth="1"/>
    <col min="9733" max="9733" width="14.28515625" style="260" customWidth="1"/>
    <col min="9734" max="9734" width="15" style="260" customWidth="1"/>
    <col min="9735" max="9735" width="14.42578125" style="260" customWidth="1"/>
    <col min="9736" max="9736" width="4.28515625" style="260" customWidth="1"/>
    <col min="9737" max="9737" width="48.140625" style="260" customWidth="1"/>
    <col min="9738" max="9739" width="14.5703125" style="260" customWidth="1"/>
    <col min="9740" max="9740" width="14.85546875" style="260" customWidth="1"/>
    <col min="9741" max="9741" width="15.7109375" style="260" customWidth="1"/>
    <col min="9742" max="9742" width="16" style="260" customWidth="1"/>
    <col min="9743" max="9743" width="9.140625" style="260"/>
    <col min="9744" max="9744" width="10.85546875" style="260" bestFit="1" customWidth="1"/>
    <col min="9745" max="9984" width="9.140625" style="260"/>
    <col min="9985" max="9985" width="4.28515625" style="260" customWidth="1"/>
    <col min="9986" max="9986" width="52.7109375" style="260" customWidth="1"/>
    <col min="9987" max="9988" width="14.42578125" style="260" customWidth="1"/>
    <col min="9989" max="9989" width="14.28515625" style="260" customWidth="1"/>
    <col min="9990" max="9990" width="15" style="260" customWidth="1"/>
    <col min="9991" max="9991" width="14.42578125" style="260" customWidth="1"/>
    <col min="9992" max="9992" width="4.28515625" style="260" customWidth="1"/>
    <col min="9993" max="9993" width="48.140625" style="260" customWidth="1"/>
    <col min="9994" max="9995" width="14.5703125" style="260" customWidth="1"/>
    <col min="9996" max="9996" width="14.85546875" style="260" customWidth="1"/>
    <col min="9997" max="9997" width="15.7109375" style="260" customWidth="1"/>
    <col min="9998" max="9998" width="16" style="260" customWidth="1"/>
    <col min="9999" max="9999" width="9.140625" style="260"/>
    <col min="10000" max="10000" width="10.85546875" style="260" bestFit="1" customWidth="1"/>
    <col min="10001" max="10240" width="9.140625" style="260"/>
    <col min="10241" max="10241" width="4.28515625" style="260" customWidth="1"/>
    <col min="10242" max="10242" width="52.7109375" style="260" customWidth="1"/>
    <col min="10243" max="10244" width="14.42578125" style="260" customWidth="1"/>
    <col min="10245" max="10245" width="14.28515625" style="260" customWidth="1"/>
    <col min="10246" max="10246" width="15" style="260" customWidth="1"/>
    <col min="10247" max="10247" width="14.42578125" style="260" customWidth="1"/>
    <col min="10248" max="10248" width="4.28515625" style="260" customWidth="1"/>
    <col min="10249" max="10249" width="48.140625" style="260" customWidth="1"/>
    <col min="10250" max="10251" width="14.5703125" style="260" customWidth="1"/>
    <col min="10252" max="10252" width="14.85546875" style="260" customWidth="1"/>
    <col min="10253" max="10253" width="15.7109375" style="260" customWidth="1"/>
    <col min="10254" max="10254" width="16" style="260" customWidth="1"/>
    <col min="10255" max="10255" width="9.140625" style="260"/>
    <col min="10256" max="10256" width="10.85546875" style="260" bestFit="1" customWidth="1"/>
    <col min="10257" max="10496" width="9.140625" style="260"/>
    <col min="10497" max="10497" width="4.28515625" style="260" customWidth="1"/>
    <col min="10498" max="10498" width="52.7109375" style="260" customWidth="1"/>
    <col min="10499" max="10500" width="14.42578125" style="260" customWidth="1"/>
    <col min="10501" max="10501" width="14.28515625" style="260" customWidth="1"/>
    <col min="10502" max="10502" width="15" style="260" customWidth="1"/>
    <col min="10503" max="10503" width="14.42578125" style="260" customWidth="1"/>
    <col min="10504" max="10504" width="4.28515625" style="260" customWidth="1"/>
    <col min="10505" max="10505" width="48.140625" style="260" customWidth="1"/>
    <col min="10506" max="10507" width="14.5703125" style="260" customWidth="1"/>
    <col min="10508" max="10508" width="14.85546875" style="260" customWidth="1"/>
    <col min="10509" max="10509" width="15.7109375" style="260" customWidth="1"/>
    <col min="10510" max="10510" width="16" style="260" customWidth="1"/>
    <col min="10511" max="10511" width="9.140625" style="260"/>
    <col min="10512" max="10512" width="10.85546875" style="260" bestFit="1" customWidth="1"/>
    <col min="10513" max="10752" width="9.140625" style="260"/>
    <col min="10753" max="10753" width="4.28515625" style="260" customWidth="1"/>
    <col min="10754" max="10754" width="52.7109375" style="260" customWidth="1"/>
    <col min="10755" max="10756" width="14.42578125" style="260" customWidth="1"/>
    <col min="10757" max="10757" width="14.28515625" style="260" customWidth="1"/>
    <col min="10758" max="10758" width="15" style="260" customWidth="1"/>
    <col min="10759" max="10759" width="14.42578125" style="260" customWidth="1"/>
    <col min="10760" max="10760" width="4.28515625" style="260" customWidth="1"/>
    <col min="10761" max="10761" width="48.140625" style="260" customWidth="1"/>
    <col min="10762" max="10763" width="14.5703125" style="260" customWidth="1"/>
    <col min="10764" max="10764" width="14.85546875" style="260" customWidth="1"/>
    <col min="10765" max="10765" width="15.7109375" style="260" customWidth="1"/>
    <col min="10766" max="10766" width="16" style="260" customWidth="1"/>
    <col min="10767" max="10767" width="9.140625" style="260"/>
    <col min="10768" max="10768" width="10.85546875" style="260" bestFit="1" customWidth="1"/>
    <col min="10769" max="11008" width="9.140625" style="260"/>
    <col min="11009" max="11009" width="4.28515625" style="260" customWidth="1"/>
    <col min="11010" max="11010" width="52.7109375" style="260" customWidth="1"/>
    <col min="11011" max="11012" width="14.42578125" style="260" customWidth="1"/>
    <col min="11013" max="11013" width="14.28515625" style="260" customWidth="1"/>
    <col min="11014" max="11014" width="15" style="260" customWidth="1"/>
    <col min="11015" max="11015" width="14.42578125" style="260" customWidth="1"/>
    <col min="11016" max="11016" width="4.28515625" style="260" customWidth="1"/>
    <col min="11017" max="11017" width="48.140625" style="260" customWidth="1"/>
    <col min="11018" max="11019" width="14.5703125" style="260" customWidth="1"/>
    <col min="11020" max="11020" width="14.85546875" style="260" customWidth="1"/>
    <col min="11021" max="11021" width="15.7109375" style="260" customWidth="1"/>
    <col min="11022" max="11022" width="16" style="260" customWidth="1"/>
    <col min="11023" max="11023" width="9.140625" style="260"/>
    <col min="11024" max="11024" width="10.85546875" style="260" bestFit="1" customWidth="1"/>
    <col min="11025" max="11264" width="9.140625" style="260"/>
    <col min="11265" max="11265" width="4.28515625" style="260" customWidth="1"/>
    <col min="11266" max="11266" width="52.7109375" style="260" customWidth="1"/>
    <col min="11267" max="11268" width="14.42578125" style="260" customWidth="1"/>
    <col min="11269" max="11269" width="14.28515625" style="260" customWidth="1"/>
    <col min="11270" max="11270" width="15" style="260" customWidth="1"/>
    <col min="11271" max="11271" width="14.42578125" style="260" customWidth="1"/>
    <col min="11272" max="11272" width="4.28515625" style="260" customWidth="1"/>
    <col min="11273" max="11273" width="48.140625" style="260" customWidth="1"/>
    <col min="11274" max="11275" width="14.5703125" style="260" customWidth="1"/>
    <col min="11276" max="11276" width="14.85546875" style="260" customWidth="1"/>
    <col min="11277" max="11277" width="15.7109375" style="260" customWidth="1"/>
    <col min="11278" max="11278" width="16" style="260" customWidth="1"/>
    <col min="11279" max="11279" width="9.140625" style="260"/>
    <col min="11280" max="11280" width="10.85546875" style="260" bestFit="1" customWidth="1"/>
    <col min="11281" max="11520" width="9.140625" style="260"/>
    <col min="11521" max="11521" width="4.28515625" style="260" customWidth="1"/>
    <col min="11522" max="11522" width="52.7109375" style="260" customWidth="1"/>
    <col min="11523" max="11524" width="14.42578125" style="260" customWidth="1"/>
    <col min="11525" max="11525" width="14.28515625" style="260" customWidth="1"/>
    <col min="11526" max="11526" width="15" style="260" customWidth="1"/>
    <col min="11527" max="11527" width="14.42578125" style="260" customWidth="1"/>
    <col min="11528" max="11528" width="4.28515625" style="260" customWidth="1"/>
    <col min="11529" max="11529" width="48.140625" style="260" customWidth="1"/>
    <col min="11530" max="11531" width="14.5703125" style="260" customWidth="1"/>
    <col min="11532" max="11532" width="14.85546875" style="260" customWidth="1"/>
    <col min="11533" max="11533" width="15.7109375" style="260" customWidth="1"/>
    <col min="11534" max="11534" width="16" style="260" customWidth="1"/>
    <col min="11535" max="11535" width="9.140625" style="260"/>
    <col min="11536" max="11536" width="10.85546875" style="260" bestFit="1" customWidth="1"/>
    <col min="11537" max="11776" width="9.140625" style="260"/>
    <col min="11777" max="11777" width="4.28515625" style="260" customWidth="1"/>
    <col min="11778" max="11778" width="52.7109375" style="260" customWidth="1"/>
    <col min="11779" max="11780" width="14.42578125" style="260" customWidth="1"/>
    <col min="11781" max="11781" width="14.28515625" style="260" customWidth="1"/>
    <col min="11782" max="11782" width="15" style="260" customWidth="1"/>
    <col min="11783" max="11783" width="14.42578125" style="260" customWidth="1"/>
    <col min="11784" max="11784" width="4.28515625" style="260" customWidth="1"/>
    <col min="11785" max="11785" width="48.140625" style="260" customWidth="1"/>
    <col min="11786" max="11787" width="14.5703125" style="260" customWidth="1"/>
    <col min="11788" max="11788" width="14.85546875" style="260" customWidth="1"/>
    <col min="11789" max="11789" width="15.7109375" style="260" customWidth="1"/>
    <col min="11790" max="11790" width="16" style="260" customWidth="1"/>
    <col min="11791" max="11791" width="9.140625" style="260"/>
    <col min="11792" max="11792" width="10.85546875" style="260" bestFit="1" customWidth="1"/>
    <col min="11793" max="12032" width="9.140625" style="260"/>
    <col min="12033" max="12033" width="4.28515625" style="260" customWidth="1"/>
    <col min="12034" max="12034" width="52.7109375" style="260" customWidth="1"/>
    <col min="12035" max="12036" width="14.42578125" style="260" customWidth="1"/>
    <col min="12037" max="12037" width="14.28515625" style="260" customWidth="1"/>
    <col min="12038" max="12038" width="15" style="260" customWidth="1"/>
    <col min="12039" max="12039" width="14.42578125" style="260" customWidth="1"/>
    <col min="12040" max="12040" width="4.28515625" style="260" customWidth="1"/>
    <col min="12041" max="12041" width="48.140625" style="260" customWidth="1"/>
    <col min="12042" max="12043" width="14.5703125" style="260" customWidth="1"/>
    <col min="12044" max="12044" width="14.85546875" style="260" customWidth="1"/>
    <col min="12045" max="12045" width="15.7109375" style="260" customWidth="1"/>
    <col min="12046" max="12046" width="16" style="260" customWidth="1"/>
    <col min="12047" max="12047" width="9.140625" style="260"/>
    <col min="12048" max="12048" width="10.85546875" style="260" bestFit="1" customWidth="1"/>
    <col min="12049" max="12288" width="9.140625" style="260"/>
    <col min="12289" max="12289" width="4.28515625" style="260" customWidth="1"/>
    <col min="12290" max="12290" width="52.7109375" style="260" customWidth="1"/>
    <col min="12291" max="12292" width="14.42578125" style="260" customWidth="1"/>
    <col min="12293" max="12293" width="14.28515625" style="260" customWidth="1"/>
    <col min="12294" max="12294" width="15" style="260" customWidth="1"/>
    <col min="12295" max="12295" width="14.42578125" style="260" customWidth="1"/>
    <col min="12296" max="12296" width="4.28515625" style="260" customWidth="1"/>
    <col min="12297" max="12297" width="48.140625" style="260" customWidth="1"/>
    <col min="12298" max="12299" width="14.5703125" style="260" customWidth="1"/>
    <col min="12300" max="12300" width="14.85546875" style="260" customWidth="1"/>
    <col min="12301" max="12301" width="15.7109375" style="260" customWidth="1"/>
    <col min="12302" max="12302" width="16" style="260" customWidth="1"/>
    <col min="12303" max="12303" width="9.140625" style="260"/>
    <col min="12304" max="12304" width="10.85546875" style="260" bestFit="1" customWidth="1"/>
    <col min="12305" max="12544" width="9.140625" style="260"/>
    <col min="12545" max="12545" width="4.28515625" style="260" customWidth="1"/>
    <col min="12546" max="12546" width="52.7109375" style="260" customWidth="1"/>
    <col min="12547" max="12548" width="14.42578125" style="260" customWidth="1"/>
    <col min="12549" max="12549" width="14.28515625" style="260" customWidth="1"/>
    <col min="12550" max="12550" width="15" style="260" customWidth="1"/>
    <col min="12551" max="12551" width="14.42578125" style="260" customWidth="1"/>
    <col min="12552" max="12552" width="4.28515625" style="260" customWidth="1"/>
    <col min="12553" max="12553" width="48.140625" style="260" customWidth="1"/>
    <col min="12554" max="12555" width="14.5703125" style="260" customWidth="1"/>
    <col min="12556" max="12556" width="14.85546875" style="260" customWidth="1"/>
    <col min="12557" max="12557" width="15.7109375" style="260" customWidth="1"/>
    <col min="12558" max="12558" width="16" style="260" customWidth="1"/>
    <col min="12559" max="12559" width="9.140625" style="260"/>
    <col min="12560" max="12560" width="10.85546875" style="260" bestFit="1" customWidth="1"/>
    <col min="12561" max="12800" width="9.140625" style="260"/>
    <col min="12801" max="12801" width="4.28515625" style="260" customWidth="1"/>
    <col min="12802" max="12802" width="52.7109375" style="260" customWidth="1"/>
    <col min="12803" max="12804" width="14.42578125" style="260" customWidth="1"/>
    <col min="12805" max="12805" width="14.28515625" style="260" customWidth="1"/>
    <col min="12806" max="12806" width="15" style="260" customWidth="1"/>
    <col min="12807" max="12807" width="14.42578125" style="260" customWidth="1"/>
    <col min="12808" max="12808" width="4.28515625" style="260" customWidth="1"/>
    <col min="12809" max="12809" width="48.140625" style="260" customWidth="1"/>
    <col min="12810" max="12811" width="14.5703125" style="260" customWidth="1"/>
    <col min="12812" max="12812" width="14.85546875" style="260" customWidth="1"/>
    <col min="12813" max="12813" width="15.7109375" style="260" customWidth="1"/>
    <col min="12814" max="12814" width="16" style="260" customWidth="1"/>
    <col min="12815" max="12815" width="9.140625" style="260"/>
    <col min="12816" max="12816" width="10.85546875" style="260" bestFit="1" customWidth="1"/>
    <col min="12817" max="13056" width="9.140625" style="260"/>
    <col min="13057" max="13057" width="4.28515625" style="260" customWidth="1"/>
    <col min="13058" max="13058" width="52.7109375" style="260" customWidth="1"/>
    <col min="13059" max="13060" width="14.42578125" style="260" customWidth="1"/>
    <col min="13061" max="13061" width="14.28515625" style="260" customWidth="1"/>
    <col min="13062" max="13062" width="15" style="260" customWidth="1"/>
    <col min="13063" max="13063" width="14.42578125" style="260" customWidth="1"/>
    <col min="13064" max="13064" width="4.28515625" style="260" customWidth="1"/>
    <col min="13065" max="13065" width="48.140625" style="260" customWidth="1"/>
    <col min="13066" max="13067" width="14.5703125" style="260" customWidth="1"/>
    <col min="13068" max="13068" width="14.85546875" style="260" customWidth="1"/>
    <col min="13069" max="13069" width="15.7109375" style="260" customWidth="1"/>
    <col min="13070" max="13070" width="16" style="260" customWidth="1"/>
    <col min="13071" max="13071" width="9.140625" style="260"/>
    <col min="13072" max="13072" width="10.85546875" style="260" bestFit="1" customWidth="1"/>
    <col min="13073" max="13312" width="9.140625" style="260"/>
    <col min="13313" max="13313" width="4.28515625" style="260" customWidth="1"/>
    <col min="13314" max="13314" width="52.7109375" style="260" customWidth="1"/>
    <col min="13315" max="13316" width="14.42578125" style="260" customWidth="1"/>
    <col min="13317" max="13317" width="14.28515625" style="260" customWidth="1"/>
    <col min="13318" max="13318" width="15" style="260" customWidth="1"/>
    <col min="13319" max="13319" width="14.42578125" style="260" customWidth="1"/>
    <col min="13320" max="13320" width="4.28515625" style="260" customWidth="1"/>
    <col min="13321" max="13321" width="48.140625" style="260" customWidth="1"/>
    <col min="13322" max="13323" width="14.5703125" style="260" customWidth="1"/>
    <col min="13324" max="13324" width="14.85546875" style="260" customWidth="1"/>
    <col min="13325" max="13325" width="15.7109375" style="260" customWidth="1"/>
    <col min="13326" max="13326" width="16" style="260" customWidth="1"/>
    <col min="13327" max="13327" width="9.140625" style="260"/>
    <col min="13328" max="13328" width="10.85546875" style="260" bestFit="1" customWidth="1"/>
    <col min="13329" max="13568" width="9.140625" style="260"/>
    <col min="13569" max="13569" width="4.28515625" style="260" customWidth="1"/>
    <col min="13570" max="13570" width="52.7109375" style="260" customWidth="1"/>
    <col min="13571" max="13572" width="14.42578125" style="260" customWidth="1"/>
    <col min="13573" max="13573" width="14.28515625" style="260" customWidth="1"/>
    <col min="13574" max="13574" width="15" style="260" customWidth="1"/>
    <col min="13575" max="13575" width="14.42578125" style="260" customWidth="1"/>
    <col min="13576" max="13576" width="4.28515625" style="260" customWidth="1"/>
    <col min="13577" max="13577" width="48.140625" style="260" customWidth="1"/>
    <col min="13578" max="13579" width="14.5703125" style="260" customWidth="1"/>
    <col min="13580" max="13580" width="14.85546875" style="260" customWidth="1"/>
    <col min="13581" max="13581" width="15.7109375" style="260" customWidth="1"/>
    <col min="13582" max="13582" width="16" style="260" customWidth="1"/>
    <col min="13583" max="13583" width="9.140625" style="260"/>
    <col min="13584" max="13584" width="10.85546875" style="260" bestFit="1" customWidth="1"/>
    <col min="13585" max="13824" width="9.140625" style="260"/>
    <col min="13825" max="13825" width="4.28515625" style="260" customWidth="1"/>
    <col min="13826" max="13826" width="52.7109375" style="260" customWidth="1"/>
    <col min="13827" max="13828" width="14.42578125" style="260" customWidth="1"/>
    <col min="13829" max="13829" width="14.28515625" style="260" customWidth="1"/>
    <col min="13830" max="13830" width="15" style="260" customWidth="1"/>
    <col min="13831" max="13831" width="14.42578125" style="260" customWidth="1"/>
    <col min="13832" max="13832" width="4.28515625" style="260" customWidth="1"/>
    <col min="13833" max="13833" width="48.140625" style="260" customWidth="1"/>
    <col min="13834" max="13835" width="14.5703125" style="260" customWidth="1"/>
    <col min="13836" max="13836" width="14.85546875" style="260" customWidth="1"/>
    <col min="13837" max="13837" width="15.7109375" style="260" customWidth="1"/>
    <col min="13838" max="13838" width="16" style="260" customWidth="1"/>
    <col min="13839" max="13839" width="9.140625" style="260"/>
    <col min="13840" max="13840" width="10.85546875" style="260" bestFit="1" customWidth="1"/>
    <col min="13841" max="14080" width="9.140625" style="260"/>
    <col min="14081" max="14081" width="4.28515625" style="260" customWidth="1"/>
    <col min="14082" max="14082" width="52.7109375" style="260" customWidth="1"/>
    <col min="14083" max="14084" width="14.42578125" style="260" customWidth="1"/>
    <col min="14085" max="14085" width="14.28515625" style="260" customWidth="1"/>
    <col min="14086" max="14086" width="15" style="260" customWidth="1"/>
    <col min="14087" max="14087" width="14.42578125" style="260" customWidth="1"/>
    <col min="14088" max="14088" width="4.28515625" style="260" customWidth="1"/>
    <col min="14089" max="14089" width="48.140625" style="260" customWidth="1"/>
    <col min="14090" max="14091" width="14.5703125" style="260" customWidth="1"/>
    <col min="14092" max="14092" width="14.85546875" style="260" customWidth="1"/>
    <col min="14093" max="14093" width="15.7109375" style="260" customWidth="1"/>
    <col min="14094" max="14094" width="16" style="260" customWidth="1"/>
    <col min="14095" max="14095" width="9.140625" style="260"/>
    <col min="14096" max="14096" width="10.85546875" style="260" bestFit="1" customWidth="1"/>
    <col min="14097" max="14336" width="9.140625" style="260"/>
    <col min="14337" max="14337" width="4.28515625" style="260" customWidth="1"/>
    <col min="14338" max="14338" width="52.7109375" style="260" customWidth="1"/>
    <col min="14339" max="14340" width="14.42578125" style="260" customWidth="1"/>
    <col min="14341" max="14341" width="14.28515625" style="260" customWidth="1"/>
    <col min="14342" max="14342" width="15" style="260" customWidth="1"/>
    <col min="14343" max="14343" width="14.42578125" style="260" customWidth="1"/>
    <col min="14344" max="14344" width="4.28515625" style="260" customWidth="1"/>
    <col min="14345" max="14345" width="48.140625" style="260" customWidth="1"/>
    <col min="14346" max="14347" width="14.5703125" style="260" customWidth="1"/>
    <col min="14348" max="14348" width="14.85546875" style="260" customWidth="1"/>
    <col min="14349" max="14349" width="15.7109375" style="260" customWidth="1"/>
    <col min="14350" max="14350" width="16" style="260" customWidth="1"/>
    <col min="14351" max="14351" width="9.140625" style="260"/>
    <col min="14352" max="14352" width="10.85546875" style="260" bestFit="1" customWidth="1"/>
    <col min="14353" max="14592" width="9.140625" style="260"/>
    <col min="14593" max="14593" width="4.28515625" style="260" customWidth="1"/>
    <col min="14594" max="14594" width="52.7109375" style="260" customWidth="1"/>
    <col min="14595" max="14596" width="14.42578125" style="260" customWidth="1"/>
    <col min="14597" max="14597" width="14.28515625" style="260" customWidth="1"/>
    <col min="14598" max="14598" width="15" style="260" customWidth="1"/>
    <col min="14599" max="14599" width="14.42578125" style="260" customWidth="1"/>
    <col min="14600" max="14600" width="4.28515625" style="260" customWidth="1"/>
    <col min="14601" max="14601" width="48.140625" style="260" customWidth="1"/>
    <col min="14602" max="14603" width="14.5703125" style="260" customWidth="1"/>
    <col min="14604" max="14604" width="14.85546875" style="260" customWidth="1"/>
    <col min="14605" max="14605" width="15.7109375" style="260" customWidth="1"/>
    <col min="14606" max="14606" width="16" style="260" customWidth="1"/>
    <col min="14607" max="14607" width="9.140625" style="260"/>
    <col min="14608" max="14608" width="10.85546875" style="260" bestFit="1" customWidth="1"/>
    <col min="14609" max="14848" width="9.140625" style="260"/>
    <col min="14849" max="14849" width="4.28515625" style="260" customWidth="1"/>
    <col min="14850" max="14850" width="52.7109375" style="260" customWidth="1"/>
    <col min="14851" max="14852" width="14.42578125" style="260" customWidth="1"/>
    <col min="14853" max="14853" width="14.28515625" style="260" customWidth="1"/>
    <col min="14854" max="14854" width="15" style="260" customWidth="1"/>
    <col min="14855" max="14855" width="14.42578125" style="260" customWidth="1"/>
    <col min="14856" max="14856" width="4.28515625" style="260" customWidth="1"/>
    <col min="14857" max="14857" width="48.140625" style="260" customWidth="1"/>
    <col min="14858" max="14859" width="14.5703125" style="260" customWidth="1"/>
    <col min="14860" max="14860" width="14.85546875" style="260" customWidth="1"/>
    <col min="14861" max="14861" width="15.7109375" style="260" customWidth="1"/>
    <col min="14862" max="14862" width="16" style="260" customWidth="1"/>
    <col min="14863" max="14863" width="9.140625" style="260"/>
    <col min="14864" max="14864" width="10.85546875" style="260" bestFit="1" customWidth="1"/>
    <col min="14865" max="15104" width="9.140625" style="260"/>
    <col min="15105" max="15105" width="4.28515625" style="260" customWidth="1"/>
    <col min="15106" max="15106" width="52.7109375" style="260" customWidth="1"/>
    <col min="15107" max="15108" width="14.42578125" style="260" customWidth="1"/>
    <col min="15109" max="15109" width="14.28515625" style="260" customWidth="1"/>
    <col min="15110" max="15110" width="15" style="260" customWidth="1"/>
    <col min="15111" max="15111" width="14.42578125" style="260" customWidth="1"/>
    <col min="15112" max="15112" width="4.28515625" style="260" customWidth="1"/>
    <col min="15113" max="15113" width="48.140625" style="260" customWidth="1"/>
    <col min="15114" max="15115" width="14.5703125" style="260" customWidth="1"/>
    <col min="15116" max="15116" width="14.85546875" style="260" customWidth="1"/>
    <col min="15117" max="15117" width="15.7109375" style="260" customWidth="1"/>
    <col min="15118" max="15118" width="16" style="260" customWidth="1"/>
    <col min="15119" max="15119" width="9.140625" style="260"/>
    <col min="15120" max="15120" width="10.85546875" style="260" bestFit="1" customWidth="1"/>
    <col min="15121" max="15360" width="9.140625" style="260"/>
    <col min="15361" max="15361" width="4.28515625" style="260" customWidth="1"/>
    <col min="15362" max="15362" width="52.7109375" style="260" customWidth="1"/>
    <col min="15363" max="15364" width="14.42578125" style="260" customWidth="1"/>
    <col min="15365" max="15365" width="14.28515625" style="260" customWidth="1"/>
    <col min="15366" max="15366" width="15" style="260" customWidth="1"/>
    <col min="15367" max="15367" width="14.42578125" style="260" customWidth="1"/>
    <col min="15368" max="15368" width="4.28515625" style="260" customWidth="1"/>
    <col min="15369" max="15369" width="48.140625" style="260" customWidth="1"/>
    <col min="15370" max="15371" width="14.5703125" style="260" customWidth="1"/>
    <col min="15372" max="15372" width="14.85546875" style="260" customWidth="1"/>
    <col min="15373" max="15373" width="15.7109375" style="260" customWidth="1"/>
    <col min="15374" max="15374" width="16" style="260" customWidth="1"/>
    <col min="15375" max="15375" width="9.140625" style="260"/>
    <col min="15376" max="15376" width="10.85546875" style="260" bestFit="1" customWidth="1"/>
    <col min="15377" max="15616" width="9.140625" style="260"/>
    <col min="15617" max="15617" width="4.28515625" style="260" customWidth="1"/>
    <col min="15618" max="15618" width="52.7109375" style="260" customWidth="1"/>
    <col min="15619" max="15620" width="14.42578125" style="260" customWidth="1"/>
    <col min="15621" max="15621" width="14.28515625" style="260" customWidth="1"/>
    <col min="15622" max="15622" width="15" style="260" customWidth="1"/>
    <col min="15623" max="15623" width="14.42578125" style="260" customWidth="1"/>
    <col min="15624" max="15624" width="4.28515625" style="260" customWidth="1"/>
    <col min="15625" max="15625" width="48.140625" style="260" customWidth="1"/>
    <col min="15626" max="15627" width="14.5703125" style="260" customWidth="1"/>
    <col min="15628" max="15628" width="14.85546875" style="260" customWidth="1"/>
    <col min="15629" max="15629" width="15.7109375" style="260" customWidth="1"/>
    <col min="15630" max="15630" width="16" style="260" customWidth="1"/>
    <col min="15631" max="15631" width="9.140625" style="260"/>
    <col min="15632" max="15632" width="10.85546875" style="260" bestFit="1" customWidth="1"/>
    <col min="15633" max="15872" width="9.140625" style="260"/>
    <col min="15873" max="15873" width="4.28515625" style="260" customWidth="1"/>
    <col min="15874" max="15874" width="52.7109375" style="260" customWidth="1"/>
    <col min="15875" max="15876" width="14.42578125" style="260" customWidth="1"/>
    <col min="15877" max="15877" width="14.28515625" style="260" customWidth="1"/>
    <col min="15878" max="15878" width="15" style="260" customWidth="1"/>
    <col min="15879" max="15879" width="14.42578125" style="260" customWidth="1"/>
    <col min="15880" max="15880" width="4.28515625" style="260" customWidth="1"/>
    <col min="15881" max="15881" width="48.140625" style="260" customWidth="1"/>
    <col min="15882" max="15883" width="14.5703125" style="260" customWidth="1"/>
    <col min="15884" max="15884" width="14.85546875" style="260" customWidth="1"/>
    <col min="15885" max="15885" width="15.7109375" style="260" customWidth="1"/>
    <col min="15886" max="15886" width="16" style="260" customWidth="1"/>
    <col min="15887" max="15887" width="9.140625" style="260"/>
    <col min="15888" max="15888" width="10.85546875" style="260" bestFit="1" customWidth="1"/>
    <col min="15889" max="16128" width="9.140625" style="260"/>
    <col min="16129" max="16129" width="4.28515625" style="260" customWidth="1"/>
    <col min="16130" max="16130" width="52.7109375" style="260" customWidth="1"/>
    <col min="16131" max="16132" width="14.42578125" style="260" customWidth="1"/>
    <col min="16133" max="16133" width="14.28515625" style="260" customWidth="1"/>
    <col min="16134" max="16134" width="15" style="260" customWidth="1"/>
    <col min="16135" max="16135" width="14.42578125" style="260" customWidth="1"/>
    <col min="16136" max="16136" width="4.28515625" style="260" customWidth="1"/>
    <col min="16137" max="16137" width="48.140625" style="260" customWidth="1"/>
    <col min="16138" max="16139" width="14.5703125" style="260" customWidth="1"/>
    <col min="16140" max="16140" width="14.85546875" style="260" customWidth="1"/>
    <col min="16141" max="16141" width="15.7109375" style="260" customWidth="1"/>
    <col min="16142" max="16142" width="16" style="260" customWidth="1"/>
    <col min="16143" max="16143" width="9.140625" style="260"/>
    <col min="16144" max="16144" width="10.85546875" style="260" bestFit="1" customWidth="1"/>
    <col min="16145" max="16384" width="9.140625" style="260"/>
  </cols>
  <sheetData>
    <row r="1" spans="1:14" ht="15.75">
      <c r="A1" s="253"/>
      <c r="B1" s="254"/>
      <c r="C1" s="255"/>
      <c r="D1" s="255"/>
      <c r="E1" s="255"/>
      <c r="F1" s="255"/>
      <c r="G1" s="255"/>
      <c r="H1" s="256"/>
      <c r="I1" s="257"/>
      <c r="J1" s="752" t="s">
        <v>293</v>
      </c>
      <c r="K1" s="752"/>
      <c r="L1" s="752"/>
      <c r="M1" s="258"/>
      <c r="N1" s="560"/>
    </row>
    <row r="2" spans="1:14">
      <c r="A2" s="256"/>
      <c r="B2" s="256"/>
      <c r="C2" s="257"/>
      <c r="D2" s="257"/>
      <c r="E2" s="257"/>
      <c r="F2" s="257"/>
      <c r="G2" s="257"/>
      <c r="H2" s="256"/>
      <c r="I2" s="257"/>
      <c r="J2" s="261"/>
      <c r="K2" s="261"/>
      <c r="L2" s="261"/>
      <c r="M2" s="261"/>
      <c r="N2" s="560"/>
    </row>
    <row r="3" spans="1:14" ht="18.75">
      <c r="A3" s="753" t="s">
        <v>294</v>
      </c>
      <c r="B3" s="753"/>
      <c r="C3" s="753"/>
      <c r="D3" s="753"/>
      <c r="E3" s="753"/>
      <c r="F3" s="753"/>
      <c r="G3" s="753"/>
      <c r="H3" s="753"/>
      <c r="I3" s="753"/>
      <c r="J3" s="753"/>
      <c r="K3" s="753"/>
      <c r="L3" s="753"/>
      <c r="M3" s="753"/>
      <c r="N3" s="753"/>
    </row>
    <row r="4" spans="1:14">
      <c r="A4" s="754"/>
      <c r="B4" s="754"/>
      <c r="C4" s="754"/>
      <c r="D4" s="754"/>
      <c r="E4" s="754"/>
      <c r="F4" s="754"/>
      <c r="G4" s="754"/>
      <c r="H4" s="754"/>
      <c r="I4" s="754"/>
      <c r="J4" s="554"/>
      <c r="K4" s="554"/>
      <c r="L4" s="554"/>
      <c r="M4" s="554" t="s">
        <v>757</v>
      </c>
      <c r="N4" s="262"/>
    </row>
    <row r="5" spans="1:14" hidden="1">
      <c r="A5" s="554"/>
      <c r="B5" s="554"/>
      <c r="C5" s="554"/>
      <c r="D5" s="554"/>
      <c r="E5" s="554"/>
      <c r="F5" s="554"/>
      <c r="G5" s="554"/>
      <c r="H5" s="554"/>
      <c r="I5" s="554"/>
      <c r="J5" s="554"/>
      <c r="K5" s="554"/>
      <c r="L5" s="554"/>
      <c r="M5" s="554"/>
      <c r="N5" s="554"/>
    </row>
    <row r="6" spans="1:14" ht="13.5" thickBot="1">
      <c r="A6" s="256"/>
      <c r="B6" s="256"/>
      <c r="H6" s="256"/>
      <c r="I6" s="257"/>
    </row>
    <row r="7" spans="1:14" ht="12.75" customHeight="1">
      <c r="A7" s="263" t="s">
        <v>56</v>
      </c>
      <c r="B7" s="263"/>
      <c r="C7" s="755" t="s">
        <v>148</v>
      </c>
      <c r="D7" s="755" t="s">
        <v>251</v>
      </c>
      <c r="E7" s="755" t="s">
        <v>295</v>
      </c>
      <c r="F7" s="755" t="s">
        <v>52</v>
      </c>
      <c r="G7" s="760" t="s">
        <v>53</v>
      </c>
      <c r="H7" s="264"/>
      <c r="I7" s="263"/>
      <c r="J7" s="755" t="s">
        <v>148</v>
      </c>
      <c r="K7" s="755" t="s">
        <v>251</v>
      </c>
      <c r="L7" s="755" t="s">
        <v>295</v>
      </c>
      <c r="M7" s="755" t="s">
        <v>52</v>
      </c>
      <c r="N7" s="760" t="s">
        <v>53</v>
      </c>
    </row>
    <row r="8" spans="1:14">
      <c r="A8" s="265" t="s">
        <v>14</v>
      </c>
      <c r="B8" s="265" t="s">
        <v>296</v>
      </c>
      <c r="C8" s="756"/>
      <c r="D8" s="758"/>
      <c r="E8" s="758"/>
      <c r="F8" s="758"/>
      <c r="G8" s="761"/>
      <c r="H8" s="266" t="s">
        <v>14</v>
      </c>
      <c r="I8" s="265" t="s">
        <v>297</v>
      </c>
      <c r="J8" s="756"/>
      <c r="K8" s="758"/>
      <c r="L8" s="758"/>
      <c r="M8" s="758"/>
      <c r="N8" s="761"/>
    </row>
    <row r="9" spans="1:14" ht="12.75" customHeight="1">
      <c r="A9" s="265"/>
      <c r="B9" s="265" t="s">
        <v>37</v>
      </c>
      <c r="C9" s="756"/>
      <c r="D9" s="758"/>
      <c r="E9" s="758"/>
      <c r="F9" s="758"/>
      <c r="G9" s="761"/>
      <c r="H9" s="266"/>
      <c r="I9" s="265" t="s">
        <v>37</v>
      </c>
      <c r="J9" s="756"/>
      <c r="K9" s="758"/>
      <c r="L9" s="758"/>
      <c r="M9" s="758"/>
      <c r="N9" s="761"/>
    </row>
    <row r="10" spans="1:14" ht="13.5" thickBot="1">
      <c r="A10" s="267" t="s">
        <v>56</v>
      </c>
      <c r="B10" s="267"/>
      <c r="C10" s="757"/>
      <c r="D10" s="759"/>
      <c r="E10" s="759"/>
      <c r="F10" s="759"/>
      <c r="G10" s="762"/>
      <c r="H10" s="268" t="s">
        <v>56</v>
      </c>
      <c r="I10" s="267"/>
      <c r="J10" s="757"/>
      <c r="K10" s="759"/>
      <c r="L10" s="759"/>
      <c r="M10" s="759"/>
      <c r="N10" s="762"/>
    </row>
    <row r="11" spans="1:14">
      <c r="A11" s="269">
        <v>1</v>
      </c>
      <c r="B11" s="270">
        <v>2</v>
      </c>
      <c r="C11" s="271">
        <v>3</v>
      </c>
      <c r="D11" s="271"/>
      <c r="E11" s="271">
        <v>4</v>
      </c>
      <c r="F11" s="271">
        <v>5</v>
      </c>
      <c r="G11" s="271">
        <v>6</v>
      </c>
      <c r="H11" s="272">
        <v>7</v>
      </c>
      <c r="I11" s="273">
        <v>8</v>
      </c>
      <c r="J11" s="274">
        <v>12</v>
      </c>
      <c r="K11" s="275"/>
      <c r="L11" s="276">
        <v>10</v>
      </c>
      <c r="M11" s="276">
        <v>11</v>
      </c>
      <c r="N11" s="274">
        <v>12</v>
      </c>
    </row>
    <row r="12" spans="1:14" ht="15">
      <c r="A12" s="277"/>
      <c r="B12" s="278"/>
      <c r="C12" s="279"/>
      <c r="D12" s="279"/>
      <c r="E12" s="279"/>
      <c r="F12" s="279"/>
      <c r="G12" s="279"/>
      <c r="H12" s="280" t="s">
        <v>56</v>
      </c>
      <c r="I12" s="281"/>
      <c r="J12" s="282"/>
      <c r="K12" s="283"/>
      <c r="L12" s="284"/>
      <c r="M12" s="284"/>
      <c r="N12" s="282"/>
    </row>
    <row r="13" spans="1:14" s="292" customFormat="1" ht="21.95" customHeight="1">
      <c r="A13" s="285">
        <v>1</v>
      </c>
      <c r="B13" s="286" t="s">
        <v>298</v>
      </c>
      <c r="C13" s="287">
        <v>1334766268</v>
      </c>
      <c r="D13" s="287">
        <v>1389418916</v>
      </c>
      <c r="E13" s="287">
        <v>62917702</v>
      </c>
      <c r="F13" s="287">
        <f>SUM(D13:E13)</f>
        <v>1452336618</v>
      </c>
      <c r="G13" s="287">
        <v>1370908311</v>
      </c>
      <c r="H13" s="288">
        <v>1</v>
      </c>
      <c r="I13" s="289" t="s">
        <v>46</v>
      </c>
      <c r="J13" s="290">
        <v>1284578591</v>
      </c>
      <c r="K13" s="290">
        <v>1369148645</v>
      </c>
      <c r="L13" s="291">
        <v>-1579098</v>
      </c>
      <c r="M13" s="291">
        <f>SUM(K13:L13)</f>
        <v>1367569547</v>
      </c>
      <c r="N13" s="290">
        <v>1372001388</v>
      </c>
    </row>
    <row r="14" spans="1:14" ht="21.95" customHeight="1">
      <c r="A14" s="285">
        <v>2</v>
      </c>
      <c r="B14" s="286" t="s">
        <v>299</v>
      </c>
      <c r="C14" s="287">
        <v>349088059</v>
      </c>
      <c r="D14" s="287">
        <v>360942893</v>
      </c>
      <c r="E14" s="287">
        <v>-5516652</v>
      </c>
      <c r="F14" s="287">
        <f t="shared" ref="F14:F21" si="0">SUM(D14:E14)</f>
        <v>355426241</v>
      </c>
      <c r="G14" s="287">
        <v>338673476</v>
      </c>
      <c r="H14" s="293">
        <v>2</v>
      </c>
      <c r="I14" s="289" t="s">
        <v>43</v>
      </c>
      <c r="J14" s="290">
        <v>2983050000</v>
      </c>
      <c r="K14" s="290">
        <v>2991663782</v>
      </c>
      <c r="L14" s="294">
        <v>93740560</v>
      </c>
      <c r="M14" s="291">
        <f t="shared" ref="M14:M19" si="1">SUM(K14:L14)</f>
        <v>3085404342</v>
      </c>
      <c r="N14" s="290">
        <v>3683084098</v>
      </c>
    </row>
    <row r="15" spans="1:14" ht="21.95" customHeight="1">
      <c r="A15" s="285">
        <v>3</v>
      </c>
      <c r="B15" s="286" t="s">
        <v>300</v>
      </c>
      <c r="C15" s="287">
        <v>1323176172</v>
      </c>
      <c r="D15" s="287">
        <v>1585735893</v>
      </c>
      <c r="E15" s="287">
        <v>239463501</v>
      </c>
      <c r="F15" s="287">
        <f t="shared" si="0"/>
        <v>1825199394</v>
      </c>
      <c r="G15" s="287">
        <v>1667641070</v>
      </c>
      <c r="H15" s="293">
        <v>3</v>
      </c>
      <c r="I15" s="289" t="s">
        <v>7</v>
      </c>
      <c r="J15" s="295">
        <v>303403976</v>
      </c>
      <c r="K15" s="296">
        <v>356497443</v>
      </c>
      <c r="L15" s="561">
        <v>133826130</v>
      </c>
      <c r="M15" s="291">
        <f t="shared" si="1"/>
        <v>490323573</v>
      </c>
      <c r="N15" s="290">
        <v>489150278</v>
      </c>
    </row>
    <row r="16" spans="1:14" ht="21.95" customHeight="1">
      <c r="A16" s="297">
        <v>4</v>
      </c>
      <c r="B16" s="298" t="s">
        <v>301</v>
      </c>
      <c r="C16" s="287">
        <v>45300000</v>
      </c>
      <c r="D16" s="287">
        <v>29339000</v>
      </c>
      <c r="E16" s="287">
        <v>-720748</v>
      </c>
      <c r="F16" s="287">
        <f t="shared" si="0"/>
        <v>28618252</v>
      </c>
      <c r="G16" s="287">
        <v>18682357</v>
      </c>
      <c r="H16" s="293">
        <v>4</v>
      </c>
      <c r="I16" s="299" t="s">
        <v>302</v>
      </c>
      <c r="J16" s="295">
        <v>0</v>
      </c>
      <c r="K16" s="296">
        <v>10549090</v>
      </c>
      <c r="L16" s="300">
        <v>-3689619</v>
      </c>
      <c r="M16" s="291">
        <f t="shared" si="1"/>
        <v>6859471</v>
      </c>
      <c r="N16" s="290">
        <v>8128431</v>
      </c>
    </row>
    <row r="17" spans="1:20" ht="21.95" customHeight="1">
      <c r="A17" s="285">
        <v>5</v>
      </c>
      <c r="B17" s="286" t="s">
        <v>303</v>
      </c>
      <c r="C17" s="287">
        <v>214576691</v>
      </c>
      <c r="D17" s="287">
        <v>208206125</v>
      </c>
      <c r="E17" s="287">
        <v>-10034751</v>
      </c>
      <c r="F17" s="287">
        <f t="shared" si="0"/>
        <v>198171374</v>
      </c>
      <c r="G17" s="287">
        <v>160305665</v>
      </c>
      <c r="H17" s="288">
        <v>5</v>
      </c>
      <c r="I17" s="301" t="s">
        <v>304</v>
      </c>
      <c r="J17" s="295">
        <v>0</v>
      </c>
      <c r="K17" s="295">
        <v>24758393</v>
      </c>
      <c r="L17" s="291">
        <v>12954016</v>
      </c>
      <c r="M17" s="291">
        <f t="shared" si="1"/>
        <v>37712409</v>
      </c>
      <c r="N17" s="290">
        <v>37737210</v>
      </c>
    </row>
    <row r="18" spans="1:20" ht="21.95" customHeight="1">
      <c r="A18" s="297"/>
      <c r="B18" s="302"/>
      <c r="C18" s="303"/>
      <c r="D18" s="303"/>
      <c r="E18" s="303"/>
      <c r="F18" s="287"/>
      <c r="G18" s="303"/>
      <c r="H18" s="288">
        <v>6</v>
      </c>
      <c r="I18" s="299"/>
      <c r="J18" s="295">
        <v>0</v>
      </c>
      <c r="K18" s="304"/>
      <c r="L18" s="305"/>
      <c r="M18" s="291"/>
      <c r="N18" s="290"/>
      <c r="O18" s="306"/>
    </row>
    <row r="19" spans="1:20" ht="21.95" customHeight="1">
      <c r="A19" s="297"/>
      <c r="B19" s="302"/>
      <c r="C19" s="303"/>
      <c r="D19" s="303"/>
      <c r="E19" s="303"/>
      <c r="F19" s="287"/>
      <c r="G19" s="303"/>
      <c r="H19" s="288">
        <v>7</v>
      </c>
      <c r="I19" s="307" t="s">
        <v>305</v>
      </c>
      <c r="J19" s="295">
        <v>0</v>
      </c>
      <c r="K19" s="295">
        <v>1207686941</v>
      </c>
      <c r="L19" s="291"/>
      <c r="M19" s="291">
        <f t="shared" si="1"/>
        <v>1207686941</v>
      </c>
      <c r="N19" s="290">
        <v>1207686941</v>
      </c>
    </row>
    <row r="20" spans="1:20" ht="21.95" customHeight="1">
      <c r="A20" s="297">
        <v>6</v>
      </c>
      <c r="B20" s="298" t="s">
        <v>306</v>
      </c>
      <c r="C20" s="287">
        <v>0</v>
      </c>
      <c r="D20" s="287">
        <v>0</v>
      </c>
      <c r="E20" s="287">
        <v>0</v>
      </c>
      <c r="F20" s="287">
        <f t="shared" si="0"/>
        <v>0</v>
      </c>
      <c r="G20" s="287">
        <v>0</v>
      </c>
      <c r="H20" s="308"/>
      <c r="I20" s="307"/>
      <c r="J20" s="295"/>
      <c r="K20" s="304"/>
      <c r="L20" s="305"/>
      <c r="M20" s="291"/>
      <c r="N20" s="309"/>
    </row>
    <row r="21" spans="1:20" ht="21.95" customHeight="1">
      <c r="A21" s="297">
        <v>7</v>
      </c>
      <c r="B21" s="298" t="s">
        <v>307</v>
      </c>
      <c r="C21" s="287">
        <v>233200809</v>
      </c>
      <c r="D21" s="287">
        <v>289181882</v>
      </c>
      <c r="E21" s="287">
        <v>-48138016</v>
      </c>
      <c r="F21" s="287">
        <f t="shared" si="0"/>
        <v>241043866</v>
      </c>
      <c r="G21" s="287"/>
      <c r="H21" s="308"/>
      <c r="I21" s="310"/>
      <c r="J21" s="295"/>
      <c r="K21" s="295"/>
      <c r="L21" s="291"/>
      <c r="M21" s="311"/>
      <c r="N21" s="309"/>
    </row>
    <row r="22" spans="1:20" ht="21.95" customHeight="1" thickBot="1">
      <c r="A22" s="297"/>
      <c r="B22" s="298"/>
      <c r="C22" s="312"/>
      <c r="D22" s="312"/>
      <c r="E22" s="312"/>
      <c r="F22" s="312"/>
      <c r="G22" s="312"/>
      <c r="H22" s="288"/>
      <c r="I22" s="313"/>
      <c r="J22" s="314"/>
      <c r="K22" s="315"/>
      <c r="L22" s="316"/>
      <c r="M22" s="317"/>
      <c r="N22" s="318"/>
    </row>
    <row r="23" spans="1:20" ht="17.100000000000001" customHeight="1" thickBot="1">
      <c r="A23" s="769" t="s">
        <v>136</v>
      </c>
      <c r="B23" s="319" t="s">
        <v>308</v>
      </c>
      <c r="C23" s="763">
        <f>SUM(C13+C14+C15+C16+C17+C21)</f>
        <v>3500107999</v>
      </c>
      <c r="D23" s="763">
        <f>SUM(D13+D14+D15+D16+D17+D21)</f>
        <v>3862824709</v>
      </c>
      <c r="E23" s="763">
        <f>SUM(E13+E14+E15+E16+E17+E21)</f>
        <v>237971036</v>
      </c>
      <c r="F23" s="763">
        <f>SUM(D23:E24)</f>
        <v>4100795745</v>
      </c>
      <c r="G23" s="763">
        <f>SUM(G13+G14+G15+G16+G17+G21)</f>
        <v>3556210879</v>
      </c>
      <c r="H23" s="765" t="s">
        <v>136</v>
      </c>
      <c r="I23" s="320" t="s">
        <v>309</v>
      </c>
      <c r="J23" s="771">
        <f>SUM(J13:J20)</f>
        <v>4571032567</v>
      </c>
      <c r="K23" s="771">
        <f>SUM(K13:K20)</f>
        <v>5960304294</v>
      </c>
      <c r="L23" s="771">
        <f>SUM(L13:L20)</f>
        <v>235251989</v>
      </c>
      <c r="M23" s="771">
        <f>SUM(M13:M20)</f>
        <v>6195556283</v>
      </c>
      <c r="N23" s="771">
        <f>SUM(N13:N20)</f>
        <v>6797788346</v>
      </c>
      <c r="P23" s="306"/>
    </row>
    <row r="24" spans="1:20" ht="17.100000000000001" customHeight="1" thickBot="1">
      <c r="A24" s="770"/>
      <c r="B24" s="321" t="s">
        <v>310</v>
      </c>
      <c r="C24" s="764"/>
      <c r="D24" s="764"/>
      <c r="E24" s="764"/>
      <c r="F24" s="764"/>
      <c r="G24" s="764"/>
      <c r="H24" s="766"/>
      <c r="I24" s="322" t="s">
        <v>310</v>
      </c>
      <c r="J24" s="772"/>
      <c r="K24" s="772"/>
      <c r="L24" s="772"/>
      <c r="M24" s="772"/>
      <c r="N24" s="772"/>
    </row>
    <row r="25" spans="1:20" ht="17.100000000000001" customHeight="1">
      <c r="A25" s="323">
        <v>8</v>
      </c>
      <c r="B25" s="298" t="s">
        <v>311</v>
      </c>
      <c r="C25" s="324">
        <v>926874568</v>
      </c>
      <c r="D25" s="324">
        <v>1438266762</v>
      </c>
      <c r="E25" s="324">
        <v>774869324</v>
      </c>
      <c r="F25" s="287">
        <f t="shared" ref="F25:F30" si="2">SUM(D25:E25)</f>
        <v>2213136086</v>
      </c>
      <c r="G25" s="324">
        <v>1086525906</v>
      </c>
      <c r="H25" s="299"/>
      <c r="I25" s="299"/>
      <c r="J25" s="325"/>
      <c r="K25" s="326"/>
      <c r="L25" s="327"/>
      <c r="M25" s="298"/>
      <c r="N25" s="299"/>
    </row>
    <row r="26" spans="1:20" ht="21.95" customHeight="1">
      <c r="A26" s="297">
        <v>9</v>
      </c>
      <c r="B26" s="298" t="s">
        <v>312</v>
      </c>
      <c r="C26" s="290">
        <v>440550000</v>
      </c>
      <c r="D26" s="328">
        <v>894345524</v>
      </c>
      <c r="E26" s="290">
        <v>8985526</v>
      </c>
      <c r="F26" s="287">
        <f t="shared" si="2"/>
        <v>903331050</v>
      </c>
      <c r="G26" s="290">
        <v>738643428</v>
      </c>
      <c r="H26" s="288">
        <v>8</v>
      </c>
      <c r="I26" s="299" t="s">
        <v>313</v>
      </c>
      <c r="J26" s="329">
        <v>0</v>
      </c>
      <c r="K26" s="330">
        <v>0</v>
      </c>
      <c r="L26" s="331">
        <v>749374000</v>
      </c>
      <c r="M26" s="332">
        <f>SUM(K26:L26)</f>
        <v>749374000</v>
      </c>
      <c r="N26" s="330">
        <v>749374000</v>
      </c>
    </row>
    <row r="27" spans="1:20" ht="21.95" customHeight="1">
      <c r="A27" s="297">
        <v>10</v>
      </c>
      <c r="B27" s="286" t="s">
        <v>314</v>
      </c>
      <c r="C27" s="291">
        <v>347000000</v>
      </c>
      <c r="D27" s="291">
        <v>392017612</v>
      </c>
      <c r="E27" s="291">
        <v>34655000</v>
      </c>
      <c r="F27" s="287">
        <f t="shared" si="2"/>
        <v>426672612</v>
      </c>
      <c r="G27" s="291">
        <v>110898455</v>
      </c>
      <c r="H27" s="288">
        <v>9</v>
      </c>
      <c r="I27" s="299" t="s">
        <v>9</v>
      </c>
      <c r="J27" s="333">
        <v>3500000</v>
      </c>
      <c r="K27" s="334">
        <v>9624726</v>
      </c>
      <c r="L27" s="335">
        <v>55525</v>
      </c>
      <c r="M27" s="332">
        <f>SUM(K27:L27)</f>
        <v>9680251</v>
      </c>
      <c r="N27" s="336">
        <v>19157977</v>
      </c>
    </row>
    <row r="28" spans="1:20" ht="21.95" customHeight="1">
      <c r="A28" s="297"/>
      <c r="B28" s="337"/>
      <c r="C28" s="338"/>
      <c r="D28" s="338"/>
      <c r="E28" s="338"/>
      <c r="F28" s="287"/>
      <c r="G28" s="338"/>
      <c r="H28" s="288">
        <v>10</v>
      </c>
      <c r="I28" s="299" t="s">
        <v>743</v>
      </c>
      <c r="J28" s="329">
        <v>0</v>
      </c>
      <c r="K28" s="329">
        <v>18776154</v>
      </c>
      <c r="L28" s="330">
        <v>5028029</v>
      </c>
      <c r="M28" s="332">
        <f>SUM(K28:L28)</f>
        <v>23804183</v>
      </c>
      <c r="N28" s="330">
        <v>24207745</v>
      </c>
    </row>
    <row r="29" spans="1:20" ht="21.95" customHeight="1">
      <c r="A29" s="297"/>
      <c r="B29" s="337"/>
      <c r="C29" s="338"/>
      <c r="D29" s="338"/>
      <c r="E29" s="338"/>
      <c r="F29" s="287"/>
      <c r="G29" s="338"/>
      <c r="H29" s="288">
        <v>11</v>
      </c>
      <c r="I29" s="339" t="s">
        <v>315</v>
      </c>
      <c r="J29" s="329">
        <v>0</v>
      </c>
      <c r="K29" s="329">
        <v>0</v>
      </c>
      <c r="L29" s="331"/>
      <c r="M29" s="332">
        <f>SUM(K29:L29)</f>
        <v>0</v>
      </c>
      <c r="N29" s="330">
        <v>0</v>
      </c>
    </row>
    <row r="30" spans="1:20" ht="21.95" customHeight="1" thickBot="1">
      <c r="A30" s="297">
        <v>11</v>
      </c>
      <c r="B30" s="298" t="s">
        <v>316</v>
      </c>
      <c r="C30" s="340">
        <v>310000000</v>
      </c>
      <c r="D30" s="340">
        <v>310000000</v>
      </c>
      <c r="E30" s="340">
        <v>-32095315</v>
      </c>
      <c r="F30" s="287">
        <f t="shared" si="2"/>
        <v>277904685</v>
      </c>
      <c r="G30" s="340"/>
      <c r="H30" s="288"/>
      <c r="I30" s="292"/>
      <c r="J30" s="341"/>
      <c r="K30" s="342"/>
      <c r="L30" s="343"/>
      <c r="M30" s="344"/>
      <c r="N30" s="345"/>
    </row>
    <row r="31" spans="1:20" ht="21.95" customHeight="1">
      <c r="A31" s="767" t="s">
        <v>138</v>
      </c>
      <c r="B31" s="346" t="s">
        <v>33</v>
      </c>
      <c r="C31" s="763">
        <f>SUM(C25+C26+C27+C30)</f>
        <v>2024424568</v>
      </c>
      <c r="D31" s="763">
        <f>SUM(D25+D26+D27+D30)</f>
        <v>3034629898</v>
      </c>
      <c r="E31" s="763">
        <f>SUM(E25+E26+E27+E30)</f>
        <v>786414535</v>
      </c>
      <c r="F31" s="763">
        <f>SUM(F25+F26+F27+F30)</f>
        <v>3821044433</v>
      </c>
      <c r="G31" s="763">
        <f>SUM(G25+G26+G27+G30)</f>
        <v>1936067789</v>
      </c>
      <c r="H31" s="777" t="s">
        <v>138</v>
      </c>
      <c r="I31" s="552" t="s">
        <v>317</v>
      </c>
      <c r="J31" s="773">
        <f>SUM(J26:J30)</f>
        <v>3500000</v>
      </c>
      <c r="K31" s="773">
        <f>SUM(K26:K30)</f>
        <v>28400880</v>
      </c>
      <c r="L31" s="773">
        <f>SUM(L26:L30)</f>
        <v>754457554</v>
      </c>
      <c r="M31" s="773">
        <f>SUM(M26:M30)</f>
        <v>782858434</v>
      </c>
      <c r="N31" s="773">
        <f>SUM(N26:N30)</f>
        <v>792739722</v>
      </c>
    </row>
    <row r="32" spans="1:20" s="349" customFormat="1" ht="17.100000000000001" customHeight="1" thickBot="1">
      <c r="A32" s="768"/>
      <c r="B32" s="347" t="s">
        <v>310</v>
      </c>
      <c r="C32" s="764"/>
      <c r="D32" s="764"/>
      <c r="E32" s="764"/>
      <c r="F32" s="764"/>
      <c r="G32" s="764"/>
      <c r="H32" s="778"/>
      <c r="I32" s="348" t="s">
        <v>310</v>
      </c>
      <c r="J32" s="774"/>
      <c r="K32" s="774"/>
      <c r="L32" s="774"/>
      <c r="M32" s="774"/>
      <c r="N32" s="774"/>
      <c r="O32" s="260"/>
      <c r="P32" s="260"/>
      <c r="R32" s="260"/>
      <c r="S32" s="260"/>
      <c r="T32" s="260"/>
    </row>
    <row r="33" spans="1:20" ht="17.100000000000001" customHeight="1" thickBot="1">
      <c r="A33" s="350"/>
      <c r="B33" s="351"/>
      <c r="C33" s="352"/>
      <c r="D33" s="352"/>
      <c r="E33" s="352"/>
      <c r="F33" s="352"/>
      <c r="G33" s="352"/>
      <c r="H33" s="353"/>
      <c r="I33" s="354"/>
      <c r="J33" s="354"/>
      <c r="K33" s="354"/>
      <c r="L33" s="354"/>
      <c r="M33" s="354"/>
      <c r="N33" s="354"/>
      <c r="P33" s="349"/>
      <c r="R33" s="349"/>
      <c r="S33" s="349"/>
      <c r="T33" s="349"/>
    </row>
    <row r="34" spans="1:20" ht="17.100000000000001" customHeight="1" thickBot="1">
      <c r="A34" s="769" t="s">
        <v>140</v>
      </c>
      <c r="B34" s="346" t="s">
        <v>318</v>
      </c>
      <c r="C34" s="763">
        <f>SUM(C23+C31)</f>
        <v>5524532567</v>
      </c>
      <c r="D34" s="763">
        <f>SUM(D23+D31)</f>
        <v>6897454607</v>
      </c>
      <c r="E34" s="763">
        <f>SUM(E23+E31)</f>
        <v>1024385571</v>
      </c>
      <c r="F34" s="763">
        <f>SUM(F23+F31)</f>
        <v>7921840178</v>
      </c>
      <c r="G34" s="763">
        <f>SUM(G23+G31)</f>
        <v>5492278668</v>
      </c>
      <c r="H34" s="775" t="s">
        <v>140</v>
      </c>
      <c r="I34" s="355" t="s">
        <v>319</v>
      </c>
      <c r="J34" s="773">
        <f>SUM(J23+J31)</f>
        <v>4574532567</v>
      </c>
      <c r="K34" s="773">
        <f>SUM(K23+K31)</f>
        <v>5988705174</v>
      </c>
      <c r="L34" s="773">
        <f>SUM(L23+L31)</f>
        <v>989709543</v>
      </c>
      <c r="M34" s="773">
        <f>SUM(M23+M31)</f>
        <v>6978414717</v>
      </c>
      <c r="N34" s="773">
        <f>SUM(N23+N31)</f>
        <v>7590528068</v>
      </c>
      <c r="O34" s="349"/>
    </row>
    <row r="35" spans="1:20" ht="17.100000000000001" customHeight="1" thickBot="1">
      <c r="A35" s="770"/>
      <c r="B35" s="347" t="s">
        <v>320</v>
      </c>
      <c r="C35" s="764"/>
      <c r="D35" s="764"/>
      <c r="E35" s="764"/>
      <c r="F35" s="764"/>
      <c r="G35" s="764"/>
      <c r="H35" s="776"/>
      <c r="I35" s="356" t="s">
        <v>320</v>
      </c>
      <c r="J35" s="774"/>
      <c r="K35" s="774"/>
      <c r="L35" s="774"/>
      <c r="M35" s="774"/>
      <c r="N35" s="774"/>
    </row>
    <row r="36" spans="1:20" ht="29.25" customHeight="1">
      <c r="A36" s="357"/>
      <c r="B36" s="358"/>
      <c r="C36" s="359"/>
      <c r="D36" s="359"/>
      <c r="E36" s="360"/>
      <c r="F36" s="359"/>
      <c r="G36" s="360"/>
      <c r="H36" s="361">
        <v>12</v>
      </c>
      <c r="I36" s="362" t="s">
        <v>321</v>
      </c>
      <c r="J36" s="363"/>
      <c r="K36" s="363"/>
      <c r="L36" s="363"/>
      <c r="M36" s="363"/>
      <c r="N36" s="364"/>
    </row>
    <row r="37" spans="1:20" ht="29.25" customHeight="1" thickBot="1">
      <c r="A37" s="350"/>
      <c r="B37" s="351"/>
      <c r="C37" s="365"/>
      <c r="D37" s="365"/>
      <c r="E37" s="366"/>
      <c r="F37" s="365"/>
      <c r="G37" s="366"/>
      <c r="H37" s="367">
        <v>13</v>
      </c>
      <c r="I37" s="368" t="s">
        <v>322</v>
      </c>
      <c r="J37" s="369"/>
      <c r="K37" s="369"/>
      <c r="L37" s="369"/>
      <c r="M37" s="369"/>
      <c r="N37" s="369"/>
    </row>
    <row r="38" spans="1:20" s="349" customFormat="1" ht="21.95" customHeight="1" thickBot="1">
      <c r="A38" s="370"/>
      <c r="B38" s="371"/>
      <c r="C38" s="372"/>
      <c r="D38" s="372"/>
      <c r="E38" s="372"/>
      <c r="F38" s="372"/>
      <c r="G38" s="372"/>
      <c r="H38" s="373" t="s">
        <v>142</v>
      </c>
      <c r="I38" s="374" t="s">
        <v>323</v>
      </c>
      <c r="J38" s="375">
        <f>SUM(J36:J37)</f>
        <v>0</v>
      </c>
      <c r="K38" s="375"/>
      <c r="L38" s="375"/>
      <c r="M38" s="375"/>
      <c r="N38" s="375">
        <f>SUM(N36:N37)</f>
        <v>0</v>
      </c>
      <c r="O38" s="260"/>
      <c r="P38" s="260"/>
      <c r="R38" s="260"/>
      <c r="S38" s="260"/>
      <c r="T38" s="260"/>
    </row>
    <row r="39" spans="1:20" ht="27.75" customHeight="1">
      <c r="A39" s="376">
        <v>12</v>
      </c>
      <c r="B39" s="377" t="s">
        <v>324</v>
      </c>
      <c r="C39" s="378"/>
      <c r="D39" s="378">
        <v>2132026480</v>
      </c>
      <c r="E39" s="379">
        <v>500000000</v>
      </c>
      <c r="F39" s="378">
        <f>SUM(D39:E39)</f>
        <v>2632026480</v>
      </c>
      <c r="G39" s="379">
        <v>2632026480</v>
      </c>
      <c r="H39" s="380">
        <v>14</v>
      </c>
      <c r="I39" s="381" t="s">
        <v>325</v>
      </c>
      <c r="J39" s="382">
        <v>950000000</v>
      </c>
      <c r="K39" s="382">
        <v>3040775913</v>
      </c>
      <c r="L39" s="383">
        <v>534676028</v>
      </c>
      <c r="M39" s="384">
        <f>K39+L39</f>
        <v>3575451941</v>
      </c>
      <c r="N39" s="385">
        <v>2134980990</v>
      </c>
      <c r="O39" s="349"/>
      <c r="P39" s="349"/>
      <c r="R39" s="349"/>
      <c r="S39" s="349"/>
      <c r="T39" s="349"/>
    </row>
    <row r="40" spans="1:20" ht="20.100000000000001" customHeight="1" thickBot="1">
      <c r="A40" s="386">
        <v>13</v>
      </c>
      <c r="B40" s="387" t="s">
        <v>326</v>
      </c>
      <c r="C40" s="388"/>
      <c r="D40" s="388"/>
      <c r="E40" s="389"/>
      <c r="F40" s="388"/>
      <c r="G40" s="389"/>
      <c r="H40" s="390">
        <v>15</v>
      </c>
      <c r="I40" s="368" t="s">
        <v>327</v>
      </c>
      <c r="J40" s="391"/>
      <c r="K40" s="392"/>
      <c r="L40" s="393"/>
      <c r="M40" s="394"/>
      <c r="N40" s="395"/>
    </row>
    <row r="41" spans="1:20" s="349" customFormat="1" ht="17.100000000000001" customHeight="1" thickBot="1">
      <c r="A41" s="370" t="s">
        <v>142</v>
      </c>
      <c r="B41" s="371" t="s">
        <v>328</v>
      </c>
      <c r="C41" s="396">
        <f>SUM(C39:C40)</f>
        <v>0</v>
      </c>
      <c r="D41" s="396">
        <f>SUM(D39:D40)</f>
        <v>2132026480</v>
      </c>
      <c r="E41" s="396">
        <f>SUM(E39:E40)</f>
        <v>500000000</v>
      </c>
      <c r="F41" s="396">
        <f>SUM(F39:F40)</f>
        <v>2632026480</v>
      </c>
      <c r="G41" s="396">
        <f>SUM(G39:G40)</f>
        <v>2632026480</v>
      </c>
      <c r="H41" s="373" t="s">
        <v>144</v>
      </c>
      <c r="I41" s="374" t="s">
        <v>45</v>
      </c>
      <c r="J41" s="375">
        <f>SUM(J39:J40)</f>
        <v>950000000</v>
      </c>
      <c r="K41" s="375">
        <f>SUM(K39:K40)</f>
        <v>3040775913</v>
      </c>
      <c r="L41" s="375">
        <f>SUM(L39:L40)</f>
        <v>534676028</v>
      </c>
      <c r="M41" s="375">
        <f>SUM(M39:M40)</f>
        <v>3575451941</v>
      </c>
      <c r="N41" s="375">
        <f>SUM(N39:N40)</f>
        <v>2134980990</v>
      </c>
      <c r="O41" s="260"/>
      <c r="R41" s="260"/>
      <c r="S41" s="260"/>
      <c r="T41" s="260"/>
    </row>
    <row r="42" spans="1:20" s="349" customFormat="1" ht="17.100000000000001" customHeight="1" thickBot="1">
      <c r="A42" s="350"/>
      <c r="B42" s="397"/>
      <c r="C42" s="365"/>
      <c r="D42" s="365"/>
      <c r="E42" s="365"/>
      <c r="F42" s="365"/>
      <c r="G42" s="365"/>
      <c r="H42" s="398"/>
      <c r="I42" s="399"/>
      <c r="J42" s="354"/>
      <c r="K42" s="354"/>
      <c r="L42" s="354"/>
      <c r="M42" s="354"/>
      <c r="N42" s="354"/>
      <c r="O42" s="260"/>
    </row>
    <row r="43" spans="1:20" ht="21.95" customHeight="1" thickBot="1">
      <c r="A43" s="562" t="s">
        <v>144</v>
      </c>
      <c r="B43" s="563" t="s">
        <v>329</v>
      </c>
      <c r="C43" s="400"/>
      <c r="D43" s="400"/>
      <c r="E43" s="400"/>
      <c r="F43" s="400"/>
      <c r="G43" s="400"/>
      <c r="H43" s="564" t="s">
        <v>330</v>
      </c>
      <c r="I43" s="565" t="s">
        <v>331</v>
      </c>
      <c r="J43" s="401"/>
      <c r="K43" s="402"/>
      <c r="L43" s="403"/>
      <c r="M43" s="404"/>
      <c r="N43" s="405"/>
      <c r="O43" s="349"/>
      <c r="P43" s="349"/>
      <c r="R43" s="349"/>
      <c r="S43" s="349"/>
      <c r="T43" s="349"/>
    </row>
    <row r="44" spans="1:20" ht="17.100000000000001" customHeight="1" thickBot="1">
      <c r="A44" s="350"/>
      <c r="B44" s="397"/>
      <c r="C44" s="406"/>
      <c r="D44" s="406"/>
      <c r="E44" s="406"/>
      <c r="F44" s="406"/>
      <c r="G44" s="406"/>
      <c r="H44" s="398"/>
      <c r="I44" s="399"/>
      <c r="J44" s="354"/>
      <c r="K44" s="354"/>
      <c r="L44" s="354"/>
      <c r="M44" s="354"/>
      <c r="N44" s="354"/>
      <c r="O44" s="349"/>
    </row>
    <row r="45" spans="1:20" ht="17.100000000000001" customHeight="1" thickBot="1">
      <c r="A45" s="779" t="s">
        <v>330</v>
      </c>
      <c r="B45" s="346" t="s">
        <v>332</v>
      </c>
      <c r="C45" s="773">
        <f>SUM(C34+C41)</f>
        <v>5524532567</v>
      </c>
      <c r="D45" s="773">
        <f>SUM(D34+D41)</f>
        <v>9029481087</v>
      </c>
      <c r="E45" s="773">
        <f>SUM(E34+E41)</f>
        <v>1524385571</v>
      </c>
      <c r="F45" s="773">
        <f>SUM(F34+F41)</f>
        <v>10553866658</v>
      </c>
      <c r="G45" s="773">
        <f>SUM(G34+G41)</f>
        <v>8124305148</v>
      </c>
      <c r="H45" s="775" t="s">
        <v>333</v>
      </c>
      <c r="I45" s="355" t="s">
        <v>334</v>
      </c>
      <c r="J45" s="773">
        <f>SUM(J34+J41)</f>
        <v>5524532567</v>
      </c>
      <c r="K45" s="773">
        <f>SUM(K34+K41)</f>
        <v>9029481087</v>
      </c>
      <c r="L45" s="773">
        <f>SUM(L34+L41)</f>
        <v>1524385571</v>
      </c>
      <c r="M45" s="773">
        <f>SUM(M34+M41)</f>
        <v>10553866658</v>
      </c>
      <c r="N45" s="773">
        <f>SUM(N34+N41)</f>
        <v>9725509058</v>
      </c>
      <c r="O45" s="349"/>
    </row>
    <row r="46" spans="1:20" ht="15" thickBot="1">
      <c r="A46" s="780"/>
      <c r="B46" s="347" t="s">
        <v>335</v>
      </c>
      <c r="C46" s="774"/>
      <c r="D46" s="774"/>
      <c r="E46" s="774"/>
      <c r="F46" s="774"/>
      <c r="G46" s="774"/>
      <c r="H46" s="776"/>
      <c r="I46" s="356" t="s">
        <v>336</v>
      </c>
      <c r="J46" s="774"/>
      <c r="K46" s="774"/>
      <c r="L46" s="774"/>
      <c r="M46" s="774"/>
      <c r="N46" s="774"/>
    </row>
    <row r="47" spans="1:20" ht="27.75" customHeight="1">
      <c r="I47" s="553"/>
      <c r="J47" s="306"/>
      <c r="K47" s="306"/>
      <c r="L47" s="306"/>
      <c r="M47" s="306"/>
      <c r="N47" s="407"/>
    </row>
    <row r="48" spans="1:20" ht="13.5" customHeight="1">
      <c r="G48" s="408"/>
      <c r="N48" s="409"/>
    </row>
    <row r="49" spans="3:14">
      <c r="C49" s="410"/>
      <c r="D49" s="410"/>
      <c r="E49" s="410"/>
      <c r="F49" s="410"/>
      <c r="G49" s="410"/>
      <c r="N49" s="306"/>
    </row>
    <row r="50" spans="3:14">
      <c r="N50" s="409"/>
    </row>
  </sheetData>
  <mergeCells count="61">
    <mergeCell ref="L34:L35"/>
    <mergeCell ref="M34:M35"/>
    <mergeCell ref="N34:N35"/>
    <mergeCell ref="A45:A46"/>
    <mergeCell ref="C45:C46"/>
    <mergeCell ref="D45:D46"/>
    <mergeCell ref="E45:E46"/>
    <mergeCell ref="F45:F46"/>
    <mergeCell ref="G45:G46"/>
    <mergeCell ref="H45:H46"/>
    <mergeCell ref="J45:J46"/>
    <mergeCell ref="K45:K46"/>
    <mergeCell ref="L45:L46"/>
    <mergeCell ref="M45:M46"/>
    <mergeCell ref="N45:N46"/>
    <mergeCell ref="N31:N32"/>
    <mergeCell ref="A34:A35"/>
    <mergeCell ref="C34:C35"/>
    <mergeCell ref="D34:D35"/>
    <mergeCell ref="E34:E35"/>
    <mergeCell ref="F34:F35"/>
    <mergeCell ref="G34:G35"/>
    <mergeCell ref="H34:H35"/>
    <mergeCell ref="J34:J35"/>
    <mergeCell ref="K34:K35"/>
    <mergeCell ref="G31:G32"/>
    <mergeCell ref="H31:H32"/>
    <mergeCell ref="J31:J32"/>
    <mergeCell ref="K31:K32"/>
    <mergeCell ref="L31:L32"/>
    <mergeCell ref="M31:M32"/>
    <mergeCell ref="J23:J24"/>
    <mergeCell ref="K23:K24"/>
    <mergeCell ref="L23:L24"/>
    <mergeCell ref="M23:M24"/>
    <mergeCell ref="N23:N24"/>
    <mergeCell ref="G23:G24"/>
    <mergeCell ref="H23:H24"/>
    <mergeCell ref="A31:A32"/>
    <mergeCell ref="C31:C32"/>
    <mergeCell ref="D31:D32"/>
    <mergeCell ref="E31:E32"/>
    <mergeCell ref="F31:F32"/>
    <mergeCell ref="A23:A24"/>
    <mergeCell ref="C23:C24"/>
    <mergeCell ref="D23:D24"/>
    <mergeCell ref="E23:E24"/>
    <mergeCell ref="F23:F24"/>
    <mergeCell ref="J1:L1"/>
    <mergeCell ref="A3:N3"/>
    <mergeCell ref="A4:I4"/>
    <mergeCell ref="C7:C10"/>
    <mergeCell ref="D7:D10"/>
    <mergeCell ref="E7:E10"/>
    <mergeCell ref="F7:F10"/>
    <mergeCell ref="G7:G10"/>
    <mergeCell ref="J7:J10"/>
    <mergeCell ref="K7:K10"/>
    <mergeCell ref="L7:L10"/>
    <mergeCell ref="M7:M10"/>
    <mergeCell ref="N7:N10"/>
  </mergeCells>
  <printOptions horizontalCentered="1"/>
  <pageMargins left="0.15748031496062992" right="0.15748031496062992" top="0.43307086614173229" bottom="0.47244094488188981" header="0.15748031496062992" footer="0.19685039370078741"/>
  <pageSetup paperSize="9" scale="5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M61"/>
  <sheetViews>
    <sheetView zoomScaleNormal="100" workbookViewId="0">
      <pane ySplit="1" topLeftCell="A11" activePane="bottomLeft" state="frozen"/>
      <selection pane="bottomLeft" activeCell="B1" sqref="B1"/>
    </sheetView>
  </sheetViews>
  <sheetFormatPr defaultRowHeight="12.75"/>
  <cols>
    <col min="1" max="1" width="4.85546875" style="204" customWidth="1"/>
    <col min="2" max="2" width="71.42578125" style="250" customWidth="1"/>
    <col min="3" max="6" width="16.140625" style="204" customWidth="1"/>
    <col min="7" max="11" width="9.140625" style="204"/>
    <col min="12" max="12" width="11.7109375" style="204" customWidth="1"/>
    <col min="13" max="13" width="28.5703125" style="204" customWidth="1"/>
    <col min="14" max="256" width="9.140625" style="204"/>
    <col min="257" max="257" width="4.85546875" style="204" customWidth="1"/>
    <col min="258" max="258" width="76.85546875" style="204" customWidth="1"/>
    <col min="259" max="262" width="16.140625" style="204" customWidth="1"/>
    <col min="263" max="267" width="9.140625" style="204"/>
    <col min="268" max="268" width="11.7109375" style="204" customWidth="1"/>
    <col min="269" max="269" width="28.5703125" style="204" customWidth="1"/>
    <col min="270" max="512" width="9.140625" style="204"/>
    <col min="513" max="513" width="4.85546875" style="204" customWidth="1"/>
    <col min="514" max="514" width="76.85546875" style="204" customWidth="1"/>
    <col min="515" max="518" width="16.140625" style="204" customWidth="1"/>
    <col min="519" max="523" width="9.140625" style="204"/>
    <col min="524" max="524" width="11.7109375" style="204" customWidth="1"/>
    <col min="525" max="525" width="28.5703125" style="204" customWidth="1"/>
    <col min="526" max="768" width="9.140625" style="204"/>
    <col min="769" max="769" width="4.85546875" style="204" customWidth="1"/>
    <col min="770" max="770" width="76.85546875" style="204" customWidth="1"/>
    <col min="771" max="774" width="16.140625" style="204" customWidth="1"/>
    <col min="775" max="779" width="9.140625" style="204"/>
    <col min="780" max="780" width="11.7109375" style="204" customWidth="1"/>
    <col min="781" max="781" width="28.5703125" style="204" customWidth="1"/>
    <col min="782" max="1024" width="9.140625" style="204"/>
    <col min="1025" max="1025" width="4.85546875" style="204" customWidth="1"/>
    <col min="1026" max="1026" width="76.85546875" style="204" customWidth="1"/>
    <col min="1027" max="1030" width="16.140625" style="204" customWidth="1"/>
    <col min="1031" max="1035" width="9.140625" style="204"/>
    <col min="1036" max="1036" width="11.7109375" style="204" customWidth="1"/>
    <col min="1037" max="1037" width="28.5703125" style="204" customWidth="1"/>
    <col min="1038" max="1280" width="9.140625" style="204"/>
    <col min="1281" max="1281" width="4.85546875" style="204" customWidth="1"/>
    <col min="1282" max="1282" width="76.85546875" style="204" customWidth="1"/>
    <col min="1283" max="1286" width="16.140625" style="204" customWidth="1"/>
    <col min="1287" max="1291" width="9.140625" style="204"/>
    <col min="1292" max="1292" width="11.7109375" style="204" customWidth="1"/>
    <col min="1293" max="1293" width="28.5703125" style="204" customWidth="1"/>
    <col min="1294" max="1536" width="9.140625" style="204"/>
    <col min="1537" max="1537" width="4.85546875" style="204" customWidth="1"/>
    <col min="1538" max="1538" width="76.85546875" style="204" customWidth="1"/>
    <col min="1539" max="1542" width="16.140625" style="204" customWidth="1"/>
    <col min="1543" max="1547" width="9.140625" style="204"/>
    <col min="1548" max="1548" width="11.7109375" style="204" customWidth="1"/>
    <col min="1549" max="1549" width="28.5703125" style="204" customWidth="1"/>
    <col min="1550" max="1792" width="9.140625" style="204"/>
    <col min="1793" max="1793" width="4.85546875" style="204" customWidth="1"/>
    <col min="1794" max="1794" width="76.85546875" style="204" customWidth="1"/>
    <col min="1795" max="1798" width="16.140625" style="204" customWidth="1"/>
    <col min="1799" max="1803" width="9.140625" style="204"/>
    <col min="1804" max="1804" width="11.7109375" style="204" customWidth="1"/>
    <col min="1805" max="1805" width="28.5703125" style="204" customWidth="1"/>
    <col min="1806" max="2048" width="9.140625" style="204"/>
    <col min="2049" max="2049" width="4.85546875" style="204" customWidth="1"/>
    <col min="2050" max="2050" width="76.85546875" style="204" customWidth="1"/>
    <col min="2051" max="2054" width="16.140625" style="204" customWidth="1"/>
    <col min="2055" max="2059" width="9.140625" style="204"/>
    <col min="2060" max="2060" width="11.7109375" style="204" customWidth="1"/>
    <col min="2061" max="2061" width="28.5703125" style="204" customWidth="1"/>
    <col min="2062" max="2304" width="9.140625" style="204"/>
    <col min="2305" max="2305" width="4.85546875" style="204" customWidth="1"/>
    <col min="2306" max="2306" width="76.85546875" style="204" customWidth="1"/>
    <col min="2307" max="2310" width="16.140625" style="204" customWidth="1"/>
    <col min="2311" max="2315" width="9.140625" style="204"/>
    <col min="2316" max="2316" width="11.7109375" style="204" customWidth="1"/>
    <col min="2317" max="2317" width="28.5703125" style="204" customWidth="1"/>
    <col min="2318" max="2560" width="9.140625" style="204"/>
    <col min="2561" max="2561" width="4.85546875" style="204" customWidth="1"/>
    <col min="2562" max="2562" width="76.85546875" style="204" customWidth="1"/>
    <col min="2563" max="2566" width="16.140625" style="204" customWidth="1"/>
    <col min="2567" max="2571" width="9.140625" style="204"/>
    <col min="2572" max="2572" width="11.7109375" style="204" customWidth="1"/>
    <col min="2573" max="2573" width="28.5703125" style="204" customWidth="1"/>
    <col min="2574" max="2816" width="9.140625" style="204"/>
    <col min="2817" max="2817" width="4.85546875" style="204" customWidth="1"/>
    <col min="2818" max="2818" width="76.85546875" style="204" customWidth="1"/>
    <col min="2819" max="2822" width="16.140625" style="204" customWidth="1"/>
    <col min="2823" max="2827" width="9.140625" style="204"/>
    <col min="2828" max="2828" width="11.7109375" style="204" customWidth="1"/>
    <col min="2829" max="2829" width="28.5703125" style="204" customWidth="1"/>
    <col min="2830" max="3072" width="9.140625" style="204"/>
    <col min="3073" max="3073" width="4.85546875" style="204" customWidth="1"/>
    <col min="3074" max="3074" width="76.85546875" style="204" customWidth="1"/>
    <col min="3075" max="3078" width="16.140625" style="204" customWidth="1"/>
    <col min="3079" max="3083" width="9.140625" style="204"/>
    <col min="3084" max="3084" width="11.7109375" style="204" customWidth="1"/>
    <col min="3085" max="3085" width="28.5703125" style="204" customWidth="1"/>
    <col min="3086" max="3328" width="9.140625" style="204"/>
    <col min="3329" max="3329" width="4.85546875" style="204" customWidth="1"/>
    <col min="3330" max="3330" width="76.85546875" style="204" customWidth="1"/>
    <col min="3331" max="3334" width="16.140625" style="204" customWidth="1"/>
    <col min="3335" max="3339" width="9.140625" style="204"/>
    <col min="3340" max="3340" width="11.7109375" style="204" customWidth="1"/>
    <col min="3341" max="3341" width="28.5703125" style="204" customWidth="1"/>
    <col min="3342" max="3584" width="9.140625" style="204"/>
    <col min="3585" max="3585" width="4.85546875" style="204" customWidth="1"/>
    <col min="3586" max="3586" width="76.85546875" style="204" customWidth="1"/>
    <col min="3587" max="3590" width="16.140625" style="204" customWidth="1"/>
    <col min="3591" max="3595" width="9.140625" style="204"/>
    <col min="3596" max="3596" width="11.7109375" style="204" customWidth="1"/>
    <col min="3597" max="3597" width="28.5703125" style="204" customWidth="1"/>
    <col min="3598" max="3840" width="9.140625" style="204"/>
    <col min="3841" max="3841" width="4.85546875" style="204" customWidth="1"/>
    <col min="3842" max="3842" width="76.85546875" style="204" customWidth="1"/>
    <col min="3843" max="3846" width="16.140625" style="204" customWidth="1"/>
    <col min="3847" max="3851" width="9.140625" style="204"/>
    <col min="3852" max="3852" width="11.7109375" style="204" customWidth="1"/>
    <col min="3853" max="3853" width="28.5703125" style="204" customWidth="1"/>
    <col min="3854" max="4096" width="9.140625" style="204"/>
    <col min="4097" max="4097" width="4.85546875" style="204" customWidth="1"/>
    <col min="4098" max="4098" width="76.85546875" style="204" customWidth="1"/>
    <col min="4099" max="4102" width="16.140625" style="204" customWidth="1"/>
    <col min="4103" max="4107" width="9.140625" style="204"/>
    <col min="4108" max="4108" width="11.7109375" style="204" customWidth="1"/>
    <col min="4109" max="4109" width="28.5703125" style="204" customWidth="1"/>
    <col min="4110" max="4352" width="9.140625" style="204"/>
    <col min="4353" max="4353" width="4.85546875" style="204" customWidth="1"/>
    <col min="4354" max="4354" width="76.85546875" style="204" customWidth="1"/>
    <col min="4355" max="4358" width="16.140625" style="204" customWidth="1"/>
    <col min="4359" max="4363" width="9.140625" style="204"/>
    <col min="4364" max="4364" width="11.7109375" style="204" customWidth="1"/>
    <col min="4365" max="4365" width="28.5703125" style="204" customWidth="1"/>
    <col min="4366" max="4608" width="9.140625" style="204"/>
    <col min="4609" max="4609" width="4.85546875" style="204" customWidth="1"/>
    <col min="4610" max="4610" width="76.85546875" style="204" customWidth="1"/>
    <col min="4611" max="4614" width="16.140625" style="204" customWidth="1"/>
    <col min="4615" max="4619" width="9.140625" style="204"/>
    <col min="4620" max="4620" width="11.7109375" style="204" customWidth="1"/>
    <col min="4621" max="4621" width="28.5703125" style="204" customWidth="1"/>
    <col min="4622" max="4864" width="9.140625" style="204"/>
    <col min="4865" max="4865" width="4.85546875" style="204" customWidth="1"/>
    <col min="4866" max="4866" width="76.85546875" style="204" customWidth="1"/>
    <col min="4867" max="4870" width="16.140625" style="204" customWidth="1"/>
    <col min="4871" max="4875" width="9.140625" style="204"/>
    <col min="4876" max="4876" width="11.7109375" style="204" customWidth="1"/>
    <col min="4877" max="4877" width="28.5703125" style="204" customWidth="1"/>
    <col min="4878" max="5120" width="9.140625" style="204"/>
    <col min="5121" max="5121" width="4.85546875" style="204" customWidth="1"/>
    <col min="5122" max="5122" width="76.85546875" style="204" customWidth="1"/>
    <col min="5123" max="5126" width="16.140625" style="204" customWidth="1"/>
    <col min="5127" max="5131" width="9.140625" style="204"/>
    <col min="5132" max="5132" width="11.7109375" style="204" customWidth="1"/>
    <col min="5133" max="5133" width="28.5703125" style="204" customWidth="1"/>
    <col min="5134" max="5376" width="9.140625" style="204"/>
    <col min="5377" max="5377" width="4.85546875" style="204" customWidth="1"/>
    <col min="5378" max="5378" width="76.85546875" style="204" customWidth="1"/>
    <col min="5379" max="5382" width="16.140625" style="204" customWidth="1"/>
    <col min="5383" max="5387" width="9.140625" style="204"/>
    <col min="5388" max="5388" width="11.7109375" style="204" customWidth="1"/>
    <col min="5389" max="5389" width="28.5703125" style="204" customWidth="1"/>
    <col min="5390" max="5632" width="9.140625" style="204"/>
    <col min="5633" max="5633" width="4.85546875" style="204" customWidth="1"/>
    <col min="5634" max="5634" width="76.85546875" style="204" customWidth="1"/>
    <col min="5635" max="5638" width="16.140625" style="204" customWidth="1"/>
    <col min="5639" max="5643" width="9.140625" style="204"/>
    <col min="5644" max="5644" width="11.7109375" style="204" customWidth="1"/>
    <col min="5645" max="5645" width="28.5703125" style="204" customWidth="1"/>
    <col min="5646" max="5888" width="9.140625" style="204"/>
    <col min="5889" max="5889" width="4.85546875" style="204" customWidth="1"/>
    <col min="5890" max="5890" width="76.85546875" style="204" customWidth="1"/>
    <col min="5891" max="5894" width="16.140625" style="204" customWidth="1"/>
    <col min="5895" max="5899" width="9.140625" style="204"/>
    <col min="5900" max="5900" width="11.7109375" style="204" customWidth="1"/>
    <col min="5901" max="5901" width="28.5703125" style="204" customWidth="1"/>
    <col min="5902" max="6144" width="9.140625" style="204"/>
    <col min="6145" max="6145" width="4.85546875" style="204" customWidth="1"/>
    <col min="6146" max="6146" width="76.85546875" style="204" customWidth="1"/>
    <col min="6147" max="6150" width="16.140625" style="204" customWidth="1"/>
    <col min="6151" max="6155" width="9.140625" style="204"/>
    <col min="6156" max="6156" width="11.7109375" style="204" customWidth="1"/>
    <col min="6157" max="6157" width="28.5703125" style="204" customWidth="1"/>
    <col min="6158" max="6400" width="9.140625" style="204"/>
    <col min="6401" max="6401" width="4.85546875" style="204" customWidth="1"/>
    <col min="6402" max="6402" width="76.85546875" style="204" customWidth="1"/>
    <col min="6403" max="6406" width="16.140625" style="204" customWidth="1"/>
    <col min="6407" max="6411" width="9.140625" style="204"/>
    <col min="6412" max="6412" width="11.7109375" style="204" customWidth="1"/>
    <col min="6413" max="6413" width="28.5703125" style="204" customWidth="1"/>
    <col min="6414" max="6656" width="9.140625" style="204"/>
    <col min="6657" max="6657" width="4.85546875" style="204" customWidth="1"/>
    <col min="6658" max="6658" width="76.85546875" style="204" customWidth="1"/>
    <col min="6659" max="6662" width="16.140625" style="204" customWidth="1"/>
    <col min="6663" max="6667" width="9.140625" style="204"/>
    <col min="6668" max="6668" width="11.7109375" style="204" customWidth="1"/>
    <col min="6669" max="6669" width="28.5703125" style="204" customWidth="1"/>
    <col min="6670" max="6912" width="9.140625" style="204"/>
    <col min="6913" max="6913" width="4.85546875" style="204" customWidth="1"/>
    <col min="6914" max="6914" width="76.85546875" style="204" customWidth="1"/>
    <col min="6915" max="6918" width="16.140625" style="204" customWidth="1"/>
    <col min="6919" max="6923" width="9.140625" style="204"/>
    <col min="6924" max="6924" width="11.7109375" style="204" customWidth="1"/>
    <col min="6925" max="6925" width="28.5703125" style="204" customWidth="1"/>
    <col min="6926" max="7168" width="9.140625" style="204"/>
    <col min="7169" max="7169" width="4.85546875" style="204" customWidth="1"/>
    <col min="7170" max="7170" width="76.85546875" style="204" customWidth="1"/>
    <col min="7171" max="7174" width="16.140625" style="204" customWidth="1"/>
    <col min="7175" max="7179" width="9.140625" style="204"/>
    <col min="7180" max="7180" width="11.7109375" style="204" customWidth="1"/>
    <col min="7181" max="7181" width="28.5703125" style="204" customWidth="1"/>
    <col min="7182" max="7424" width="9.140625" style="204"/>
    <col min="7425" max="7425" width="4.85546875" style="204" customWidth="1"/>
    <col min="7426" max="7426" width="76.85546875" style="204" customWidth="1"/>
    <col min="7427" max="7430" width="16.140625" style="204" customWidth="1"/>
    <col min="7431" max="7435" width="9.140625" style="204"/>
    <col min="7436" max="7436" width="11.7109375" style="204" customWidth="1"/>
    <col min="7437" max="7437" width="28.5703125" style="204" customWidth="1"/>
    <col min="7438" max="7680" width="9.140625" style="204"/>
    <col min="7681" max="7681" width="4.85546875" style="204" customWidth="1"/>
    <col min="7682" max="7682" width="76.85546875" style="204" customWidth="1"/>
    <col min="7683" max="7686" width="16.140625" style="204" customWidth="1"/>
    <col min="7687" max="7691" width="9.140625" style="204"/>
    <col min="7692" max="7692" width="11.7109375" style="204" customWidth="1"/>
    <col min="7693" max="7693" width="28.5703125" style="204" customWidth="1"/>
    <col min="7694" max="7936" width="9.140625" style="204"/>
    <col min="7937" max="7937" width="4.85546875" style="204" customWidth="1"/>
    <col min="7938" max="7938" width="76.85546875" style="204" customWidth="1"/>
    <col min="7939" max="7942" width="16.140625" style="204" customWidth="1"/>
    <col min="7943" max="7947" width="9.140625" style="204"/>
    <col min="7948" max="7948" width="11.7109375" style="204" customWidth="1"/>
    <col min="7949" max="7949" width="28.5703125" style="204" customWidth="1"/>
    <col min="7950" max="8192" width="9.140625" style="204"/>
    <col min="8193" max="8193" width="4.85546875" style="204" customWidth="1"/>
    <col min="8194" max="8194" width="76.85546875" style="204" customWidth="1"/>
    <col min="8195" max="8198" width="16.140625" style="204" customWidth="1"/>
    <col min="8199" max="8203" width="9.140625" style="204"/>
    <col min="8204" max="8204" width="11.7109375" style="204" customWidth="1"/>
    <col min="8205" max="8205" width="28.5703125" style="204" customWidth="1"/>
    <col min="8206" max="8448" width="9.140625" style="204"/>
    <col min="8449" max="8449" width="4.85546875" style="204" customWidth="1"/>
    <col min="8450" max="8450" width="76.85546875" style="204" customWidth="1"/>
    <col min="8451" max="8454" width="16.140625" style="204" customWidth="1"/>
    <col min="8455" max="8459" width="9.140625" style="204"/>
    <col min="8460" max="8460" width="11.7109375" style="204" customWidth="1"/>
    <col min="8461" max="8461" width="28.5703125" style="204" customWidth="1"/>
    <col min="8462" max="8704" width="9.140625" style="204"/>
    <col min="8705" max="8705" width="4.85546875" style="204" customWidth="1"/>
    <col min="8706" max="8706" width="76.85546875" style="204" customWidth="1"/>
    <col min="8707" max="8710" width="16.140625" style="204" customWidth="1"/>
    <col min="8711" max="8715" width="9.140625" style="204"/>
    <col min="8716" max="8716" width="11.7109375" style="204" customWidth="1"/>
    <col min="8717" max="8717" width="28.5703125" style="204" customWidth="1"/>
    <col min="8718" max="8960" width="9.140625" style="204"/>
    <col min="8961" max="8961" width="4.85546875" style="204" customWidth="1"/>
    <col min="8962" max="8962" width="76.85546875" style="204" customWidth="1"/>
    <col min="8963" max="8966" width="16.140625" style="204" customWidth="1"/>
    <col min="8967" max="8971" width="9.140625" style="204"/>
    <col min="8972" max="8972" width="11.7109375" style="204" customWidth="1"/>
    <col min="8973" max="8973" width="28.5703125" style="204" customWidth="1"/>
    <col min="8974" max="9216" width="9.140625" style="204"/>
    <col min="9217" max="9217" width="4.85546875" style="204" customWidth="1"/>
    <col min="9218" max="9218" width="76.85546875" style="204" customWidth="1"/>
    <col min="9219" max="9222" width="16.140625" style="204" customWidth="1"/>
    <col min="9223" max="9227" width="9.140625" style="204"/>
    <col min="9228" max="9228" width="11.7109375" style="204" customWidth="1"/>
    <col min="9229" max="9229" width="28.5703125" style="204" customWidth="1"/>
    <col min="9230" max="9472" width="9.140625" style="204"/>
    <col min="9473" max="9473" width="4.85546875" style="204" customWidth="1"/>
    <col min="9474" max="9474" width="76.85546875" style="204" customWidth="1"/>
    <col min="9475" max="9478" width="16.140625" style="204" customWidth="1"/>
    <col min="9479" max="9483" width="9.140625" style="204"/>
    <col min="9484" max="9484" width="11.7109375" style="204" customWidth="1"/>
    <col min="9485" max="9485" width="28.5703125" style="204" customWidth="1"/>
    <col min="9486" max="9728" width="9.140625" style="204"/>
    <col min="9729" max="9729" width="4.85546875" style="204" customWidth="1"/>
    <col min="9730" max="9730" width="76.85546875" style="204" customWidth="1"/>
    <col min="9731" max="9734" width="16.140625" style="204" customWidth="1"/>
    <col min="9735" max="9739" width="9.140625" style="204"/>
    <col min="9740" max="9740" width="11.7109375" style="204" customWidth="1"/>
    <col min="9741" max="9741" width="28.5703125" style="204" customWidth="1"/>
    <col min="9742" max="9984" width="9.140625" style="204"/>
    <col min="9985" max="9985" width="4.85546875" style="204" customWidth="1"/>
    <col min="9986" max="9986" width="76.85546875" style="204" customWidth="1"/>
    <col min="9987" max="9990" width="16.140625" style="204" customWidth="1"/>
    <col min="9991" max="9995" width="9.140625" style="204"/>
    <col min="9996" max="9996" width="11.7109375" style="204" customWidth="1"/>
    <col min="9997" max="9997" width="28.5703125" style="204" customWidth="1"/>
    <col min="9998" max="10240" width="9.140625" style="204"/>
    <col min="10241" max="10241" width="4.85546875" style="204" customWidth="1"/>
    <col min="10242" max="10242" width="76.85546875" style="204" customWidth="1"/>
    <col min="10243" max="10246" width="16.140625" style="204" customWidth="1"/>
    <col min="10247" max="10251" width="9.140625" style="204"/>
    <col min="10252" max="10252" width="11.7109375" style="204" customWidth="1"/>
    <col min="10253" max="10253" width="28.5703125" style="204" customWidth="1"/>
    <col min="10254" max="10496" width="9.140625" style="204"/>
    <col min="10497" max="10497" width="4.85546875" style="204" customWidth="1"/>
    <col min="10498" max="10498" width="76.85546875" style="204" customWidth="1"/>
    <col min="10499" max="10502" width="16.140625" style="204" customWidth="1"/>
    <col min="10503" max="10507" width="9.140625" style="204"/>
    <col min="10508" max="10508" width="11.7109375" style="204" customWidth="1"/>
    <col min="10509" max="10509" width="28.5703125" style="204" customWidth="1"/>
    <col min="10510" max="10752" width="9.140625" style="204"/>
    <col min="10753" max="10753" width="4.85546875" style="204" customWidth="1"/>
    <col min="10754" max="10754" width="76.85546875" style="204" customWidth="1"/>
    <col min="10755" max="10758" width="16.140625" style="204" customWidth="1"/>
    <col min="10759" max="10763" width="9.140625" style="204"/>
    <col min="10764" max="10764" width="11.7109375" style="204" customWidth="1"/>
    <col min="10765" max="10765" width="28.5703125" style="204" customWidth="1"/>
    <col min="10766" max="11008" width="9.140625" style="204"/>
    <col min="11009" max="11009" width="4.85546875" style="204" customWidth="1"/>
    <col min="11010" max="11010" width="76.85546875" style="204" customWidth="1"/>
    <col min="11011" max="11014" width="16.140625" style="204" customWidth="1"/>
    <col min="11015" max="11019" width="9.140625" style="204"/>
    <col min="11020" max="11020" width="11.7109375" style="204" customWidth="1"/>
    <col min="11021" max="11021" width="28.5703125" style="204" customWidth="1"/>
    <col min="11022" max="11264" width="9.140625" style="204"/>
    <col min="11265" max="11265" width="4.85546875" style="204" customWidth="1"/>
    <col min="11266" max="11266" width="76.85546875" style="204" customWidth="1"/>
    <col min="11267" max="11270" width="16.140625" style="204" customWidth="1"/>
    <col min="11271" max="11275" width="9.140625" style="204"/>
    <col min="11276" max="11276" width="11.7109375" style="204" customWidth="1"/>
    <col min="11277" max="11277" width="28.5703125" style="204" customWidth="1"/>
    <col min="11278" max="11520" width="9.140625" style="204"/>
    <col min="11521" max="11521" width="4.85546875" style="204" customWidth="1"/>
    <col min="11522" max="11522" width="76.85546875" style="204" customWidth="1"/>
    <col min="11523" max="11526" width="16.140625" style="204" customWidth="1"/>
    <col min="11527" max="11531" width="9.140625" style="204"/>
    <col min="11532" max="11532" width="11.7109375" style="204" customWidth="1"/>
    <col min="11533" max="11533" width="28.5703125" style="204" customWidth="1"/>
    <col min="11534" max="11776" width="9.140625" style="204"/>
    <col min="11777" max="11777" width="4.85546875" style="204" customWidth="1"/>
    <col min="11778" max="11778" width="76.85546875" style="204" customWidth="1"/>
    <col min="11779" max="11782" width="16.140625" style="204" customWidth="1"/>
    <col min="11783" max="11787" width="9.140625" style="204"/>
    <col min="11788" max="11788" width="11.7109375" style="204" customWidth="1"/>
    <col min="11789" max="11789" width="28.5703125" style="204" customWidth="1"/>
    <col min="11790" max="12032" width="9.140625" style="204"/>
    <col min="12033" max="12033" width="4.85546875" style="204" customWidth="1"/>
    <col min="12034" max="12034" width="76.85546875" style="204" customWidth="1"/>
    <col min="12035" max="12038" width="16.140625" style="204" customWidth="1"/>
    <col min="12039" max="12043" width="9.140625" style="204"/>
    <col min="12044" max="12044" width="11.7109375" style="204" customWidth="1"/>
    <col min="12045" max="12045" width="28.5703125" style="204" customWidth="1"/>
    <col min="12046" max="12288" width="9.140625" style="204"/>
    <col min="12289" max="12289" width="4.85546875" style="204" customWidth="1"/>
    <col min="12290" max="12290" width="76.85546875" style="204" customWidth="1"/>
    <col min="12291" max="12294" width="16.140625" style="204" customWidth="1"/>
    <col min="12295" max="12299" width="9.140625" style="204"/>
    <col min="12300" max="12300" width="11.7109375" style="204" customWidth="1"/>
    <col min="12301" max="12301" width="28.5703125" style="204" customWidth="1"/>
    <col min="12302" max="12544" width="9.140625" style="204"/>
    <col min="12545" max="12545" width="4.85546875" style="204" customWidth="1"/>
    <col min="12546" max="12546" width="76.85546875" style="204" customWidth="1"/>
    <col min="12547" max="12550" width="16.140625" style="204" customWidth="1"/>
    <col min="12551" max="12555" width="9.140625" style="204"/>
    <col min="12556" max="12556" width="11.7109375" style="204" customWidth="1"/>
    <col min="12557" max="12557" width="28.5703125" style="204" customWidth="1"/>
    <col min="12558" max="12800" width="9.140625" style="204"/>
    <col min="12801" max="12801" width="4.85546875" style="204" customWidth="1"/>
    <col min="12802" max="12802" width="76.85546875" style="204" customWidth="1"/>
    <col min="12803" max="12806" width="16.140625" style="204" customWidth="1"/>
    <col min="12807" max="12811" width="9.140625" style="204"/>
    <col min="12812" max="12812" width="11.7109375" style="204" customWidth="1"/>
    <col min="12813" max="12813" width="28.5703125" style="204" customWidth="1"/>
    <col min="12814" max="13056" width="9.140625" style="204"/>
    <col min="13057" max="13057" width="4.85546875" style="204" customWidth="1"/>
    <col min="13058" max="13058" width="76.85546875" style="204" customWidth="1"/>
    <col min="13059" max="13062" width="16.140625" style="204" customWidth="1"/>
    <col min="13063" max="13067" width="9.140625" style="204"/>
    <col min="13068" max="13068" width="11.7109375" style="204" customWidth="1"/>
    <col min="13069" max="13069" width="28.5703125" style="204" customWidth="1"/>
    <col min="13070" max="13312" width="9.140625" style="204"/>
    <col min="13313" max="13313" width="4.85546875" style="204" customWidth="1"/>
    <col min="13314" max="13314" width="76.85546875" style="204" customWidth="1"/>
    <col min="13315" max="13318" width="16.140625" style="204" customWidth="1"/>
    <col min="13319" max="13323" width="9.140625" style="204"/>
    <col min="13324" max="13324" width="11.7109375" style="204" customWidth="1"/>
    <col min="13325" max="13325" width="28.5703125" style="204" customWidth="1"/>
    <col min="13326" max="13568" width="9.140625" style="204"/>
    <col min="13569" max="13569" width="4.85546875" style="204" customWidth="1"/>
    <col min="13570" max="13570" width="76.85546875" style="204" customWidth="1"/>
    <col min="13571" max="13574" width="16.140625" style="204" customWidth="1"/>
    <col min="13575" max="13579" width="9.140625" style="204"/>
    <col min="13580" max="13580" width="11.7109375" style="204" customWidth="1"/>
    <col min="13581" max="13581" width="28.5703125" style="204" customWidth="1"/>
    <col min="13582" max="13824" width="9.140625" style="204"/>
    <col min="13825" max="13825" width="4.85546875" style="204" customWidth="1"/>
    <col min="13826" max="13826" width="76.85546875" style="204" customWidth="1"/>
    <col min="13827" max="13830" width="16.140625" style="204" customWidth="1"/>
    <col min="13831" max="13835" width="9.140625" style="204"/>
    <col min="13836" max="13836" width="11.7109375" style="204" customWidth="1"/>
    <col min="13837" max="13837" width="28.5703125" style="204" customWidth="1"/>
    <col min="13838" max="14080" width="9.140625" style="204"/>
    <col min="14081" max="14081" width="4.85546875" style="204" customWidth="1"/>
    <col min="14082" max="14082" width="76.85546875" style="204" customWidth="1"/>
    <col min="14083" max="14086" width="16.140625" style="204" customWidth="1"/>
    <col min="14087" max="14091" width="9.140625" style="204"/>
    <col min="14092" max="14092" width="11.7109375" style="204" customWidth="1"/>
    <col min="14093" max="14093" width="28.5703125" style="204" customWidth="1"/>
    <col min="14094" max="14336" width="9.140625" style="204"/>
    <col min="14337" max="14337" width="4.85546875" style="204" customWidth="1"/>
    <col min="14338" max="14338" width="76.85546875" style="204" customWidth="1"/>
    <col min="14339" max="14342" width="16.140625" style="204" customWidth="1"/>
    <col min="14343" max="14347" width="9.140625" style="204"/>
    <col min="14348" max="14348" width="11.7109375" style="204" customWidth="1"/>
    <col min="14349" max="14349" width="28.5703125" style="204" customWidth="1"/>
    <col min="14350" max="14592" width="9.140625" style="204"/>
    <col min="14593" max="14593" width="4.85546875" style="204" customWidth="1"/>
    <col min="14594" max="14594" width="76.85546875" style="204" customWidth="1"/>
    <col min="14595" max="14598" width="16.140625" style="204" customWidth="1"/>
    <col min="14599" max="14603" width="9.140625" style="204"/>
    <col min="14604" max="14604" width="11.7109375" style="204" customWidth="1"/>
    <col min="14605" max="14605" width="28.5703125" style="204" customWidth="1"/>
    <col min="14606" max="14848" width="9.140625" style="204"/>
    <col min="14849" max="14849" width="4.85546875" style="204" customWidth="1"/>
    <col min="14850" max="14850" width="76.85546875" style="204" customWidth="1"/>
    <col min="14851" max="14854" width="16.140625" style="204" customWidth="1"/>
    <col min="14855" max="14859" width="9.140625" style="204"/>
    <col min="14860" max="14860" width="11.7109375" style="204" customWidth="1"/>
    <col min="14861" max="14861" width="28.5703125" style="204" customWidth="1"/>
    <col min="14862" max="15104" width="9.140625" style="204"/>
    <col min="15105" max="15105" width="4.85546875" style="204" customWidth="1"/>
    <col min="15106" max="15106" width="76.85546875" style="204" customWidth="1"/>
    <col min="15107" max="15110" width="16.140625" style="204" customWidth="1"/>
    <col min="15111" max="15115" width="9.140625" style="204"/>
    <col min="15116" max="15116" width="11.7109375" style="204" customWidth="1"/>
    <col min="15117" max="15117" width="28.5703125" style="204" customWidth="1"/>
    <col min="15118" max="15360" width="9.140625" style="204"/>
    <col min="15361" max="15361" width="4.85546875" style="204" customWidth="1"/>
    <col min="15362" max="15362" width="76.85546875" style="204" customWidth="1"/>
    <col min="15363" max="15366" width="16.140625" style="204" customWidth="1"/>
    <col min="15367" max="15371" width="9.140625" style="204"/>
    <col min="15372" max="15372" width="11.7109375" style="204" customWidth="1"/>
    <col min="15373" max="15373" width="28.5703125" style="204" customWidth="1"/>
    <col min="15374" max="15616" width="9.140625" style="204"/>
    <col min="15617" max="15617" width="4.85546875" style="204" customWidth="1"/>
    <col min="15618" max="15618" width="76.85546875" style="204" customWidth="1"/>
    <col min="15619" max="15622" width="16.140625" style="204" customWidth="1"/>
    <col min="15623" max="15627" width="9.140625" style="204"/>
    <col min="15628" max="15628" width="11.7109375" style="204" customWidth="1"/>
    <col min="15629" max="15629" width="28.5703125" style="204" customWidth="1"/>
    <col min="15630" max="15872" width="9.140625" style="204"/>
    <col min="15873" max="15873" width="4.85546875" style="204" customWidth="1"/>
    <col min="15874" max="15874" width="76.85546875" style="204" customWidth="1"/>
    <col min="15875" max="15878" width="16.140625" style="204" customWidth="1"/>
    <col min="15879" max="15883" width="9.140625" style="204"/>
    <col min="15884" max="15884" width="11.7109375" style="204" customWidth="1"/>
    <col min="15885" max="15885" width="28.5703125" style="204" customWidth="1"/>
    <col min="15886" max="16128" width="9.140625" style="204"/>
    <col min="16129" max="16129" width="4.85546875" style="204" customWidth="1"/>
    <col min="16130" max="16130" width="76.85546875" style="204" customWidth="1"/>
    <col min="16131" max="16134" width="16.140625" style="204" customWidth="1"/>
    <col min="16135" max="16139" width="9.140625" style="204"/>
    <col min="16140" max="16140" width="11.7109375" style="204" customWidth="1"/>
    <col min="16141" max="16141" width="28.5703125" style="204" customWidth="1"/>
    <col min="16142" max="16384" width="9.140625" style="204"/>
  </cols>
  <sheetData>
    <row r="1" spans="1:13" ht="41.25" customHeight="1" thickBot="1">
      <c r="A1" s="198" t="s">
        <v>250</v>
      </c>
      <c r="B1" s="199" t="s">
        <v>147</v>
      </c>
      <c r="C1" s="200" t="s">
        <v>148</v>
      </c>
      <c r="D1" s="201" t="s">
        <v>251</v>
      </c>
      <c r="E1" s="202" t="s">
        <v>150</v>
      </c>
      <c r="F1" s="203" t="s">
        <v>52</v>
      </c>
      <c r="H1" s="179"/>
      <c r="I1" s="205"/>
      <c r="J1" s="206"/>
      <c r="K1" s="205"/>
      <c r="L1" s="207"/>
      <c r="M1" s="179"/>
    </row>
    <row r="2" spans="1:13" ht="18" customHeight="1">
      <c r="A2" s="208" t="s">
        <v>136</v>
      </c>
      <c r="B2" s="209" t="s">
        <v>252</v>
      </c>
      <c r="C2" s="210">
        <f>SUM(C3+C34)</f>
        <v>543200809</v>
      </c>
      <c r="D2" s="210">
        <f>SUM(D3+D34)</f>
        <v>599181882</v>
      </c>
      <c r="E2" s="210">
        <f>SUM(E3+E34)</f>
        <v>-80233331</v>
      </c>
      <c r="F2" s="210">
        <f>SUM(F3+F34)</f>
        <v>518948551</v>
      </c>
      <c r="H2" s="211"/>
      <c r="I2" s="212"/>
      <c r="J2" s="213"/>
      <c r="K2" s="212"/>
      <c r="L2" s="214"/>
      <c r="M2" s="211"/>
    </row>
    <row r="3" spans="1:13" ht="18" customHeight="1">
      <c r="A3" s="215" t="s">
        <v>253</v>
      </c>
      <c r="B3" s="216" t="s">
        <v>254</v>
      </c>
      <c r="C3" s="217">
        <f>C4+C7+C8+C10+C12+C13</f>
        <v>233200809</v>
      </c>
      <c r="D3" s="217">
        <f>D4+D7+D8+D10+D12+D13</f>
        <v>289181882</v>
      </c>
      <c r="E3" s="217">
        <f>E4+E7+E8+E10+E12+E13</f>
        <v>-48138016</v>
      </c>
      <c r="F3" s="217">
        <f>F4+F7+F8+F10+F12+F13</f>
        <v>241043866</v>
      </c>
      <c r="H3" s="218"/>
      <c r="I3" s="219"/>
      <c r="J3" s="219"/>
      <c r="K3" s="219"/>
      <c r="L3" s="214"/>
      <c r="M3" s="211"/>
    </row>
    <row r="4" spans="1:13" s="223" customFormat="1" ht="18" customHeight="1">
      <c r="A4" s="220">
        <v>1</v>
      </c>
      <c r="B4" s="221" t="s">
        <v>255</v>
      </c>
      <c r="C4" s="222">
        <v>150000000</v>
      </c>
      <c r="D4" s="222">
        <v>150000000</v>
      </c>
      <c r="E4" s="222">
        <f>E5+E6</f>
        <v>-40448775</v>
      </c>
      <c r="F4" s="222">
        <f>SUM(D4:E4)</f>
        <v>109551225</v>
      </c>
      <c r="H4" s="178"/>
      <c r="I4" s="224"/>
      <c r="J4" s="225"/>
      <c r="K4" s="224"/>
      <c r="L4" s="226"/>
      <c r="M4" s="178"/>
    </row>
    <row r="5" spans="1:13" ht="18" customHeight="1">
      <c r="A5" s="227"/>
      <c r="B5" s="228" t="s">
        <v>256</v>
      </c>
      <c r="C5" s="229"/>
      <c r="D5" s="229"/>
      <c r="E5" s="229">
        <v>-1148000</v>
      </c>
      <c r="F5" s="229">
        <f>SUM(D5:E5)</f>
        <v>-1148000</v>
      </c>
      <c r="H5" s="211"/>
      <c r="I5" s="212"/>
      <c r="J5" s="213"/>
      <c r="K5" s="212"/>
      <c r="L5" s="230"/>
      <c r="M5" s="211"/>
    </row>
    <row r="6" spans="1:13" ht="18" customHeight="1">
      <c r="A6" s="227"/>
      <c r="B6" s="228" t="s">
        <v>754</v>
      </c>
      <c r="C6" s="229"/>
      <c r="D6" s="229"/>
      <c r="E6" s="229">
        <v>-39300775</v>
      </c>
      <c r="F6" s="229">
        <f>SUM(D6:E6)</f>
        <v>-39300775</v>
      </c>
      <c r="H6" s="211"/>
      <c r="I6" s="212"/>
      <c r="J6" s="213"/>
      <c r="K6" s="212"/>
      <c r="L6" s="230"/>
      <c r="M6" s="211"/>
    </row>
    <row r="7" spans="1:13" s="223" customFormat="1" ht="18" customHeight="1">
      <c r="A7" s="220">
        <v>2</v>
      </c>
      <c r="B7" s="221" t="s">
        <v>257</v>
      </c>
      <c r="C7" s="222">
        <v>5000000</v>
      </c>
      <c r="D7" s="222">
        <v>5000000</v>
      </c>
      <c r="E7" s="222"/>
      <c r="F7" s="222">
        <f t="shared" ref="F7:F40" si="0">SUM(D7:E7)</f>
        <v>5000000</v>
      </c>
      <c r="H7" s="178"/>
      <c r="I7" s="224"/>
      <c r="J7" s="225"/>
      <c r="K7" s="224"/>
      <c r="L7" s="226"/>
      <c r="M7" s="178"/>
    </row>
    <row r="8" spans="1:13" s="223" customFormat="1" ht="24">
      <c r="A8" s="220">
        <v>3</v>
      </c>
      <c r="B8" s="231" t="s">
        <v>258</v>
      </c>
      <c r="C8" s="222">
        <v>10000000</v>
      </c>
      <c r="D8" s="232">
        <f>C8+D9</f>
        <v>5242000</v>
      </c>
      <c r="E8" s="222"/>
      <c r="F8" s="222">
        <f t="shared" si="0"/>
        <v>5242000</v>
      </c>
      <c r="H8" s="178"/>
      <c r="I8" s="224"/>
      <c r="J8" s="225"/>
      <c r="K8" s="224"/>
      <c r="L8" s="226"/>
      <c r="M8" s="178"/>
    </row>
    <row r="9" spans="1:13" ht="18" customHeight="1">
      <c r="A9" s="227"/>
      <c r="B9" s="233" t="s">
        <v>259</v>
      </c>
      <c r="C9" s="229"/>
      <c r="D9" s="234">
        <v>-4758000</v>
      </c>
      <c r="E9" s="229"/>
      <c r="F9" s="235">
        <f t="shared" si="0"/>
        <v>-4758000</v>
      </c>
      <c r="H9" s="211"/>
      <c r="I9" s="212"/>
      <c r="J9" s="213"/>
      <c r="K9" s="212"/>
      <c r="L9" s="230"/>
      <c r="M9" s="211"/>
    </row>
    <row r="10" spans="1:13" s="223" customFormat="1" ht="24">
      <c r="A10" s="220">
        <v>4</v>
      </c>
      <c r="B10" s="231" t="s">
        <v>260</v>
      </c>
      <c r="C10" s="222">
        <v>2500000</v>
      </c>
      <c r="D10" s="232">
        <f>C10+D11</f>
        <v>1689916</v>
      </c>
      <c r="E10" s="222"/>
      <c r="F10" s="222">
        <f t="shared" si="0"/>
        <v>1689916</v>
      </c>
      <c r="H10" s="178"/>
      <c r="I10" s="224"/>
      <c r="J10" s="225"/>
      <c r="K10" s="224"/>
      <c r="L10" s="226"/>
      <c r="M10" s="178"/>
    </row>
    <row r="11" spans="1:13" ht="18" customHeight="1">
      <c r="A11" s="227"/>
      <c r="B11" s="233" t="s">
        <v>261</v>
      </c>
      <c r="C11" s="229"/>
      <c r="D11" s="234">
        <v>-810084</v>
      </c>
      <c r="E11" s="229"/>
      <c r="F11" s="235">
        <f t="shared" si="0"/>
        <v>-810084</v>
      </c>
      <c r="H11" s="211"/>
      <c r="I11" s="212"/>
      <c r="J11" s="213"/>
      <c r="K11" s="212"/>
      <c r="L11" s="230"/>
      <c r="M11" s="211"/>
    </row>
    <row r="12" spans="1:13" s="223" customFormat="1" ht="18" customHeight="1">
      <c r="A12" s="220">
        <v>5</v>
      </c>
      <c r="B12" s="231" t="s">
        <v>262</v>
      </c>
      <c r="C12" s="232">
        <v>1000000</v>
      </c>
      <c r="D12" s="232">
        <v>1000000</v>
      </c>
      <c r="E12" s="222"/>
      <c r="F12" s="222">
        <f t="shared" si="0"/>
        <v>1000000</v>
      </c>
      <c r="H12" s="178"/>
      <c r="I12" s="224"/>
      <c r="J12" s="225"/>
      <c r="K12" s="224"/>
      <c r="L12" s="226"/>
      <c r="M12" s="178"/>
    </row>
    <row r="13" spans="1:13" s="223" customFormat="1" ht="18" customHeight="1">
      <c r="A13" s="220">
        <v>6</v>
      </c>
      <c r="B13" s="231" t="s">
        <v>263</v>
      </c>
      <c r="C13" s="232">
        <v>64700809</v>
      </c>
      <c r="D13" s="232">
        <f>SUM(D14:D33)+C13</f>
        <v>126249966</v>
      </c>
      <c r="E13" s="232">
        <f>SUM(E14:E33)</f>
        <v>-7689241</v>
      </c>
      <c r="F13" s="222">
        <f t="shared" si="0"/>
        <v>118560725</v>
      </c>
      <c r="H13" s="178"/>
      <c r="I13" s="224"/>
      <c r="J13" s="225"/>
      <c r="K13" s="224"/>
      <c r="L13" s="226"/>
      <c r="M13" s="178"/>
    </row>
    <row r="14" spans="1:13" ht="18" customHeight="1">
      <c r="A14" s="227"/>
      <c r="B14" s="236" t="s">
        <v>264</v>
      </c>
      <c r="C14" s="234"/>
      <c r="D14" s="234">
        <v>6735665</v>
      </c>
      <c r="E14" s="234"/>
      <c r="F14" s="229">
        <f>SUM(D14:E14)</f>
        <v>6735665</v>
      </c>
      <c r="H14" s="211"/>
      <c r="I14" s="212"/>
      <c r="J14" s="213"/>
      <c r="K14" s="212"/>
      <c r="L14" s="230"/>
      <c r="M14" s="211"/>
    </row>
    <row r="15" spans="1:13" ht="18" customHeight="1">
      <c r="A15" s="227"/>
      <c r="B15" s="236" t="s">
        <v>265</v>
      </c>
      <c r="C15" s="234"/>
      <c r="D15" s="234">
        <v>22052410</v>
      </c>
      <c r="E15" s="234"/>
      <c r="F15" s="229">
        <f>SUM(D15:E15)</f>
        <v>22052410</v>
      </c>
      <c r="H15" s="211"/>
      <c r="I15" s="212"/>
      <c r="J15" s="213"/>
      <c r="K15" s="212"/>
      <c r="L15" s="230"/>
      <c r="M15" s="211"/>
    </row>
    <row r="16" spans="1:13" ht="26.25" customHeight="1">
      <c r="A16" s="227"/>
      <c r="B16" s="233" t="s">
        <v>266</v>
      </c>
      <c r="C16" s="234"/>
      <c r="D16" s="234">
        <v>-8777881</v>
      </c>
      <c r="E16" s="234">
        <v>-18315970</v>
      </c>
      <c r="F16" s="229">
        <f>SUM(D16:E16)</f>
        <v>-27093851</v>
      </c>
      <c r="H16" s="211"/>
      <c r="I16" s="212"/>
      <c r="J16" s="213"/>
      <c r="K16" s="212"/>
      <c r="L16" s="230"/>
      <c r="M16" s="211"/>
    </row>
    <row r="17" spans="1:13" ht="18" customHeight="1">
      <c r="A17" s="227"/>
      <c r="B17" s="236" t="s">
        <v>267</v>
      </c>
      <c r="C17" s="234"/>
      <c r="D17" s="234">
        <v>826167</v>
      </c>
      <c r="E17" s="234"/>
      <c r="F17" s="229">
        <f>SUM(D17:E17)</f>
        <v>826167</v>
      </c>
      <c r="H17" s="211"/>
      <c r="I17" s="212"/>
      <c r="J17" s="213"/>
      <c r="K17" s="212"/>
      <c r="L17" s="230"/>
      <c r="M17" s="211"/>
    </row>
    <row r="18" spans="1:13" ht="18" customHeight="1">
      <c r="A18" s="227"/>
      <c r="B18" s="233" t="s">
        <v>268</v>
      </c>
      <c r="C18" s="234"/>
      <c r="D18" s="234">
        <v>11460343</v>
      </c>
      <c r="E18" s="234">
        <v>4348338</v>
      </c>
      <c r="F18" s="229">
        <f t="shared" si="0"/>
        <v>15808681</v>
      </c>
      <c r="H18" s="211"/>
      <c r="I18" s="212"/>
      <c r="J18" s="213"/>
      <c r="K18" s="212"/>
      <c r="L18" s="230"/>
      <c r="M18" s="211"/>
    </row>
    <row r="19" spans="1:13" ht="18" customHeight="1">
      <c r="A19" s="227"/>
      <c r="B19" s="233" t="s">
        <v>269</v>
      </c>
      <c r="C19" s="234"/>
      <c r="D19" s="234">
        <v>20311736</v>
      </c>
      <c r="E19" s="234">
        <v>5440294</v>
      </c>
      <c r="F19" s="229">
        <f t="shared" si="0"/>
        <v>25752030</v>
      </c>
      <c r="H19" s="211"/>
      <c r="I19" s="212"/>
      <c r="J19" s="213"/>
      <c r="K19" s="212"/>
      <c r="L19" s="230"/>
      <c r="M19" s="211"/>
    </row>
    <row r="20" spans="1:13" ht="18" customHeight="1">
      <c r="A20" s="227"/>
      <c r="B20" s="233" t="s">
        <v>270</v>
      </c>
      <c r="C20" s="234"/>
      <c r="D20" s="234">
        <v>2321323</v>
      </c>
      <c r="E20" s="234">
        <v>870659</v>
      </c>
      <c r="F20" s="229">
        <f t="shared" si="0"/>
        <v>3191982</v>
      </c>
      <c r="H20" s="211"/>
      <c r="I20" s="212"/>
      <c r="J20" s="213"/>
      <c r="K20" s="212"/>
      <c r="L20" s="214"/>
      <c r="M20" s="211"/>
    </row>
    <row r="21" spans="1:13" ht="18" customHeight="1">
      <c r="A21" s="227"/>
      <c r="B21" s="233" t="s">
        <v>271</v>
      </c>
      <c r="C21" s="234"/>
      <c r="D21" s="234">
        <v>601516</v>
      </c>
      <c r="E21" s="234">
        <v>-601516</v>
      </c>
      <c r="F21" s="229">
        <f t="shared" si="0"/>
        <v>0</v>
      </c>
      <c r="H21" s="211"/>
      <c r="I21" s="212"/>
      <c r="J21" s="213"/>
      <c r="K21" s="212"/>
      <c r="L21" s="230"/>
      <c r="M21" s="211"/>
    </row>
    <row r="22" spans="1:13" ht="18" customHeight="1">
      <c r="A22" s="227"/>
      <c r="B22" s="233" t="s">
        <v>272</v>
      </c>
      <c r="C22" s="234"/>
      <c r="D22" s="234">
        <v>21319363</v>
      </c>
      <c r="E22" s="234">
        <v>4737637</v>
      </c>
      <c r="F22" s="229">
        <f t="shared" si="0"/>
        <v>26057000</v>
      </c>
      <c r="H22" s="211"/>
      <c r="I22" s="212"/>
      <c r="J22" s="213"/>
      <c r="K22" s="212"/>
      <c r="L22" s="230"/>
      <c r="M22" s="211"/>
    </row>
    <row r="23" spans="1:13" ht="18" customHeight="1">
      <c r="A23" s="227"/>
      <c r="B23" s="233" t="s">
        <v>273</v>
      </c>
      <c r="C23" s="234"/>
      <c r="D23" s="234">
        <v>3455928</v>
      </c>
      <c r="E23" s="234"/>
      <c r="F23" s="229"/>
      <c r="H23" s="211"/>
      <c r="I23" s="212"/>
      <c r="J23" s="213"/>
      <c r="K23" s="212"/>
      <c r="L23" s="230"/>
      <c r="M23" s="211"/>
    </row>
    <row r="24" spans="1:13" ht="18" customHeight="1">
      <c r="A24" s="227"/>
      <c r="B24" s="236" t="s">
        <v>274</v>
      </c>
      <c r="C24" s="234"/>
      <c r="D24" s="234">
        <v>-10384659</v>
      </c>
      <c r="E24" s="234"/>
      <c r="F24" s="229">
        <f t="shared" si="0"/>
        <v>-10384659</v>
      </c>
      <c r="H24" s="211"/>
      <c r="I24" s="212"/>
      <c r="J24" s="213"/>
      <c r="K24" s="212"/>
      <c r="L24" s="230"/>
      <c r="M24" s="211"/>
    </row>
    <row r="25" spans="1:13" ht="18" customHeight="1">
      <c r="A25" s="227"/>
      <c r="B25" s="236" t="s">
        <v>275</v>
      </c>
      <c r="C25" s="234"/>
      <c r="D25" s="234">
        <v>-8612754</v>
      </c>
      <c r="E25" s="234">
        <v>-5330906</v>
      </c>
      <c r="F25" s="229">
        <f>SUM(D25:E25)</f>
        <v>-13943660</v>
      </c>
      <c r="H25" s="211"/>
      <c r="I25" s="212"/>
      <c r="J25" s="213"/>
      <c r="K25" s="212"/>
      <c r="L25" s="230"/>
      <c r="M25" s="211"/>
    </row>
    <row r="26" spans="1:13" ht="18" customHeight="1">
      <c r="A26" s="227"/>
      <c r="B26" s="236" t="s">
        <v>276</v>
      </c>
      <c r="C26" s="234"/>
      <c r="D26" s="234">
        <v>390000</v>
      </c>
      <c r="E26" s="234"/>
      <c r="F26" s="229">
        <f t="shared" si="0"/>
        <v>390000</v>
      </c>
      <c r="H26" s="211"/>
      <c r="I26" s="212"/>
      <c r="J26" s="213"/>
      <c r="K26" s="212"/>
      <c r="L26" s="230"/>
      <c r="M26" s="211"/>
    </row>
    <row r="27" spans="1:13" ht="18" customHeight="1">
      <c r="A27" s="227"/>
      <c r="B27" s="236" t="s">
        <v>277</v>
      </c>
      <c r="C27" s="234"/>
      <c r="D27" s="234">
        <v>-150000</v>
      </c>
      <c r="E27" s="234"/>
      <c r="F27" s="229">
        <f t="shared" si="0"/>
        <v>-150000</v>
      </c>
      <c r="H27" s="211"/>
      <c r="I27" s="212"/>
      <c r="J27" s="213"/>
      <c r="K27" s="212"/>
      <c r="L27" s="230"/>
      <c r="M27" s="211"/>
    </row>
    <row r="28" spans="1:13" ht="18" customHeight="1">
      <c r="A28" s="227"/>
      <c r="B28" s="236" t="s">
        <v>278</v>
      </c>
      <c r="C28" s="234"/>
      <c r="D28" s="234"/>
      <c r="E28" s="234">
        <v>34676028</v>
      </c>
      <c r="F28" s="229">
        <f t="shared" si="0"/>
        <v>34676028</v>
      </c>
      <c r="H28" s="211"/>
      <c r="I28" s="212"/>
      <c r="J28" s="213"/>
      <c r="K28" s="212"/>
      <c r="L28" s="230"/>
      <c r="M28" s="211"/>
    </row>
    <row r="29" spans="1:13" ht="18" customHeight="1">
      <c r="A29" s="227"/>
      <c r="B29" s="236" t="s">
        <v>279</v>
      </c>
      <c r="C29" s="234"/>
      <c r="D29" s="234"/>
      <c r="E29" s="234">
        <v>-3837000</v>
      </c>
      <c r="F29" s="229">
        <f t="shared" si="0"/>
        <v>-3837000</v>
      </c>
      <c r="H29" s="211"/>
      <c r="I29" s="212"/>
      <c r="J29" s="213"/>
      <c r="K29" s="212"/>
      <c r="L29" s="230"/>
      <c r="M29" s="211"/>
    </row>
    <row r="30" spans="1:13" ht="18" customHeight="1">
      <c r="A30" s="227"/>
      <c r="B30" s="236" t="s">
        <v>280</v>
      </c>
      <c r="C30" s="234"/>
      <c r="D30" s="234"/>
      <c r="E30" s="234">
        <v>-4200000</v>
      </c>
      <c r="F30" s="229">
        <f t="shared" si="0"/>
        <v>-4200000</v>
      </c>
      <c r="H30" s="211"/>
      <c r="I30" s="212"/>
      <c r="J30" s="213"/>
      <c r="K30" s="212"/>
      <c r="L30" s="230"/>
      <c r="M30" s="211"/>
    </row>
    <row r="31" spans="1:13" ht="18" customHeight="1">
      <c r="A31" s="227"/>
      <c r="B31" s="236" t="s">
        <v>281</v>
      </c>
      <c r="C31" s="234"/>
      <c r="D31" s="234"/>
      <c r="E31" s="234">
        <v>-16843075</v>
      </c>
      <c r="F31" s="229">
        <f t="shared" si="0"/>
        <v>-16843075</v>
      </c>
      <c r="H31" s="211"/>
      <c r="I31" s="212"/>
      <c r="J31" s="213"/>
      <c r="K31" s="212"/>
      <c r="L31" s="230"/>
      <c r="M31" s="211"/>
    </row>
    <row r="32" spans="1:13" ht="18" customHeight="1">
      <c r="A32" s="227"/>
      <c r="B32" s="236" t="s">
        <v>282</v>
      </c>
      <c r="C32" s="234"/>
      <c r="D32" s="234"/>
      <c r="E32" s="234">
        <v>-6983730</v>
      </c>
      <c r="F32" s="229">
        <f t="shared" si="0"/>
        <v>-6983730</v>
      </c>
      <c r="H32" s="211"/>
      <c r="I32" s="212"/>
      <c r="J32" s="213"/>
      <c r="K32" s="212"/>
      <c r="L32" s="230"/>
      <c r="M32" s="211"/>
    </row>
    <row r="33" spans="1:13" ht="18" customHeight="1">
      <c r="A33" s="227"/>
      <c r="B33" s="236" t="s">
        <v>283</v>
      </c>
      <c r="C33" s="234"/>
      <c r="D33" s="234"/>
      <c r="E33" s="234">
        <v>-1650000</v>
      </c>
      <c r="F33" s="229">
        <f t="shared" si="0"/>
        <v>-1650000</v>
      </c>
      <c r="H33" s="211"/>
      <c r="I33" s="212"/>
      <c r="J33" s="213"/>
      <c r="K33" s="212"/>
      <c r="L33" s="230"/>
      <c r="M33" s="211"/>
    </row>
    <row r="34" spans="1:13" s="239" customFormat="1" ht="18" customHeight="1">
      <c r="A34" s="215" t="s">
        <v>284</v>
      </c>
      <c r="B34" s="237" t="s">
        <v>285</v>
      </c>
      <c r="C34" s="238">
        <f>C35+C37+C38</f>
        <v>310000000</v>
      </c>
      <c r="D34" s="238">
        <f>D35+D37+D38</f>
        <v>310000000</v>
      </c>
      <c r="E34" s="238">
        <f>E35+E37+E38</f>
        <v>-32095315</v>
      </c>
      <c r="F34" s="238">
        <f>F35+F37+F38</f>
        <v>277904685</v>
      </c>
      <c r="H34" s="218"/>
      <c r="I34" s="219"/>
      <c r="J34" s="240"/>
      <c r="K34" s="219"/>
      <c r="L34" s="214"/>
      <c r="M34" s="218"/>
    </row>
    <row r="35" spans="1:13" s="223" customFormat="1" ht="18" customHeight="1">
      <c r="A35" s="220">
        <v>1</v>
      </c>
      <c r="B35" s="241" t="s">
        <v>286</v>
      </c>
      <c r="C35" s="232">
        <v>60000000</v>
      </c>
      <c r="D35" s="232">
        <v>60000000</v>
      </c>
      <c r="E35" s="232">
        <f>SUM(E36)</f>
        <v>-18955315</v>
      </c>
      <c r="F35" s="222">
        <f t="shared" si="0"/>
        <v>41044685</v>
      </c>
      <c r="H35" s="178"/>
      <c r="I35" s="224"/>
      <c r="J35" s="225"/>
      <c r="K35" s="224"/>
      <c r="L35" s="226"/>
      <c r="M35" s="178"/>
    </row>
    <row r="36" spans="1:13" ht="18" customHeight="1">
      <c r="A36" s="227"/>
      <c r="B36" s="236" t="s">
        <v>287</v>
      </c>
      <c r="C36" s="234"/>
      <c r="D36" s="234"/>
      <c r="E36" s="234">
        <v>-18955315</v>
      </c>
      <c r="F36" s="229">
        <f t="shared" si="0"/>
        <v>-18955315</v>
      </c>
      <c r="H36" s="211"/>
      <c r="I36" s="212"/>
      <c r="J36" s="213"/>
      <c r="K36" s="212"/>
      <c r="L36" s="230"/>
      <c r="M36" s="211"/>
    </row>
    <row r="37" spans="1:13" s="223" customFormat="1" ht="18" customHeight="1">
      <c r="A37" s="220">
        <v>2</v>
      </c>
      <c r="B37" s="221" t="s">
        <v>288</v>
      </c>
      <c r="C37" s="222">
        <v>100000000</v>
      </c>
      <c r="D37" s="222">
        <v>100000000</v>
      </c>
      <c r="E37" s="222"/>
      <c r="F37" s="222">
        <f t="shared" si="0"/>
        <v>100000000</v>
      </c>
      <c r="H37" s="178"/>
      <c r="I37" s="224"/>
      <c r="J37" s="225"/>
      <c r="K37" s="224"/>
      <c r="L37" s="226"/>
      <c r="M37" s="178"/>
    </row>
    <row r="38" spans="1:13" s="223" customFormat="1" ht="18" customHeight="1">
      <c r="A38" s="220">
        <v>3</v>
      </c>
      <c r="B38" s="221" t="s">
        <v>289</v>
      </c>
      <c r="C38" s="222">
        <v>150000000</v>
      </c>
      <c r="D38" s="222">
        <v>150000000</v>
      </c>
      <c r="E38" s="222">
        <f>SUM(E39:E40)</f>
        <v>-13140000</v>
      </c>
      <c r="F38" s="222">
        <f t="shared" si="0"/>
        <v>136860000</v>
      </c>
      <c r="H38" s="178"/>
      <c r="I38" s="224"/>
      <c r="J38" s="225"/>
      <c r="K38" s="224"/>
      <c r="L38" s="226"/>
      <c r="M38" s="178"/>
    </row>
    <row r="39" spans="1:13" ht="18" customHeight="1">
      <c r="A39" s="227"/>
      <c r="B39" s="228" t="s">
        <v>290</v>
      </c>
      <c r="C39" s="229"/>
      <c r="D39" s="229"/>
      <c r="E39" s="229">
        <v>-7200000</v>
      </c>
      <c r="F39" s="229">
        <f t="shared" si="0"/>
        <v>-7200000</v>
      </c>
      <c r="H39" s="211"/>
      <c r="I39" s="212"/>
      <c r="J39" s="213"/>
      <c r="K39" s="212"/>
      <c r="L39" s="230"/>
      <c r="M39" s="211"/>
    </row>
    <row r="40" spans="1:13" ht="18" customHeight="1">
      <c r="A40" s="227"/>
      <c r="B40" s="228" t="s">
        <v>291</v>
      </c>
      <c r="C40" s="229"/>
      <c r="D40" s="229"/>
      <c r="E40" s="229">
        <v>-5940000</v>
      </c>
      <c r="F40" s="229">
        <f t="shared" si="0"/>
        <v>-5940000</v>
      </c>
      <c r="H40" s="211"/>
      <c r="I40" s="212"/>
      <c r="J40" s="213"/>
      <c r="K40" s="212"/>
      <c r="L40" s="230"/>
      <c r="M40" s="211"/>
    </row>
    <row r="41" spans="1:13" s="245" customFormat="1" ht="18" customHeight="1">
      <c r="A41" s="242"/>
      <c r="B41" s="243" t="s">
        <v>292</v>
      </c>
      <c r="C41" s="244">
        <f>SUM(C3+C34)</f>
        <v>543200809</v>
      </c>
      <c r="D41" s="244">
        <f>SUM(D3+D34)</f>
        <v>599181882</v>
      </c>
      <c r="E41" s="244">
        <f>SUM(E3+E34)</f>
        <v>-80233331</v>
      </c>
      <c r="F41" s="244">
        <f>SUM(F3+F34)</f>
        <v>518948551</v>
      </c>
      <c r="H41" s="246"/>
      <c r="I41" s="247"/>
      <c r="J41" s="248"/>
      <c r="K41" s="247"/>
      <c r="L41" s="249"/>
      <c r="M41" s="246"/>
    </row>
    <row r="42" spans="1:13" ht="13.5" customHeight="1">
      <c r="H42" s="211"/>
      <c r="I42" s="212"/>
      <c r="J42" s="213"/>
      <c r="K42" s="212"/>
      <c r="L42" s="230"/>
      <c r="M42" s="211"/>
    </row>
    <row r="43" spans="1:13">
      <c r="H43" s="211"/>
      <c r="I43" s="212"/>
      <c r="J43" s="213"/>
      <c r="K43" s="212"/>
      <c r="L43" s="230"/>
      <c r="M43" s="211"/>
    </row>
    <row r="44" spans="1:13">
      <c r="C44" s="251"/>
      <c r="D44" s="251"/>
      <c r="E44" s="251"/>
      <c r="F44" s="251"/>
      <c r="H44" s="211"/>
      <c r="I44" s="212"/>
      <c r="J44" s="213"/>
      <c r="K44" s="212"/>
      <c r="L44" s="214"/>
      <c r="M44" s="211"/>
    </row>
    <row r="45" spans="1:13">
      <c r="H45" s="211"/>
      <c r="I45" s="212"/>
      <c r="J45" s="213"/>
      <c r="K45" s="212"/>
      <c r="L45" s="214"/>
      <c r="M45" s="211"/>
    </row>
    <row r="46" spans="1:13">
      <c r="L46" s="239"/>
    </row>
    <row r="47" spans="1:13">
      <c r="H47" s="211"/>
      <c r="I47" s="212"/>
      <c r="J47" s="213"/>
      <c r="K47" s="212"/>
      <c r="L47" s="214"/>
      <c r="M47" s="211"/>
    </row>
    <row r="48" spans="1:13">
      <c r="H48" s="211"/>
      <c r="I48" s="212"/>
      <c r="J48" s="212"/>
      <c r="K48" s="212"/>
      <c r="L48" s="211"/>
      <c r="M48" s="211"/>
    </row>
    <row r="49" spans="8:13">
      <c r="H49" s="211"/>
      <c r="I49" s="212"/>
      <c r="J49" s="213"/>
      <c r="K49" s="212"/>
      <c r="L49" s="230"/>
      <c r="M49" s="211"/>
    </row>
    <row r="50" spans="8:13">
      <c r="H50" s="211"/>
      <c r="I50" s="212"/>
      <c r="J50" s="213"/>
      <c r="K50" s="212"/>
      <c r="L50" s="230"/>
      <c r="M50" s="211"/>
    </row>
    <row r="51" spans="8:13">
      <c r="H51" s="211"/>
      <c r="I51" s="212"/>
      <c r="J51" s="213"/>
      <c r="K51" s="212"/>
      <c r="L51" s="230"/>
      <c r="M51" s="211"/>
    </row>
    <row r="52" spans="8:13">
      <c r="H52" s="211"/>
      <c r="I52" s="212"/>
      <c r="J52" s="213"/>
      <c r="K52" s="212"/>
      <c r="L52" s="230"/>
      <c r="M52" s="211"/>
    </row>
    <row r="53" spans="8:13">
      <c r="H53" s="211"/>
      <c r="I53" s="212"/>
      <c r="J53" s="213"/>
      <c r="K53" s="212"/>
      <c r="L53" s="230"/>
      <c r="M53" s="211"/>
    </row>
    <row r="54" spans="8:13">
      <c r="H54" s="211"/>
      <c r="I54" s="212"/>
      <c r="J54" s="212"/>
      <c r="K54" s="212"/>
      <c r="L54" s="214"/>
      <c r="M54" s="211"/>
    </row>
    <row r="55" spans="8:13">
      <c r="H55" s="211"/>
      <c r="I55" s="212"/>
      <c r="J55" s="213"/>
      <c r="K55" s="212"/>
      <c r="L55" s="214"/>
      <c r="M55" s="211"/>
    </row>
    <row r="56" spans="8:13">
      <c r="L56" s="214"/>
    </row>
    <row r="57" spans="8:13">
      <c r="H57" s="218"/>
      <c r="I57" s="219"/>
      <c r="J57" s="219"/>
      <c r="K57" s="219"/>
      <c r="L57" s="252"/>
      <c r="M57" s="211"/>
    </row>
    <row r="59" spans="8:13">
      <c r="H59" s="211"/>
      <c r="I59" s="212"/>
      <c r="J59" s="213"/>
      <c r="K59" s="212"/>
      <c r="L59" s="230"/>
      <c r="M59" s="211"/>
    </row>
    <row r="60" spans="8:13">
      <c r="H60" s="211"/>
      <c r="I60" s="212"/>
      <c r="J60" s="213"/>
      <c r="K60" s="212"/>
      <c r="L60" s="230"/>
      <c r="M60" s="211"/>
    </row>
    <row r="61" spans="8:13">
      <c r="L61" s="252"/>
    </row>
  </sheetData>
  <printOptions horizontalCentered="1"/>
  <pageMargins left="0.15748031496062992" right="0.15748031496062992" top="1.5748031496062993" bottom="0.19685039370078741" header="0.39370078740157483" footer="0"/>
  <pageSetup paperSize="9" scale="70" orientation="portrait" r:id="rId1"/>
  <headerFooter scaleWithDoc="0">
    <oddHeader>&amp;L&amp;"Times New Roman,Normál"&amp;8Dunakeszi Város Önkormányzata&amp;C&amp;"Times New Roman,Félkövér"&amp;12
Tartalék előirányzatok
2017. év&amp;R&amp;"Times New Roman,Normál"&amp;8 10.sz. melléklet
adatok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1:J55"/>
  <sheetViews>
    <sheetView zoomScaleNormal="100" workbookViewId="0">
      <pane ySplit="10" topLeftCell="A11" activePane="bottomLeft" state="frozen"/>
      <selection pane="bottomLeft"/>
    </sheetView>
  </sheetViews>
  <sheetFormatPr defaultRowHeight="12.75"/>
  <cols>
    <col min="1" max="1" width="5.7109375" style="550" customWidth="1"/>
    <col min="2" max="2" width="55" style="551" customWidth="1"/>
    <col min="3" max="5" width="13.7109375" style="500" customWidth="1"/>
    <col min="6" max="6" width="15" style="500" customWidth="1"/>
    <col min="7" max="7" width="10.140625" style="546" bestFit="1" customWidth="1"/>
    <col min="8" max="10" width="9.140625" style="523"/>
    <col min="11" max="255" width="9.140625" style="524"/>
    <col min="256" max="256" width="5.7109375" style="524" customWidth="1"/>
    <col min="257" max="257" width="55" style="524" customWidth="1"/>
    <col min="258" max="260" width="13.7109375" style="524" customWidth="1"/>
    <col min="261" max="261" width="15" style="524" customWidth="1"/>
    <col min="262" max="262" width="13.7109375" style="524" customWidth="1"/>
    <col min="263" max="263" width="10.140625" style="524" bestFit="1" customWidth="1"/>
    <col min="264" max="511" width="9.140625" style="524"/>
    <col min="512" max="512" width="5.7109375" style="524" customWidth="1"/>
    <col min="513" max="513" width="55" style="524" customWidth="1"/>
    <col min="514" max="516" width="13.7109375" style="524" customWidth="1"/>
    <col min="517" max="517" width="15" style="524" customWidth="1"/>
    <col min="518" max="518" width="13.7109375" style="524" customWidth="1"/>
    <col min="519" max="519" width="10.140625" style="524" bestFit="1" customWidth="1"/>
    <col min="520" max="767" width="9.140625" style="524"/>
    <col min="768" max="768" width="5.7109375" style="524" customWidth="1"/>
    <col min="769" max="769" width="55" style="524" customWidth="1"/>
    <col min="770" max="772" width="13.7109375" style="524" customWidth="1"/>
    <col min="773" max="773" width="15" style="524" customWidth="1"/>
    <col min="774" max="774" width="13.7109375" style="524" customWidth="1"/>
    <col min="775" max="775" width="10.140625" style="524" bestFit="1" customWidth="1"/>
    <col min="776" max="1023" width="9.140625" style="524"/>
    <col min="1024" max="1024" width="5.7109375" style="524" customWidth="1"/>
    <col min="1025" max="1025" width="55" style="524" customWidth="1"/>
    <col min="1026" max="1028" width="13.7109375" style="524" customWidth="1"/>
    <col min="1029" max="1029" width="15" style="524" customWidth="1"/>
    <col min="1030" max="1030" width="13.7109375" style="524" customWidth="1"/>
    <col min="1031" max="1031" width="10.140625" style="524" bestFit="1" customWidth="1"/>
    <col min="1032" max="1279" width="9.140625" style="524"/>
    <col min="1280" max="1280" width="5.7109375" style="524" customWidth="1"/>
    <col min="1281" max="1281" width="55" style="524" customWidth="1"/>
    <col min="1282" max="1284" width="13.7109375" style="524" customWidth="1"/>
    <col min="1285" max="1285" width="15" style="524" customWidth="1"/>
    <col min="1286" max="1286" width="13.7109375" style="524" customWidth="1"/>
    <col min="1287" max="1287" width="10.140625" style="524" bestFit="1" customWidth="1"/>
    <col min="1288" max="1535" width="9.140625" style="524"/>
    <col min="1536" max="1536" width="5.7109375" style="524" customWidth="1"/>
    <col min="1537" max="1537" width="55" style="524" customWidth="1"/>
    <col min="1538" max="1540" width="13.7109375" style="524" customWidth="1"/>
    <col min="1541" max="1541" width="15" style="524" customWidth="1"/>
    <col min="1542" max="1542" width="13.7109375" style="524" customWidth="1"/>
    <col min="1543" max="1543" width="10.140625" style="524" bestFit="1" customWidth="1"/>
    <col min="1544" max="1791" width="9.140625" style="524"/>
    <col min="1792" max="1792" width="5.7109375" style="524" customWidth="1"/>
    <col min="1793" max="1793" width="55" style="524" customWidth="1"/>
    <col min="1794" max="1796" width="13.7109375" style="524" customWidth="1"/>
    <col min="1797" max="1797" width="15" style="524" customWidth="1"/>
    <col min="1798" max="1798" width="13.7109375" style="524" customWidth="1"/>
    <col min="1799" max="1799" width="10.140625" style="524" bestFit="1" customWidth="1"/>
    <col min="1800" max="2047" width="9.140625" style="524"/>
    <col min="2048" max="2048" width="5.7109375" style="524" customWidth="1"/>
    <col min="2049" max="2049" width="55" style="524" customWidth="1"/>
    <col min="2050" max="2052" width="13.7109375" style="524" customWidth="1"/>
    <col min="2053" max="2053" width="15" style="524" customWidth="1"/>
    <col min="2054" max="2054" width="13.7109375" style="524" customWidth="1"/>
    <col min="2055" max="2055" width="10.140625" style="524" bestFit="1" customWidth="1"/>
    <col min="2056" max="2303" width="9.140625" style="524"/>
    <col min="2304" max="2304" width="5.7109375" style="524" customWidth="1"/>
    <col min="2305" max="2305" width="55" style="524" customWidth="1"/>
    <col min="2306" max="2308" width="13.7109375" style="524" customWidth="1"/>
    <col min="2309" max="2309" width="15" style="524" customWidth="1"/>
    <col min="2310" max="2310" width="13.7109375" style="524" customWidth="1"/>
    <col min="2311" max="2311" width="10.140625" style="524" bestFit="1" customWidth="1"/>
    <col min="2312" max="2559" width="9.140625" style="524"/>
    <col min="2560" max="2560" width="5.7109375" style="524" customWidth="1"/>
    <col min="2561" max="2561" width="55" style="524" customWidth="1"/>
    <col min="2562" max="2564" width="13.7109375" style="524" customWidth="1"/>
    <col min="2565" max="2565" width="15" style="524" customWidth="1"/>
    <col min="2566" max="2566" width="13.7109375" style="524" customWidth="1"/>
    <col min="2567" max="2567" width="10.140625" style="524" bestFit="1" customWidth="1"/>
    <col min="2568" max="2815" width="9.140625" style="524"/>
    <col min="2816" max="2816" width="5.7109375" style="524" customWidth="1"/>
    <col min="2817" max="2817" width="55" style="524" customWidth="1"/>
    <col min="2818" max="2820" width="13.7109375" style="524" customWidth="1"/>
    <col min="2821" max="2821" width="15" style="524" customWidth="1"/>
    <col min="2822" max="2822" width="13.7109375" style="524" customWidth="1"/>
    <col min="2823" max="2823" width="10.140625" style="524" bestFit="1" customWidth="1"/>
    <col min="2824" max="3071" width="9.140625" style="524"/>
    <col min="3072" max="3072" width="5.7109375" style="524" customWidth="1"/>
    <col min="3073" max="3073" width="55" style="524" customWidth="1"/>
    <col min="3074" max="3076" width="13.7109375" style="524" customWidth="1"/>
    <col min="3077" max="3077" width="15" style="524" customWidth="1"/>
    <col min="3078" max="3078" width="13.7109375" style="524" customWidth="1"/>
    <col min="3079" max="3079" width="10.140625" style="524" bestFit="1" customWidth="1"/>
    <col min="3080" max="3327" width="9.140625" style="524"/>
    <col min="3328" max="3328" width="5.7109375" style="524" customWidth="1"/>
    <col min="3329" max="3329" width="55" style="524" customWidth="1"/>
    <col min="3330" max="3332" width="13.7109375" style="524" customWidth="1"/>
    <col min="3333" max="3333" width="15" style="524" customWidth="1"/>
    <col min="3334" max="3334" width="13.7109375" style="524" customWidth="1"/>
    <col min="3335" max="3335" width="10.140625" style="524" bestFit="1" customWidth="1"/>
    <col min="3336" max="3583" width="9.140625" style="524"/>
    <col min="3584" max="3584" width="5.7109375" style="524" customWidth="1"/>
    <col min="3585" max="3585" width="55" style="524" customWidth="1"/>
    <col min="3586" max="3588" width="13.7109375" style="524" customWidth="1"/>
    <col min="3589" max="3589" width="15" style="524" customWidth="1"/>
    <col min="3590" max="3590" width="13.7109375" style="524" customWidth="1"/>
    <col min="3591" max="3591" width="10.140625" style="524" bestFit="1" customWidth="1"/>
    <col min="3592" max="3839" width="9.140625" style="524"/>
    <col min="3840" max="3840" width="5.7109375" style="524" customWidth="1"/>
    <col min="3841" max="3841" width="55" style="524" customWidth="1"/>
    <col min="3842" max="3844" width="13.7109375" style="524" customWidth="1"/>
    <col min="3845" max="3845" width="15" style="524" customWidth="1"/>
    <col min="3846" max="3846" width="13.7109375" style="524" customWidth="1"/>
    <col min="3847" max="3847" width="10.140625" style="524" bestFit="1" customWidth="1"/>
    <col min="3848" max="4095" width="9.140625" style="524"/>
    <col min="4096" max="4096" width="5.7109375" style="524" customWidth="1"/>
    <col min="4097" max="4097" width="55" style="524" customWidth="1"/>
    <col min="4098" max="4100" width="13.7109375" style="524" customWidth="1"/>
    <col min="4101" max="4101" width="15" style="524" customWidth="1"/>
    <col min="4102" max="4102" width="13.7109375" style="524" customWidth="1"/>
    <col min="4103" max="4103" width="10.140625" style="524" bestFit="1" customWidth="1"/>
    <col min="4104" max="4351" width="9.140625" style="524"/>
    <col min="4352" max="4352" width="5.7109375" style="524" customWidth="1"/>
    <col min="4353" max="4353" width="55" style="524" customWidth="1"/>
    <col min="4354" max="4356" width="13.7109375" style="524" customWidth="1"/>
    <col min="4357" max="4357" width="15" style="524" customWidth="1"/>
    <col min="4358" max="4358" width="13.7109375" style="524" customWidth="1"/>
    <col min="4359" max="4359" width="10.140625" style="524" bestFit="1" customWidth="1"/>
    <col min="4360" max="4607" width="9.140625" style="524"/>
    <col min="4608" max="4608" width="5.7109375" style="524" customWidth="1"/>
    <col min="4609" max="4609" width="55" style="524" customWidth="1"/>
    <col min="4610" max="4612" width="13.7109375" style="524" customWidth="1"/>
    <col min="4613" max="4613" width="15" style="524" customWidth="1"/>
    <col min="4614" max="4614" width="13.7109375" style="524" customWidth="1"/>
    <col min="4615" max="4615" width="10.140625" style="524" bestFit="1" customWidth="1"/>
    <col min="4616" max="4863" width="9.140625" style="524"/>
    <col min="4864" max="4864" width="5.7109375" style="524" customWidth="1"/>
    <col min="4865" max="4865" width="55" style="524" customWidth="1"/>
    <col min="4866" max="4868" width="13.7109375" style="524" customWidth="1"/>
    <col min="4869" max="4869" width="15" style="524" customWidth="1"/>
    <col min="4870" max="4870" width="13.7109375" style="524" customWidth="1"/>
    <col min="4871" max="4871" width="10.140625" style="524" bestFit="1" customWidth="1"/>
    <col min="4872" max="5119" width="9.140625" style="524"/>
    <col min="5120" max="5120" width="5.7109375" style="524" customWidth="1"/>
    <col min="5121" max="5121" width="55" style="524" customWidth="1"/>
    <col min="5122" max="5124" width="13.7109375" style="524" customWidth="1"/>
    <col min="5125" max="5125" width="15" style="524" customWidth="1"/>
    <col min="5126" max="5126" width="13.7109375" style="524" customWidth="1"/>
    <col min="5127" max="5127" width="10.140625" style="524" bestFit="1" customWidth="1"/>
    <col min="5128" max="5375" width="9.140625" style="524"/>
    <col min="5376" max="5376" width="5.7109375" style="524" customWidth="1"/>
    <col min="5377" max="5377" width="55" style="524" customWidth="1"/>
    <col min="5378" max="5380" width="13.7109375" style="524" customWidth="1"/>
    <col min="5381" max="5381" width="15" style="524" customWidth="1"/>
    <col min="5382" max="5382" width="13.7109375" style="524" customWidth="1"/>
    <col min="5383" max="5383" width="10.140625" style="524" bestFit="1" customWidth="1"/>
    <col min="5384" max="5631" width="9.140625" style="524"/>
    <col min="5632" max="5632" width="5.7109375" style="524" customWidth="1"/>
    <col min="5633" max="5633" width="55" style="524" customWidth="1"/>
    <col min="5634" max="5636" width="13.7109375" style="524" customWidth="1"/>
    <col min="5637" max="5637" width="15" style="524" customWidth="1"/>
    <col min="5638" max="5638" width="13.7109375" style="524" customWidth="1"/>
    <col min="5639" max="5639" width="10.140625" style="524" bestFit="1" customWidth="1"/>
    <col min="5640" max="5887" width="9.140625" style="524"/>
    <col min="5888" max="5888" width="5.7109375" style="524" customWidth="1"/>
    <col min="5889" max="5889" width="55" style="524" customWidth="1"/>
    <col min="5890" max="5892" width="13.7109375" style="524" customWidth="1"/>
    <col min="5893" max="5893" width="15" style="524" customWidth="1"/>
    <col min="5894" max="5894" width="13.7109375" style="524" customWidth="1"/>
    <col min="5895" max="5895" width="10.140625" style="524" bestFit="1" customWidth="1"/>
    <col min="5896" max="6143" width="9.140625" style="524"/>
    <col min="6144" max="6144" width="5.7109375" style="524" customWidth="1"/>
    <col min="6145" max="6145" width="55" style="524" customWidth="1"/>
    <col min="6146" max="6148" width="13.7109375" style="524" customWidth="1"/>
    <col min="6149" max="6149" width="15" style="524" customWidth="1"/>
    <col min="6150" max="6150" width="13.7109375" style="524" customWidth="1"/>
    <col min="6151" max="6151" width="10.140625" style="524" bestFit="1" customWidth="1"/>
    <col min="6152" max="6399" width="9.140625" style="524"/>
    <col min="6400" max="6400" width="5.7109375" style="524" customWidth="1"/>
    <col min="6401" max="6401" width="55" style="524" customWidth="1"/>
    <col min="6402" max="6404" width="13.7109375" style="524" customWidth="1"/>
    <col min="6405" max="6405" width="15" style="524" customWidth="1"/>
    <col min="6406" max="6406" width="13.7109375" style="524" customWidth="1"/>
    <col min="6407" max="6407" width="10.140625" style="524" bestFit="1" customWidth="1"/>
    <col min="6408" max="6655" width="9.140625" style="524"/>
    <col min="6656" max="6656" width="5.7109375" style="524" customWidth="1"/>
    <col min="6657" max="6657" width="55" style="524" customWidth="1"/>
    <col min="6658" max="6660" width="13.7109375" style="524" customWidth="1"/>
    <col min="6661" max="6661" width="15" style="524" customWidth="1"/>
    <col min="6662" max="6662" width="13.7109375" style="524" customWidth="1"/>
    <col min="6663" max="6663" width="10.140625" style="524" bestFit="1" customWidth="1"/>
    <col min="6664" max="6911" width="9.140625" style="524"/>
    <col min="6912" max="6912" width="5.7109375" style="524" customWidth="1"/>
    <col min="6913" max="6913" width="55" style="524" customWidth="1"/>
    <col min="6914" max="6916" width="13.7109375" style="524" customWidth="1"/>
    <col min="6917" max="6917" width="15" style="524" customWidth="1"/>
    <col min="6918" max="6918" width="13.7109375" style="524" customWidth="1"/>
    <col min="6919" max="6919" width="10.140625" style="524" bestFit="1" customWidth="1"/>
    <col min="6920" max="7167" width="9.140625" style="524"/>
    <col min="7168" max="7168" width="5.7109375" style="524" customWidth="1"/>
    <col min="7169" max="7169" width="55" style="524" customWidth="1"/>
    <col min="7170" max="7172" width="13.7109375" style="524" customWidth="1"/>
    <col min="7173" max="7173" width="15" style="524" customWidth="1"/>
    <col min="7174" max="7174" width="13.7109375" style="524" customWidth="1"/>
    <col min="7175" max="7175" width="10.140625" style="524" bestFit="1" customWidth="1"/>
    <col min="7176" max="7423" width="9.140625" style="524"/>
    <col min="7424" max="7424" width="5.7109375" style="524" customWidth="1"/>
    <col min="7425" max="7425" width="55" style="524" customWidth="1"/>
    <col min="7426" max="7428" width="13.7109375" style="524" customWidth="1"/>
    <col min="7429" max="7429" width="15" style="524" customWidth="1"/>
    <col min="7430" max="7430" width="13.7109375" style="524" customWidth="1"/>
    <col min="7431" max="7431" width="10.140625" style="524" bestFit="1" customWidth="1"/>
    <col min="7432" max="7679" width="9.140625" style="524"/>
    <col min="7680" max="7680" width="5.7109375" style="524" customWidth="1"/>
    <col min="7681" max="7681" width="55" style="524" customWidth="1"/>
    <col min="7682" max="7684" width="13.7109375" style="524" customWidth="1"/>
    <col min="7685" max="7685" width="15" style="524" customWidth="1"/>
    <col min="7686" max="7686" width="13.7109375" style="524" customWidth="1"/>
    <col min="7687" max="7687" width="10.140625" style="524" bestFit="1" customWidth="1"/>
    <col min="7688" max="7935" width="9.140625" style="524"/>
    <col min="7936" max="7936" width="5.7109375" style="524" customWidth="1"/>
    <col min="7937" max="7937" width="55" style="524" customWidth="1"/>
    <col min="7938" max="7940" width="13.7109375" style="524" customWidth="1"/>
    <col min="7941" max="7941" width="15" style="524" customWidth="1"/>
    <col min="7942" max="7942" width="13.7109375" style="524" customWidth="1"/>
    <col min="7943" max="7943" width="10.140625" style="524" bestFit="1" customWidth="1"/>
    <col min="7944" max="8191" width="9.140625" style="524"/>
    <col min="8192" max="8192" width="5.7109375" style="524" customWidth="1"/>
    <col min="8193" max="8193" width="55" style="524" customWidth="1"/>
    <col min="8194" max="8196" width="13.7109375" style="524" customWidth="1"/>
    <col min="8197" max="8197" width="15" style="524" customWidth="1"/>
    <col min="8198" max="8198" width="13.7109375" style="524" customWidth="1"/>
    <col min="8199" max="8199" width="10.140625" style="524" bestFit="1" customWidth="1"/>
    <col min="8200" max="8447" width="9.140625" style="524"/>
    <col min="8448" max="8448" width="5.7109375" style="524" customWidth="1"/>
    <col min="8449" max="8449" width="55" style="524" customWidth="1"/>
    <col min="8450" max="8452" width="13.7109375" style="524" customWidth="1"/>
    <col min="8453" max="8453" width="15" style="524" customWidth="1"/>
    <col min="8454" max="8454" width="13.7109375" style="524" customWidth="1"/>
    <col min="8455" max="8455" width="10.140625" style="524" bestFit="1" customWidth="1"/>
    <col min="8456" max="8703" width="9.140625" style="524"/>
    <col min="8704" max="8704" width="5.7109375" style="524" customWidth="1"/>
    <col min="8705" max="8705" width="55" style="524" customWidth="1"/>
    <col min="8706" max="8708" width="13.7109375" style="524" customWidth="1"/>
    <col min="8709" max="8709" width="15" style="524" customWidth="1"/>
    <col min="8710" max="8710" width="13.7109375" style="524" customWidth="1"/>
    <col min="8711" max="8711" width="10.140625" style="524" bestFit="1" customWidth="1"/>
    <col min="8712" max="8959" width="9.140625" style="524"/>
    <col min="8960" max="8960" width="5.7109375" style="524" customWidth="1"/>
    <col min="8961" max="8961" width="55" style="524" customWidth="1"/>
    <col min="8962" max="8964" width="13.7109375" style="524" customWidth="1"/>
    <col min="8965" max="8965" width="15" style="524" customWidth="1"/>
    <col min="8966" max="8966" width="13.7109375" style="524" customWidth="1"/>
    <col min="8967" max="8967" width="10.140625" style="524" bestFit="1" customWidth="1"/>
    <col min="8968" max="9215" width="9.140625" style="524"/>
    <col min="9216" max="9216" width="5.7109375" style="524" customWidth="1"/>
    <col min="9217" max="9217" width="55" style="524" customWidth="1"/>
    <col min="9218" max="9220" width="13.7109375" style="524" customWidth="1"/>
    <col min="9221" max="9221" width="15" style="524" customWidth="1"/>
    <col min="9222" max="9222" width="13.7109375" style="524" customWidth="1"/>
    <col min="9223" max="9223" width="10.140625" style="524" bestFit="1" customWidth="1"/>
    <col min="9224" max="9471" width="9.140625" style="524"/>
    <col min="9472" max="9472" width="5.7109375" style="524" customWidth="1"/>
    <col min="9473" max="9473" width="55" style="524" customWidth="1"/>
    <col min="9474" max="9476" width="13.7109375" style="524" customWidth="1"/>
    <col min="9477" max="9477" width="15" style="524" customWidth="1"/>
    <col min="9478" max="9478" width="13.7109375" style="524" customWidth="1"/>
    <col min="9479" max="9479" width="10.140625" style="524" bestFit="1" customWidth="1"/>
    <col min="9480" max="9727" width="9.140625" style="524"/>
    <col min="9728" max="9728" width="5.7109375" style="524" customWidth="1"/>
    <col min="9729" max="9729" width="55" style="524" customWidth="1"/>
    <col min="9730" max="9732" width="13.7109375" style="524" customWidth="1"/>
    <col min="9733" max="9733" width="15" style="524" customWidth="1"/>
    <col min="9734" max="9734" width="13.7109375" style="524" customWidth="1"/>
    <col min="9735" max="9735" width="10.140625" style="524" bestFit="1" customWidth="1"/>
    <col min="9736" max="9983" width="9.140625" style="524"/>
    <col min="9984" max="9984" width="5.7109375" style="524" customWidth="1"/>
    <col min="9985" max="9985" width="55" style="524" customWidth="1"/>
    <col min="9986" max="9988" width="13.7109375" style="524" customWidth="1"/>
    <col min="9989" max="9989" width="15" style="524" customWidth="1"/>
    <col min="9990" max="9990" width="13.7109375" style="524" customWidth="1"/>
    <col min="9991" max="9991" width="10.140625" style="524" bestFit="1" customWidth="1"/>
    <col min="9992" max="10239" width="9.140625" style="524"/>
    <col min="10240" max="10240" width="5.7109375" style="524" customWidth="1"/>
    <col min="10241" max="10241" width="55" style="524" customWidth="1"/>
    <col min="10242" max="10244" width="13.7109375" style="524" customWidth="1"/>
    <col min="10245" max="10245" width="15" style="524" customWidth="1"/>
    <col min="10246" max="10246" width="13.7109375" style="524" customWidth="1"/>
    <col min="10247" max="10247" width="10.140625" style="524" bestFit="1" customWidth="1"/>
    <col min="10248" max="10495" width="9.140625" style="524"/>
    <col min="10496" max="10496" width="5.7109375" style="524" customWidth="1"/>
    <col min="10497" max="10497" width="55" style="524" customWidth="1"/>
    <col min="10498" max="10500" width="13.7109375" style="524" customWidth="1"/>
    <col min="10501" max="10501" width="15" style="524" customWidth="1"/>
    <col min="10502" max="10502" width="13.7109375" style="524" customWidth="1"/>
    <col min="10503" max="10503" width="10.140625" style="524" bestFit="1" customWidth="1"/>
    <col min="10504" max="10751" width="9.140625" style="524"/>
    <col min="10752" max="10752" width="5.7109375" style="524" customWidth="1"/>
    <col min="10753" max="10753" width="55" style="524" customWidth="1"/>
    <col min="10754" max="10756" width="13.7109375" style="524" customWidth="1"/>
    <col min="10757" max="10757" width="15" style="524" customWidth="1"/>
    <col min="10758" max="10758" width="13.7109375" style="524" customWidth="1"/>
    <col min="10759" max="10759" width="10.140625" style="524" bestFit="1" customWidth="1"/>
    <col min="10760" max="11007" width="9.140625" style="524"/>
    <col min="11008" max="11008" width="5.7109375" style="524" customWidth="1"/>
    <col min="11009" max="11009" width="55" style="524" customWidth="1"/>
    <col min="11010" max="11012" width="13.7109375" style="524" customWidth="1"/>
    <col min="11013" max="11013" width="15" style="524" customWidth="1"/>
    <col min="11014" max="11014" width="13.7109375" style="524" customWidth="1"/>
    <col min="11015" max="11015" width="10.140625" style="524" bestFit="1" customWidth="1"/>
    <col min="11016" max="11263" width="9.140625" style="524"/>
    <col min="11264" max="11264" width="5.7109375" style="524" customWidth="1"/>
    <col min="11265" max="11265" width="55" style="524" customWidth="1"/>
    <col min="11266" max="11268" width="13.7109375" style="524" customWidth="1"/>
    <col min="11269" max="11269" width="15" style="524" customWidth="1"/>
    <col min="11270" max="11270" width="13.7109375" style="524" customWidth="1"/>
    <col min="11271" max="11271" width="10.140625" style="524" bestFit="1" customWidth="1"/>
    <col min="11272" max="11519" width="9.140625" style="524"/>
    <col min="11520" max="11520" width="5.7109375" style="524" customWidth="1"/>
    <col min="11521" max="11521" width="55" style="524" customWidth="1"/>
    <col min="11522" max="11524" width="13.7109375" style="524" customWidth="1"/>
    <col min="11525" max="11525" width="15" style="524" customWidth="1"/>
    <col min="11526" max="11526" width="13.7109375" style="524" customWidth="1"/>
    <col min="11527" max="11527" width="10.140625" style="524" bestFit="1" customWidth="1"/>
    <col min="11528" max="11775" width="9.140625" style="524"/>
    <col min="11776" max="11776" width="5.7109375" style="524" customWidth="1"/>
    <col min="11777" max="11777" width="55" style="524" customWidth="1"/>
    <col min="11778" max="11780" width="13.7109375" style="524" customWidth="1"/>
    <col min="11781" max="11781" width="15" style="524" customWidth="1"/>
    <col min="11782" max="11782" width="13.7109375" style="524" customWidth="1"/>
    <col min="11783" max="11783" width="10.140625" style="524" bestFit="1" customWidth="1"/>
    <col min="11784" max="12031" width="9.140625" style="524"/>
    <col min="12032" max="12032" width="5.7109375" style="524" customWidth="1"/>
    <col min="12033" max="12033" width="55" style="524" customWidth="1"/>
    <col min="12034" max="12036" width="13.7109375" style="524" customWidth="1"/>
    <col min="12037" max="12037" width="15" style="524" customWidth="1"/>
    <col min="12038" max="12038" width="13.7109375" style="524" customWidth="1"/>
    <col min="12039" max="12039" width="10.140625" style="524" bestFit="1" customWidth="1"/>
    <col min="12040" max="12287" width="9.140625" style="524"/>
    <col min="12288" max="12288" width="5.7109375" style="524" customWidth="1"/>
    <col min="12289" max="12289" width="55" style="524" customWidth="1"/>
    <col min="12290" max="12292" width="13.7109375" style="524" customWidth="1"/>
    <col min="12293" max="12293" width="15" style="524" customWidth="1"/>
    <col min="12294" max="12294" width="13.7109375" style="524" customWidth="1"/>
    <col min="12295" max="12295" width="10.140625" style="524" bestFit="1" customWidth="1"/>
    <col min="12296" max="12543" width="9.140625" style="524"/>
    <col min="12544" max="12544" width="5.7109375" style="524" customWidth="1"/>
    <col min="12545" max="12545" width="55" style="524" customWidth="1"/>
    <col min="12546" max="12548" width="13.7109375" style="524" customWidth="1"/>
    <col min="12549" max="12549" width="15" style="524" customWidth="1"/>
    <col min="12550" max="12550" width="13.7109375" style="524" customWidth="1"/>
    <col min="12551" max="12551" width="10.140625" style="524" bestFit="1" customWidth="1"/>
    <col min="12552" max="12799" width="9.140625" style="524"/>
    <col min="12800" max="12800" width="5.7109375" style="524" customWidth="1"/>
    <col min="12801" max="12801" width="55" style="524" customWidth="1"/>
    <col min="12802" max="12804" width="13.7109375" style="524" customWidth="1"/>
    <col min="12805" max="12805" width="15" style="524" customWidth="1"/>
    <col min="12806" max="12806" width="13.7109375" style="524" customWidth="1"/>
    <col min="12807" max="12807" width="10.140625" style="524" bestFit="1" customWidth="1"/>
    <col min="12808" max="13055" width="9.140625" style="524"/>
    <col min="13056" max="13056" width="5.7109375" style="524" customWidth="1"/>
    <col min="13057" max="13057" width="55" style="524" customWidth="1"/>
    <col min="13058" max="13060" width="13.7109375" style="524" customWidth="1"/>
    <col min="13061" max="13061" width="15" style="524" customWidth="1"/>
    <col min="13062" max="13062" width="13.7109375" style="524" customWidth="1"/>
    <col min="13063" max="13063" width="10.140625" style="524" bestFit="1" customWidth="1"/>
    <col min="13064" max="13311" width="9.140625" style="524"/>
    <col min="13312" max="13312" width="5.7109375" style="524" customWidth="1"/>
    <col min="13313" max="13313" width="55" style="524" customWidth="1"/>
    <col min="13314" max="13316" width="13.7109375" style="524" customWidth="1"/>
    <col min="13317" max="13317" width="15" style="524" customWidth="1"/>
    <col min="13318" max="13318" width="13.7109375" style="524" customWidth="1"/>
    <col min="13319" max="13319" width="10.140625" style="524" bestFit="1" customWidth="1"/>
    <col min="13320" max="13567" width="9.140625" style="524"/>
    <col min="13568" max="13568" width="5.7109375" style="524" customWidth="1"/>
    <col min="13569" max="13569" width="55" style="524" customWidth="1"/>
    <col min="13570" max="13572" width="13.7109375" style="524" customWidth="1"/>
    <col min="13573" max="13573" width="15" style="524" customWidth="1"/>
    <col min="13574" max="13574" width="13.7109375" style="524" customWidth="1"/>
    <col min="13575" max="13575" width="10.140625" style="524" bestFit="1" customWidth="1"/>
    <col min="13576" max="13823" width="9.140625" style="524"/>
    <col min="13824" max="13824" width="5.7109375" style="524" customWidth="1"/>
    <col min="13825" max="13825" width="55" style="524" customWidth="1"/>
    <col min="13826" max="13828" width="13.7109375" style="524" customWidth="1"/>
    <col min="13829" max="13829" width="15" style="524" customWidth="1"/>
    <col min="13830" max="13830" width="13.7109375" style="524" customWidth="1"/>
    <col min="13831" max="13831" width="10.140625" style="524" bestFit="1" customWidth="1"/>
    <col min="13832" max="14079" width="9.140625" style="524"/>
    <col min="14080" max="14080" width="5.7109375" style="524" customWidth="1"/>
    <col min="14081" max="14081" width="55" style="524" customWidth="1"/>
    <col min="14082" max="14084" width="13.7109375" style="524" customWidth="1"/>
    <col min="14085" max="14085" width="15" style="524" customWidth="1"/>
    <col min="14086" max="14086" width="13.7109375" style="524" customWidth="1"/>
    <col min="14087" max="14087" width="10.140625" style="524" bestFit="1" customWidth="1"/>
    <col min="14088" max="14335" width="9.140625" style="524"/>
    <col min="14336" max="14336" width="5.7109375" style="524" customWidth="1"/>
    <col min="14337" max="14337" width="55" style="524" customWidth="1"/>
    <col min="14338" max="14340" width="13.7109375" style="524" customWidth="1"/>
    <col min="14341" max="14341" width="15" style="524" customWidth="1"/>
    <col min="14342" max="14342" width="13.7109375" style="524" customWidth="1"/>
    <col min="14343" max="14343" width="10.140625" style="524" bestFit="1" customWidth="1"/>
    <col min="14344" max="14591" width="9.140625" style="524"/>
    <col min="14592" max="14592" width="5.7109375" style="524" customWidth="1"/>
    <col min="14593" max="14593" width="55" style="524" customWidth="1"/>
    <col min="14594" max="14596" width="13.7109375" style="524" customWidth="1"/>
    <col min="14597" max="14597" width="15" style="524" customWidth="1"/>
    <col min="14598" max="14598" width="13.7109375" style="524" customWidth="1"/>
    <col min="14599" max="14599" width="10.140625" style="524" bestFit="1" customWidth="1"/>
    <col min="14600" max="14847" width="9.140625" style="524"/>
    <col min="14848" max="14848" width="5.7109375" style="524" customWidth="1"/>
    <col min="14849" max="14849" width="55" style="524" customWidth="1"/>
    <col min="14850" max="14852" width="13.7109375" style="524" customWidth="1"/>
    <col min="14853" max="14853" width="15" style="524" customWidth="1"/>
    <col min="14854" max="14854" width="13.7109375" style="524" customWidth="1"/>
    <col min="14855" max="14855" width="10.140625" style="524" bestFit="1" customWidth="1"/>
    <col min="14856" max="15103" width="9.140625" style="524"/>
    <col min="15104" max="15104" width="5.7109375" style="524" customWidth="1"/>
    <col min="15105" max="15105" width="55" style="524" customWidth="1"/>
    <col min="15106" max="15108" width="13.7109375" style="524" customWidth="1"/>
    <col min="15109" max="15109" width="15" style="524" customWidth="1"/>
    <col min="15110" max="15110" width="13.7109375" style="524" customWidth="1"/>
    <col min="15111" max="15111" width="10.140625" style="524" bestFit="1" customWidth="1"/>
    <col min="15112" max="15359" width="9.140625" style="524"/>
    <col min="15360" max="15360" width="5.7109375" style="524" customWidth="1"/>
    <col min="15361" max="15361" width="55" style="524" customWidth="1"/>
    <col min="15362" max="15364" width="13.7109375" style="524" customWidth="1"/>
    <col min="15365" max="15365" width="15" style="524" customWidth="1"/>
    <col min="15366" max="15366" width="13.7109375" style="524" customWidth="1"/>
    <col min="15367" max="15367" width="10.140625" style="524" bestFit="1" customWidth="1"/>
    <col min="15368" max="15615" width="9.140625" style="524"/>
    <col min="15616" max="15616" width="5.7109375" style="524" customWidth="1"/>
    <col min="15617" max="15617" width="55" style="524" customWidth="1"/>
    <col min="15618" max="15620" width="13.7109375" style="524" customWidth="1"/>
    <col min="15621" max="15621" width="15" style="524" customWidth="1"/>
    <col min="15622" max="15622" width="13.7109375" style="524" customWidth="1"/>
    <col min="15623" max="15623" width="10.140625" style="524" bestFit="1" customWidth="1"/>
    <col min="15624" max="15871" width="9.140625" style="524"/>
    <col min="15872" max="15872" width="5.7109375" style="524" customWidth="1"/>
    <col min="15873" max="15873" width="55" style="524" customWidth="1"/>
    <col min="15874" max="15876" width="13.7109375" style="524" customWidth="1"/>
    <col min="15877" max="15877" width="15" style="524" customWidth="1"/>
    <col min="15878" max="15878" width="13.7109375" style="524" customWidth="1"/>
    <col min="15879" max="15879" width="10.140625" style="524" bestFit="1" customWidth="1"/>
    <col min="15880" max="16127" width="9.140625" style="524"/>
    <col min="16128" max="16128" width="5.7109375" style="524" customWidth="1"/>
    <col min="16129" max="16129" width="55" style="524" customWidth="1"/>
    <col min="16130" max="16132" width="13.7109375" style="524" customWidth="1"/>
    <col min="16133" max="16133" width="15" style="524" customWidth="1"/>
    <col min="16134" max="16134" width="13.7109375" style="524" customWidth="1"/>
    <col min="16135" max="16135" width="10.140625" style="524" bestFit="1" customWidth="1"/>
    <col min="16136" max="16384" width="9.140625" style="524"/>
  </cols>
  <sheetData>
    <row r="1" spans="1:10" s="497" customFormat="1">
      <c r="A1" s="493"/>
      <c r="B1" s="494"/>
      <c r="C1" s="259"/>
      <c r="D1" s="259"/>
      <c r="E1" s="259"/>
      <c r="F1" s="259" t="s">
        <v>705</v>
      </c>
      <c r="G1" s="495"/>
      <c r="H1" s="496"/>
      <c r="I1" s="496"/>
      <c r="J1" s="496"/>
    </row>
    <row r="2" spans="1:10" s="497" customFormat="1">
      <c r="A2" s="498"/>
      <c r="B2" s="499"/>
      <c r="C2" s="500"/>
      <c r="D2" s="500"/>
      <c r="E2" s="500"/>
      <c r="F2" s="500"/>
      <c r="G2" s="495"/>
      <c r="H2" s="496"/>
      <c r="I2" s="496"/>
      <c r="J2" s="496"/>
    </row>
    <row r="3" spans="1:10" s="497" customFormat="1" ht="16.5">
      <c r="A3" s="1022" t="s">
        <v>706</v>
      </c>
      <c r="B3" s="1022"/>
      <c r="C3" s="1022"/>
      <c r="D3" s="558"/>
      <c r="E3" s="500"/>
      <c r="F3" s="500"/>
      <c r="G3" s="495"/>
      <c r="H3" s="496"/>
      <c r="I3" s="496"/>
      <c r="J3" s="496"/>
    </row>
    <row r="4" spans="1:10" s="497" customFormat="1">
      <c r="A4" s="1023" t="s">
        <v>707</v>
      </c>
      <c r="B4" s="1023"/>
      <c r="C4" s="1023"/>
      <c r="D4" s="559"/>
      <c r="E4" s="500"/>
      <c r="F4" s="500"/>
      <c r="G4" s="495"/>
      <c r="H4" s="496"/>
      <c r="I4" s="496"/>
      <c r="J4" s="496"/>
    </row>
    <row r="5" spans="1:10" s="497" customFormat="1">
      <c r="A5" s="559"/>
      <c r="B5" s="559"/>
      <c r="C5" s="559"/>
      <c r="D5" s="559"/>
      <c r="E5" s="559"/>
      <c r="F5" s="559"/>
      <c r="G5" s="495"/>
      <c r="H5" s="496"/>
      <c r="I5" s="496"/>
      <c r="J5" s="496"/>
    </row>
    <row r="6" spans="1:10" s="497" customFormat="1" ht="6" customHeight="1" thickBot="1">
      <c r="A6" s="559"/>
      <c r="B6" s="559"/>
      <c r="C6" s="559"/>
      <c r="D6" s="559"/>
      <c r="E6" s="559"/>
      <c r="F6" s="559"/>
      <c r="G6" s="495"/>
      <c r="H6" s="496"/>
      <c r="I6" s="496"/>
      <c r="J6" s="496"/>
    </row>
    <row r="7" spans="1:10" s="497" customFormat="1" ht="27" customHeight="1">
      <c r="A7" s="501" t="s">
        <v>708</v>
      </c>
      <c r="B7" s="502" t="s">
        <v>709</v>
      </c>
      <c r="C7" s="1024" t="s">
        <v>51</v>
      </c>
      <c r="D7" s="1020" t="s">
        <v>149</v>
      </c>
      <c r="E7" s="1027" t="s">
        <v>295</v>
      </c>
      <c r="F7" s="1020" t="s">
        <v>52</v>
      </c>
      <c r="G7" s="496"/>
      <c r="H7" s="496"/>
      <c r="I7" s="496"/>
      <c r="J7" s="496"/>
    </row>
    <row r="8" spans="1:10" s="497" customFormat="1" ht="27" customHeight="1" thickBot="1">
      <c r="A8" s="503" t="s">
        <v>711</v>
      </c>
      <c r="B8" s="504"/>
      <c r="C8" s="1025"/>
      <c r="D8" s="1021"/>
      <c r="E8" s="1028"/>
      <c r="F8" s="1021"/>
      <c r="G8" s="496"/>
      <c r="H8" s="496"/>
      <c r="I8" s="496"/>
      <c r="J8" s="496"/>
    </row>
    <row r="9" spans="1:10" s="497" customFormat="1" ht="3.75" hidden="1" customHeight="1" thickBot="1">
      <c r="A9" s="505"/>
      <c r="B9" s="506"/>
      <c r="C9" s="1026"/>
      <c r="D9" s="507"/>
      <c r="E9" s="705"/>
      <c r="F9" s="508" t="s">
        <v>710</v>
      </c>
      <c r="G9" s="496"/>
      <c r="H9" s="496"/>
      <c r="I9" s="496"/>
      <c r="J9" s="496"/>
    </row>
    <row r="10" spans="1:10" s="497" customFormat="1" ht="11.25" customHeight="1" thickBot="1">
      <c r="A10" s="509">
        <v>1</v>
      </c>
      <c r="B10" s="510">
        <v>2</v>
      </c>
      <c r="C10" s="511">
        <v>3</v>
      </c>
      <c r="D10" s="511">
        <v>4</v>
      </c>
      <c r="E10" s="511">
        <v>5</v>
      </c>
      <c r="F10" s="511">
        <v>6</v>
      </c>
      <c r="G10" s="496"/>
      <c r="H10" s="496"/>
      <c r="I10" s="496"/>
      <c r="J10" s="496"/>
    </row>
    <row r="11" spans="1:10" s="516" customFormat="1" ht="15.75">
      <c r="A11" s="512" t="s">
        <v>136</v>
      </c>
      <c r="B11" s="513" t="s">
        <v>712</v>
      </c>
      <c r="C11" s="514"/>
      <c r="D11" s="514"/>
      <c r="E11" s="514"/>
      <c r="F11" s="514"/>
      <c r="G11" s="515"/>
      <c r="H11" s="515"/>
      <c r="I11" s="515"/>
      <c r="J11" s="515"/>
    </row>
    <row r="12" spans="1:10" s="516" customFormat="1" ht="9" customHeight="1">
      <c r="A12" s="512"/>
      <c r="B12" s="513"/>
      <c r="C12" s="514"/>
      <c r="D12" s="514"/>
      <c r="E12" s="514"/>
      <c r="F12" s="514"/>
      <c r="G12" s="515"/>
      <c r="H12" s="515"/>
      <c r="I12" s="515"/>
      <c r="J12" s="515"/>
    </row>
    <row r="13" spans="1:10" s="516" customFormat="1" ht="13.5" customHeight="1">
      <c r="A13" s="517" t="s">
        <v>57</v>
      </c>
      <c r="B13" s="518" t="s">
        <v>58</v>
      </c>
      <c r="C13" s="514"/>
      <c r="D13" s="514"/>
      <c r="E13" s="514"/>
      <c r="F13" s="514"/>
      <c r="G13" s="515"/>
      <c r="H13" s="515"/>
      <c r="I13" s="515"/>
      <c r="J13" s="515"/>
    </row>
    <row r="14" spans="1:10" s="516" customFormat="1" ht="8.25" customHeight="1">
      <c r="A14" s="517"/>
      <c r="B14" s="518"/>
      <c r="C14" s="519"/>
      <c r="D14" s="519"/>
      <c r="E14" s="519"/>
      <c r="F14" s="519"/>
      <c r="G14" s="515"/>
      <c r="H14" s="515"/>
      <c r="I14" s="515"/>
      <c r="J14" s="515"/>
    </row>
    <row r="15" spans="1:10" ht="13.5" customHeight="1">
      <c r="A15" s="520">
        <v>1</v>
      </c>
      <c r="B15" s="521" t="s">
        <v>713</v>
      </c>
      <c r="C15" s="522">
        <f>SUM(C16:C17)</f>
        <v>260000000</v>
      </c>
      <c r="D15" s="522">
        <f>SUM(D16:D17)</f>
        <v>364843072</v>
      </c>
      <c r="E15" s="522">
        <f>SUM(E16:E17)</f>
        <v>-29582675</v>
      </c>
      <c r="F15" s="522">
        <f>SUM(F16:F17)</f>
        <v>335260397</v>
      </c>
      <c r="G15" s="523"/>
    </row>
    <row r="16" spans="1:10" ht="13.5" customHeight="1">
      <c r="A16" s="520"/>
      <c r="B16" s="525" t="s">
        <v>714</v>
      </c>
      <c r="C16" s="519">
        <v>200000000</v>
      </c>
      <c r="D16" s="519">
        <v>267150308</v>
      </c>
      <c r="E16" s="519">
        <v>-44170042</v>
      </c>
      <c r="F16" s="519">
        <f>SUM(D16+E16)</f>
        <v>222980266</v>
      </c>
      <c r="G16" s="523"/>
    </row>
    <row r="17" spans="1:7" ht="13.5" customHeight="1">
      <c r="A17" s="520"/>
      <c r="B17" s="525" t="s">
        <v>749</v>
      </c>
      <c r="C17" s="519">
        <v>60000000</v>
      </c>
      <c r="D17" s="519">
        <v>97692764</v>
      </c>
      <c r="E17" s="519">
        <v>14587367</v>
      </c>
      <c r="F17" s="519">
        <f>SUM(D17+E17)</f>
        <v>112280131</v>
      </c>
      <c r="G17" s="523"/>
    </row>
    <row r="18" spans="1:7" ht="12.75" customHeight="1">
      <c r="A18" s="520">
        <v>2</v>
      </c>
      <c r="B18" s="521" t="s">
        <v>715</v>
      </c>
      <c r="C18" s="522">
        <f>SUM(C19)</f>
        <v>1500000</v>
      </c>
      <c r="D18" s="522">
        <f>SUM(D19)</f>
        <v>4310107</v>
      </c>
      <c r="E18" s="522">
        <f>SUM(E19)</f>
        <v>0</v>
      </c>
      <c r="F18" s="522">
        <f>SUM(F19)</f>
        <v>4310107</v>
      </c>
      <c r="G18" s="523"/>
    </row>
    <row r="19" spans="1:7" ht="12.75" customHeight="1">
      <c r="A19" s="520"/>
      <c r="B19" s="525" t="s">
        <v>716</v>
      </c>
      <c r="C19" s="519">
        <v>1500000</v>
      </c>
      <c r="D19" s="519">
        <v>4310107</v>
      </c>
      <c r="E19" s="519">
        <v>0</v>
      </c>
      <c r="F19" s="519">
        <f>D19+E19</f>
        <v>4310107</v>
      </c>
      <c r="G19" s="523"/>
    </row>
    <row r="20" spans="1:7" ht="12.75" customHeight="1">
      <c r="A20" s="520">
        <v>3</v>
      </c>
      <c r="B20" s="521" t="s">
        <v>717</v>
      </c>
      <c r="C20" s="522">
        <f>SUM(C21:C22)</f>
        <v>40000000</v>
      </c>
      <c r="D20" s="522">
        <f>SUM(D21:D22)</f>
        <v>165782309</v>
      </c>
      <c r="E20" s="522">
        <f>SUM(E21:E22)</f>
        <v>0</v>
      </c>
      <c r="F20" s="522">
        <f>SUM(F21:F22)</f>
        <v>165782309</v>
      </c>
      <c r="G20" s="523"/>
    </row>
    <row r="21" spans="1:7" ht="12.75" customHeight="1">
      <c r="A21" s="520"/>
      <c r="B21" s="525" t="s">
        <v>718</v>
      </c>
      <c r="C21" s="519">
        <v>40000000</v>
      </c>
      <c r="D21" s="519">
        <v>40000000</v>
      </c>
      <c r="E21" s="519"/>
      <c r="F21" s="519">
        <f>SUM(D21:D21)</f>
        <v>40000000</v>
      </c>
      <c r="G21" s="523"/>
    </row>
    <row r="22" spans="1:7" ht="12.75" customHeight="1">
      <c r="A22" s="520"/>
      <c r="B22" s="525" t="s">
        <v>719</v>
      </c>
      <c r="C22" s="519"/>
      <c r="D22" s="519">
        <v>125782309</v>
      </c>
      <c r="E22" s="519">
        <v>0</v>
      </c>
      <c r="F22" s="519">
        <f>SUM(D22:D22)</f>
        <v>125782309</v>
      </c>
      <c r="G22" s="523"/>
    </row>
    <row r="23" spans="1:7" ht="12.75" customHeight="1">
      <c r="A23" s="520">
        <v>4</v>
      </c>
      <c r="B23" s="521" t="s">
        <v>720</v>
      </c>
      <c r="C23" s="522">
        <f>SUM(C24:C30)</f>
        <v>513000000</v>
      </c>
      <c r="D23" s="522">
        <f>SUM(D24:D30)</f>
        <v>697332191</v>
      </c>
      <c r="E23" s="522">
        <f>SUM(E24:E30)</f>
        <v>789742051</v>
      </c>
      <c r="F23" s="522">
        <f>SUM(F24:F30)</f>
        <v>1487074242</v>
      </c>
      <c r="G23" s="523"/>
    </row>
    <row r="24" spans="1:7" ht="12.75" customHeight="1">
      <c r="A24" s="520"/>
      <c r="B24" s="525" t="s">
        <v>721</v>
      </c>
      <c r="C24" s="519">
        <v>386000000</v>
      </c>
      <c r="D24" s="519">
        <v>533908140</v>
      </c>
      <c r="E24" s="519">
        <v>-39127723</v>
      </c>
      <c r="F24" s="519">
        <f>SUM(D24:E24)</f>
        <v>494780417</v>
      </c>
      <c r="G24" s="523"/>
    </row>
    <row r="25" spans="1:7" ht="12.75" customHeight="1">
      <c r="A25" s="526"/>
      <c r="B25" s="525" t="s">
        <v>722</v>
      </c>
      <c r="C25" s="519"/>
      <c r="D25" s="519">
        <v>6813485</v>
      </c>
      <c r="E25" s="519">
        <v>58869774</v>
      </c>
      <c r="F25" s="519">
        <f>SUM(D25:E25)</f>
        <v>65683259</v>
      </c>
      <c r="G25" s="523"/>
    </row>
    <row r="26" spans="1:7" ht="12.75" customHeight="1">
      <c r="A26" s="526"/>
      <c r="B26" s="525" t="s">
        <v>750</v>
      </c>
      <c r="C26" s="519"/>
      <c r="D26" s="519">
        <v>29610566</v>
      </c>
      <c r="E26" s="519"/>
      <c r="F26" s="519">
        <f>SUM(D26:D26)</f>
        <v>29610566</v>
      </c>
      <c r="G26" s="523"/>
    </row>
    <row r="27" spans="1:7" ht="12.75" customHeight="1">
      <c r="A27" s="526"/>
      <c r="B27" s="525" t="s">
        <v>723</v>
      </c>
      <c r="C27" s="519">
        <v>86360000</v>
      </c>
      <c r="D27" s="519">
        <v>86360000</v>
      </c>
      <c r="E27" s="519">
        <v>0</v>
      </c>
      <c r="F27" s="519">
        <f>SUM(D27:D27)</f>
        <v>86360000</v>
      </c>
      <c r="G27" s="523"/>
    </row>
    <row r="28" spans="1:7" ht="12.75" customHeight="1">
      <c r="A28" s="526"/>
      <c r="B28" s="525" t="s">
        <v>751</v>
      </c>
      <c r="C28" s="519"/>
      <c r="D28" s="519"/>
      <c r="E28" s="519">
        <v>330000000</v>
      </c>
      <c r="F28" s="519">
        <f>D28+E28</f>
        <v>330000000</v>
      </c>
      <c r="G28" s="523"/>
    </row>
    <row r="29" spans="1:7" ht="12.75" customHeight="1">
      <c r="A29" s="526"/>
      <c r="B29" s="525" t="s">
        <v>724</v>
      </c>
      <c r="C29" s="519">
        <v>40640000</v>
      </c>
      <c r="D29" s="519">
        <v>40640000</v>
      </c>
      <c r="E29" s="519">
        <v>0</v>
      </c>
      <c r="F29" s="519">
        <f>SUM(D29:D29)</f>
        <v>40640000</v>
      </c>
      <c r="G29" s="523"/>
    </row>
    <row r="30" spans="1:7" ht="12.75" customHeight="1">
      <c r="A30" s="526"/>
      <c r="B30" s="525" t="s">
        <v>752</v>
      </c>
      <c r="C30" s="519"/>
      <c r="D30" s="519"/>
      <c r="E30" s="519">
        <v>440000000</v>
      </c>
      <c r="F30" s="519">
        <f>D30+E30</f>
        <v>440000000</v>
      </c>
      <c r="G30" s="523"/>
    </row>
    <row r="31" spans="1:7" ht="12.75" customHeight="1">
      <c r="A31" s="526">
        <v>5</v>
      </c>
      <c r="B31" s="525" t="s">
        <v>725</v>
      </c>
      <c r="C31" s="522">
        <f>SUM(C32:C33)</f>
        <v>0</v>
      </c>
      <c r="D31" s="522">
        <f>SUM(D32:D33)</f>
        <v>43448068</v>
      </c>
      <c r="E31" s="522">
        <f>SUM(E32:E33)</f>
        <v>4820991</v>
      </c>
      <c r="F31" s="522">
        <f>SUM(D31:E31)</f>
        <v>48269059</v>
      </c>
      <c r="G31" s="523"/>
    </row>
    <row r="32" spans="1:7" ht="12.75" customHeight="1">
      <c r="A32" s="524"/>
      <c r="B32" s="525" t="s">
        <v>726</v>
      </c>
      <c r="C32" s="519"/>
      <c r="D32" s="519">
        <v>676923</v>
      </c>
      <c r="E32" s="519">
        <v>0</v>
      </c>
      <c r="F32" s="519">
        <f>SUM(D32:D32)</f>
        <v>676923</v>
      </c>
      <c r="G32" s="523"/>
    </row>
    <row r="33" spans="1:10" ht="12.75" customHeight="1">
      <c r="A33" s="526"/>
      <c r="B33" s="525" t="s">
        <v>727</v>
      </c>
      <c r="C33" s="519"/>
      <c r="D33" s="519">
        <v>42771145</v>
      </c>
      <c r="E33" s="519">
        <v>4820991</v>
      </c>
      <c r="F33" s="519">
        <f>SUM(D33:D33)</f>
        <v>42771145</v>
      </c>
      <c r="G33" s="523"/>
    </row>
    <row r="34" spans="1:10" ht="12.75" customHeight="1" thickBot="1">
      <c r="A34" s="527">
        <v>6</v>
      </c>
      <c r="B34" s="528" t="s">
        <v>728</v>
      </c>
      <c r="C34" s="522">
        <v>32374568</v>
      </c>
      <c r="D34" s="522">
        <v>35399351</v>
      </c>
      <c r="E34" s="522">
        <v>4749257</v>
      </c>
      <c r="F34" s="522">
        <f>D34+E34</f>
        <v>40148608</v>
      </c>
      <c r="G34" s="523"/>
    </row>
    <row r="35" spans="1:10" ht="20.100000000000001" customHeight="1" thickBot="1">
      <c r="A35" s="529"/>
      <c r="B35" s="530" t="s">
        <v>729</v>
      </c>
      <c r="C35" s="531">
        <f>SUM(C15+C18+C20+C23+C31+C34)</f>
        <v>846874568</v>
      </c>
      <c r="D35" s="531">
        <f>SUM(D15+D18+D20+D23+D31+D34)</f>
        <v>1311115098</v>
      </c>
      <c r="E35" s="531">
        <f>SUM(E15+E18+E20+E23+E31+E34)</f>
        <v>769729624</v>
      </c>
      <c r="F35" s="531">
        <f>SUM(F15+F18+F20+F23+F31+F34)</f>
        <v>2080844722</v>
      </c>
      <c r="G35" s="523"/>
    </row>
    <row r="36" spans="1:10" ht="20.100000000000001" customHeight="1">
      <c r="A36" s="532"/>
      <c r="B36" s="518" t="s">
        <v>663</v>
      </c>
      <c r="C36" s="533">
        <f>C37+C41</f>
        <v>80000000</v>
      </c>
      <c r="D36" s="533">
        <f>D37+D41</f>
        <v>127151664</v>
      </c>
      <c r="E36" s="533">
        <f>E37+E41</f>
        <v>5139700</v>
      </c>
      <c r="F36" s="533">
        <f>F37+F41</f>
        <v>132291364</v>
      </c>
      <c r="G36" s="523"/>
    </row>
    <row r="37" spans="1:10" ht="12.75" customHeight="1">
      <c r="A37" s="520">
        <v>1</v>
      </c>
      <c r="B37" s="521" t="s">
        <v>730</v>
      </c>
      <c r="C37" s="522">
        <f>SUM(C38:C40)</f>
        <v>30000000</v>
      </c>
      <c r="D37" s="522">
        <f>SUM(D38:D40)</f>
        <v>64676915</v>
      </c>
      <c r="E37" s="522">
        <f>SUM(E38:E40)</f>
        <v>5139700</v>
      </c>
      <c r="F37" s="522">
        <f>SUM(F38:F40)</f>
        <v>69816615</v>
      </c>
      <c r="G37" s="523"/>
    </row>
    <row r="38" spans="1:10" ht="12.75" customHeight="1">
      <c r="A38" s="520"/>
      <c r="B38" s="525" t="s">
        <v>731</v>
      </c>
      <c r="C38" s="519">
        <v>10000000</v>
      </c>
      <c r="D38" s="519">
        <v>10000000</v>
      </c>
      <c r="E38" s="519"/>
      <c r="F38" s="519">
        <f>SUM(D38:D38)</f>
        <v>10000000</v>
      </c>
      <c r="G38" s="523"/>
    </row>
    <row r="39" spans="1:10" ht="12.75" customHeight="1">
      <c r="A39" s="520"/>
      <c r="B39" s="525" t="s">
        <v>753</v>
      </c>
      <c r="C39" s="519"/>
      <c r="D39" s="519">
        <v>34799915</v>
      </c>
      <c r="E39" s="519">
        <v>5139700</v>
      </c>
      <c r="F39" s="519">
        <f>D39+E39</f>
        <v>39939615</v>
      </c>
      <c r="G39" s="523"/>
    </row>
    <row r="40" spans="1:10" ht="12.75" customHeight="1">
      <c r="A40" s="520"/>
      <c r="B40" s="525" t="s">
        <v>732</v>
      </c>
      <c r="C40" s="519">
        <v>20000000</v>
      </c>
      <c r="D40" s="519">
        <v>19877000</v>
      </c>
      <c r="E40" s="519">
        <v>0</v>
      </c>
      <c r="F40" s="519">
        <f>SUM(D40:D40)</f>
        <v>19877000</v>
      </c>
      <c r="G40" s="523"/>
    </row>
    <row r="41" spans="1:10" ht="15" customHeight="1">
      <c r="A41" s="534">
        <v>2</v>
      </c>
      <c r="B41" s="535" t="s">
        <v>733</v>
      </c>
      <c r="C41" s="522">
        <f>SUM(C42)</f>
        <v>50000000</v>
      </c>
      <c r="D41" s="522">
        <f>SUM(D42)</f>
        <v>62474749</v>
      </c>
      <c r="E41" s="522"/>
      <c r="F41" s="522">
        <f>SUM(F42)</f>
        <v>62474749</v>
      </c>
      <c r="G41" s="523"/>
    </row>
    <row r="42" spans="1:10" ht="15" customHeight="1" thickBot="1">
      <c r="A42" s="536"/>
      <c r="B42" s="537" t="s">
        <v>734</v>
      </c>
      <c r="C42" s="519">
        <v>50000000</v>
      </c>
      <c r="D42" s="519">
        <v>62474749</v>
      </c>
      <c r="E42" s="519">
        <v>0</v>
      </c>
      <c r="F42" s="519">
        <f>D42+E42</f>
        <v>62474749</v>
      </c>
      <c r="G42" s="523"/>
    </row>
    <row r="43" spans="1:10" ht="20.100000000000001" customHeight="1" thickBot="1">
      <c r="A43" s="529"/>
      <c r="B43" s="530" t="s">
        <v>735</v>
      </c>
      <c r="C43" s="538">
        <f>SUM(C35+C36)</f>
        <v>926874568</v>
      </c>
      <c r="D43" s="538">
        <f>SUM(D35+D36)</f>
        <v>1438266762</v>
      </c>
      <c r="E43" s="538">
        <f>SUM(E35+E36)</f>
        <v>774869324</v>
      </c>
      <c r="F43" s="538">
        <f>SUM(F35+F36)</f>
        <v>2213136086</v>
      </c>
      <c r="G43" s="523"/>
    </row>
    <row r="44" spans="1:10" ht="12" customHeight="1" thickBot="1">
      <c r="A44" s="532"/>
      <c r="B44" s="539"/>
      <c r="C44" s="533"/>
      <c r="D44" s="533"/>
      <c r="E44" s="533"/>
      <c r="F44" s="533"/>
      <c r="G44" s="523"/>
    </row>
    <row r="45" spans="1:10" s="516" customFormat="1" ht="16.5" thickBot="1">
      <c r="A45" s="540" t="s">
        <v>138</v>
      </c>
      <c r="B45" s="541" t="s">
        <v>736</v>
      </c>
      <c r="C45" s="542"/>
      <c r="D45" s="542"/>
      <c r="E45" s="542"/>
      <c r="F45" s="543"/>
      <c r="G45" s="515"/>
      <c r="H45" s="515"/>
      <c r="I45" s="515"/>
      <c r="J45" s="515"/>
    </row>
    <row r="46" spans="1:10" s="516" customFormat="1" ht="6.75" customHeight="1">
      <c r="A46" s="512"/>
      <c r="B46" s="513"/>
      <c r="C46" s="514"/>
      <c r="D46" s="514"/>
      <c r="E46" s="514"/>
      <c r="F46" s="514"/>
      <c r="G46" s="515"/>
      <c r="H46" s="515"/>
      <c r="I46" s="515"/>
      <c r="J46" s="515"/>
    </row>
    <row r="47" spans="1:10" s="516" customFormat="1" ht="13.5" customHeight="1">
      <c r="A47" s="517" t="s">
        <v>57</v>
      </c>
      <c r="B47" s="518" t="s">
        <v>58</v>
      </c>
      <c r="C47" s="544">
        <f>C48+C50+C52</f>
        <v>440550000</v>
      </c>
      <c r="D47" s="544">
        <f>D48+D50+D52</f>
        <v>894345524</v>
      </c>
      <c r="E47" s="544">
        <f>E48+E50+E52</f>
        <v>8985526</v>
      </c>
      <c r="F47" s="706">
        <f>F48+F50+F52</f>
        <v>903331050</v>
      </c>
      <c r="G47" s="515"/>
      <c r="H47" s="515"/>
      <c r="I47" s="515"/>
      <c r="J47" s="515"/>
    </row>
    <row r="48" spans="1:10" ht="13.5" customHeight="1">
      <c r="A48" s="520">
        <v>1</v>
      </c>
      <c r="B48" s="521" t="s">
        <v>713</v>
      </c>
      <c r="C48" s="522">
        <f>SUM(C49)</f>
        <v>300000000</v>
      </c>
      <c r="D48" s="522">
        <f>SUM(D49)</f>
        <v>303072041</v>
      </c>
      <c r="E48" s="522">
        <f>SUM(E49)</f>
        <v>49444369</v>
      </c>
      <c r="F48" s="522">
        <f>SUM(D48:E48)</f>
        <v>352516410</v>
      </c>
      <c r="G48" s="523"/>
    </row>
    <row r="49" spans="1:7" ht="13.5" customHeight="1">
      <c r="A49" s="520"/>
      <c r="B49" s="525" t="s">
        <v>737</v>
      </c>
      <c r="C49" s="519">
        <v>300000000</v>
      </c>
      <c r="D49" s="519">
        <v>303072041</v>
      </c>
      <c r="E49" s="519">
        <v>49444369</v>
      </c>
      <c r="F49" s="519">
        <f>SUM(D49:E49)</f>
        <v>352516410</v>
      </c>
      <c r="G49" s="523"/>
    </row>
    <row r="50" spans="1:7" ht="12.75" customHeight="1">
      <c r="A50" s="520">
        <v>2</v>
      </c>
      <c r="B50" s="521" t="s">
        <v>715</v>
      </c>
      <c r="C50" s="522">
        <f>SUM(C51)</f>
        <v>40000000</v>
      </c>
      <c r="D50" s="522">
        <f>SUM(D51)</f>
        <v>41341429</v>
      </c>
      <c r="E50" s="522">
        <f>SUM(E51)</f>
        <v>310000</v>
      </c>
      <c r="F50" s="522">
        <f>SUM(D50:E50)</f>
        <v>41651429</v>
      </c>
      <c r="G50" s="523"/>
    </row>
    <row r="51" spans="1:7" ht="12.75" customHeight="1">
      <c r="A51" s="545"/>
      <c r="B51" s="525" t="s">
        <v>738</v>
      </c>
      <c r="C51" s="519">
        <v>40000000</v>
      </c>
      <c r="D51" s="519">
        <v>41341429</v>
      </c>
      <c r="E51" s="519">
        <v>310000</v>
      </c>
      <c r="F51" s="519">
        <f>SUM(D51:E51)</f>
        <v>41651429</v>
      </c>
    </row>
    <row r="52" spans="1:7" ht="12.75" customHeight="1">
      <c r="A52" s="520">
        <v>3</v>
      </c>
      <c r="B52" s="521" t="s">
        <v>739</v>
      </c>
      <c r="C52" s="522">
        <f>SUM(C53:C54)</f>
        <v>100550000</v>
      </c>
      <c r="D52" s="522">
        <f>SUM(D53:D54)</f>
        <v>549932054</v>
      </c>
      <c r="E52" s="522">
        <f>SUM(E53:E54)</f>
        <v>-40768843</v>
      </c>
      <c r="F52" s="522">
        <f>SUM(F53:F54)</f>
        <v>509163211</v>
      </c>
      <c r="G52" s="523"/>
    </row>
    <row r="53" spans="1:7" ht="12.75" customHeight="1">
      <c r="A53" s="520"/>
      <c r="B53" s="525" t="s">
        <v>740</v>
      </c>
      <c r="C53" s="547">
        <v>50550000</v>
      </c>
      <c r="D53" s="547">
        <v>499932054</v>
      </c>
      <c r="E53" s="547">
        <v>9231157</v>
      </c>
      <c r="F53" s="519">
        <v>509163211</v>
      </c>
      <c r="G53" s="523"/>
    </row>
    <row r="54" spans="1:7" ht="12.75" customHeight="1" thickBot="1">
      <c r="A54" s="520"/>
      <c r="B54" s="525" t="s">
        <v>741</v>
      </c>
      <c r="C54" s="547">
        <v>50000000</v>
      </c>
      <c r="D54" s="547">
        <v>50000000</v>
      </c>
      <c r="E54" s="547">
        <v>-50000000</v>
      </c>
      <c r="F54" s="519">
        <f>SUM(D54:E54)</f>
        <v>0</v>
      </c>
      <c r="G54" s="523"/>
    </row>
    <row r="55" spans="1:7" ht="20.100000000000001" customHeight="1" thickBot="1">
      <c r="A55" s="548"/>
      <c r="B55" s="530" t="s">
        <v>742</v>
      </c>
      <c r="C55" s="549">
        <f>C48+C50+C52</f>
        <v>440550000</v>
      </c>
      <c r="D55" s="549">
        <f>D48+D50+D52</f>
        <v>894345524</v>
      </c>
      <c r="E55" s="549">
        <f>E48+E50+E52</f>
        <v>8985526</v>
      </c>
      <c r="F55" s="538">
        <f>F48+F50+F52</f>
        <v>903331050</v>
      </c>
      <c r="G55" s="523"/>
    </row>
  </sheetData>
  <mergeCells count="6">
    <mergeCell ref="F7:F8"/>
    <mergeCell ref="A3:C3"/>
    <mergeCell ref="A4:C4"/>
    <mergeCell ref="C7:C9"/>
    <mergeCell ref="D7:D8"/>
    <mergeCell ref="E7:E8"/>
  </mergeCells>
  <printOptions horizontalCentered="1"/>
  <pageMargins left="0.19685039370078741" right="0" top="0.35433070866141736" bottom="0.39370078740157483" header="0.23622047244094491" footer="0.15748031496062992"/>
  <pageSetup paperSize="9" scale="75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N65"/>
  <sheetViews>
    <sheetView zoomScale="80" zoomScaleNormal="80" workbookViewId="0">
      <selection activeCell="G7" sqref="G7"/>
    </sheetView>
  </sheetViews>
  <sheetFormatPr defaultRowHeight="12.75"/>
  <cols>
    <col min="1" max="1" width="5.140625" style="566" customWidth="1"/>
    <col min="2" max="2" width="8" style="566" customWidth="1"/>
    <col min="3" max="3" width="46" style="566" customWidth="1"/>
    <col min="4" max="5" width="18.5703125" style="568" customWidth="1"/>
    <col min="6" max="7" width="18.5703125" style="566" customWidth="1"/>
    <col min="8" max="8" width="18.5703125" style="566" hidden="1" customWidth="1"/>
    <col min="9" max="9" width="11.28515625" style="566" hidden="1" customWidth="1"/>
    <col min="10" max="10" width="10.42578125" style="566" customWidth="1"/>
    <col min="11" max="11" width="20.140625" style="566" customWidth="1"/>
    <col min="12" max="256" width="9.140625" style="566"/>
    <col min="257" max="257" width="5.140625" style="566" customWidth="1"/>
    <col min="258" max="258" width="8" style="566" customWidth="1"/>
    <col min="259" max="259" width="46" style="566" customWidth="1"/>
    <col min="260" max="264" width="18.5703125" style="566" customWidth="1"/>
    <col min="265" max="265" width="11.28515625" style="566" customWidth="1"/>
    <col min="266" max="266" width="10.42578125" style="566" customWidth="1"/>
    <col min="267" max="267" width="20.140625" style="566" customWidth="1"/>
    <col min="268" max="512" width="9.140625" style="566"/>
    <col min="513" max="513" width="5.140625" style="566" customWidth="1"/>
    <col min="514" max="514" width="8" style="566" customWidth="1"/>
    <col min="515" max="515" width="46" style="566" customWidth="1"/>
    <col min="516" max="520" width="18.5703125" style="566" customWidth="1"/>
    <col min="521" max="521" width="11.28515625" style="566" customWidth="1"/>
    <col min="522" max="522" width="10.42578125" style="566" customWidth="1"/>
    <col min="523" max="523" width="20.140625" style="566" customWidth="1"/>
    <col min="524" max="768" width="9.140625" style="566"/>
    <col min="769" max="769" width="5.140625" style="566" customWidth="1"/>
    <col min="770" max="770" width="8" style="566" customWidth="1"/>
    <col min="771" max="771" width="46" style="566" customWidth="1"/>
    <col min="772" max="776" width="18.5703125" style="566" customWidth="1"/>
    <col min="777" max="777" width="11.28515625" style="566" customWidth="1"/>
    <col min="778" max="778" width="10.42578125" style="566" customWidth="1"/>
    <col min="779" max="779" width="20.140625" style="566" customWidth="1"/>
    <col min="780" max="1024" width="9.140625" style="566"/>
    <col min="1025" max="1025" width="5.140625" style="566" customWidth="1"/>
    <col min="1026" max="1026" width="8" style="566" customWidth="1"/>
    <col min="1027" max="1027" width="46" style="566" customWidth="1"/>
    <col min="1028" max="1032" width="18.5703125" style="566" customWidth="1"/>
    <col min="1033" max="1033" width="11.28515625" style="566" customWidth="1"/>
    <col min="1034" max="1034" width="10.42578125" style="566" customWidth="1"/>
    <col min="1035" max="1035" width="20.140625" style="566" customWidth="1"/>
    <col min="1036" max="1280" width="9.140625" style="566"/>
    <col min="1281" max="1281" width="5.140625" style="566" customWidth="1"/>
    <col min="1282" max="1282" width="8" style="566" customWidth="1"/>
    <col min="1283" max="1283" width="46" style="566" customWidth="1"/>
    <col min="1284" max="1288" width="18.5703125" style="566" customWidth="1"/>
    <col min="1289" max="1289" width="11.28515625" style="566" customWidth="1"/>
    <col min="1290" max="1290" width="10.42578125" style="566" customWidth="1"/>
    <col min="1291" max="1291" width="20.140625" style="566" customWidth="1"/>
    <col min="1292" max="1536" width="9.140625" style="566"/>
    <col min="1537" max="1537" width="5.140625" style="566" customWidth="1"/>
    <col min="1538" max="1538" width="8" style="566" customWidth="1"/>
    <col min="1539" max="1539" width="46" style="566" customWidth="1"/>
    <col min="1540" max="1544" width="18.5703125" style="566" customWidth="1"/>
    <col min="1545" max="1545" width="11.28515625" style="566" customWidth="1"/>
    <col min="1546" max="1546" width="10.42578125" style="566" customWidth="1"/>
    <col min="1547" max="1547" width="20.140625" style="566" customWidth="1"/>
    <col min="1548" max="1792" width="9.140625" style="566"/>
    <col min="1793" max="1793" width="5.140625" style="566" customWidth="1"/>
    <col min="1794" max="1794" width="8" style="566" customWidth="1"/>
    <col min="1795" max="1795" width="46" style="566" customWidth="1"/>
    <col min="1796" max="1800" width="18.5703125" style="566" customWidth="1"/>
    <col min="1801" max="1801" width="11.28515625" style="566" customWidth="1"/>
    <col min="1802" max="1802" width="10.42578125" style="566" customWidth="1"/>
    <col min="1803" max="1803" width="20.140625" style="566" customWidth="1"/>
    <col min="1804" max="2048" width="9.140625" style="566"/>
    <col min="2049" max="2049" width="5.140625" style="566" customWidth="1"/>
    <col min="2050" max="2050" width="8" style="566" customWidth="1"/>
    <col min="2051" max="2051" width="46" style="566" customWidth="1"/>
    <col min="2052" max="2056" width="18.5703125" style="566" customWidth="1"/>
    <col min="2057" max="2057" width="11.28515625" style="566" customWidth="1"/>
    <col min="2058" max="2058" width="10.42578125" style="566" customWidth="1"/>
    <col min="2059" max="2059" width="20.140625" style="566" customWidth="1"/>
    <col min="2060" max="2304" width="9.140625" style="566"/>
    <col min="2305" max="2305" width="5.140625" style="566" customWidth="1"/>
    <col min="2306" max="2306" width="8" style="566" customWidth="1"/>
    <col min="2307" max="2307" width="46" style="566" customWidth="1"/>
    <col min="2308" max="2312" width="18.5703125" style="566" customWidth="1"/>
    <col min="2313" max="2313" width="11.28515625" style="566" customWidth="1"/>
    <col min="2314" max="2314" width="10.42578125" style="566" customWidth="1"/>
    <col min="2315" max="2315" width="20.140625" style="566" customWidth="1"/>
    <col min="2316" max="2560" width="9.140625" style="566"/>
    <col min="2561" max="2561" width="5.140625" style="566" customWidth="1"/>
    <col min="2562" max="2562" width="8" style="566" customWidth="1"/>
    <col min="2563" max="2563" width="46" style="566" customWidth="1"/>
    <col min="2564" max="2568" width="18.5703125" style="566" customWidth="1"/>
    <col min="2569" max="2569" width="11.28515625" style="566" customWidth="1"/>
    <col min="2570" max="2570" width="10.42578125" style="566" customWidth="1"/>
    <col min="2571" max="2571" width="20.140625" style="566" customWidth="1"/>
    <col min="2572" max="2816" width="9.140625" style="566"/>
    <col min="2817" max="2817" width="5.140625" style="566" customWidth="1"/>
    <col min="2818" max="2818" width="8" style="566" customWidth="1"/>
    <col min="2819" max="2819" width="46" style="566" customWidth="1"/>
    <col min="2820" max="2824" width="18.5703125" style="566" customWidth="1"/>
    <col min="2825" max="2825" width="11.28515625" style="566" customWidth="1"/>
    <col min="2826" max="2826" width="10.42578125" style="566" customWidth="1"/>
    <col min="2827" max="2827" width="20.140625" style="566" customWidth="1"/>
    <col min="2828" max="3072" width="9.140625" style="566"/>
    <col min="3073" max="3073" width="5.140625" style="566" customWidth="1"/>
    <col min="3074" max="3074" width="8" style="566" customWidth="1"/>
    <col min="3075" max="3075" width="46" style="566" customWidth="1"/>
    <col min="3076" max="3080" width="18.5703125" style="566" customWidth="1"/>
    <col min="3081" max="3081" width="11.28515625" style="566" customWidth="1"/>
    <col min="3082" max="3082" width="10.42578125" style="566" customWidth="1"/>
    <col min="3083" max="3083" width="20.140625" style="566" customWidth="1"/>
    <col min="3084" max="3328" width="9.140625" style="566"/>
    <col min="3329" max="3329" width="5.140625" style="566" customWidth="1"/>
    <col min="3330" max="3330" width="8" style="566" customWidth="1"/>
    <col min="3331" max="3331" width="46" style="566" customWidth="1"/>
    <col min="3332" max="3336" width="18.5703125" style="566" customWidth="1"/>
    <col min="3337" max="3337" width="11.28515625" style="566" customWidth="1"/>
    <col min="3338" max="3338" width="10.42578125" style="566" customWidth="1"/>
    <col min="3339" max="3339" width="20.140625" style="566" customWidth="1"/>
    <col min="3340" max="3584" width="9.140625" style="566"/>
    <col min="3585" max="3585" width="5.140625" style="566" customWidth="1"/>
    <col min="3586" max="3586" width="8" style="566" customWidth="1"/>
    <col min="3587" max="3587" width="46" style="566" customWidth="1"/>
    <col min="3588" max="3592" width="18.5703125" style="566" customWidth="1"/>
    <col min="3593" max="3593" width="11.28515625" style="566" customWidth="1"/>
    <col min="3594" max="3594" width="10.42578125" style="566" customWidth="1"/>
    <col min="3595" max="3595" width="20.140625" style="566" customWidth="1"/>
    <col min="3596" max="3840" width="9.140625" style="566"/>
    <col min="3841" max="3841" width="5.140625" style="566" customWidth="1"/>
    <col min="3842" max="3842" width="8" style="566" customWidth="1"/>
    <col min="3843" max="3843" width="46" style="566" customWidth="1"/>
    <col min="3844" max="3848" width="18.5703125" style="566" customWidth="1"/>
    <col min="3849" max="3849" width="11.28515625" style="566" customWidth="1"/>
    <col min="3850" max="3850" width="10.42578125" style="566" customWidth="1"/>
    <col min="3851" max="3851" width="20.140625" style="566" customWidth="1"/>
    <col min="3852" max="4096" width="9.140625" style="566"/>
    <col min="4097" max="4097" width="5.140625" style="566" customWidth="1"/>
    <col min="4098" max="4098" width="8" style="566" customWidth="1"/>
    <col min="4099" max="4099" width="46" style="566" customWidth="1"/>
    <col min="4100" max="4104" width="18.5703125" style="566" customWidth="1"/>
    <col min="4105" max="4105" width="11.28515625" style="566" customWidth="1"/>
    <col min="4106" max="4106" width="10.42578125" style="566" customWidth="1"/>
    <col min="4107" max="4107" width="20.140625" style="566" customWidth="1"/>
    <col min="4108" max="4352" width="9.140625" style="566"/>
    <col min="4353" max="4353" width="5.140625" style="566" customWidth="1"/>
    <col min="4354" max="4354" width="8" style="566" customWidth="1"/>
    <col min="4355" max="4355" width="46" style="566" customWidth="1"/>
    <col min="4356" max="4360" width="18.5703125" style="566" customWidth="1"/>
    <col min="4361" max="4361" width="11.28515625" style="566" customWidth="1"/>
    <col min="4362" max="4362" width="10.42578125" style="566" customWidth="1"/>
    <col min="4363" max="4363" width="20.140625" style="566" customWidth="1"/>
    <col min="4364" max="4608" width="9.140625" style="566"/>
    <col min="4609" max="4609" width="5.140625" style="566" customWidth="1"/>
    <col min="4610" max="4610" width="8" style="566" customWidth="1"/>
    <col min="4611" max="4611" width="46" style="566" customWidth="1"/>
    <col min="4612" max="4616" width="18.5703125" style="566" customWidth="1"/>
    <col min="4617" max="4617" width="11.28515625" style="566" customWidth="1"/>
    <col min="4618" max="4618" width="10.42578125" style="566" customWidth="1"/>
    <col min="4619" max="4619" width="20.140625" style="566" customWidth="1"/>
    <col min="4620" max="4864" width="9.140625" style="566"/>
    <col min="4865" max="4865" width="5.140625" style="566" customWidth="1"/>
    <col min="4866" max="4866" width="8" style="566" customWidth="1"/>
    <col min="4867" max="4867" width="46" style="566" customWidth="1"/>
    <col min="4868" max="4872" width="18.5703125" style="566" customWidth="1"/>
    <col min="4873" max="4873" width="11.28515625" style="566" customWidth="1"/>
    <col min="4874" max="4874" width="10.42578125" style="566" customWidth="1"/>
    <col min="4875" max="4875" width="20.140625" style="566" customWidth="1"/>
    <col min="4876" max="5120" width="9.140625" style="566"/>
    <col min="5121" max="5121" width="5.140625" style="566" customWidth="1"/>
    <col min="5122" max="5122" width="8" style="566" customWidth="1"/>
    <col min="5123" max="5123" width="46" style="566" customWidth="1"/>
    <col min="5124" max="5128" width="18.5703125" style="566" customWidth="1"/>
    <col min="5129" max="5129" width="11.28515625" style="566" customWidth="1"/>
    <col min="5130" max="5130" width="10.42578125" style="566" customWidth="1"/>
    <col min="5131" max="5131" width="20.140625" style="566" customWidth="1"/>
    <col min="5132" max="5376" width="9.140625" style="566"/>
    <col min="5377" max="5377" width="5.140625" style="566" customWidth="1"/>
    <col min="5378" max="5378" width="8" style="566" customWidth="1"/>
    <col min="5379" max="5379" width="46" style="566" customWidth="1"/>
    <col min="5380" max="5384" width="18.5703125" style="566" customWidth="1"/>
    <col min="5385" max="5385" width="11.28515625" style="566" customWidth="1"/>
    <col min="5386" max="5386" width="10.42578125" style="566" customWidth="1"/>
    <col min="5387" max="5387" width="20.140625" style="566" customWidth="1"/>
    <col min="5388" max="5632" width="9.140625" style="566"/>
    <col min="5633" max="5633" width="5.140625" style="566" customWidth="1"/>
    <col min="5634" max="5634" width="8" style="566" customWidth="1"/>
    <col min="5635" max="5635" width="46" style="566" customWidth="1"/>
    <col min="5636" max="5640" width="18.5703125" style="566" customWidth="1"/>
    <col min="5641" max="5641" width="11.28515625" style="566" customWidth="1"/>
    <col min="5642" max="5642" width="10.42578125" style="566" customWidth="1"/>
    <col min="5643" max="5643" width="20.140625" style="566" customWidth="1"/>
    <col min="5644" max="5888" width="9.140625" style="566"/>
    <col min="5889" max="5889" width="5.140625" style="566" customWidth="1"/>
    <col min="5890" max="5890" width="8" style="566" customWidth="1"/>
    <col min="5891" max="5891" width="46" style="566" customWidth="1"/>
    <col min="5892" max="5896" width="18.5703125" style="566" customWidth="1"/>
    <col min="5897" max="5897" width="11.28515625" style="566" customWidth="1"/>
    <col min="5898" max="5898" width="10.42578125" style="566" customWidth="1"/>
    <col min="5899" max="5899" width="20.140625" style="566" customWidth="1"/>
    <col min="5900" max="6144" width="9.140625" style="566"/>
    <col min="6145" max="6145" width="5.140625" style="566" customWidth="1"/>
    <col min="6146" max="6146" width="8" style="566" customWidth="1"/>
    <col min="6147" max="6147" width="46" style="566" customWidth="1"/>
    <col min="6148" max="6152" width="18.5703125" style="566" customWidth="1"/>
    <col min="6153" max="6153" width="11.28515625" style="566" customWidth="1"/>
    <col min="6154" max="6154" width="10.42578125" style="566" customWidth="1"/>
    <col min="6155" max="6155" width="20.140625" style="566" customWidth="1"/>
    <col min="6156" max="6400" width="9.140625" style="566"/>
    <col min="6401" max="6401" width="5.140625" style="566" customWidth="1"/>
    <col min="6402" max="6402" width="8" style="566" customWidth="1"/>
    <col min="6403" max="6403" width="46" style="566" customWidth="1"/>
    <col min="6404" max="6408" width="18.5703125" style="566" customWidth="1"/>
    <col min="6409" max="6409" width="11.28515625" style="566" customWidth="1"/>
    <col min="6410" max="6410" width="10.42578125" style="566" customWidth="1"/>
    <col min="6411" max="6411" width="20.140625" style="566" customWidth="1"/>
    <col min="6412" max="6656" width="9.140625" style="566"/>
    <col min="6657" max="6657" width="5.140625" style="566" customWidth="1"/>
    <col min="6658" max="6658" width="8" style="566" customWidth="1"/>
    <col min="6659" max="6659" width="46" style="566" customWidth="1"/>
    <col min="6660" max="6664" width="18.5703125" style="566" customWidth="1"/>
    <col min="6665" max="6665" width="11.28515625" style="566" customWidth="1"/>
    <col min="6666" max="6666" width="10.42578125" style="566" customWidth="1"/>
    <col min="6667" max="6667" width="20.140625" style="566" customWidth="1"/>
    <col min="6668" max="6912" width="9.140625" style="566"/>
    <col min="6913" max="6913" width="5.140625" style="566" customWidth="1"/>
    <col min="6914" max="6914" width="8" style="566" customWidth="1"/>
    <col min="6915" max="6915" width="46" style="566" customWidth="1"/>
    <col min="6916" max="6920" width="18.5703125" style="566" customWidth="1"/>
    <col min="6921" max="6921" width="11.28515625" style="566" customWidth="1"/>
    <col min="6922" max="6922" width="10.42578125" style="566" customWidth="1"/>
    <col min="6923" max="6923" width="20.140625" style="566" customWidth="1"/>
    <col min="6924" max="7168" width="9.140625" style="566"/>
    <col min="7169" max="7169" width="5.140625" style="566" customWidth="1"/>
    <col min="7170" max="7170" width="8" style="566" customWidth="1"/>
    <col min="7171" max="7171" width="46" style="566" customWidth="1"/>
    <col min="7172" max="7176" width="18.5703125" style="566" customWidth="1"/>
    <col min="7177" max="7177" width="11.28515625" style="566" customWidth="1"/>
    <col min="7178" max="7178" width="10.42578125" style="566" customWidth="1"/>
    <col min="7179" max="7179" width="20.140625" style="566" customWidth="1"/>
    <col min="7180" max="7424" width="9.140625" style="566"/>
    <col min="7425" max="7425" width="5.140625" style="566" customWidth="1"/>
    <col min="7426" max="7426" width="8" style="566" customWidth="1"/>
    <col min="7427" max="7427" width="46" style="566" customWidth="1"/>
    <col min="7428" max="7432" width="18.5703125" style="566" customWidth="1"/>
    <col min="7433" max="7433" width="11.28515625" style="566" customWidth="1"/>
    <col min="7434" max="7434" width="10.42578125" style="566" customWidth="1"/>
    <col min="7435" max="7435" width="20.140625" style="566" customWidth="1"/>
    <col min="7436" max="7680" width="9.140625" style="566"/>
    <col min="7681" max="7681" width="5.140625" style="566" customWidth="1"/>
    <col min="7682" max="7682" width="8" style="566" customWidth="1"/>
    <col min="7683" max="7683" width="46" style="566" customWidth="1"/>
    <col min="7684" max="7688" width="18.5703125" style="566" customWidth="1"/>
    <col min="7689" max="7689" width="11.28515625" style="566" customWidth="1"/>
    <col min="7690" max="7690" width="10.42578125" style="566" customWidth="1"/>
    <col min="7691" max="7691" width="20.140625" style="566" customWidth="1"/>
    <col min="7692" max="7936" width="9.140625" style="566"/>
    <col min="7937" max="7937" width="5.140625" style="566" customWidth="1"/>
    <col min="7938" max="7938" width="8" style="566" customWidth="1"/>
    <col min="7939" max="7939" width="46" style="566" customWidth="1"/>
    <col min="7940" max="7944" width="18.5703125" style="566" customWidth="1"/>
    <col min="7945" max="7945" width="11.28515625" style="566" customWidth="1"/>
    <col min="7946" max="7946" width="10.42578125" style="566" customWidth="1"/>
    <col min="7947" max="7947" width="20.140625" style="566" customWidth="1"/>
    <col min="7948" max="8192" width="9.140625" style="566"/>
    <col min="8193" max="8193" width="5.140625" style="566" customWidth="1"/>
    <col min="8194" max="8194" width="8" style="566" customWidth="1"/>
    <col min="8195" max="8195" width="46" style="566" customWidth="1"/>
    <col min="8196" max="8200" width="18.5703125" style="566" customWidth="1"/>
    <col min="8201" max="8201" width="11.28515625" style="566" customWidth="1"/>
    <col min="8202" max="8202" width="10.42578125" style="566" customWidth="1"/>
    <col min="8203" max="8203" width="20.140625" style="566" customWidth="1"/>
    <col min="8204" max="8448" width="9.140625" style="566"/>
    <col min="8449" max="8449" width="5.140625" style="566" customWidth="1"/>
    <col min="8450" max="8450" width="8" style="566" customWidth="1"/>
    <col min="8451" max="8451" width="46" style="566" customWidth="1"/>
    <col min="8452" max="8456" width="18.5703125" style="566" customWidth="1"/>
    <col min="8457" max="8457" width="11.28515625" style="566" customWidth="1"/>
    <col min="8458" max="8458" width="10.42578125" style="566" customWidth="1"/>
    <col min="8459" max="8459" width="20.140625" style="566" customWidth="1"/>
    <col min="8460" max="8704" width="9.140625" style="566"/>
    <col min="8705" max="8705" width="5.140625" style="566" customWidth="1"/>
    <col min="8706" max="8706" width="8" style="566" customWidth="1"/>
    <col min="8707" max="8707" width="46" style="566" customWidth="1"/>
    <col min="8708" max="8712" width="18.5703125" style="566" customWidth="1"/>
    <col min="8713" max="8713" width="11.28515625" style="566" customWidth="1"/>
    <col min="8714" max="8714" width="10.42578125" style="566" customWidth="1"/>
    <col min="8715" max="8715" width="20.140625" style="566" customWidth="1"/>
    <col min="8716" max="8960" width="9.140625" style="566"/>
    <col min="8961" max="8961" width="5.140625" style="566" customWidth="1"/>
    <col min="8962" max="8962" width="8" style="566" customWidth="1"/>
    <col min="8963" max="8963" width="46" style="566" customWidth="1"/>
    <col min="8964" max="8968" width="18.5703125" style="566" customWidth="1"/>
    <col min="8969" max="8969" width="11.28515625" style="566" customWidth="1"/>
    <col min="8970" max="8970" width="10.42578125" style="566" customWidth="1"/>
    <col min="8971" max="8971" width="20.140625" style="566" customWidth="1"/>
    <col min="8972" max="9216" width="9.140625" style="566"/>
    <col min="9217" max="9217" width="5.140625" style="566" customWidth="1"/>
    <col min="9218" max="9218" width="8" style="566" customWidth="1"/>
    <col min="9219" max="9219" width="46" style="566" customWidth="1"/>
    <col min="9220" max="9224" width="18.5703125" style="566" customWidth="1"/>
    <col min="9225" max="9225" width="11.28515625" style="566" customWidth="1"/>
    <col min="9226" max="9226" width="10.42578125" style="566" customWidth="1"/>
    <col min="9227" max="9227" width="20.140625" style="566" customWidth="1"/>
    <col min="9228" max="9472" width="9.140625" style="566"/>
    <col min="9473" max="9473" width="5.140625" style="566" customWidth="1"/>
    <col min="9474" max="9474" width="8" style="566" customWidth="1"/>
    <col min="9475" max="9475" width="46" style="566" customWidth="1"/>
    <col min="9476" max="9480" width="18.5703125" style="566" customWidth="1"/>
    <col min="9481" max="9481" width="11.28515625" style="566" customWidth="1"/>
    <col min="9482" max="9482" width="10.42578125" style="566" customWidth="1"/>
    <col min="9483" max="9483" width="20.140625" style="566" customWidth="1"/>
    <col min="9484" max="9728" width="9.140625" style="566"/>
    <col min="9729" max="9729" width="5.140625" style="566" customWidth="1"/>
    <col min="9730" max="9730" width="8" style="566" customWidth="1"/>
    <col min="9731" max="9731" width="46" style="566" customWidth="1"/>
    <col min="9732" max="9736" width="18.5703125" style="566" customWidth="1"/>
    <col min="9737" max="9737" width="11.28515625" style="566" customWidth="1"/>
    <col min="9738" max="9738" width="10.42578125" style="566" customWidth="1"/>
    <col min="9739" max="9739" width="20.140625" style="566" customWidth="1"/>
    <col min="9740" max="9984" width="9.140625" style="566"/>
    <col min="9985" max="9985" width="5.140625" style="566" customWidth="1"/>
    <col min="9986" max="9986" width="8" style="566" customWidth="1"/>
    <col min="9987" max="9987" width="46" style="566" customWidth="1"/>
    <col min="9988" max="9992" width="18.5703125" style="566" customWidth="1"/>
    <col min="9993" max="9993" width="11.28515625" style="566" customWidth="1"/>
    <col min="9994" max="9994" width="10.42578125" style="566" customWidth="1"/>
    <col min="9995" max="9995" width="20.140625" style="566" customWidth="1"/>
    <col min="9996" max="10240" width="9.140625" style="566"/>
    <col min="10241" max="10241" width="5.140625" style="566" customWidth="1"/>
    <col min="10242" max="10242" width="8" style="566" customWidth="1"/>
    <col min="10243" max="10243" width="46" style="566" customWidth="1"/>
    <col min="10244" max="10248" width="18.5703125" style="566" customWidth="1"/>
    <col min="10249" max="10249" width="11.28515625" style="566" customWidth="1"/>
    <col min="10250" max="10250" width="10.42578125" style="566" customWidth="1"/>
    <col min="10251" max="10251" width="20.140625" style="566" customWidth="1"/>
    <col min="10252" max="10496" width="9.140625" style="566"/>
    <col min="10497" max="10497" width="5.140625" style="566" customWidth="1"/>
    <col min="10498" max="10498" width="8" style="566" customWidth="1"/>
    <col min="10499" max="10499" width="46" style="566" customWidth="1"/>
    <col min="10500" max="10504" width="18.5703125" style="566" customWidth="1"/>
    <col min="10505" max="10505" width="11.28515625" style="566" customWidth="1"/>
    <col min="10506" max="10506" width="10.42578125" style="566" customWidth="1"/>
    <col min="10507" max="10507" width="20.140625" style="566" customWidth="1"/>
    <col min="10508" max="10752" width="9.140625" style="566"/>
    <col min="10753" max="10753" width="5.140625" style="566" customWidth="1"/>
    <col min="10754" max="10754" width="8" style="566" customWidth="1"/>
    <col min="10755" max="10755" width="46" style="566" customWidth="1"/>
    <col min="10756" max="10760" width="18.5703125" style="566" customWidth="1"/>
    <col min="10761" max="10761" width="11.28515625" style="566" customWidth="1"/>
    <col min="10762" max="10762" width="10.42578125" style="566" customWidth="1"/>
    <col min="10763" max="10763" width="20.140625" style="566" customWidth="1"/>
    <col min="10764" max="11008" width="9.140625" style="566"/>
    <col min="11009" max="11009" width="5.140625" style="566" customWidth="1"/>
    <col min="11010" max="11010" width="8" style="566" customWidth="1"/>
    <col min="11011" max="11011" width="46" style="566" customWidth="1"/>
    <col min="11012" max="11016" width="18.5703125" style="566" customWidth="1"/>
    <col min="11017" max="11017" width="11.28515625" style="566" customWidth="1"/>
    <col min="11018" max="11018" width="10.42578125" style="566" customWidth="1"/>
    <col min="11019" max="11019" width="20.140625" style="566" customWidth="1"/>
    <col min="11020" max="11264" width="9.140625" style="566"/>
    <col min="11265" max="11265" width="5.140625" style="566" customWidth="1"/>
    <col min="11266" max="11266" width="8" style="566" customWidth="1"/>
    <col min="11267" max="11267" width="46" style="566" customWidth="1"/>
    <col min="11268" max="11272" width="18.5703125" style="566" customWidth="1"/>
    <col min="11273" max="11273" width="11.28515625" style="566" customWidth="1"/>
    <col min="11274" max="11274" width="10.42578125" style="566" customWidth="1"/>
    <col min="11275" max="11275" width="20.140625" style="566" customWidth="1"/>
    <col min="11276" max="11520" width="9.140625" style="566"/>
    <col min="11521" max="11521" width="5.140625" style="566" customWidth="1"/>
    <col min="11522" max="11522" width="8" style="566" customWidth="1"/>
    <col min="11523" max="11523" width="46" style="566" customWidth="1"/>
    <col min="11524" max="11528" width="18.5703125" style="566" customWidth="1"/>
    <col min="11529" max="11529" width="11.28515625" style="566" customWidth="1"/>
    <col min="11530" max="11530" width="10.42578125" style="566" customWidth="1"/>
    <col min="11531" max="11531" width="20.140625" style="566" customWidth="1"/>
    <col min="11532" max="11776" width="9.140625" style="566"/>
    <col min="11777" max="11777" width="5.140625" style="566" customWidth="1"/>
    <col min="11778" max="11778" width="8" style="566" customWidth="1"/>
    <col min="11779" max="11779" width="46" style="566" customWidth="1"/>
    <col min="11780" max="11784" width="18.5703125" style="566" customWidth="1"/>
    <col min="11785" max="11785" width="11.28515625" style="566" customWidth="1"/>
    <col min="11786" max="11786" width="10.42578125" style="566" customWidth="1"/>
    <col min="11787" max="11787" width="20.140625" style="566" customWidth="1"/>
    <col min="11788" max="12032" width="9.140625" style="566"/>
    <col min="12033" max="12033" width="5.140625" style="566" customWidth="1"/>
    <col min="12034" max="12034" width="8" style="566" customWidth="1"/>
    <col min="12035" max="12035" width="46" style="566" customWidth="1"/>
    <col min="12036" max="12040" width="18.5703125" style="566" customWidth="1"/>
    <col min="12041" max="12041" width="11.28515625" style="566" customWidth="1"/>
    <col min="12042" max="12042" width="10.42578125" style="566" customWidth="1"/>
    <col min="12043" max="12043" width="20.140625" style="566" customWidth="1"/>
    <col min="12044" max="12288" width="9.140625" style="566"/>
    <col min="12289" max="12289" width="5.140625" style="566" customWidth="1"/>
    <col min="12290" max="12290" width="8" style="566" customWidth="1"/>
    <col min="12291" max="12291" width="46" style="566" customWidth="1"/>
    <col min="12292" max="12296" width="18.5703125" style="566" customWidth="1"/>
    <col min="12297" max="12297" width="11.28515625" style="566" customWidth="1"/>
    <col min="12298" max="12298" width="10.42578125" style="566" customWidth="1"/>
    <col min="12299" max="12299" width="20.140625" style="566" customWidth="1"/>
    <col min="12300" max="12544" width="9.140625" style="566"/>
    <col min="12545" max="12545" width="5.140625" style="566" customWidth="1"/>
    <col min="12546" max="12546" width="8" style="566" customWidth="1"/>
    <col min="12547" max="12547" width="46" style="566" customWidth="1"/>
    <col min="12548" max="12552" width="18.5703125" style="566" customWidth="1"/>
    <col min="12553" max="12553" width="11.28515625" style="566" customWidth="1"/>
    <col min="12554" max="12554" width="10.42578125" style="566" customWidth="1"/>
    <col min="12555" max="12555" width="20.140625" style="566" customWidth="1"/>
    <col min="12556" max="12800" width="9.140625" style="566"/>
    <col min="12801" max="12801" width="5.140625" style="566" customWidth="1"/>
    <col min="12802" max="12802" width="8" style="566" customWidth="1"/>
    <col min="12803" max="12803" width="46" style="566" customWidth="1"/>
    <col min="12804" max="12808" width="18.5703125" style="566" customWidth="1"/>
    <col min="12809" max="12809" width="11.28515625" style="566" customWidth="1"/>
    <col min="12810" max="12810" width="10.42578125" style="566" customWidth="1"/>
    <col min="12811" max="12811" width="20.140625" style="566" customWidth="1"/>
    <col min="12812" max="13056" width="9.140625" style="566"/>
    <col min="13057" max="13057" width="5.140625" style="566" customWidth="1"/>
    <col min="13058" max="13058" width="8" style="566" customWidth="1"/>
    <col min="13059" max="13059" width="46" style="566" customWidth="1"/>
    <col min="13060" max="13064" width="18.5703125" style="566" customWidth="1"/>
    <col min="13065" max="13065" width="11.28515625" style="566" customWidth="1"/>
    <col min="13066" max="13066" width="10.42578125" style="566" customWidth="1"/>
    <col min="13067" max="13067" width="20.140625" style="566" customWidth="1"/>
    <col min="13068" max="13312" width="9.140625" style="566"/>
    <col min="13313" max="13313" width="5.140625" style="566" customWidth="1"/>
    <col min="13314" max="13314" width="8" style="566" customWidth="1"/>
    <col min="13315" max="13315" width="46" style="566" customWidth="1"/>
    <col min="13316" max="13320" width="18.5703125" style="566" customWidth="1"/>
    <col min="13321" max="13321" width="11.28515625" style="566" customWidth="1"/>
    <col min="13322" max="13322" width="10.42578125" style="566" customWidth="1"/>
    <col min="13323" max="13323" width="20.140625" style="566" customWidth="1"/>
    <col min="13324" max="13568" width="9.140625" style="566"/>
    <col min="13569" max="13569" width="5.140625" style="566" customWidth="1"/>
    <col min="13570" max="13570" width="8" style="566" customWidth="1"/>
    <col min="13571" max="13571" width="46" style="566" customWidth="1"/>
    <col min="13572" max="13576" width="18.5703125" style="566" customWidth="1"/>
    <col min="13577" max="13577" width="11.28515625" style="566" customWidth="1"/>
    <col min="13578" max="13578" width="10.42578125" style="566" customWidth="1"/>
    <col min="13579" max="13579" width="20.140625" style="566" customWidth="1"/>
    <col min="13580" max="13824" width="9.140625" style="566"/>
    <col min="13825" max="13825" width="5.140625" style="566" customWidth="1"/>
    <col min="13826" max="13826" width="8" style="566" customWidth="1"/>
    <col min="13827" max="13827" width="46" style="566" customWidth="1"/>
    <col min="13828" max="13832" width="18.5703125" style="566" customWidth="1"/>
    <col min="13833" max="13833" width="11.28515625" style="566" customWidth="1"/>
    <col min="13834" max="13834" width="10.42578125" style="566" customWidth="1"/>
    <col min="13835" max="13835" width="20.140625" style="566" customWidth="1"/>
    <col min="13836" max="14080" width="9.140625" style="566"/>
    <col min="14081" max="14081" width="5.140625" style="566" customWidth="1"/>
    <col min="14082" max="14082" width="8" style="566" customWidth="1"/>
    <col min="14083" max="14083" width="46" style="566" customWidth="1"/>
    <col min="14084" max="14088" width="18.5703125" style="566" customWidth="1"/>
    <col min="14089" max="14089" width="11.28515625" style="566" customWidth="1"/>
    <col min="14090" max="14090" width="10.42578125" style="566" customWidth="1"/>
    <col min="14091" max="14091" width="20.140625" style="566" customWidth="1"/>
    <col min="14092" max="14336" width="9.140625" style="566"/>
    <col min="14337" max="14337" width="5.140625" style="566" customWidth="1"/>
    <col min="14338" max="14338" width="8" style="566" customWidth="1"/>
    <col min="14339" max="14339" width="46" style="566" customWidth="1"/>
    <col min="14340" max="14344" width="18.5703125" style="566" customWidth="1"/>
    <col min="14345" max="14345" width="11.28515625" style="566" customWidth="1"/>
    <col min="14346" max="14346" width="10.42578125" style="566" customWidth="1"/>
    <col min="14347" max="14347" width="20.140625" style="566" customWidth="1"/>
    <col min="14348" max="14592" width="9.140625" style="566"/>
    <col min="14593" max="14593" width="5.140625" style="566" customWidth="1"/>
    <col min="14594" max="14594" width="8" style="566" customWidth="1"/>
    <col min="14595" max="14595" width="46" style="566" customWidth="1"/>
    <col min="14596" max="14600" width="18.5703125" style="566" customWidth="1"/>
    <col min="14601" max="14601" width="11.28515625" style="566" customWidth="1"/>
    <col min="14602" max="14602" width="10.42578125" style="566" customWidth="1"/>
    <col min="14603" max="14603" width="20.140625" style="566" customWidth="1"/>
    <col min="14604" max="14848" width="9.140625" style="566"/>
    <col min="14849" max="14849" width="5.140625" style="566" customWidth="1"/>
    <col min="14850" max="14850" width="8" style="566" customWidth="1"/>
    <col min="14851" max="14851" width="46" style="566" customWidth="1"/>
    <col min="14852" max="14856" width="18.5703125" style="566" customWidth="1"/>
    <col min="14857" max="14857" width="11.28515625" style="566" customWidth="1"/>
    <col min="14858" max="14858" width="10.42578125" style="566" customWidth="1"/>
    <col min="14859" max="14859" width="20.140625" style="566" customWidth="1"/>
    <col min="14860" max="15104" width="9.140625" style="566"/>
    <col min="15105" max="15105" width="5.140625" style="566" customWidth="1"/>
    <col min="15106" max="15106" width="8" style="566" customWidth="1"/>
    <col min="15107" max="15107" width="46" style="566" customWidth="1"/>
    <col min="15108" max="15112" width="18.5703125" style="566" customWidth="1"/>
    <col min="15113" max="15113" width="11.28515625" style="566" customWidth="1"/>
    <col min="15114" max="15114" width="10.42578125" style="566" customWidth="1"/>
    <col min="15115" max="15115" width="20.140625" style="566" customWidth="1"/>
    <col min="15116" max="15360" width="9.140625" style="566"/>
    <col min="15361" max="15361" width="5.140625" style="566" customWidth="1"/>
    <col min="15362" max="15362" width="8" style="566" customWidth="1"/>
    <col min="15363" max="15363" width="46" style="566" customWidth="1"/>
    <col min="15364" max="15368" width="18.5703125" style="566" customWidth="1"/>
    <col min="15369" max="15369" width="11.28515625" style="566" customWidth="1"/>
    <col min="15370" max="15370" width="10.42578125" style="566" customWidth="1"/>
    <col min="15371" max="15371" width="20.140625" style="566" customWidth="1"/>
    <col min="15372" max="15616" width="9.140625" style="566"/>
    <col min="15617" max="15617" width="5.140625" style="566" customWidth="1"/>
    <col min="15618" max="15618" width="8" style="566" customWidth="1"/>
    <col min="15619" max="15619" width="46" style="566" customWidth="1"/>
    <col min="15620" max="15624" width="18.5703125" style="566" customWidth="1"/>
    <col min="15625" max="15625" width="11.28515625" style="566" customWidth="1"/>
    <col min="15626" max="15626" width="10.42578125" style="566" customWidth="1"/>
    <col min="15627" max="15627" width="20.140625" style="566" customWidth="1"/>
    <col min="15628" max="15872" width="9.140625" style="566"/>
    <col min="15873" max="15873" width="5.140625" style="566" customWidth="1"/>
    <col min="15874" max="15874" width="8" style="566" customWidth="1"/>
    <col min="15875" max="15875" width="46" style="566" customWidth="1"/>
    <col min="15876" max="15880" width="18.5703125" style="566" customWidth="1"/>
    <col min="15881" max="15881" width="11.28515625" style="566" customWidth="1"/>
    <col min="15882" max="15882" width="10.42578125" style="566" customWidth="1"/>
    <col min="15883" max="15883" width="20.140625" style="566" customWidth="1"/>
    <col min="15884" max="16128" width="9.140625" style="566"/>
    <col min="16129" max="16129" width="5.140625" style="566" customWidth="1"/>
    <col min="16130" max="16130" width="8" style="566" customWidth="1"/>
    <col min="16131" max="16131" width="46" style="566" customWidth="1"/>
    <col min="16132" max="16136" width="18.5703125" style="566" customWidth="1"/>
    <col min="16137" max="16137" width="11.28515625" style="566" customWidth="1"/>
    <col min="16138" max="16138" width="10.42578125" style="566" customWidth="1"/>
    <col min="16139" max="16139" width="20.140625" style="566" customWidth="1"/>
    <col min="16140" max="16384" width="9.140625" style="566"/>
  </cols>
  <sheetData>
    <row r="1" spans="1:14">
      <c r="D1" s="567"/>
      <c r="E1" s="567"/>
    </row>
    <row r="2" spans="1:14">
      <c r="D2" s="567"/>
      <c r="E2" s="567"/>
    </row>
    <row r="6" spans="1:14">
      <c r="A6" s="781" t="s">
        <v>755</v>
      </c>
      <c r="B6" s="781"/>
      <c r="C6" s="781"/>
      <c r="D6" s="781"/>
      <c r="E6" s="781"/>
      <c r="F6" s="781"/>
      <c r="G6" s="781"/>
      <c r="H6" s="781"/>
      <c r="I6" s="781"/>
    </row>
    <row r="7" spans="1:14" ht="18.75" customHeight="1">
      <c r="A7" s="782"/>
      <c r="B7" s="782"/>
      <c r="C7" s="782"/>
      <c r="D7" s="782"/>
      <c r="E7" s="569"/>
      <c r="G7" s="566" t="s">
        <v>757</v>
      </c>
    </row>
    <row r="8" spans="1:14" ht="13.5" thickBot="1"/>
    <row r="9" spans="1:14" ht="15.75" customHeight="1">
      <c r="A9" s="570" t="s">
        <v>56</v>
      </c>
      <c r="B9" s="783" t="s">
        <v>337</v>
      </c>
      <c r="C9" s="571" t="s">
        <v>56</v>
      </c>
      <c r="D9" s="785" t="s">
        <v>148</v>
      </c>
      <c r="E9" s="787" t="s">
        <v>251</v>
      </c>
      <c r="F9" s="790" t="s">
        <v>295</v>
      </c>
      <c r="G9" s="787" t="s">
        <v>17</v>
      </c>
      <c r="H9" s="793" t="s">
        <v>53</v>
      </c>
      <c r="I9" s="796" t="s">
        <v>338</v>
      </c>
    </row>
    <row r="10" spans="1:14">
      <c r="A10" s="572" t="s">
        <v>14</v>
      </c>
      <c r="B10" s="784"/>
      <c r="C10" s="573" t="s">
        <v>339</v>
      </c>
      <c r="D10" s="786"/>
      <c r="E10" s="788"/>
      <c r="F10" s="791"/>
      <c r="G10" s="788"/>
      <c r="H10" s="794"/>
      <c r="I10" s="797"/>
    </row>
    <row r="11" spans="1:14" ht="15.75" customHeight="1">
      <c r="A11" s="572"/>
      <c r="B11" s="784"/>
      <c r="C11" s="573"/>
      <c r="D11" s="786"/>
      <c r="E11" s="788"/>
      <c r="F11" s="791"/>
      <c r="G11" s="788"/>
      <c r="H11" s="794"/>
      <c r="I11" s="797"/>
    </row>
    <row r="12" spans="1:14" ht="13.5" thickBot="1">
      <c r="A12" s="574"/>
      <c r="B12" s="784"/>
      <c r="C12" s="573"/>
      <c r="D12" s="786"/>
      <c r="E12" s="789"/>
      <c r="F12" s="792"/>
      <c r="G12" s="789"/>
      <c r="H12" s="795"/>
      <c r="I12" s="798"/>
      <c r="K12" s="575"/>
    </row>
    <row r="13" spans="1:14">
      <c r="A13" s="576"/>
      <c r="B13" s="577">
        <v>1</v>
      </c>
      <c r="C13" s="578">
        <v>2</v>
      </c>
      <c r="D13" s="579">
        <v>3</v>
      </c>
      <c r="E13" s="579">
        <v>4</v>
      </c>
      <c r="F13" s="579">
        <v>5</v>
      </c>
      <c r="G13" s="579">
        <v>6</v>
      </c>
      <c r="H13" s="580">
        <v>7</v>
      </c>
      <c r="I13" s="581">
        <v>8</v>
      </c>
      <c r="K13" s="575"/>
    </row>
    <row r="14" spans="1:14" ht="24.95" customHeight="1">
      <c r="A14" s="582" t="s">
        <v>340</v>
      </c>
      <c r="B14" s="583" t="s">
        <v>341</v>
      </c>
      <c r="C14" s="584" t="s">
        <v>342</v>
      </c>
      <c r="D14" s="585">
        <v>1334766268</v>
      </c>
      <c r="E14" s="585">
        <v>1389418916</v>
      </c>
      <c r="F14" s="585">
        <v>62917702</v>
      </c>
      <c r="G14" s="585">
        <f>SUM(E14:F14)</f>
        <v>1452336618</v>
      </c>
      <c r="H14" s="586">
        <v>1370908311</v>
      </c>
      <c r="I14" s="587">
        <f>H14/G14%</f>
        <v>94.393289682929421</v>
      </c>
      <c r="K14" s="575"/>
      <c r="L14" s="575"/>
      <c r="M14" s="575"/>
      <c r="N14" s="575"/>
    </row>
    <row r="15" spans="1:14" ht="24.95" customHeight="1">
      <c r="A15" s="582" t="s">
        <v>343</v>
      </c>
      <c r="B15" s="583" t="s">
        <v>344</v>
      </c>
      <c r="C15" s="584" t="s">
        <v>345</v>
      </c>
      <c r="D15" s="585">
        <v>349088059</v>
      </c>
      <c r="E15" s="585">
        <v>360942893</v>
      </c>
      <c r="F15" s="585">
        <v>-5516652</v>
      </c>
      <c r="G15" s="585">
        <f t="shared" ref="G15:G33" si="0">SUM(E15:F15)</f>
        <v>355426241</v>
      </c>
      <c r="H15" s="586">
        <v>338673476</v>
      </c>
      <c r="I15" s="587">
        <f t="shared" ref="I15:I34" si="1">H15/G15%</f>
        <v>95.28657058272745</v>
      </c>
      <c r="K15" s="575"/>
      <c r="L15" s="575"/>
      <c r="M15" s="575"/>
      <c r="N15" s="575"/>
    </row>
    <row r="16" spans="1:14" ht="24.95" customHeight="1">
      <c r="A16" s="582" t="s">
        <v>346</v>
      </c>
      <c r="B16" s="583" t="s">
        <v>347</v>
      </c>
      <c r="C16" s="584" t="s">
        <v>348</v>
      </c>
      <c r="D16" s="585">
        <v>1323176172</v>
      </c>
      <c r="E16" s="585">
        <v>1585735893</v>
      </c>
      <c r="F16" s="585">
        <v>239463501</v>
      </c>
      <c r="G16" s="585">
        <f t="shared" si="0"/>
        <v>1825199394</v>
      </c>
      <c r="H16" s="586">
        <v>1667641070</v>
      </c>
      <c r="I16" s="587">
        <f t="shared" si="1"/>
        <v>91.367610326962435</v>
      </c>
      <c r="K16" s="575"/>
      <c r="L16" s="575"/>
      <c r="M16" s="575"/>
      <c r="N16" s="575"/>
    </row>
    <row r="17" spans="1:14" ht="24.95" customHeight="1">
      <c r="A17" s="582" t="s">
        <v>349</v>
      </c>
      <c r="B17" s="588" t="s">
        <v>350</v>
      </c>
      <c r="C17" s="589" t="s">
        <v>351</v>
      </c>
      <c r="D17" s="585">
        <v>45300000</v>
      </c>
      <c r="E17" s="585">
        <v>29339000</v>
      </c>
      <c r="F17" s="585">
        <v>-720748</v>
      </c>
      <c r="G17" s="585">
        <f t="shared" si="0"/>
        <v>28618252</v>
      </c>
      <c r="H17" s="586">
        <v>18682357</v>
      </c>
      <c r="I17" s="587">
        <f t="shared" si="1"/>
        <v>65.281265256871734</v>
      </c>
      <c r="K17" s="575"/>
      <c r="L17" s="575"/>
      <c r="M17" s="575"/>
      <c r="N17" s="575"/>
    </row>
    <row r="18" spans="1:14" ht="24.95" customHeight="1">
      <c r="A18" s="582" t="s">
        <v>352</v>
      </c>
      <c r="B18" s="590" t="s">
        <v>353</v>
      </c>
      <c r="C18" s="591" t="s">
        <v>354</v>
      </c>
      <c r="D18" s="585">
        <v>214576691</v>
      </c>
      <c r="E18" s="585">
        <v>208206125</v>
      </c>
      <c r="F18" s="585">
        <v>-10034751</v>
      </c>
      <c r="G18" s="585">
        <v>198171374</v>
      </c>
      <c r="H18" s="585">
        <v>160305665</v>
      </c>
      <c r="I18" s="587">
        <f t="shared" si="1"/>
        <v>80.892442618881972</v>
      </c>
      <c r="K18" s="575"/>
      <c r="L18" s="575"/>
      <c r="M18" s="575"/>
      <c r="N18" s="575"/>
    </row>
    <row r="19" spans="1:14" ht="24.95" customHeight="1">
      <c r="A19" s="582" t="s">
        <v>355</v>
      </c>
      <c r="B19" s="590" t="s">
        <v>356</v>
      </c>
      <c r="C19" s="591" t="s">
        <v>744</v>
      </c>
      <c r="D19" s="585">
        <v>233200809</v>
      </c>
      <c r="E19" s="585">
        <v>289181882</v>
      </c>
      <c r="F19" s="585">
        <v>-48138016</v>
      </c>
      <c r="G19" s="585">
        <f t="shared" si="0"/>
        <v>241043866</v>
      </c>
      <c r="H19" s="586"/>
      <c r="I19" s="587"/>
      <c r="K19" s="575"/>
      <c r="L19" s="575"/>
      <c r="M19" s="575"/>
      <c r="N19" s="575"/>
    </row>
    <row r="20" spans="1:14" ht="24.95" customHeight="1">
      <c r="A20" s="582" t="s">
        <v>358</v>
      </c>
      <c r="B20" s="590" t="s">
        <v>359</v>
      </c>
      <c r="C20" s="591" t="s">
        <v>35</v>
      </c>
      <c r="D20" s="585">
        <f>SUM(D21:D25)</f>
        <v>926874568</v>
      </c>
      <c r="E20" s="585">
        <f>SUM(E21:E25)</f>
        <v>1438266762</v>
      </c>
      <c r="F20" s="585">
        <f>SUM(F21:F25)</f>
        <v>774869324</v>
      </c>
      <c r="G20" s="585">
        <f t="shared" si="0"/>
        <v>2213136086</v>
      </c>
      <c r="H20" s="585">
        <f>SUM(H21:H25)</f>
        <v>1086525906</v>
      </c>
      <c r="I20" s="587">
        <f t="shared" si="1"/>
        <v>49.094401057088902</v>
      </c>
      <c r="K20" s="575"/>
      <c r="L20" s="575"/>
      <c r="M20" s="575"/>
      <c r="N20" s="575"/>
    </row>
    <row r="21" spans="1:14" ht="24.95" customHeight="1">
      <c r="A21" s="582" t="s">
        <v>360</v>
      </c>
      <c r="B21" s="592" t="s">
        <v>361</v>
      </c>
      <c r="C21" s="593" t="s">
        <v>362</v>
      </c>
      <c r="D21" s="594">
        <v>5572000</v>
      </c>
      <c r="E21" s="594">
        <v>6169110</v>
      </c>
      <c r="F21" s="594">
        <v>-4082110</v>
      </c>
      <c r="G21" s="594">
        <f t="shared" si="0"/>
        <v>2087000</v>
      </c>
      <c r="H21" s="595">
        <v>1169110</v>
      </c>
      <c r="I21" s="587">
        <f t="shared" si="1"/>
        <v>56.018687110685192</v>
      </c>
    </row>
    <row r="22" spans="1:14" ht="24.95" customHeight="1">
      <c r="A22" s="582" t="s">
        <v>363</v>
      </c>
      <c r="B22" s="592" t="s">
        <v>364</v>
      </c>
      <c r="C22" s="593" t="s">
        <v>365</v>
      </c>
      <c r="D22" s="594">
        <v>695500000</v>
      </c>
      <c r="E22" s="594">
        <v>1239095176</v>
      </c>
      <c r="F22" s="594">
        <v>586550350</v>
      </c>
      <c r="G22" s="594">
        <f t="shared" si="0"/>
        <v>1825645526</v>
      </c>
      <c r="H22" s="595">
        <v>865394556</v>
      </c>
      <c r="I22" s="587">
        <f t="shared" si="1"/>
        <v>47.402113043055209</v>
      </c>
    </row>
    <row r="23" spans="1:14" ht="24.95" customHeight="1">
      <c r="A23" s="582" t="s">
        <v>366</v>
      </c>
      <c r="B23" s="592" t="s">
        <v>367</v>
      </c>
      <c r="C23" s="593" t="s">
        <v>368</v>
      </c>
      <c r="D23" s="594">
        <v>5000000</v>
      </c>
      <c r="E23" s="594">
        <v>15630197</v>
      </c>
      <c r="F23" s="594">
        <v>8640406</v>
      </c>
      <c r="G23" s="594">
        <f t="shared" si="0"/>
        <v>24270603</v>
      </c>
      <c r="H23" s="595">
        <v>22095798</v>
      </c>
      <c r="I23" s="587">
        <f t="shared" si="1"/>
        <v>91.039345005148817</v>
      </c>
    </row>
    <row r="24" spans="1:14" ht="24.95" customHeight="1">
      <c r="A24" s="582" t="s">
        <v>369</v>
      </c>
      <c r="B24" s="596" t="s">
        <v>370</v>
      </c>
      <c r="C24" s="593" t="s">
        <v>371</v>
      </c>
      <c r="D24" s="594">
        <v>21802568</v>
      </c>
      <c r="E24" s="594">
        <v>52121147</v>
      </c>
      <c r="F24" s="594">
        <v>3520686</v>
      </c>
      <c r="G24" s="594">
        <f t="shared" si="0"/>
        <v>55641833</v>
      </c>
      <c r="H24" s="595">
        <v>54491452</v>
      </c>
      <c r="I24" s="587">
        <f t="shared" si="1"/>
        <v>97.932524976306951</v>
      </c>
    </row>
    <row r="25" spans="1:14" ht="24.95" customHeight="1">
      <c r="A25" s="582" t="s">
        <v>372</v>
      </c>
      <c r="B25" s="597" t="s">
        <v>373</v>
      </c>
      <c r="C25" s="598" t="s">
        <v>374</v>
      </c>
      <c r="D25" s="594">
        <v>199000000</v>
      </c>
      <c r="E25" s="594">
        <v>125251132</v>
      </c>
      <c r="F25" s="594">
        <v>180239992</v>
      </c>
      <c r="G25" s="594">
        <f t="shared" si="0"/>
        <v>305491124</v>
      </c>
      <c r="H25" s="595">
        <v>143374990</v>
      </c>
      <c r="I25" s="587">
        <f t="shared" si="1"/>
        <v>46.932620536628093</v>
      </c>
      <c r="J25" s="575"/>
      <c r="K25" s="575"/>
    </row>
    <row r="26" spans="1:14" s="568" customFormat="1" ht="24.95" customHeight="1">
      <c r="A26" s="582" t="s">
        <v>375</v>
      </c>
      <c r="B26" s="583" t="s">
        <v>376</v>
      </c>
      <c r="C26" s="584" t="s">
        <v>36</v>
      </c>
      <c r="D26" s="585">
        <f>SUM(D27:D29)</f>
        <v>440550000</v>
      </c>
      <c r="E26" s="585">
        <f>SUM(E27:E29)</f>
        <v>894345524</v>
      </c>
      <c r="F26" s="585">
        <f>SUM(F27:F29)</f>
        <v>8985526</v>
      </c>
      <c r="G26" s="585">
        <f t="shared" si="0"/>
        <v>903331050</v>
      </c>
      <c r="H26" s="585">
        <f>SUM(H27:H29)</f>
        <v>738643428</v>
      </c>
      <c r="I26" s="587">
        <f t="shared" si="1"/>
        <v>81.768851851156896</v>
      </c>
    </row>
    <row r="27" spans="1:14" ht="24.95" customHeight="1">
      <c r="A27" s="582" t="s">
        <v>377</v>
      </c>
      <c r="B27" s="592" t="s">
        <v>378</v>
      </c>
      <c r="C27" s="599" t="s">
        <v>379</v>
      </c>
      <c r="D27" s="594">
        <v>346890000</v>
      </c>
      <c r="E27" s="594">
        <v>773798790</v>
      </c>
      <c r="F27" s="594">
        <v>-28430857</v>
      </c>
      <c r="G27" s="594">
        <f t="shared" si="0"/>
        <v>745367933</v>
      </c>
      <c r="H27" s="595">
        <v>580680311</v>
      </c>
      <c r="I27" s="587">
        <f t="shared" si="1"/>
        <v>77.905190885103451</v>
      </c>
    </row>
    <row r="28" spans="1:14" ht="24.95" customHeight="1">
      <c r="A28" s="582" t="s">
        <v>380</v>
      </c>
      <c r="B28" s="592" t="s">
        <v>381</v>
      </c>
      <c r="C28" s="599" t="s">
        <v>382</v>
      </c>
      <c r="D28" s="594"/>
      <c r="E28" s="594">
        <v>1056243</v>
      </c>
      <c r="F28" s="594">
        <v>0</v>
      </c>
      <c r="G28" s="594">
        <f t="shared" si="0"/>
        <v>1056243</v>
      </c>
      <c r="H28" s="595">
        <v>1056243</v>
      </c>
      <c r="I28" s="587">
        <f t="shared" si="1"/>
        <v>100</v>
      </c>
    </row>
    <row r="29" spans="1:14" ht="24.95" customHeight="1">
      <c r="A29" s="582" t="s">
        <v>383</v>
      </c>
      <c r="B29" s="592" t="s">
        <v>384</v>
      </c>
      <c r="C29" s="599" t="s">
        <v>385</v>
      </c>
      <c r="D29" s="594">
        <v>93660000</v>
      </c>
      <c r="E29" s="594">
        <v>119490491</v>
      </c>
      <c r="F29" s="594">
        <v>37416383</v>
      </c>
      <c r="G29" s="594">
        <f t="shared" si="0"/>
        <v>156906874</v>
      </c>
      <c r="H29" s="595">
        <v>156906874</v>
      </c>
      <c r="I29" s="587">
        <f t="shared" si="1"/>
        <v>100</v>
      </c>
    </row>
    <row r="30" spans="1:14" ht="24.95" customHeight="1">
      <c r="A30" s="582" t="s">
        <v>386</v>
      </c>
      <c r="B30" s="588" t="s">
        <v>387</v>
      </c>
      <c r="C30" s="589" t="s">
        <v>314</v>
      </c>
      <c r="D30" s="585">
        <v>347000000</v>
      </c>
      <c r="E30" s="585">
        <v>392017612</v>
      </c>
      <c r="F30" s="585">
        <v>34655000</v>
      </c>
      <c r="G30" s="585">
        <v>426672612</v>
      </c>
      <c r="H30" s="585">
        <v>110898455</v>
      </c>
      <c r="I30" s="587">
        <f t="shared" si="1"/>
        <v>25.99146321582975</v>
      </c>
    </row>
    <row r="31" spans="1:14" ht="24.95" customHeight="1">
      <c r="A31" s="582" t="s">
        <v>388</v>
      </c>
      <c r="B31" s="590" t="s">
        <v>356</v>
      </c>
      <c r="C31" s="589" t="s">
        <v>745</v>
      </c>
      <c r="D31" s="585">
        <v>310000000</v>
      </c>
      <c r="E31" s="585">
        <v>310000000</v>
      </c>
      <c r="F31" s="585">
        <v>-32095315</v>
      </c>
      <c r="G31" s="585">
        <f t="shared" si="0"/>
        <v>277904685</v>
      </c>
      <c r="H31" s="586"/>
      <c r="I31" s="587">
        <f t="shared" si="1"/>
        <v>0</v>
      </c>
    </row>
    <row r="32" spans="1:14" s="605" customFormat="1" ht="33" customHeight="1">
      <c r="A32" s="600" t="s">
        <v>389</v>
      </c>
      <c r="B32" s="601"/>
      <c r="C32" s="602" t="s">
        <v>34</v>
      </c>
      <c r="D32" s="603">
        <f>SUM(D14+D15+D16+D17+D18+D19+D20+D26+D30+D31)</f>
        <v>5524532567</v>
      </c>
      <c r="E32" s="603">
        <f>SUM(E14+E15+E16+E17+E18+E19+E20+E26+E30+E31)</f>
        <v>6897454607</v>
      </c>
      <c r="F32" s="603">
        <f>SUM(F14+F15+F16+F17+F18+F19+F20+F26+F30+F31)</f>
        <v>1024385571</v>
      </c>
      <c r="G32" s="603">
        <f t="shared" si="0"/>
        <v>7921840178</v>
      </c>
      <c r="H32" s="603">
        <f>SUM(H14+H15+H16+H17+H18+H19+H20+H26+H30+H31)</f>
        <v>5492278668</v>
      </c>
      <c r="I32" s="604">
        <f t="shared" si="1"/>
        <v>69.33084415478092</v>
      </c>
    </row>
    <row r="33" spans="1:9" s="568" customFormat="1" ht="24.95" customHeight="1" thickBot="1">
      <c r="A33" s="582" t="s">
        <v>390</v>
      </c>
      <c r="B33" s="606" t="s">
        <v>391</v>
      </c>
      <c r="C33" s="607" t="s">
        <v>392</v>
      </c>
      <c r="D33" s="608">
        <v>0</v>
      </c>
      <c r="E33" s="608">
        <v>2132026480</v>
      </c>
      <c r="F33" s="608">
        <v>500000000</v>
      </c>
      <c r="G33" s="585">
        <f t="shared" si="0"/>
        <v>2632026480</v>
      </c>
      <c r="H33" s="609">
        <v>2632026480</v>
      </c>
      <c r="I33" s="587">
        <f t="shared" si="1"/>
        <v>100</v>
      </c>
    </row>
    <row r="34" spans="1:9" s="615" customFormat="1" ht="24.95" customHeight="1" thickBot="1">
      <c r="A34" s="610"/>
      <c r="B34" s="611"/>
      <c r="C34" s="612" t="s">
        <v>393</v>
      </c>
      <c r="D34" s="613">
        <f>SUM(D14+D15+D16+D17+D18+D19+D20+D26+D30+D31+D33)</f>
        <v>5524532567</v>
      </c>
      <c r="E34" s="613">
        <f>SUM(E14+E15+E16+E17+E18+E19+E20+E26+E30+E31+E33)</f>
        <v>9029481087</v>
      </c>
      <c r="F34" s="613">
        <f>SUM(F14+F15+F16+F17+F18+F19+F20+F26+F30+F31+F33)</f>
        <v>1524385571</v>
      </c>
      <c r="G34" s="613">
        <f>SUM(G14+G15+G16+G17+G18+G19+G20+G26+G30+G31+G33)</f>
        <v>10553866658</v>
      </c>
      <c r="H34" s="613">
        <f>SUM(H14+H15+H16+H17+H18+H19+H20+H26+H30+H31+H33)</f>
        <v>8124305148</v>
      </c>
      <c r="I34" s="614">
        <f t="shared" si="1"/>
        <v>76.979418172216967</v>
      </c>
    </row>
    <row r="35" spans="1:9" s="575" customFormat="1">
      <c r="A35" s="616"/>
      <c r="B35" s="616"/>
      <c r="C35" s="617"/>
      <c r="D35" s="618"/>
      <c r="E35" s="618"/>
    </row>
    <row r="36" spans="1:9" s="575" customFormat="1">
      <c r="A36" s="619"/>
      <c r="B36" s="619"/>
      <c r="C36" s="617" t="s">
        <v>56</v>
      </c>
      <c r="D36" s="618"/>
      <c r="E36" s="618"/>
      <c r="F36" s="618"/>
      <c r="G36" s="618"/>
      <c r="H36" s="618"/>
    </row>
    <row r="37" spans="1:9" s="575" customFormat="1">
      <c r="A37" s="619"/>
      <c r="B37" s="619"/>
      <c r="C37" s="617"/>
      <c r="D37" s="618"/>
      <c r="E37" s="618"/>
    </row>
    <row r="38" spans="1:9" s="575" customFormat="1">
      <c r="A38" s="616"/>
      <c r="B38" s="616"/>
      <c r="C38" s="617"/>
      <c r="E38" s="617"/>
      <c r="F38" s="617"/>
      <c r="G38" s="617"/>
    </row>
    <row r="39" spans="1:9">
      <c r="A39" s="620"/>
      <c r="B39" s="620"/>
      <c r="D39" s="621"/>
      <c r="E39" s="618"/>
      <c r="F39" s="620"/>
      <c r="G39" s="620"/>
    </row>
    <row r="40" spans="1:9">
      <c r="A40" s="620"/>
      <c r="B40" s="620"/>
      <c r="D40" s="621"/>
      <c r="E40" s="618"/>
      <c r="F40" s="622"/>
      <c r="G40" s="620"/>
    </row>
    <row r="41" spans="1:9">
      <c r="A41" s="620"/>
      <c r="B41" s="620"/>
      <c r="E41" s="623"/>
      <c r="F41" s="620"/>
      <c r="G41" s="620"/>
    </row>
    <row r="42" spans="1:9" ht="12.75" customHeight="1">
      <c r="A42" s="620"/>
      <c r="B42" s="620"/>
      <c r="E42" s="623"/>
      <c r="F42" s="620"/>
      <c r="G42" s="620"/>
    </row>
    <row r="43" spans="1:9">
      <c r="A43" s="620"/>
      <c r="B43" s="620"/>
      <c r="D43" s="566"/>
      <c r="E43" s="566"/>
    </row>
    <row r="44" spans="1:9">
      <c r="A44" s="620"/>
      <c r="B44" s="620"/>
      <c r="D44" s="566"/>
      <c r="E44" s="566"/>
    </row>
    <row r="45" spans="1:9">
      <c r="A45" s="620"/>
      <c r="B45" s="620"/>
      <c r="D45" s="566"/>
      <c r="E45" s="566"/>
    </row>
    <row r="46" spans="1:9">
      <c r="A46" s="620"/>
      <c r="B46" s="620"/>
      <c r="D46" s="566"/>
      <c r="E46" s="566"/>
    </row>
    <row r="47" spans="1:9">
      <c r="A47" s="620"/>
      <c r="B47" s="620"/>
      <c r="D47" s="566"/>
      <c r="E47" s="566"/>
    </row>
    <row r="48" spans="1:9">
      <c r="A48" s="620"/>
      <c r="B48" s="620"/>
      <c r="D48" s="566"/>
      <c r="E48" s="566"/>
    </row>
    <row r="49" spans="1:5">
      <c r="A49" s="620"/>
      <c r="B49" s="620"/>
      <c r="D49" s="566"/>
      <c r="E49" s="566"/>
    </row>
    <row r="50" spans="1:5">
      <c r="A50" s="620"/>
      <c r="B50" s="620"/>
      <c r="D50" s="566"/>
      <c r="E50" s="566"/>
    </row>
    <row r="51" spans="1:5">
      <c r="A51" s="620"/>
      <c r="B51" s="620"/>
      <c r="D51" s="566"/>
      <c r="E51" s="566"/>
    </row>
    <row r="52" spans="1:5">
      <c r="A52" s="620"/>
      <c r="B52" s="620"/>
      <c r="D52" s="566"/>
      <c r="E52" s="566"/>
    </row>
    <row r="53" spans="1:5">
      <c r="A53" s="620"/>
      <c r="B53" s="620"/>
      <c r="D53" s="566"/>
      <c r="E53" s="566"/>
    </row>
    <row r="54" spans="1:5">
      <c r="A54" s="620"/>
      <c r="B54" s="620"/>
      <c r="D54" s="566"/>
      <c r="E54" s="566"/>
    </row>
    <row r="55" spans="1:5">
      <c r="A55" s="620"/>
      <c r="B55" s="620"/>
      <c r="D55" s="566"/>
      <c r="E55" s="566"/>
    </row>
    <row r="56" spans="1:5">
      <c r="A56" s="620"/>
      <c r="B56" s="620"/>
      <c r="D56" s="566"/>
      <c r="E56" s="566"/>
    </row>
    <row r="57" spans="1:5">
      <c r="A57" s="620"/>
      <c r="B57" s="620"/>
      <c r="D57" s="566"/>
      <c r="E57" s="566"/>
    </row>
    <row r="58" spans="1:5">
      <c r="A58" s="620"/>
      <c r="B58" s="620"/>
      <c r="D58" s="566"/>
      <c r="E58" s="566"/>
    </row>
    <row r="59" spans="1:5">
      <c r="A59" s="620"/>
      <c r="B59" s="620"/>
      <c r="D59" s="566"/>
      <c r="E59" s="566"/>
    </row>
    <row r="60" spans="1:5">
      <c r="A60" s="620"/>
      <c r="B60" s="620"/>
      <c r="D60" s="566"/>
      <c r="E60" s="566"/>
    </row>
    <row r="61" spans="1:5">
      <c r="A61" s="620"/>
      <c r="B61" s="620"/>
      <c r="D61" s="566"/>
      <c r="E61" s="566"/>
    </row>
    <row r="62" spans="1:5">
      <c r="A62" s="620"/>
      <c r="B62" s="620"/>
      <c r="D62" s="566"/>
      <c r="E62" s="566"/>
    </row>
    <row r="63" spans="1:5">
      <c r="A63" s="620"/>
      <c r="B63" s="620"/>
      <c r="D63" s="566"/>
      <c r="E63" s="566"/>
    </row>
    <row r="64" spans="1:5">
      <c r="A64" s="620"/>
      <c r="B64" s="620"/>
      <c r="D64" s="566"/>
      <c r="E64" s="566"/>
    </row>
    <row r="65" spans="1:5">
      <c r="A65" s="620"/>
      <c r="B65" s="620"/>
      <c r="D65" s="566"/>
      <c r="E65" s="566"/>
    </row>
  </sheetData>
  <mergeCells count="9">
    <mergeCell ref="A6:I6"/>
    <mergeCell ref="A7:D7"/>
    <mergeCell ref="B9:B12"/>
    <mergeCell ref="D9:D12"/>
    <mergeCell ref="E9:E12"/>
    <mergeCell ref="F9:F12"/>
    <mergeCell ref="G9:G12"/>
    <mergeCell ref="H9:H12"/>
    <mergeCell ref="I9:I12"/>
  </mergeCells>
  <printOptions horizontalCentered="1"/>
  <pageMargins left="0.15748031496062992" right="0.15748031496062992" top="0.51181102362204722" bottom="0.55118110236220474" header="0.11811023622047245" footer="0.31496062992125984"/>
  <pageSetup paperSize="9" scale="60" firstPageNumber="0" orientation="portrait" r:id="rId1"/>
  <headerFooter alignWithMargins="0">
    <oddHeader>&amp;L&amp;"Times New Roman,Normál"&amp;9Dunakeszi Város Önkormányzata
&amp;R&amp;"Times New Roman,Normál"&amp;9 2.sz.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M79"/>
  <sheetViews>
    <sheetView zoomScale="80" zoomScaleNormal="80" workbookViewId="0">
      <pane ySplit="11" topLeftCell="A12" activePane="bottomLeft" state="frozen"/>
      <selection pane="bottomLeft" activeCell="G6" sqref="G6"/>
    </sheetView>
  </sheetViews>
  <sheetFormatPr defaultRowHeight="15"/>
  <cols>
    <col min="1" max="1" width="4.85546875" style="413" customWidth="1"/>
    <col min="2" max="2" width="7.7109375" style="419" customWidth="1"/>
    <col min="3" max="3" width="66" style="413" customWidth="1"/>
    <col min="4" max="7" width="17" style="413" customWidth="1"/>
    <col min="8" max="8" width="17" style="413" hidden="1" customWidth="1"/>
    <col min="9" max="9" width="18.5703125" style="413" hidden="1" customWidth="1"/>
    <col min="10" max="256" width="9.140625" style="413"/>
    <col min="257" max="257" width="4.85546875" style="413" customWidth="1"/>
    <col min="258" max="258" width="7.7109375" style="413" customWidth="1"/>
    <col min="259" max="259" width="66" style="413" customWidth="1"/>
    <col min="260" max="264" width="17" style="413" customWidth="1"/>
    <col min="265" max="265" width="18.5703125" style="413" customWidth="1"/>
    <col min="266" max="512" width="9.140625" style="413"/>
    <col min="513" max="513" width="4.85546875" style="413" customWidth="1"/>
    <col min="514" max="514" width="7.7109375" style="413" customWidth="1"/>
    <col min="515" max="515" width="66" style="413" customWidth="1"/>
    <col min="516" max="520" width="17" style="413" customWidth="1"/>
    <col min="521" max="521" width="18.5703125" style="413" customWidth="1"/>
    <col min="522" max="768" width="9.140625" style="413"/>
    <col min="769" max="769" width="4.85546875" style="413" customWidth="1"/>
    <col min="770" max="770" width="7.7109375" style="413" customWidth="1"/>
    <col min="771" max="771" width="66" style="413" customWidth="1"/>
    <col min="772" max="776" width="17" style="413" customWidth="1"/>
    <col min="777" max="777" width="18.5703125" style="413" customWidth="1"/>
    <col min="778" max="1024" width="9.140625" style="413"/>
    <col min="1025" max="1025" width="4.85546875" style="413" customWidth="1"/>
    <col min="1026" max="1026" width="7.7109375" style="413" customWidth="1"/>
    <col min="1027" max="1027" width="66" style="413" customWidth="1"/>
    <col min="1028" max="1032" width="17" style="413" customWidth="1"/>
    <col min="1033" max="1033" width="18.5703125" style="413" customWidth="1"/>
    <col min="1034" max="1280" width="9.140625" style="413"/>
    <col min="1281" max="1281" width="4.85546875" style="413" customWidth="1"/>
    <col min="1282" max="1282" width="7.7109375" style="413" customWidth="1"/>
    <col min="1283" max="1283" width="66" style="413" customWidth="1"/>
    <col min="1284" max="1288" width="17" style="413" customWidth="1"/>
    <col min="1289" max="1289" width="18.5703125" style="413" customWidth="1"/>
    <col min="1290" max="1536" width="9.140625" style="413"/>
    <col min="1537" max="1537" width="4.85546875" style="413" customWidth="1"/>
    <col min="1538" max="1538" width="7.7109375" style="413" customWidth="1"/>
    <col min="1539" max="1539" width="66" style="413" customWidth="1"/>
    <col min="1540" max="1544" width="17" style="413" customWidth="1"/>
    <col min="1545" max="1545" width="18.5703125" style="413" customWidth="1"/>
    <col min="1546" max="1792" width="9.140625" style="413"/>
    <col min="1793" max="1793" width="4.85546875" style="413" customWidth="1"/>
    <col min="1794" max="1794" width="7.7109375" style="413" customWidth="1"/>
    <col min="1795" max="1795" width="66" style="413" customWidth="1"/>
    <col min="1796" max="1800" width="17" style="413" customWidth="1"/>
    <col min="1801" max="1801" width="18.5703125" style="413" customWidth="1"/>
    <col min="1802" max="2048" width="9.140625" style="413"/>
    <col min="2049" max="2049" width="4.85546875" style="413" customWidth="1"/>
    <col min="2050" max="2050" width="7.7109375" style="413" customWidth="1"/>
    <col min="2051" max="2051" width="66" style="413" customWidth="1"/>
    <col min="2052" max="2056" width="17" style="413" customWidth="1"/>
    <col min="2057" max="2057" width="18.5703125" style="413" customWidth="1"/>
    <col min="2058" max="2304" width="9.140625" style="413"/>
    <col min="2305" max="2305" width="4.85546875" style="413" customWidth="1"/>
    <col min="2306" max="2306" width="7.7109375" style="413" customWidth="1"/>
    <col min="2307" max="2307" width="66" style="413" customWidth="1"/>
    <col min="2308" max="2312" width="17" style="413" customWidth="1"/>
    <col min="2313" max="2313" width="18.5703125" style="413" customWidth="1"/>
    <col min="2314" max="2560" width="9.140625" style="413"/>
    <col min="2561" max="2561" width="4.85546875" style="413" customWidth="1"/>
    <col min="2562" max="2562" width="7.7109375" style="413" customWidth="1"/>
    <col min="2563" max="2563" width="66" style="413" customWidth="1"/>
    <col min="2564" max="2568" width="17" style="413" customWidth="1"/>
    <col min="2569" max="2569" width="18.5703125" style="413" customWidth="1"/>
    <col min="2570" max="2816" width="9.140625" style="413"/>
    <col min="2817" max="2817" width="4.85546875" style="413" customWidth="1"/>
    <col min="2818" max="2818" width="7.7109375" style="413" customWidth="1"/>
    <col min="2819" max="2819" width="66" style="413" customWidth="1"/>
    <col min="2820" max="2824" width="17" style="413" customWidth="1"/>
    <col min="2825" max="2825" width="18.5703125" style="413" customWidth="1"/>
    <col min="2826" max="3072" width="9.140625" style="413"/>
    <col min="3073" max="3073" width="4.85546875" style="413" customWidth="1"/>
    <col min="3074" max="3074" width="7.7109375" style="413" customWidth="1"/>
    <col min="3075" max="3075" width="66" style="413" customWidth="1"/>
    <col min="3076" max="3080" width="17" style="413" customWidth="1"/>
    <col min="3081" max="3081" width="18.5703125" style="413" customWidth="1"/>
    <col min="3082" max="3328" width="9.140625" style="413"/>
    <col min="3329" max="3329" width="4.85546875" style="413" customWidth="1"/>
    <col min="3330" max="3330" width="7.7109375" style="413" customWidth="1"/>
    <col min="3331" max="3331" width="66" style="413" customWidth="1"/>
    <col min="3332" max="3336" width="17" style="413" customWidth="1"/>
    <col min="3337" max="3337" width="18.5703125" style="413" customWidth="1"/>
    <col min="3338" max="3584" width="9.140625" style="413"/>
    <col min="3585" max="3585" width="4.85546875" style="413" customWidth="1"/>
    <col min="3586" max="3586" width="7.7109375" style="413" customWidth="1"/>
    <col min="3587" max="3587" width="66" style="413" customWidth="1"/>
    <col min="3588" max="3592" width="17" style="413" customWidth="1"/>
    <col min="3593" max="3593" width="18.5703125" style="413" customWidth="1"/>
    <col min="3594" max="3840" width="9.140625" style="413"/>
    <col min="3841" max="3841" width="4.85546875" style="413" customWidth="1"/>
    <col min="3842" max="3842" width="7.7109375" style="413" customWidth="1"/>
    <col min="3843" max="3843" width="66" style="413" customWidth="1"/>
    <col min="3844" max="3848" width="17" style="413" customWidth="1"/>
    <col min="3849" max="3849" width="18.5703125" style="413" customWidth="1"/>
    <col min="3850" max="4096" width="9.140625" style="413"/>
    <col min="4097" max="4097" width="4.85546875" style="413" customWidth="1"/>
    <col min="4098" max="4098" width="7.7109375" style="413" customWidth="1"/>
    <col min="4099" max="4099" width="66" style="413" customWidth="1"/>
    <col min="4100" max="4104" width="17" style="413" customWidth="1"/>
    <col min="4105" max="4105" width="18.5703125" style="413" customWidth="1"/>
    <col min="4106" max="4352" width="9.140625" style="413"/>
    <col min="4353" max="4353" width="4.85546875" style="413" customWidth="1"/>
    <col min="4354" max="4354" width="7.7109375" style="413" customWidth="1"/>
    <col min="4355" max="4355" width="66" style="413" customWidth="1"/>
    <col min="4356" max="4360" width="17" style="413" customWidth="1"/>
    <col min="4361" max="4361" width="18.5703125" style="413" customWidth="1"/>
    <col min="4362" max="4608" width="9.140625" style="413"/>
    <col min="4609" max="4609" width="4.85546875" style="413" customWidth="1"/>
    <col min="4610" max="4610" width="7.7109375" style="413" customWidth="1"/>
    <col min="4611" max="4611" width="66" style="413" customWidth="1"/>
    <col min="4612" max="4616" width="17" style="413" customWidth="1"/>
    <col min="4617" max="4617" width="18.5703125" style="413" customWidth="1"/>
    <col min="4618" max="4864" width="9.140625" style="413"/>
    <col min="4865" max="4865" width="4.85546875" style="413" customWidth="1"/>
    <col min="4866" max="4866" width="7.7109375" style="413" customWidth="1"/>
    <col min="4867" max="4867" width="66" style="413" customWidth="1"/>
    <col min="4868" max="4872" width="17" style="413" customWidth="1"/>
    <col min="4873" max="4873" width="18.5703125" style="413" customWidth="1"/>
    <col min="4874" max="5120" width="9.140625" style="413"/>
    <col min="5121" max="5121" width="4.85546875" style="413" customWidth="1"/>
    <col min="5122" max="5122" width="7.7109375" style="413" customWidth="1"/>
    <col min="5123" max="5123" width="66" style="413" customWidth="1"/>
    <col min="5124" max="5128" width="17" style="413" customWidth="1"/>
    <col min="5129" max="5129" width="18.5703125" style="413" customWidth="1"/>
    <col min="5130" max="5376" width="9.140625" style="413"/>
    <col min="5377" max="5377" width="4.85546875" style="413" customWidth="1"/>
    <col min="5378" max="5378" width="7.7109375" style="413" customWidth="1"/>
    <col min="5379" max="5379" width="66" style="413" customWidth="1"/>
    <col min="5380" max="5384" width="17" style="413" customWidth="1"/>
    <col min="5385" max="5385" width="18.5703125" style="413" customWidth="1"/>
    <col min="5386" max="5632" width="9.140625" style="413"/>
    <col min="5633" max="5633" width="4.85546875" style="413" customWidth="1"/>
    <col min="5634" max="5634" width="7.7109375" style="413" customWidth="1"/>
    <col min="5635" max="5635" width="66" style="413" customWidth="1"/>
    <col min="5636" max="5640" width="17" style="413" customWidth="1"/>
    <col min="5641" max="5641" width="18.5703125" style="413" customWidth="1"/>
    <col min="5642" max="5888" width="9.140625" style="413"/>
    <col min="5889" max="5889" width="4.85546875" style="413" customWidth="1"/>
    <col min="5890" max="5890" width="7.7109375" style="413" customWidth="1"/>
    <col min="5891" max="5891" width="66" style="413" customWidth="1"/>
    <col min="5892" max="5896" width="17" style="413" customWidth="1"/>
    <col min="5897" max="5897" width="18.5703125" style="413" customWidth="1"/>
    <col min="5898" max="6144" width="9.140625" style="413"/>
    <col min="6145" max="6145" width="4.85546875" style="413" customWidth="1"/>
    <col min="6146" max="6146" width="7.7109375" style="413" customWidth="1"/>
    <col min="6147" max="6147" width="66" style="413" customWidth="1"/>
    <col min="6148" max="6152" width="17" style="413" customWidth="1"/>
    <col min="6153" max="6153" width="18.5703125" style="413" customWidth="1"/>
    <col min="6154" max="6400" width="9.140625" style="413"/>
    <col min="6401" max="6401" width="4.85546875" style="413" customWidth="1"/>
    <col min="6402" max="6402" width="7.7109375" style="413" customWidth="1"/>
    <col min="6403" max="6403" width="66" style="413" customWidth="1"/>
    <col min="6404" max="6408" width="17" style="413" customWidth="1"/>
    <col min="6409" max="6409" width="18.5703125" style="413" customWidth="1"/>
    <col min="6410" max="6656" width="9.140625" style="413"/>
    <col min="6657" max="6657" width="4.85546875" style="413" customWidth="1"/>
    <col min="6658" max="6658" width="7.7109375" style="413" customWidth="1"/>
    <col min="6659" max="6659" width="66" style="413" customWidth="1"/>
    <col min="6660" max="6664" width="17" style="413" customWidth="1"/>
    <col min="6665" max="6665" width="18.5703125" style="413" customWidth="1"/>
    <col min="6666" max="6912" width="9.140625" style="413"/>
    <col min="6913" max="6913" width="4.85546875" style="413" customWidth="1"/>
    <col min="6914" max="6914" width="7.7109375" style="413" customWidth="1"/>
    <col min="6915" max="6915" width="66" style="413" customWidth="1"/>
    <col min="6916" max="6920" width="17" style="413" customWidth="1"/>
    <col min="6921" max="6921" width="18.5703125" style="413" customWidth="1"/>
    <col min="6922" max="7168" width="9.140625" style="413"/>
    <col min="7169" max="7169" width="4.85546875" style="413" customWidth="1"/>
    <col min="7170" max="7170" width="7.7109375" style="413" customWidth="1"/>
    <col min="7171" max="7171" width="66" style="413" customWidth="1"/>
    <col min="7172" max="7176" width="17" style="413" customWidth="1"/>
    <col min="7177" max="7177" width="18.5703125" style="413" customWidth="1"/>
    <col min="7178" max="7424" width="9.140625" style="413"/>
    <col min="7425" max="7425" width="4.85546875" style="413" customWidth="1"/>
    <col min="7426" max="7426" width="7.7109375" style="413" customWidth="1"/>
    <col min="7427" max="7427" width="66" style="413" customWidth="1"/>
    <col min="7428" max="7432" width="17" style="413" customWidth="1"/>
    <col min="7433" max="7433" width="18.5703125" style="413" customWidth="1"/>
    <col min="7434" max="7680" width="9.140625" style="413"/>
    <col min="7681" max="7681" width="4.85546875" style="413" customWidth="1"/>
    <col min="7682" max="7682" width="7.7109375" style="413" customWidth="1"/>
    <col min="7683" max="7683" width="66" style="413" customWidth="1"/>
    <col min="7684" max="7688" width="17" style="413" customWidth="1"/>
    <col min="7689" max="7689" width="18.5703125" style="413" customWidth="1"/>
    <col min="7690" max="7936" width="9.140625" style="413"/>
    <col min="7937" max="7937" width="4.85546875" style="413" customWidth="1"/>
    <col min="7938" max="7938" width="7.7109375" style="413" customWidth="1"/>
    <col min="7939" max="7939" width="66" style="413" customWidth="1"/>
    <col min="7940" max="7944" width="17" style="413" customWidth="1"/>
    <col min="7945" max="7945" width="18.5703125" style="413" customWidth="1"/>
    <col min="7946" max="8192" width="9.140625" style="413"/>
    <col min="8193" max="8193" width="4.85546875" style="413" customWidth="1"/>
    <col min="8194" max="8194" width="7.7109375" style="413" customWidth="1"/>
    <col min="8195" max="8195" width="66" style="413" customWidth="1"/>
    <col min="8196" max="8200" width="17" style="413" customWidth="1"/>
    <col min="8201" max="8201" width="18.5703125" style="413" customWidth="1"/>
    <col min="8202" max="8448" width="9.140625" style="413"/>
    <col min="8449" max="8449" width="4.85546875" style="413" customWidth="1"/>
    <col min="8450" max="8450" width="7.7109375" style="413" customWidth="1"/>
    <col min="8451" max="8451" width="66" style="413" customWidth="1"/>
    <col min="8452" max="8456" width="17" style="413" customWidth="1"/>
    <col min="8457" max="8457" width="18.5703125" style="413" customWidth="1"/>
    <col min="8458" max="8704" width="9.140625" style="413"/>
    <col min="8705" max="8705" width="4.85546875" style="413" customWidth="1"/>
    <col min="8706" max="8706" width="7.7109375" style="413" customWidth="1"/>
    <col min="8707" max="8707" width="66" style="413" customWidth="1"/>
    <col min="8708" max="8712" width="17" style="413" customWidth="1"/>
    <col min="8713" max="8713" width="18.5703125" style="413" customWidth="1"/>
    <col min="8714" max="8960" width="9.140625" style="413"/>
    <col min="8961" max="8961" width="4.85546875" style="413" customWidth="1"/>
    <col min="8962" max="8962" width="7.7109375" style="413" customWidth="1"/>
    <col min="8963" max="8963" width="66" style="413" customWidth="1"/>
    <col min="8964" max="8968" width="17" style="413" customWidth="1"/>
    <col min="8969" max="8969" width="18.5703125" style="413" customWidth="1"/>
    <col min="8970" max="9216" width="9.140625" style="413"/>
    <col min="9217" max="9217" width="4.85546875" style="413" customWidth="1"/>
    <col min="9218" max="9218" width="7.7109375" style="413" customWidth="1"/>
    <col min="9219" max="9219" width="66" style="413" customWidth="1"/>
    <col min="9220" max="9224" width="17" style="413" customWidth="1"/>
    <col min="9225" max="9225" width="18.5703125" style="413" customWidth="1"/>
    <col min="9226" max="9472" width="9.140625" style="413"/>
    <col min="9473" max="9473" width="4.85546875" style="413" customWidth="1"/>
    <col min="9474" max="9474" width="7.7109375" style="413" customWidth="1"/>
    <col min="9475" max="9475" width="66" style="413" customWidth="1"/>
    <col min="9476" max="9480" width="17" style="413" customWidth="1"/>
    <col min="9481" max="9481" width="18.5703125" style="413" customWidth="1"/>
    <col min="9482" max="9728" width="9.140625" style="413"/>
    <col min="9729" max="9729" width="4.85546875" style="413" customWidth="1"/>
    <col min="9730" max="9730" width="7.7109375" style="413" customWidth="1"/>
    <col min="9731" max="9731" width="66" style="413" customWidth="1"/>
    <col min="9732" max="9736" width="17" style="413" customWidth="1"/>
    <col min="9737" max="9737" width="18.5703125" style="413" customWidth="1"/>
    <col min="9738" max="9984" width="9.140625" style="413"/>
    <col min="9985" max="9985" width="4.85546875" style="413" customWidth="1"/>
    <col min="9986" max="9986" width="7.7109375" style="413" customWidth="1"/>
    <col min="9987" max="9987" width="66" style="413" customWidth="1"/>
    <col min="9988" max="9992" width="17" style="413" customWidth="1"/>
    <col min="9993" max="9993" width="18.5703125" style="413" customWidth="1"/>
    <col min="9994" max="10240" width="9.140625" style="413"/>
    <col min="10241" max="10241" width="4.85546875" style="413" customWidth="1"/>
    <col min="10242" max="10242" width="7.7109375" style="413" customWidth="1"/>
    <col min="10243" max="10243" width="66" style="413" customWidth="1"/>
    <col min="10244" max="10248" width="17" style="413" customWidth="1"/>
    <col min="10249" max="10249" width="18.5703125" style="413" customWidth="1"/>
    <col min="10250" max="10496" width="9.140625" style="413"/>
    <col min="10497" max="10497" width="4.85546875" style="413" customWidth="1"/>
    <col min="10498" max="10498" width="7.7109375" style="413" customWidth="1"/>
    <col min="10499" max="10499" width="66" style="413" customWidth="1"/>
    <col min="10500" max="10504" width="17" style="413" customWidth="1"/>
    <col min="10505" max="10505" width="18.5703125" style="413" customWidth="1"/>
    <col min="10506" max="10752" width="9.140625" style="413"/>
    <col min="10753" max="10753" width="4.85546875" style="413" customWidth="1"/>
    <col min="10754" max="10754" width="7.7109375" style="413" customWidth="1"/>
    <col min="10755" max="10755" width="66" style="413" customWidth="1"/>
    <col min="10756" max="10760" width="17" style="413" customWidth="1"/>
    <col min="10761" max="10761" width="18.5703125" style="413" customWidth="1"/>
    <col min="10762" max="11008" width="9.140625" style="413"/>
    <col min="11009" max="11009" width="4.85546875" style="413" customWidth="1"/>
    <col min="11010" max="11010" width="7.7109375" style="413" customWidth="1"/>
    <col min="11011" max="11011" width="66" style="413" customWidth="1"/>
    <col min="11012" max="11016" width="17" style="413" customWidth="1"/>
    <col min="11017" max="11017" width="18.5703125" style="413" customWidth="1"/>
    <col min="11018" max="11264" width="9.140625" style="413"/>
    <col min="11265" max="11265" width="4.85546875" style="413" customWidth="1"/>
    <col min="11266" max="11266" width="7.7109375" style="413" customWidth="1"/>
    <col min="11267" max="11267" width="66" style="413" customWidth="1"/>
    <col min="11268" max="11272" width="17" style="413" customWidth="1"/>
    <col min="11273" max="11273" width="18.5703125" style="413" customWidth="1"/>
    <col min="11274" max="11520" width="9.140625" style="413"/>
    <col min="11521" max="11521" width="4.85546875" style="413" customWidth="1"/>
    <col min="11522" max="11522" width="7.7109375" style="413" customWidth="1"/>
    <col min="11523" max="11523" width="66" style="413" customWidth="1"/>
    <col min="11524" max="11528" width="17" style="413" customWidth="1"/>
    <col min="11529" max="11529" width="18.5703125" style="413" customWidth="1"/>
    <col min="11530" max="11776" width="9.140625" style="413"/>
    <col min="11777" max="11777" width="4.85546875" style="413" customWidth="1"/>
    <col min="11778" max="11778" width="7.7109375" style="413" customWidth="1"/>
    <col min="11779" max="11779" width="66" style="413" customWidth="1"/>
    <col min="11780" max="11784" width="17" style="413" customWidth="1"/>
    <col min="11785" max="11785" width="18.5703125" style="413" customWidth="1"/>
    <col min="11786" max="12032" width="9.140625" style="413"/>
    <col min="12033" max="12033" width="4.85546875" style="413" customWidth="1"/>
    <col min="12034" max="12034" width="7.7109375" style="413" customWidth="1"/>
    <col min="12035" max="12035" width="66" style="413" customWidth="1"/>
    <col min="12036" max="12040" width="17" style="413" customWidth="1"/>
    <col min="12041" max="12041" width="18.5703125" style="413" customWidth="1"/>
    <col min="12042" max="12288" width="9.140625" style="413"/>
    <col min="12289" max="12289" width="4.85546875" style="413" customWidth="1"/>
    <col min="12290" max="12290" width="7.7109375" style="413" customWidth="1"/>
    <col min="12291" max="12291" width="66" style="413" customWidth="1"/>
    <col min="12292" max="12296" width="17" style="413" customWidth="1"/>
    <col min="12297" max="12297" width="18.5703125" style="413" customWidth="1"/>
    <col min="12298" max="12544" width="9.140625" style="413"/>
    <col min="12545" max="12545" width="4.85546875" style="413" customWidth="1"/>
    <col min="12546" max="12546" width="7.7109375" style="413" customWidth="1"/>
    <col min="12547" max="12547" width="66" style="413" customWidth="1"/>
    <col min="12548" max="12552" width="17" style="413" customWidth="1"/>
    <col min="12553" max="12553" width="18.5703125" style="413" customWidth="1"/>
    <col min="12554" max="12800" width="9.140625" style="413"/>
    <col min="12801" max="12801" width="4.85546875" style="413" customWidth="1"/>
    <col min="12802" max="12802" width="7.7109375" style="413" customWidth="1"/>
    <col min="12803" max="12803" width="66" style="413" customWidth="1"/>
    <col min="12804" max="12808" width="17" style="413" customWidth="1"/>
    <col min="12809" max="12809" width="18.5703125" style="413" customWidth="1"/>
    <col min="12810" max="13056" width="9.140625" style="413"/>
    <col min="13057" max="13057" width="4.85546875" style="413" customWidth="1"/>
    <col min="13058" max="13058" width="7.7109375" style="413" customWidth="1"/>
    <col min="13059" max="13059" width="66" style="413" customWidth="1"/>
    <col min="13060" max="13064" width="17" style="413" customWidth="1"/>
    <col min="13065" max="13065" width="18.5703125" style="413" customWidth="1"/>
    <col min="13066" max="13312" width="9.140625" style="413"/>
    <col min="13313" max="13313" width="4.85546875" style="413" customWidth="1"/>
    <col min="13314" max="13314" width="7.7109375" style="413" customWidth="1"/>
    <col min="13315" max="13315" width="66" style="413" customWidth="1"/>
    <col min="13316" max="13320" width="17" style="413" customWidth="1"/>
    <col min="13321" max="13321" width="18.5703125" style="413" customWidth="1"/>
    <col min="13322" max="13568" width="9.140625" style="413"/>
    <col min="13569" max="13569" width="4.85546875" style="413" customWidth="1"/>
    <col min="13570" max="13570" width="7.7109375" style="413" customWidth="1"/>
    <col min="13571" max="13571" width="66" style="413" customWidth="1"/>
    <col min="13572" max="13576" width="17" style="413" customWidth="1"/>
    <col min="13577" max="13577" width="18.5703125" style="413" customWidth="1"/>
    <col min="13578" max="13824" width="9.140625" style="413"/>
    <col min="13825" max="13825" width="4.85546875" style="413" customWidth="1"/>
    <col min="13826" max="13826" width="7.7109375" style="413" customWidth="1"/>
    <col min="13827" max="13827" width="66" style="413" customWidth="1"/>
    <col min="13828" max="13832" width="17" style="413" customWidth="1"/>
    <col min="13833" max="13833" width="18.5703125" style="413" customWidth="1"/>
    <col min="13834" max="14080" width="9.140625" style="413"/>
    <col min="14081" max="14081" width="4.85546875" style="413" customWidth="1"/>
    <col min="14082" max="14082" width="7.7109375" style="413" customWidth="1"/>
    <col min="14083" max="14083" width="66" style="413" customWidth="1"/>
    <col min="14084" max="14088" width="17" style="413" customWidth="1"/>
    <col min="14089" max="14089" width="18.5703125" style="413" customWidth="1"/>
    <col min="14090" max="14336" width="9.140625" style="413"/>
    <col min="14337" max="14337" width="4.85546875" style="413" customWidth="1"/>
    <col min="14338" max="14338" width="7.7109375" style="413" customWidth="1"/>
    <col min="14339" max="14339" width="66" style="413" customWidth="1"/>
    <col min="14340" max="14344" width="17" style="413" customWidth="1"/>
    <col min="14345" max="14345" width="18.5703125" style="413" customWidth="1"/>
    <col min="14346" max="14592" width="9.140625" style="413"/>
    <col min="14593" max="14593" width="4.85546875" style="413" customWidth="1"/>
    <col min="14594" max="14594" width="7.7109375" style="413" customWidth="1"/>
    <col min="14595" max="14595" width="66" style="413" customWidth="1"/>
    <col min="14596" max="14600" width="17" style="413" customWidth="1"/>
    <col min="14601" max="14601" width="18.5703125" style="413" customWidth="1"/>
    <col min="14602" max="14848" width="9.140625" style="413"/>
    <col min="14849" max="14849" width="4.85546875" style="413" customWidth="1"/>
    <col min="14850" max="14850" width="7.7109375" style="413" customWidth="1"/>
    <col min="14851" max="14851" width="66" style="413" customWidth="1"/>
    <col min="14852" max="14856" width="17" style="413" customWidth="1"/>
    <col min="14857" max="14857" width="18.5703125" style="413" customWidth="1"/>
    <col min="14858" max="15104" width="9.140625" style="413"/>
    <col min="15105" max="15105" width="4.85546875" style="413" customWidth="1"/>
    <col min="15106" max="15106" width="7.7109375" style="413" customWidth="1"/>
    <col min="15107" max="15107" width="66" style="413" customWidth="1"/>
    <col min="15108" max="15112" width="17" style="413" customWidth="1"/>
    <col min="15113" max="15113" width="18.5703125" style="413" customWidth="1"/>
    <col min="15114" max="15360" width="9.140625" style="413"/>
    <col min="15361" max="15361" width="4.85546875" style="413" customWidth="1"/>
    <col min="15362" max="15362" width="7.7109375" style="413" customWidth="1"/>
    <col min="15363" max="15363" width="66" style="413" customWidth="1"/>
    <col min="15364" max="15368" width="17" style="413" customWidth="1"/>
    <col min="15369" max="15369" width="18.5703125" style="413" customWidth="1"/>
    <col min="15370" max="15616" width="9.140625" style="413"/>
    <col min="15617" max="15617" width="4.85546875" style="413" customWidth="1"/>
    <col min="15618" max="15618" width="7.7109375" style="413" customWidth="1"/>
    <col min="15619" max="15619" width="66" style="413" customWidth="1"/>
    <col min="15620" max="15624" width="17" style="413" customWidth="1"/>
    <col min="15625" max="15625" width="18.5703125" style="413" customWidth="1"/>
    <col min="15626" max="15872" width="9.140625" style="413"/>
    <col min="15873" max="15873" width="4.85546875" style="413" customWidth="1"/>
    <col min="15874" max="15874" width="7.7109375" style="413" customWidth="1"/>
    <col min="15875" max="15875" width="66" style="413" customWidth="1"/>
    <col min="15876" max="15880" width="17" style="413" customWidth="1"/>
    <col min="15881" max="15881" width="18.5703125" style="413" customWidth="1"/>
    <col min="15882" max="16128" width="9.140625" style="413"/>
    <col min="16129" max="16129" width="4.85546875" style="413" customWidth="1"/>
    <col min="16130" max="16130" width="7.7109375" style="413" customWidth="1"/>
    <col min="16131" max="16131" width="66" style="413" customWidth="1"/>
    <col min="16132" max="16136" width="17" style="413" customWidth="1"/>
    <col min="16137" max="16137" width="18.5703125" style="413" customWidth="1"/>
    <col min="16138" max="16384" width="9.140625" style="413"/>
  </cols>
  <sheetData>
    <row r="1" spans="1:12">
      <c r="A1" s="411"/>
      <c r="B1" s="412"/>
      <c r="D1" s="414"/>
      <c r="E1" s="414"/>
      <c r="F1" s="414"/>
      <c r="G1" s="414"/>
      <c r="H1" s="414"/>
    </row>
    <row r="2" spans="1:12">
      <c r="A2" s="415"/>
      <c r="B2" s="416"/>
      <c r="C2" s="415"/>
      <c r="D2" s="414"/>
      <c r="E2" s="414"/>
      <c r="F2" s="414"/>
      <c r="G2" s="414"/>
      <c r="H2" s="414"/>
    </row>
    <row r="3" spans="1:12">
      <c r="A3" s="415"/>
      <c r="B3" s="416"/>
      <c r="C3" s="415"/>
      <c r="D3" s="417"/>
      <c r="E3" s="417"/>
      <c r="F3" s="417"/>
      <c r="G3" s="417"/>
      <c r="H3" s="417"/>
    </row>
    <row r="4" spans="1:12" ht="18.75">
      <c r="A4" s="799" t="s">
        <v>394</v>
      </c>
      <c r="B4" s="799"/>
      <c r="C4" s="799"/>
      <c r="D4" s="799"/>
      <c r="E4" s="799"/>
      <c r="F4" s="799"/>
      <c r="G4" s="799"/>
      <c r="H4" s="799"/>
      <c r="I4" s="799"/>
    </row>
    <row r="5" spans="1:12">
      <c r="A5" s="800"/>
      <c r="B5" s="800"/>
      <c r="C5" s="800"/>
      <c r="D5" s="800"/>
      <c r="E5" s="418"/>
      <c r="G5" s="411" t="s">
        <v>756</v>
      </c>
      <c r="H5" s="411"/>
      <c r="I5" s="413" t="s">
        <v>42</v>
      </c>
    </row>
    <row r="6" spans="1:12" ht="15.75" thickBot="1"/>
    <row r="7" spans="1:12" ht="12.75" customHeight="1">
      <c r="A7" s="420" t="s">
        <v>56</v>
      </c>
      <c r="B7" s="421"/>
      <c r="C7" s="801" t="s">
        <v>395</v>
      </c>
      <c r="D7" s="804" t="s">
        <v>148</v>
      </c>
      <c r="E7" s="806" t="s">
        <v>251</v>
      </c>
      <c r="F7" s="809" t="s">
        <v>295</v>
      </c>
      <c r="G7" s="806" t="s">
        <v>17</v>
      </c>
      <c r="H7" s="812" t="s">
        <v>53</v>
      </c>
      <c r="I7" s="815" t="s">
        <v>338</v>
      </c>
    </row>
    <row r="8" spans="1:12" ht="30">
      <c r="A8" s="422" t="s">
        <v>14</v>
      </c>
      <c r="B8" s="423" t="s">
        <v>337</v>
      </c>
      <c r="C8" s="802"/>
      <c r="D8" s="805"/>
      <c r="E8" s="807"/>
      <c r="F8" s="810"/>
      <c r="G8" s="810"/>
      <c r="H8" s="813"/>
      <c r="I8" s="816"/>
    </row>
    <row r="9" spans="1:12">
      <c r="A9" s="422"/>
      <c r="B9" s="424"/>
      <c r="C9" s="802"/>
      <c r="D9" s="805"/>
      <c r="E9" s="807"/>
      <c r="F9" s="810"/>
      <c r="G9" s="810"/>
      <c r="H9" s="813"/>
      <c r="I9" s="816"/>
    </row>
    <row r="10" spans="1:12" ht="0.75" customHeight="1" thickBot="1">
      <c r="A10" s="425"/>
      <c r="B10" s="424"/>
      <c r="C10" s="803"/>
      <c r="D10" s="805"/>
      <c r="E10" s="808"/>
      <c r="F10" s="811"/>
      <c r="G10" s="811"/>
      <c r="H10" s="814"/>
      <c r="I10" s="817"/>
    </row>
    <row r="11" spans="1:12">
      <c r="A11" s="426"/>
      <c r="B11" s="427" t="s">
        <v>340</v>
      </c>
      <c r="C11" s="428">
        <v>2</v>
      </c>
      <c r="D11" s="429">
        <v>3</v>
      </c>
      <c r="E11" s="429">
        <v>4</v>
      </c>
      <c r="F11" s="429">
        <v>5</v>
      </c>
      <c r="G11" s="429">
        <v>6</v>
      </c>
      <c r="H11" s="430">
        <v>7</v>
      </c>
      <c r="I11" s="431">
        <v>8</v>
      </c>
    </row>
    <row r="12" spans="1:12" s="437" customFormat="1" ht="14.25">
      <c r="A12" s="432" t="s">
        <v>19</v>
      </c>
      <c r="B12" s="433" t="s">
        <v>396</v>
      </c>
      <c r="C12" s="434" t="s">
        <v>46</v>
      </c>
      <c r="D12" s="435">
        <f>SUM(D19+D20)</f>
        <v>1284578591</v>
      </c>
      <c r="E12" s="435">
        <f>SUM(E19+E20)</f>
        <v>1393907038</v>
      </c>
      <c r="F12" s="435">
        <f>SUM(F19+F20)</f>
        <v>11374918</v>
      </c>
      <c r="G12" s="435">
        <f t="shared" ref="G12:G20" si="0">SUM(E12:F12)</f>
        <v>1405281956</v>
      </c>
      <c r="H12" s="435">
        <f>SUM(H19+H20)</f>
        <v>1409738598</v>
      </c>
      <c r="I12" s="436">
        <f t="shared" ref="I12:I63" si="1">H12/G12%</f>
        <v>100.3171350760587</v>
      </c>
    </row>
    <row r="13" spans="1:12">
      <c r="A13" s="426" t="s">
        <v>21</v>
      </c>
      <c r="B13" s="427" t="s">
        <v>397</v>
      </c>
      <c r="C13" s="438" t="s">
        <v>398</v>
      </c>
      <c r="D13" s="439">
        <v>161688302</v>
      </c>
      <c r="E13" s="439">
        <v>162829778</v>
      </c>
      <c r="F13" s="439"/>
      <c r="G13" s="440">
        <f t="shared" si="0"/>
        <v>162829778</v>
      </c>
      <c r="H13" s="441">
        <v>162829778</v>
      </c>
      <c r="I13" s="442">
        <f t="shared" si="1"/>
        <v>100</v>
      </c>
      <c r="J13" s="437"/>
      <c r="K13" s="437"/>
      <c r="L13" s="437"/>
    </row>
    <row r="14" spans="1:12">
      <c r="A14" s="426" t="s">
        <v>23</v>
      </c>
      <c r="B14" s="427" t="s">
        <v>399</v>
      </c>
      <c r="C14" s="438" t="s">
        <v>400</v>
      </c>
      <c r="D14" s="439">
        <v>724080170</v>
      </c>
      <c r="E14" s="439">
        <v>761256398</v>
      </c>
      <c r="F14" s="439">
        <v>-912496</v>
      </c>
      <c r="G14" s="440">
        <f t="shared" si="0"/>
        <v>760343902</v>
      </c>
      <c r="H14" s="441">
        <v>760343902</v>
      </c>
      <c r="I14" s="442">
        <f t="shared" si="1"/>
        <v>100</v>
      </c>
    </row>
    <row r="15" spans="1:12">
      <c r="A15" s="426" t="s">
        <v>25</v>
      </c>
      <c r="B15" s="427" t="s">
        <v>401</v>
      </c>
      <c r="C15" s="438" t="s">
        <v>402</v>
      </c>
      <c r="D15" s="439">
        <v>349425319</v>
      </c>
      <c r="E15" s="439">
        <v>360018580</v>
      </c>
      <c r="F15" s="439">
        <v>-2877205</v>
      </c>
      <c r="G15" s="440">
        <f t="shared" si="0"/>
        <v>357141375</v>
      </c>
      <c r="H15" s="441">
        <v>361573216</v>
      </c>
      <c r="I15" s="442">
        <f t="shared" si="1"/>
        <v>101.24092062982061</v>
      </c>
    </row>
    <row r="16" spans="1:12">
      <c r="A16" s="426" t="s">
        <v>403</v>
      </c>
      <c r="B16" s="427" t="s">
        <v>404</v>
      </c>
      <c r="C16" s="438" t="s">
        <v>405</v>
      </c>
      <c r="D16" s="439">
        <v>49384800</v>
      </c>
      <c r="E16" s="439">
        <v>54441062</v>
      </c>
      <c r="F16" s="439">
        <v>870659</v>
      </c>
      <c r="G16" s="440">
        <f t="shared" si="0"/>
        <v>55311721</v>
      </c>
      <c r="H16" s="441">
        <v>55311721</v>
      </c>
      <c r="I16" s="442">
        <f t="shared" si="1"/>
        <v>100</v>
      </c>
    </row>
    <row r="17" spans="1:12">
      <c r="A17" s="426" t="s">
        <v>406</v>
      </c>
      <c r="B17" s="428" t="s">
        <v>407</v>
      </c>
      <c r="C17" s="438" t="s">
        <v>408</v>
      </c>
      <c r="D17" s="439"/>
      <c r="E17" s="439">
        <v>7724250</v>
      </c>
      <c r="F17" s="439">
        <v>1339944</v>
      </c>
      <c r="G17" s="440">
        <f t="shared" si="0"/>
        <v>9064194</v>
      </c>
      <c r="H17" s="441">
        <v>9064194</v>
      </c>
      <c r="I17" s="442">
        <f t="shared" si="1"/>
        <v>100</v>
      </c>
    </row>
    <row r="18" spans="1:12">
      <c r="A18" s="426" t="s">
        <v>409</v>
      </c>
      <c r="B18" s="428" t="s">
        <v>410</v>
      </c>
      <c r="C18" s="438" t="s">
        <v>411</v>
      </c>
      <c r="D18" s="439"/>
      <c r="E18" s="439">
        <v>22878577</v>
      </c>
      <c r="F18" s="439"/>
      <c r="G18" s="440">
        <f t="shared" si="0"/>
        <v>22878577</v>
      </c>
      <c r="H18" s="441">
        <v>22878577</v>
      </c>
      <c r="I18" s="442">
        <f t="shared" si="1"/>
        <v>100</v>
      </c>
    </row>
    <row r="19" spans="1:12" s="448" customFormat="1">
      <c r="A19" s="426" t="s">
        <v>412</v>
      </c>
      <c r="B19" s="443" t="s">
        <v>413</v>
      </c>
      <c r="C19" s="444" t="s">
        <v>414</v>
      </c>
      <c r="D19" s="445">
        <f>SUM(D13:D17)</f>
        <v>1284578591</v>
      </c>
      <c r="E19" s="445">
        <f>SUM(E13:E18)</f>
        <v>1369148645</v>
      </c>
      <c r="F19" s="445">
        <f>SUM(F13:F18)</f>
        <v>-1579098</v>
      </c>
      <c r="G19" s="446">
        <f t="shared" si="0"/>
        <v>1367569547</v>
      </c>
      <c r="H19" s="445">
        <f>SUM(H13:H18)</f>
        <v>1372001388</v>
      </c>
      <c r="I19" s="447">
        <f t="shared" si="1"/>
        <v>100.32406695584308</v>
      </c>
    </row>
    <row r="20" spans="1:12">
      <c r="A20" s="426" t="s">
        <v>415</v>
      </c>
      <c r="B20" s="427" t="s">
        <v>416</v>
      </c>
      <c r="C20" s="438" t="s">
        <v>417</v>
      </c>
      <c r="D20" s="435"/>
      <c r="E20" s="440">
        <v>24758393</v>
      </c>
      <c r="F20" s="440">
        <v>12954016</v>
      </c>
      <c r="G20" s="440">
        <f t="shared" si="0"/>
        <v>37712409</v>
      </c>
      <c r="H20" s="449">
        <v>37737210</v>
      </c>
      <c r="I20" s="442">
        <f t="shared" si="1"/>
        <v>100.06576349975414</v>
      </c>
      <c r="J20" s="437"/>
      <c r="K20" s="437"/>
      <c r="L20" s="437"/>
    </row>
    <row r="21" spans="1:12" s="437" customFormat="1" ht="14.25">
      <c r="A21" s="432" t="s">
        <v>418</v>
      </c>
      <c r="B21" s="433" t="s">
        <v>419</v>
      </c>
      <c r="C21" s="450" t="s">
        <v>313</v>
      </c>
      <c r="D21" s="451">
        <f>SUM(D23:D23)</f>
        <v>0</v>
      </c>
      <c r="E21" s="451">
        <v>0</v>
      </c>
      <c r="F21" s="451">
        <f>SUM(F22:F23)</f>
        <v>749374000</v>
      </c>
      <c r="G21" s="451">
        <f>SUM(G22:G23)</f>
        <v>749374000</v>
      </c>
      <c r="H21" s="451">
        <f>SUM(H22:H23)</f>
        <v>749374000</v>
      </c>
      <c r="I21" s="436">
        <f t="shared" si="1"/>
        <v>100</v>
      </c>
    </row>
    <row r="22" spans="1:12">
      <c r="A22" s="426" t="s">
        <v>420</v>
      </c>
      <c r="B22" s="427" t="s">
        <v>421</v>
      </c>
      <c r="C22" s="438" t="s">
        <v>422</v>
      </c>
      <c r="D22" s="439"/>
      <c r="E22" s="439"/>
      <c r="F22" s="439">
        <v>7298000</v>
      </c>
      <c r="G22" s="440">
        <v>7298000</v>
      </c>
      <c r="H22" s="441">
        <v>7298000</v>
      </c>
      <c r="I22" s="442">
        <f t="shared" si="1"/>
        <v>100</v>
      </c>
    </row>
    <row r="23" spans="1:12">
      <c r="A23" s="426" t="s">
        <v>423</v>
      </c>
      <c r="B23" s="427" t="s">
        <v>424</v>
      </c>
      <c r="C23" s="438" t="s">
        <v>425</v>
      </c>
      <c r="D23" s="439"/>
      <c r="E23" s="439"/>
      <c r="F23" s="439">
        <v>742076000</v>
      </c>
      <c r="G23" s="440">
        <f>SUM(E23:F23)</f>
        <v>742076000</v>
      </c>
      <c r="H23" s="441">
        <v>742076000</v>
      </c>
      <c r="I23" s="442">
        <f t="shared" si="1"/>
        <v>100</v>
      </c>
    </row>
    <row r="24" spans="1:12" s="437" customFormat="1" ht="14.25">
      <c r="A24" s="432" t="s">
        <v>426</v>
      </c>
      <c r="B24" s="452" t="s">
        <v>427</v>
      </c>
      <c r="C24" s="450" t="s">
        <v>43</v>
      </c>
      <c r="D24" s="451">
        <f>D25+D28+D33</f>
        <v>2983050000</v>
      </c>
      <c r="E24" s="451">
        <f>E25+E28+E33</f>
        <v>2991663782</v>
      </c>
      <c r="F24" s="451">
        <f>F25+F28+F33</f>
        <v>93740560</v>
      </c>
      <c r="G24" s="451">
        <f>G25+G28+G33</f>
        <v>3085404342</v>
      </c>
      <c r="H24" s="451">
        <f>H25+H28+H33</f>
        <v>3683084098</v>
      </c>
      <c r="I24" s="436">
        <f t="shared" si="1"/>
        <v>119.3711970863623</v>
      </c>
    </row>
    <row r="25" spans="1:12" s="448" customFormat="1">
      <c r="A25" s="426" t="s">
        <v>428</v>
      </c>
      <c r="B25" s="453" t="s">
        <v>429</v>
      </c>
      <c r="C25" s="444" t="s">
        <v>48</v>
      </c>
      <c r="D25" s="446">
        <f>SUM(D26:D27)</f>
        <v>800000000</v>
      </c>
      <c r="E25" s="446">
        <f>SUM(E26:E27)</f>
        <v>800000000</v>
      </c>
      <c r="F25" s="446">
        <f>SUM(F26:F27)</f>
        <v>4057000</v>
      </c>
      <c r="G25" s="446">
        <f>SUM(E25:F25)</f>
        <v>804057000</v>
      </c>
      <c r="H25" s="446">
        <f>SUM(H26:H27)</f>
        <v>890294449</v>
      </c>
      <c r="I25" s="447">
        <f t="shared" si="1"/>
        <v>110.72529049557431</v>
      </c>
    </row>
    <row r="26" spans="1:12">
      <c r="A26" s="426" t="s">
        <v>430</v>
      </c>
      <c r="B26" s="427"/>
      <c r="C26" s="438" t="s">
        <v>431</v>
      </c>
      <c r="D26" s="439">
        <v>650000000</v>
      </c>
      <c r="E26" s="439">
        <v>650000000</v>
      </c>
      <c r="F26" s="439">
        <v>4057000</v>
      </c>
      <c r="G26" s="440">
        <f>SUM(E26:F26)</f>
        <v>654057000</v>
      </c>
      <c r="H26" s="441">
        <v>671146615</v>
      </c>
      <c r="I26" s="442">
        <f t="shared" si="1"/>
        <v>102.61286325197956</v>
      </c>
    </row>
    <row r="27" spans="1:12">
      <c r="A27" s="426" t="s">
        <v>432</v>
      </c>
      <c r="B27" s="427"/>
      <c r="C27" s="438" t="s">
        <v>433</v>
      </c>
      <c r="D27" s="439">
        <v>150000000</v>
      </c>
      <c r="E27" s="439">
        <v>150000000</v>
      </c>
      <c r="F27" s="439"/>
      <c r="G27" s="440">
        <f>SUM(E27:F27)</f>
        <v>150000000</v>
      </c>
      <c r="H27" s="441">
        <v>219147834</v>
      </c>
      <c r="I27" s="442">
        <f t="shared" si="1"/>
        <v>146.098556</v>
      </c>
    </row>
    <row r="28" spans="1:12" s="448" customFormat="1">
      <c r="A28" s="426" t="s">
        <v>434</v>
      </c>
      <c r="B28" s="453" t="s">
        <v>435</v>
      </c>
      <c r="C28" s="444" t="s">
        <v>49</v>
      </c>
      <c r="D28" s="445">
        <f>SUM(D29:D32)</f>
        <v>2146800000</v>
      </c>
      <c r="E28" s="445">
        <f>SUM(E29:E32)</f>
        <v>2155413782</v>
      </c>
      <c r="F28" s="445">
        <f>SUM(F29:F32)</f>
        <v>89683560</v>
      </c>
      <c r="G28" s="445">
        <f>SUM(G29:G32)</f>
        <v>2245097342</v>
      </c>
      <c r="H28" s="445">
        <f>SUM(H29:H32)</f>
        <v>2760368155</v>
      </c>
      <c r="I28" s="447">
        <f t="shared" si="1"/>
        <v>122.95093416933901</v>
      </c>
    </row>
    <row r="29" spans="1:12">
      <c r="A29" s="426" t="s">
        <v>436</v>
      </c>
      <c r="B29" s="427"/>
      <c r="C29" s="438" t="s">
        <v>437</v>
      </c>
      <c r="D29" s="439">
        <v>2000000000</v>
      </c>
      <c r="E29" s="439">
        <v>2008613782</v>
      </c>
      <c r="F29" s="439">
        <v>89683560</v>
      </c>
      <c r="G29" s="440">
        <f t="shared" ref="G29:G35" si="2">SUM(E29:F29)</f>
        <v>2098297342</v>
      </c>
      <c r="H29" s="441">
        <v>2602221972</v>
      </c>
      <c r="I29" s="442">
        <f t="shared" si="1"/>
        <v>124.01588277854282</v>
      </c>
    </row>
    <row r="30" spans="1:12">
      <c r="A30" s="426" t="s">
        <v>438</v>
      </c>
      <c r="B30" s="427"/>
      <c r="C30" s="438" t="s">
        <v>439</v>
      </c>
      <c r="D30" s="439">
        <v>700000</v>
      </c>
      <c r="E30" s="439">
        <v>700000</v>
      </c>
      <c r="F30" s="439"/>
      <c r="G30" s="440">
        <f t="shared" si="2"/>
        <v>700000</v>
      </c>
      <c r="H30" s="441">
        <v>1920000</v>
      </c>
      <c r="I30" s="442">
        <f t="shared" si="1"/>
        <v>274.28571428571428</v>
      </c>
    </row>
    <row r="31" spans="1:12">
      <c r="A31" s="426" t="s">
        <v>440</v>
      </c>
      <c r="B31" s="427"/>
      <c r="C31" s="438" t="s">
        <v>441</v>
      </c>
      <c r="D31" s="439">
        <v>140000000</v>
      </c>
      <c r="E31" s="439">
        <v>140000000</v>
      </c>
      <c r="F31" s="439"/>
      <c r="G31" s="440">
        <f t="shared" si="2"/>
        <v>140000000</v>
      </c>
      <c r="H31" s="441">
        <v>156194683</v>
      </c>
      <c r="I31" s="442">
        <f t="shared" si="1"/>
        <v>111.56763071428571</v>
      </c>
    </row>
    <row r="32" spans="1:12">
      <c r="A32" s="426" t="s">
        <v>442</v>
      </c>
      <c r="B32" s="427"/>
      <c r="C32" s="438" t="s">
        <v>443</v>
      </c>
      <c r="D32" s="439">
        <v>6100000</v>
      </c>
      <c r="E32" s="439">
        <v>6100000</v>
      </c>
      <c r="F32" s="439"/>
      <c r="G32" s="440">
        <f t="shared" si="2"/>
        <v>6100000</v>
      </c>
      <c r="H32" s="441">
        <v>31500</v>
      </c>
      <c r="I32" s="442">
        <f t="shared" si="1"/>
        <v>0.51639344262295084</v>
      </c>
    </row>
    <row r="33" spans="1:12" s="448" customFormat="1">
      <c r="A33" s="426" t="s">
        <v>444</v>
      </c>
      <c r="B33" s="453" t="s">
        <v>445</v>
      </c>
      <c r="C33" s="444" t="s">
        <v>6</v>
      </c>
      <c r="D33" s="446">
        <f>SUM(D34)</f>
        <v>36250000</v>
      </c>
      <c r="E33" s="446">
        <v>36250000</v>
      </c>
      <c r="F33" s="446">
        <v>0</v>
      </c>
      <c r="G33" s="446">
        <f t="shared" si="2"/>
        <v>36250000</v>
      </c>
      <c r="H33" s="446">
        <f>SUM(H34)</f>
        <v>32421494</v>
      </c>
      <c r="I33" s="447">
        <f t="shared" si="1"/>
        <v>89.438604137931037</v>
      </c>
    </row>
    <row r="34" spans="1:12">
      <c r="A34" s="426" t="s">
        <v>446</v>
      </c>
      <c r="B34" s="427"/>
      <c r="C34" s="438" t="s">
        <v>6</v>
      </c>
      <c r="D34" s="439">
        <v>36250000</v>
      </c>
      <c r="E34" s="439">
        <v>36000000</v>
      </c>
      <c r="F34" s="439">
        <v>250000</v>
      </c>
      <c r="G34" s="440">
        <f t="shared" si="2"/>
        <v>36250000</v>
      </c>
      <c r="H34" s="441">
        <v>32421494</v>
      </c>
      <c r="I34" s="442">
        <f t="shared" si="1"/>
        <v>89.438604137931037</v>
      </c>
    </row>
    <row r="35" spans="1:12" ht="15.75" hidden="1" customHeight="1">
      <c r="A35" s="426" t="s">
        <v>447</v>
      </c>
      <c r="B35" s="427"/>
      <c r="C35" s="438" t="s">
        <v>448</v>
      </c>
      <c r="D35" s="451"/>
      <c r="E35" s="451"/>
      <c r="F35" s="451"/>
      <c r="G35" s="440">
        <f t="shared" si="2"/>
        <v>0</v>
      </c>
      <c r="H35" s="454"/>
      <c r="I35" s="442" t="e">
        <f t="shared" si="1"/>
        <v>#DIV/0!</v>
      </c>
    </row>
    <row r="36" spans="1:12" s="437" customFormat="1" ht="14.25">
      <c r="A36" s="432" t="s">
        <v>449</v>
      </c>
      <c r="B36" s="452" t="s">
        <v>450</v>
      </c>
      <c r="C36" s="455" t="s">
        <v>7</v>
      </c>
      <c r="D36" s="451">
        <f>SUM(D37:D46)</f>
        <v>303403976</v>
      </c>
      <c r="E36" s="451">
        <f>SUM(E37:E46)</f>
        <v>356497443</v>
      </c>
      <c r="F36" s="451">
        <f>SUM(F37:F46)</f>
        <v>133826130</v>
      </c>
      <c r="G36" s="451">
        <f>SUM(G37:G46)</f>
        <v>490323573</v>
      </c>
      <c r="H36" s="451">
        <f>SUM(H37:H46)</f>
        <v>489150278</v>
      </c>
      <c r="I36" s="436">
        <f t="shared" si="1"/>
        <v>99.760710056662916</v>
      </c>
    </row>
    <row r="37" spans="1:12">
      <c r="A37" s="426" t="s">
        <v>451</v>
      </c>
      <c r="B37" s="428" t="s">
        <v>452</v>
      </c>
      <c r="C37" s="456" t="s">
        <v>453</v>
      </c>
      <c r="D37" s="439"/>
      <c r="E37" s="439"/>
      <c r="F37" s="439">
        <v>270</v>
      </c>
      <c r="G37" s="440">
        <v>270</v>
      </c>
      <c r="H37" s="441">
        <v>24762</v>
      </c>
      <c r="I37" s="442">
        <f t="shared" si="1"/>
        <v>9171.1111111111113</v>
      </c>
    </row>
    <row r="38" spans="1:12">
      <c r="A38" s="426" t="s">
        <v>454</v>
      </c>
      <c r="B38" s="428" t="s">
        <v>455</v>
      </c>
      <c r="C38" s="438" t="s">
        <v>456</v>
      </c>
      <c r="D38" s="440">
        <v>23511000</v>
      </c>
      <c r="E38" s="440">
        <v>36745409</v>
      </c>
      <c r="F38" s="440">
        <v>21229639</v>
      </c>
      <c r="G38" s="440">
        <f t="shared" ref="G38:G46" si="3">SUM(E38:F38)</f>
        <v>57975048</v>
      </c>
      <c r="H38" s="449">
        <v>61504226</v>
      </c>
      <c r="I38" s="442">
        <f t="shared" si="1"/>
        <v>106.08740850029137</v>
      </c>
      <c r="J38" s="437"/>
      <c r="K38" s="437"/>
      <c r="L38" s="437"/>
    </row>
    <row r="39" spans="1:12">
      <c r="A39" s="426" t="s">
        <v>457</v>
      </c>
      <c r="B39" s="427" t="s">
        <v>458</v>
      </c>
      <c r="C39" s="438" t="s">
        <v>459</v>
      </c>
      <c r="D39" s="439">
        <v>6000000</v>
      </c>
      <c r="E39" s="439">
        <v>19026165</v>
      </c>
      <c r="F39" s="439">
        <v>4792115</v>
      </c>
      <c r="G39" s="440">
        <f t="shared" si="3"/>
        <v>23818280</v>
      </c>
      <c r="H39" s="441">
        <v>21362554</v>
      </c>
      <c r="I39" s="442">
        <f t="shared" si="1"/>
        <v>89.689742500298095</v>
      </c>
      <c r="J39" s="437"/>
      <c r="K39" s="437"/>
      <c r="L39" s="437"/>
    </row>
    <row r="40" spans="1:12">
      <c r="A40" s="426" t="s">
        <v>460</v>
      </c>
      <c r="B40" s="427" t="s">
        <v>461</v>
      </c>
      <c r="C40" s="438" t="s">
        <v>462</v>
      </c>
      <c r="D40" s="439">
        <v>186334500</v>
      </c>
      <c r="E40" s="439">
        <v>187700311</v>
      </c>
      <c r="F40" s="439">
        <v>24849827</v>
      </c>
      <c r="G40" s="440">
        <f t="shared" si="3"/>
        <v>212550138</v>
      </c>
      <c r="H40" s="441">
        <v>208737230</v>
      </c>
      <c r="I40" s="442">
        <f t="shared" si="1"/>
        <v>98.206113608827678</v>
      </c>
      <c r="J40" s="437"/>
      <c r="K40" s="437"/>
      <c r="L40" s="437"/>
    </row>
    <row r="41" spans="1:12">
      <c r="A41" s="426" t="s">
        <v>463</v>
      </c>
      <c r="B41" s="427" t="s">
        <v>464</v>
      </c>
      <c r="C41" s="438" t="s">
        <v>465</v>
      </c>
      <c r="D41" s="439">
        <v>52828410</v>
      </c>
      <c r="E41" s="439">
        <v>61209410</v>
      </c>
      <c r="F41" s="439">
        <v>8692453</v>
      </c>
      <c r="G41" s="440">
        <f t="shared" si="3"/>
        <v>69901863</v>
      </c>
      <c r="H41" s="441">
        <v>67143452</v>
      </c>
      <c r="I41" s="442">
        <f t="shared" si="1"/>
        <v>96.053880566816943</v>
      </c>
      <c r="J41" s="437"/>
      <c r="K41" s="437"/>
      <c r="L41" s="437"/>
    </row>
    <row r="42" spans="1:12">
      <c r="A42" s="426" t="s">
        <v>466</v>
      </c>
      <c r="B42" s="427" t="s">
        <v>467</v>
      </c>
      <c r="C42" s="438" t="s">
        <v>468</v>
      </c>
      <c r="D42" s="439"/>
      <c r="E42" s="439">
        <v>7064000</v>
      </c>
      <c r="F42" s="439">
        <v>73644000</v>
      </c>
      <c r="G42" s="440">
        <f t="shared" si="3"/>
        <v>80708000</v>
      </c>
      <c r="H42" s="441">
        <v>80708000</v>
      </c>
      <c r="I42" s="442">
        <f t="shared" si="1"/>
        <v>100</v>
      </c>
      <c r="J42" s="437"/>
      <c r="K42" s="437"/>
      <c r="L42" s="437"/>
    </row>
    <row r="43" spans="1:12">
      <c r="A43" s="426" t="s">
        <v>469</v>
      </c>
      <c r="B43" s="427" t="s">
        <v>470</v>
      </c>
      <c r="C43" s="438" t="s">
        <v>13</v>
      </c>
      <c r="D43" s="440">
        <v>34730066</v>
      </c>
      <c r="E43" s="440">
        <v>35274457</v>
      </c>
      <c r="F43" s="440">
        <v>-66</v>
      </c>
      <c r="G43" s="440">
        <f t="shared" si="3"/>
        <v>35274391</v>
      </c>
      <c r="H43" s="449">
        <v>37794873</v>
      </c>
      <c r="I43" s="442">
        <f t="shared" si="1"/>
        <v>107.14535936283067</v>
      </c>
      <c r="J43" s="437"/>
      <c r="K43" s="437"/>
      <c r="L43" s="437"/>
    </row>
    <row r="44" spans="1:12">
      <c r="A44" s="426" t="s">
        <v>471</v>
      </c>
      <c r="B44" s="427" t="s">
        <v>472</v>
      </c>
      <c r="C44" s="438" t="s">
        <v>473</v>
      </c>
      <c r="D44" s="440"/>
      <c r="E44" s="440">
        <v>120388</v>
      </c>
      <c r="F44" s="440"/>
      <c r="G44" s="440">
        <f t="shared" si="3"/>
        <v>120388</v>
      </c>
      <c r="H44" s="449">
        <v>120388</v>
      </c>
      <c r="I44" s="442">
        <f t="shared" si="1"/>
        <v>99.999999999999986</v>
      </c>
      <c r="J44" s="437"/>
      <c r="K44" s="437"/>
      <c r="L44" s="437"/>
    </row>
    <row r="45" spans="1:12">
      <c r="A45" s="426" t="s">
        <v>474</v>
      </c>
      <c r="B45" s="427" t="s">
        <v>475</v>
      </c>
      <c r="C45" s="438" t="s">
        <v>476</v>
      </c>
      <c r="D45" s="440"/>
      <c r="E45" s="440">
        <v>108306</v>
      </c>
      <c r="F45" s="440"/>
      <c r="G45" s="440">
        <f t="shared" si="3"/>
        <v>108306</v>
      </c>
      <c r="H45" s="449">
        <v>1028385</v>
      </c>
      <c r="I45" s="442">
        <f t="shared" si="1"/>
        <v>949.51803224198113</v>
      </c>
      <c r="J45" s="437"/>
      <c r="K45" s="437"/>
      <c r="L45" s="437"/>
    </row>
    <row r="46" spans="1:12">
      <c r="A46" s="426" t="s">
        <v>477</v>
      </c>
      <c r="B46" s="427" t="s">
        <v>478</v>
      </c>
      <c r="C46" s="438" t="s">
        <v>479</v>
      </c>
      <c r="D46" s="440"/>
      <c r="E46" s="440">
        <v>9248997</v>
      </c>
      <c r="F46" s="440">
        <v>617892</v>
      </c>
      <c r="G46" s="440">
        <f t="shared" si="3"/>
        <v>9866889</v>
      </c>
      <c r="H46" s="449">
        <v>10726408</v>
      </c>
      <c r="I46" s="442">
        <f t="shared" si="1"/>
        <v>108.71114492116006</v>
      </c>
      <c r="J46" s="437"/>
      <c r="K46" s="437"/>
      <c r="L46" s="437"/>
    </row>
    <row r="47" spans="1:12" s="437" customFormat="1" ht="14.25">
      <c r="A47" s="432" t="s">
        <v>480</v>
      </c>
      <c r="B47" s="452" t="s">
        <v>481</v>
      </c>
      <c r="C47" s="450" t="s">
        <v>9</v>
      </c>
      <c r="D47" s="435">
        <f>SUM(D48:D51)</f>
        <v>3500000</v>
      </c>
      <c r="E47" s="435">
        <f>SUM(E48:E51)</f>
        <v>9624726</v>
      </c>
      <c r="F47" s="435">
        <f>SUM(F48:F51)</f>
        <v>55525</v>
      </c>
      <c r="G47" s="435">
        <f>SUM(G48:G51)</f>
        <v>9680251</v>
      </c>
      <c r="H47" s="435">
        <f>SUM(H48:H51)</f>
        <v>19157977</v>
      </c>
      <c r="I47" s="436">
        <f t="shared" si="1"/>
        <v>197.90785383560819</v>
      </c>
    </row>
    <row r="48" spans="1:12">
      <c r="A48" s="426" t="s">
        <v>482</v>
      </c>
      <c r="B48" s="428" t="s">
        <v>483</v>
      </c>
      <c r="C48" s="438" t="s">
        <v>484</v>
      </c>
      <c r="D48" s="435">
        <v>0</v>
      </c>
      <c r="E48" s="435">
        <v>0</v>
      </c>
      <c r="F48" s="435">
        <v>0</v>
      </c>
      <c r="G48" s="440">
        <f t="shared" ref="G48:G53" si="4">SUM(E48:F48)</f>
        <v>0</v>
      </c>
      <c r="H48" s="457"/>
      <c r="I48" s="442">
        <v>0</v>
      </c>
      <c r="J48" s="437"/>
      <c r="K48" s="437"/>
      <c r="L48" s="437"/>
    </row>
    <row r="49" spans="1:13">
      <c r="A49" s="426" t="s">
        <v>485</v>
      </c>
      <c r="B49" s="428" t="s">
        <v>483</v>
      </c>
      <c r="C49" s="458" t="s">
        <v>486</v>
      </c>
      <c r="D49" s="440">
        <v>3500000</v>
      </c>
      <c r="E49" s="440">
        <v>9600000</v>
      </c>
      <c r="F49" s="440"/>
      <c r="G49" s="440">
        <f t="shared" si="4"/>
        <v>9600000</v>
      </c>
      <c r="H49" s="449">
        <v>18903250</v>
      </c>
      <c r="I49" s="442">
        <f t="shared" si="1"/>
        <v>196.90885416666666</v>
      </c>
      <c r="J49" s="437"/>
      <c r="K49" s="437"/>
      <c r="L49" s="437"/>
    </row>
    <row r="50" spans="1:13">
      <c r="A50" s="426" t="s">
        <v>487</v>
      </c>
      <c r="B50" s="428" t="s">
        <v>488</v>
      </c>
      <c r="C50" s="458" t="s">
        <v>489</v>
      </c>
      <c r="D50" s="440"/>
      <c r="E50" s="440">
        <v>0</v>
      </c>
      <c r="F50" s="440">
        <v>55525</v>
      </c>
      <c r="G50" s="440">
        <f t="shared" si="4"/>
        <v>55525</v>
      </c>
      <c r="H50" s="449">
        <v>230001</v>
      </c>
      <c r="I50" s="442">
        <f t="shared" si="1"/>
        <v>414.22962629446198</v>
      </c>
      <c r="J50" s="437"/>
      <c r="K50" s="437"/>
      <c r="L50" s="437"/>
    </row>
    <row r="51" spans="1:13">
      <c r="A51" s="426" t="s">
        <v>490</v>
      </c>
      <c r="B51" s="428" t="s">
        <v>491</v>
      </c>
      <c r="C51" s="458" t="s">
        <v>492</v>
      </c>
      <c r="D51" s="440"/>
      <c r="E51" s="440">
        <v>24726</v>
      </c>
      <c r="F51" s="440"/>
      <c r="G51" s="440">
        <f t="shared" si="4"/>
        <v>24726</v>
      </c>
      <c r="H51" s="449">
        <v>24726</v>
      </c>
      <c r="I51" s="442">
        <f t="shared" si="1"/>
        <v>100</v>
      </c>
      <c r="J51" s="437"/>
      <c r="K51" s="437"/>
      <c r="L51" s="437"/>
    </row>
    <row r="52" spans="1:13" s="437" customFormat="1" ht="14.25">
      <c r="A52" s="432" t="s">
        <v>493</v>
      </c>
      <c r="B52" s="452" t="s">
        <v>494</v>
      </c>
      <c r="C52" s="450" t="s">
        <v>495</v>
      </c>
      <c r="D52" s="451">
        <f>SUM(D53)</f>
        <v>0</v>
      </c>
      <c r="E52" s="451">
        <f>SUM(E53)</f>
        <v>10549090</v>
      </c>
      <c r="F52" s="451">
        <f>SUM(F53)</f>
        <v>-3689619</v>
      </c>
      <c r="G52" s="435">
        <f t="shared" si="4"/>
        <v>6859471</v>
      </c>
      <c r="H52" s="451">
        <f>SUM(H53)</f>
        <v>8128431</v>
      </c>
      <c r="I52" s="436">
        <f t="shared" si="1"/>
        <v>118.49938573980413</v>
      </c>
    </row>
    <row r="53" spans="1:13">
      <c r="A53" s="426" t="s">
        <v>496</v>
      </c>
      <c r="B53" s="428" t="s">
        <v>497</v>
      </c>
      <c r="C53" s="438" t="s">
        <v>498</v>
      </c>
      <c r="D53" s="439"/>
      <c r="E53" s="439">
        <v>10549090</v>
      </c>
      <c r="F53" s="439">
        <v>-3689619</v>
      </c>
      <c r="G53" s="440">
        <f t="shared" si="4"/>
        <v>6859471</v>
      </c>
      <c r="H53" s="441">
        <v>8128431</v>
      </c>
      <c r="I53" s="442">
        <f t="shared" si="1"/>
        <v>118.49938573980413</v>
      </c>
    </row>
    <row r="54" spans="1:13" s="437" customFormat="1">
      <c r="A54" s="432" t="s">
        <v>499</v>
      </c>
      <c r="B54" s="433" t="s">
        <v>500</v>
      </c>
      <c r="C54" s="450" t="s">
        <v>501</v>
      </c>
      <c r="D54" s="451">
        <f>SUM(D56)</f>
        <v>0</v>
      </c>
      <c r="E54" s="451">
        <f>SUM(E55:E56)</f>
        <v>18776154</v>
      </c>
      <c r="F54" s="451">
        <f>SUM(F55:F56)</f>
        <v>5028029</v>
      </c>
      <c r="G54" s="451">
        <f>SUM(G55:G56)</f>
        <v>23804183</v>
      </c>
      <c r="H54" s="451">
        <f>SUM(H55:H56)</f>
        <v>24207745</v>
      </c>
      <c r="I54" s="442">
        <f t="shared" si="1"/>
        <v>101.69534068865124</v>
      </c>
    </row>
    <row r="55" spans="1:13">
      <c r="A55" s="426" t="s">
        <v>502</v>
      </c>
      <c r="B55" s="427" t="s">
        <v>503</v>
      </c>
      <c r="C55" s="438" t="s">
        <v>504</v>
      </c>
      <c r="D55" s="439"/>
      <c r="E55" s="439">
        <v>13144500</v>
      </c>
      <c r="F55" s="439"/>
      <c r="G55" s="440">
        <v>13144500</v>
      </c>
      <c r="H55" s="441">
        <v>13144500</v>
      </c>
      <c r="I55" s="436">
        <f t="shared" si="1"/>
        <v>100</v>
      </c>
    </row>
    <row r="56" spans="1:13">
      <c r="A56" s="426" t="s">
        <v>505</v>
      </c>
      <c r="B56" s="428" t="s">
        <v>506</v>
      </c>
      <c r="C56" s="438" t="s">
        <v>507</v>
      </c>
      <c r="D56" s="439"/>
      <c r="E56" s="439">
        <v>5631654</v>
      </c>
      <c r="F56" s="439">
        <v>5028029</v>
      </c>
      <c r="G56" s="440">
        <f>SUM(E56:F56)</f>
        <v>10659683</v>
      </c>
      <c r="H56" s="441">
        <v>11063245</v>
      </c>
      <c r="I56" s="442">
        <f t="shared" si="1"/>
        <v>103.78587243166612</v>
      </c>
    </row>
    <row r="57" spans="1:13" s="437" customFormat="1" ht="14.25">
      <c r="A57" s="432" t="s">
        <v>508</v>
      </c>
      <c r="B57" s="452"/>
      <c r="C57" s="450" t="s">
        <v>509</v>
      </c>
      <c r="D57" s="451">
        <f>D12+D21+D24+D36+D47+D52+D54</f>
        <v>4574532567</v>
      </c>
      <c r="E57" s="451">
        <f>E12+E21+E24+E36+E47+E52+E54</f>
        <v>4781018233</v>
      </c>
      <c r="F57" s="451">
        <f>F12+F21+F24+F36+F47+F52+F54</f>
        <v>989709543</v>
      </c>
      <c r="G57" s="451">
        <f>G12+G21+G24+G36+G47+G52+G54</f>
        <v>5770727776</v>
      </c>
      <c r="H57" s="451">
        <f>H12+H21+H24+H36+H47+H52+H54</f>
        <v>6382841127</v>
      </c>
      <c r="I57" s="436">
        <f t="shared" si="1"/>
        <v>110.60721237875283</v>
      </c>
      <c r="M57" s="435"/>
    </row>
    <row r="58" spans="1:13" s="437" customFormat="1" ht="14.25">
      <c r="A58" s="432" t="s">
        <v>510</v>
      </c>
      <c r="B58" s="433"/>
      <c r="C58" s="450" t="s">
        <v>45</v>
      </c>
      <c r="D58" s="435">
        <f>SUM(D59:D62)</f>
        <v>950000000</v>
      </c>
      <c r="E58" s="435">
        <f>SUM(E59:E62)</f>
        <v>4248462854</v>
      </c>
      <c r="F58" s="435">
        <f>SUM(F59:F62)</f>
        <v>534676028</v>
      </c>
      <c r="G58" s="435">
        <f>SUM(G59:G62)</f>
        <v>4783138882</v>
      </c>
      <c r="H58" s="435">
        <f>SUM(H59:H62)</f>
        <v>3342667931</v>
      </c>
      <c r="I58" s="436">
        <f t="shared" si="1"/>
        <v>69.88440046303468</v>
      </c>
    </row>
    <row r="59" spans="1:13">
      <c r="A59" s="426" t="s">
        <v>511</v>
      </c>
      <c r="B59" s="428" t="s">
        <v>512</v>
      </c>
      <c r="C59" s="438" t="s">
        <v>513</v>
      </c>
      <c r="D59" s="439">
        <v>950000000</v>
      </c>
      <c r="E59" s="439">
        <v>2740775913</v>
      </c>
      <c r="F59" s="439">
        <v>250000000</v>
      </c>
      <c r="G59" s="440">
        <f>SUM(E59:F59)</f>
        <v>2990775913</v>
      </c>
      <c r="H59" s="441">
        <v>1550304962</v>
      </c>
      <c r="I59" s="442">
        <f t="shared" si="1"/>
        <v>51.836212645062858</v>
      </c>
      <c r="J59" s="437"/>
      <c r="K59" s="437"/>
      <c r="L59" s="437"/>
    </row>
    <row r="60" spans="1:13">
      <c r="A60" s="426" t="s">
        <v>514</v>
      </c>
      <c r="B60" s="428" t="s">
        <v>515</v>
      </c>
      <c r="C60" s="438" t="s">
        <v>516</v>
      </c>
      <c r="D60" s="439"/>
      <c r="E60" s="439">
        <v>1207686941</v>
      </c>
      <c r="F60" s="439"/>
      <c r="G60" s="440">
        <f>SUM(E60:F60)</f>
        <v>1207686941</v>
      </c>
      <c r="H60" s="441">
        <v>1207686941</v>
      </c>
      <c r="I60" s="442">
        <f t="shared" si="1"/>
        <v>100</v>
      </c>
      <c r="J60" s="437"/>
      <c r="K60" s="437"/>
      <c r="L60" s="437"/>
    </row>
    <row r="61" spans="1:13">
      <c r="A61" s="426" t="s">
        <v>517</v>
      </c>
      <c r="B61" s="428" t="s">
        <v>518</v>
      </c>
      <c r="C61" s="438" t="s">
        <v>519</v>
      </c>
      <c r="D61" s="439"/>
      <c r="E61" s="439"/>
      <c r="F61" s="439">
        <v>34676028</v>
      </c>
      <c r="G61" s="440">
        <v>34676028</v>
      </c>
      <c r="H61" s="441">
        <v>34676028</v>
      </c>
      <c r="I61" s="442">
        <f t="shared" si="1"/>
        <v>99.999999999999986</v>
      </c>
      <c r="J61" s="437"/>
      <c r="K61" s="437"/>
      <c r="L61" s="437"/>
    </row>
    <row r="62" spans="1:13" ht="15.75" thickBot="1">
      <c r="A62" s="426" t="s">
        <v>520</v>
      </c>
      <c r="B62" s="428" t="s">
        <v>521</v>
      </c>
      <c r="C62" s="438" t="s">
        <v>522</v>
      </c>
      <c r="D62" s="439"/>
      <c r="E62" s="439">
        <v>300000000</v>
      </c>
      <c r="F62" s="439">
        <v>250000000</v>
      </c>
      <c r="G62" s="440">
        <f>SUM(E62:F62)</f>
        <v>550000000</v>
      </c>
      <c r="H62" s="441">
        <v>550000000</v>
      </c>
      <c r="I62" s="442">
        <f t="shared" si="1"/>
        <v>100</v>
      </c>
      <c r="J62" s="437"/>
      <c r="K62" s="437"/>
      <c r="L62" s="437"/>
    </row>
    <row r="63" spans="1:13" s="437" customFormat="1" ht="24.75" customHeight="1" thickBot="1">
      <c r="A63" s="459"/>
      <c r="B63" s="460"/>
      <c r="C63" s="461" t="s">
        <v>523</v>
      </c>
      <c r="D63" s="462">
        <f>D57+D58</f>
        <v>5524532567</v>
      </c>
      <c r="E63" s="462">
        <f>E57+E58</f>
        <v>9029481087</v>
      </c>
      <c r="F63" s="462">
        <f>F57+F58</f>
        <v>1524385571</v>
      </c>
      <c r="G63" s="462">
        <f>G57+G58</f>
        <v>10553866658</v>
      </c>
      <c r="H63" s="462">
        <f>H57+H58</f>
        <v>9725509058</v>
      </c>
      <c r="I63" s="463">
        <f t="shared" si="1"/>
        <v>92.151145861103984</v>
      </c>
    </row>
    <row r="64" spans="1:13">
      <c r="B64" s="464"/>
      <c r="C64" s="437"/>
      <c r="D64" s="465"/>
      <c r="E64" s="465"/>
      <c r="F64" s="465"/>
      <c r="G64" s="466"/>
      <c r="H64" s="465"/>
      <c r="I64" s="466"/>
      <c r="J64" s="437"/>
      <c r="K64" s="437"/>
      <c r="L64" s="437"/>
    </row>
    <row r="65" spans="1:9">
      <c r="A65" s="411"/>
      <c r="B65" s="412"/>
      <c r="C65" s="467"/>
      <c r="D65" s="468"/>
      <c r="E65" s="468"/>
      <c r="F65" s="468"/>
      <c r="G65" s="468"/>
      <c r="H65" s="468"/>
      <c r="I65" s="466"/>
    </row>
    <row r="66" spans="1:9">
      <c r="A66" s="411"/>
      <c r="B66" s="412"/>
      <c r="C66" s="467"/>
      <c r="D66" s="468"/>
      <c r="E66" s="468"/>
      <c r="F66" s="468"/>
      <c r="G66" s="468"/>
      <c r="H66" s="468"/>
      <c r="I66" s="466"/>
    </row>
    <row r="67" spans="1:9">
      <c r="A67" s="411"/>
      <c r="B67" s="412"/>
      <c r="D67" s="466"/>
      <c r="E67" s="466"/>
      <c r="F67" s="466"/>
      <c r="G67" s="466"/>
      <c r="H67" s="466"/>
      <c r="I67" s="466"/>
    </row>
    <row r="68" spans="1:9">
      <c r="A68" s="411"/>
      <c r="B68" s="412"/>
      <c r="D68" s="466"/>
      <c r="E68" s="466"/>
      <c r="F68" s="466"/>
      <c r="G68" s="466"/>
      <c r="H68" s="466"/>
      <c r="I68" s="466"/>
    </row>
    <row r="69" spans="1:9">
      <c r="D69" s="466"/>
      <c r="E69" s="466"/>
      <c r="F69" s="466"/>
      <c r="G69" s="466"/>
      <c r="H69" s="466"/>
      <c r="I69" s="466"/>
    </row>
    <row r="70" spans="1:9">
      <c r="D70" s="466"/>
      <c r="E70" s="466"/>
      <c r="F70" s="466"/>
      <c r="G70" s="466"/>
      <c r="H70" s="466"/>
      <c r="I70" s="466"/>
    </row>
    <row r="71" spans="1:9">
      <c r="D71" s="466"/>
      <c r="E71" s="466"/>
      <c r="F71" s="466"/>
      <c r="G71" s="466"/>
      <c r="H71" s="466"/>
      <c r="I71" s="466"/>
    </row>
    <row r="72" spans="1:9">
      <c r="D72" s="466"/>
      <c r="E72" s="466"/>
      <c r="F72" s="466"/>
      <c r="G72" s="466"/>
      <c r="H72" s="466"/>
      <c r="I72" s="466"/>
    </row>
    <row r="73" spans="1:9">
      <c r="D73" s="466"/>
      <c r="E73" s="466"/>
      <c r="F73" s="466"/>
      <c r="G73" s="466"/>
      <c r="H73" s="466"/>
      <c r="I73" s="466"/>
    </row>
    <row r="74" spans="1:9">
      <c r="D74" s="466"/>
      <c r="E74" s="466"/>
      <c r="F74" s="466"/>
      <c r="G74" s="466"/>
      <c r="H74" s="466"/>
      <c r="I74" s="466"/>
    </row>
    <row r="75" spans="1:9">
      <c r="D75" s="466"/>
      <c r="E75" s="466"/>
      <c r="F75" s="466"/>
      <c r="G75" s="466"/>
      <c r="H75" s="466"/>
      <c r="I75" s="466"/>
    </row>
    <row r="76" spans="1:9">
      <c r="D76" s="466"/>
      <c r="E76" s="466"/>
      <c r="F76" s="466"/>
      <c r="G76" s="466"/>
      <c r="H76" s="466"/>
      <c r="I76" s="466"/>
    </row>
    <row r="77" spans="1:9">
      <c r="D77" s="466"/>
      <c r="E77" s="466"/>
      <c r="F77" s="466"/>
      <c r="G77" s="466"/>
      <c r="H77" s="466"/>
      <c r="I77" s="466"/>
    </row>
    <row r="78" spans="1:9">
      <c r="D78" s="466"/>
      <c r="E78" s="466"/>
      <c r="F78" s="466"/>
      <c r="G78" s="466"/>
      <c r="H78" s="466"/>
      <c r="I78" s="466"/>
    </row>
    <row r="79" spans="1:9">
      <c r="D79" s="466"/>
      <c r="E79" s="466"/>
      <c r="F79" s="466"/>
      <c r="G79" s="466"/>
      <c r="H79" s="466"/>
      <c r="I79" s="466"/>
    </row>
  </sheetData>
  <mergeCells count="9">
    <mergeCell ref="A4:I4"/>
    <mergeCell ref="A5:D5"/>
    <mergeCell ref="C7:C10"/>
    <mergeCell ref="D7:D10"/>
    <mergeCell ref="E7:E10"/>
    <mergeCell ref="F7:F10"/>
    <mergeCell ref="G7:G10"/>
    <mergeCell ref="H7:H10"/>
    <mergeCell ref="I7:I10"/>
  </mergeCells>
  <printOptions horizontalCentered="1"/>
  <pageMargins left="0" right="0" top="0.19685039370078741" bottom="0.19685039370078741" header="0.19685039370078741" footer="0.11811023622047245"/>
  <pageSetup paperSize="8" scale="80" firstPageNumber="0" orientation="portrait" r:id="rId1"/>
  <headerFooter alignWithMargins="0">
    <oddHeader>&amp;L&amp;"Times New Roman,Normál"&amp;9Dunakeszi Város Önkormányzata
&amp;R&amp;"Times New Roman,Normál"&amp;9 3.sz.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zoomScaleNormal="100" workbookViewId="0">
      <pane ySplit="1" topLeftCell="A2" activePane="bottomLeft" state="frozen"/>
      <selection pane="bottomLeft" activeCell="G25" sqref="G25"/>
    </sheetView>
  </sheetViews>
  <sheetFormatPr defaultRowHeight="12.75"/>
  <cols>
    <col min="1" max="1" width="10.42578125" style="483" customWidth="1"/>
    <col min="2" max="2" width="77.85546875" style="470" customWidth="1"/>
    <col min="3" max="3" width="17.85546875" style="470" customWidth="1"/>
    <col min="4" max="4" width="18.28515625" style="487" customWidth="1"/>
    <col min="5" max="5" width="17.85546875" style="470" hidden="1" customWidth="1"/>
    <col min="6" max="6" width="12" style="470" bestFit="1" customWidth="1"/>
    <col min="7" max="7" width="12.42578125" style="470" bestFit="1" customWidth="1"/>
    <col min="8" max="255" width="9.140625" style="470"/>
    <col min="256" max="256" width="10.42578125" style="470" customWidth="1"/>
    <col min="257" max="257" width="77.85546875" style="470" customWidth="1"/>
    <col min="258" max="258" width="17.85546875" style="470" customWidth="1"/>
    <col min="259" max="259" width="18.28515625" style="470" customWidth="1"/>
    <col min="260" max="260" width="17.85546875" style="470" customWidth="1"/>
    <col min="261" max="261" width="17" style="470" bestFit="1" customWidth="1"/>
    <col min="262" max="262" width="12" style="470" bestFit="1" customWidth="1"/>
    <col min="263" max="263" width="12.42578125" style="470" bestFit="1" customWidth="1"/>
    <col min="264" max="511" width="9.140625" style="470"/>
    <col min="512" max="512" width="10.42578125" style="470" customWidth="1"/>
    <col min="513" max="513" width="77.85546875" style="470" customWidth="1"/>
    <col min="514" max="514" width="17.85546875" style="470" customWidth="1"/>
    <col min="515" max="515" width="18.28515625" style="470" customWidth="1"/>
    <col min="516" max="516" width="17.85546875" style="470" customWidth="1"/>
    <col min="517" max="517" width="17" style="470" bestFit="1" customWidth="1"/>
    <col min="518" max="518" width="12" style="470" bestFit="1" customWidth="1"/>
    <col min="519" max="519" width="12.42578125" style="470" bestFit="1" customWidth="1"/>
    <col min="520" max="767" width="9.140625" style="470"/>
    <col min="768" max="768" width="10.42578125" style="470" customWidth="1"/>
    <col min="769" max="769" width="77.85546875" style="470" customWidth="1"/>
    <col min="770" max="770" width="17.85546875" style="470" customWidth="1"/>
    <col min="771" max="771" width="18.28515625" style="470" customWidth="1"/>
    <col min="772" max="772" width="17.85546875" style="470" customWidth="1"/>
    <col min="773" max="773" width="17" style="470" bestFit="1" customWidth="1"/>
    <col min="774" max="774" width="12" style="470" bestFit="1" customWidth="1"/>
    <col min="775" max="775" width="12.42578125" style="470" bestFit="1" customWidth="1"/>
    <col min="776" max="1023" width="9.140625" style="470"/>
    <col min="1024" max="1024" width="10.42578125" style="470" customWidth="1"/>
    <col min="1025" max="1025" width="77.85546875" style="470" customWidth="1"/>
    <col min="1026" max="1026" width="17.85546875" style="470" customWidth="1"/>
    <col min="1027" max="1027" width="18.28515625" style="470" customWidth="1"/>
    <col min="1028" max="1028" width="17.85546875" style="470" customWidth="1"/>
    <col min="1029" max="1029" width="17" style="470" bestFit="1" customWidth="1"/>
    <col min="1030" max="1030" width="12" style="470" bestFit="1" customWidth="1"/>
    <col min="1031" max="1031" width="12.42578125" style="470" bestFit="1" customWidth="1"/>
    <col min="1032" max="1279" width="9.140625" style="470"/>
    <col min="1280" max="1280" width="10.42578125" style="470" customWidth="1"/>
    <col min="1281" max="1281" width="77.85546875" style="470" customWidth="1"/>
    <col min="1282" max="1282" width="17.85546875" style="470" customWidth="1"/>
    <col min="1283" max="1283" width="18.28515625" style="470" customWidth="1"/>
    <col min="1284" max="1284" width="17.85546875" style="470" customWidth="1"/>
    <col min="1285" max="1285" width="17" style="470" bestFit="1" customWidth="1"/>
    <col min="1286" max="1286" width="12" style="470" bestFit="1" customWidth="1"/>
    <col min="1287" max="1287" width="12.42578125" style="470" bestFit="1" customWidth="1"/>
    <col min="1288" max="1535" width="9.140625" style="470"/>
    <col min="1536" max="1536" width="10.42578125" style="470" customWidth="1"/>
    <col min="1537" max="1537" width="77.85546875" style="470" customWidth="1"/>
    <col min="1538" max="1538" width="17.85546875" style="470" customWidth="1"/>
    <col min="1539" max="1539" width="18.28515625" style="470" customWidth="1"/>
    <col min="1540" max="1540" width="17.85546875" style="470" customWidth="1"/>
    <col min="1541" max="1541" width="17" style="470" bestFit="1" customWidth="1"/>
    <col min="1542" max="1542" width="12" style="470" bestFit="1" customWidth="1"/>
    <col min="1543" max="1543" width="12.42578125" style="470" bestFit="1" customWidth="1"/>
    <col min="1544" max="1791" width="9.140625" style="470"/>
    <col min="1792" max="1792" width="10.42578125" style="470" customWidth="1"/>
    <col min="1793" max="1793" width="77.85546875" style="470" customWidth="1"/>
    <col min="1794" max="1794" width="17.85546875" style="470" customWidth="1"/>
    <col min="1795" max="1795" width="18.28515625" style="470" customWidth="1"/>
    <col min="1796" max="1796" width="17.85546875" style="470" customWidth="1"/>
    <col min="1797" max="1797" width="17" style="470" bestFit="1" customWidth="1"/>
    <col min="1798" max="1798" width="12" style="470" bestFit="1" customWidth="1"/>
    <col min="1799" max="1799" width="12.42578125" style="470" bestFit="1" customWidth="1"/>
    <col min="1800" max="2047" width="9.140625" style="470"/>
    <col min="2048" max="2048" width="10.42578125" style="470" customWidth="1"/>
    <col min="2049" max="2049" width="77.85546875" style="470" customWidth="1"/>
    <col min="2050" max="2050" width="17.85546875" style="470" customWidth="1"/>
    <col min="2051" max="2051" width="18.28515625" style="470" customWidth="1"/>
    <col min="2052" max="2052" width="17.85546875" style="470" customWidth="1"/>
    <col min="2053" max="2053" width="17" style="470" bestFit="1" customWidth="1"/>
    <col min="2054" max="2054" width="12" style="470" bestFit="1" customWidth="1"/>
    <col min="2055" max="2055" width="12.42578125" style="470" bestFit="1" customWidth="1"/>
    <col min="2056" max="2303" width="9.140625" style="470"/>
    <col min="2304" max="2304" width="10.42578125" style="470" customWidth="1"/>
    <col min="2305" max="2305" width="77.85546875" style="470" customWidth="1"/>
    <col min="2306" max="2306" width="17.85546875" style="470" customWidth="1"/>
    <col min="2307" max="2307" width="18.28515625" style="470" customWidth="1"/>
    <col min="2308" max="2308" width="17.85546875" style="470" customWidth="1"/>
    <col min="2309" max="2309" width="17" style="470" bestFit="1" customWidth="1"/>
    <col min="2310" max="2310" width="12" style="470" bestFit="1" customWidth="1"/>
    <col min="2311" max="2311" width="12.42578125" style="470" bestFit="1" customWidth="1"/>
    <col min="2312" max="2559" width="9.140625" style="470"/>
    <col min="2560" max="2560" width="10.42578125" style="470" customWidth="1"/>
    <col min="2561" max="2561" width="77.85546875" style="470" customWidth="1"/>
    <col min="2562" max="2562" width="17.85546875" style="470" customWidth="1"/>
    <col min="2563" max="2563" width="18.28515625" style="470" customWidth="1"/>
    <col min="2564" max="2564" width="17.85546875" style="470" customWidth="1"/>
    <col min="2565" max="2565" width="17" style="470" bestFit="1" customWidth="1"/>
    <col min="2566" max="2566" width="12" style="470" bestFit="1" customWidth="1"/>
    <col min="2567" max="2567" width="12.42578125" style="470" bestFit="1" customWidth="1"/>
    <col min="2568" max="2815" width="9.140625" style="470"/>
    <col min="2816" max="2816" width="10.42578125" style="470" customWidth="1"/>
    <col min="2817" max="2817" width="77.85546875" style="470" customWidth="1"/>
    <col min="2818" max="2818" width="17.85546875" style="470" customWidth="1"/>
    <col min="2819" max="2819" width="18.28515625" style="470" customWidth="1"/>
    <col min="2820" max="2820" width="17.85546875" style="470" customWidth="1"/>
    <col min="2821" max="2821" width="17" style="470" bestFit="1" customWidth="1"/>
    <col min="2822" max="2822" width="12" style="470" bestFit="1" customWidth="1"/>
    <col min="2823" max="2823" width="12.42578125" style="470" bestFit="1" customWidth="1"/>
    <col min="2824" max="3071" width="9.140625" style="470"/>
    <col min="3072" max="3072" width="10.42578125" style="470" customWidth="1"/>
    <col min="3073" max="3073" width="77.85546875" style="470" customWidth="1"/>
    <col min="3074" max="3074" width="17.85546875" style="470" customWidth="1"/>
    <col min="3075" max="3075" width="18.28515625" style="470" customWidth="1"/>
    <col min="3076" max="3076" width="17.85546875" style="470" customWidth="1"/>
    <col min="3077" max="3077" width="17" style="470" bestFit="1" customWidth="1"/>
    <col min="3078" max="3078" width="12" style="470" bestFit="1" customWidth="1"/>
    <col min="3079" max="3079" width="12.42578125" style="470" bestFit="1" customWidth="1"/>
    <col min="3080" max="3327" width="9.140625" style="470"/>
    <col min="3328" max="3328" width="10.42578125" style="470" customWidth="1"/>
    <col min="3329" max="3329" width="77.85546875" style="470" customWidth="1"/>
    <col min="3330" max="3330" width="17.85546875" style="470" customWidth="1"/>
    <col min="3331" max="3331" width="18.28515625" style="470" customWidth="1"/>
    <col min="3332" max="3332" width="17.85546875" style="470" customWidth="1"/>
    <col min="3333" max="3333" width="17" style="470" bestFit="1" customWidth="1"/>
    <col min="3334" max="3334" width="12" style="470" bestFit="1" customWidth="1"/>
    <col min="3335" max="3335" width="12.42578125" style="470" bestFit="1" customWidth="1"/>
    <col min="3336" max="3583" width="9.140625" style="470"/>
    <col min="3584" max="3584" width="10.42578125" style="470" customWidth="1"/>
    <col min="3585" max="3585" width="77.85546875" style="470" customWidth="1"/>
    <col min="3586" max="3586" width="17.85546875" style="470" customWidth="1"/>
    <col min="3587" max="3587" width="18.28515625" style="470" customWidth="1"/>
    <col min="3588" max="3588" width="17.85546875" style="470" customWidth="1"/>
    <col min="3589" max="3589" width="17" style="470" bestFit="1" customWidth="1"/>
    <col min="3590" max="3590" width="12" style="470" bestFit="1" customWidth="1"/>
    <col min="3591" max="3591" width="12.42578125" style="470" bestFit="1" customWidth="1"/>
    <col min="3592" max="3839" width="9.140625" style="470"/>
    <col min="3840" max="3840" width="10.42578125" style="470" customWidth="1"/>
    <col min="3841" max="3841" width="77.85546875" style="470" customWidth="1"/>
    <col min="3842" max="3842" width="17.85546875" style="470" customWidth="1"/>
    <col min="3843" max="3843" width="18.28515625" style="470" customWidth="1"/>
    <col min="3844" max="3844" width="17.85546875" style="470" customWidth="1"/>
    <col min="3845" max="3845" width="17" style="470" bestFit="1" customWidth="1"/>
    <col min="3846" max="3846" width="12" style="470" bestFit="1" customWidth="1"/>
    <col min="3847" max="3847" width="12.42578125" style="470" bestFit="1" customWidth="1"/>
    <col min="3848" max="4095" width="9.140625" style="470"/>
    <col min="4096" max="4096" width="10.42578125" style="470" customWidth="1"/>
    <col min="4097" max="4097" width="77.85546875" style="470" customWidth="1"/>
    <col min="4098" max="4098" width="17.85546875" style="470" customWidth="1"/>
    <col min="4099" max="4099" width="18.28515625" style="470" customWidth="1"/>
    <col min="4100" max="4100" width="17.85546875" style="470" customWidth="1"/>
    <col min="4101" max="4101" width="17" style="470" bestFit="1" customWidth="1"/>
    <col min="4102" max="4102" width="12" style="470" bestFit="1" customWidth="1"/>
    <col min="4103" max="4103" width="12.42578125" style="470" bestFit="1" customWidth="1"/>
    <col min="4104" max="4351" width="9.140625" style="470"/>
    <col min="4352" max="4352" width="10.42578125" style="470" customWidth="1"/>
    <col min="4353" max="4353" width="77.85546875" style="470" customWidth="1"/>
    <col min="4354" max="4354" width="17.85546875" style="470" customWidth="1"/>
    <col min="4355" max="4355" width="18.28515625" style="470" customWidth="1"/>
    <col min="4356" max="4356" width="17.85546875" style="470" customWidth="1"/>
    <col min="4357" max="4357" width="17" style="470" bestFit="1" customWidth="1"/>
    <col min="4358" max="4358" width="12" style="470" bestFit="1" customWidth="1"/>
    <col min="4359" max="4359" width="12.42578125" style="470" bestFit="1" customWidth="1"/>
    <col min="4360" max="4607" width="9.140625" style="470"/>
    <col min="4608" max="4608" width="10.42578125" style="470" customWidth="1"/>
    <col min="4609" max="4609" width="77.85546875" style="470" customWidth="1"/>
    <col min="4610" max="4610" width="17.85546875" style="470" customWidth="1"/>
    <col min="4611" max="4611" width="18.28515625" style="470" customWidth="1"/>
    <col min="4612" max="4612" width="17.85546875" style="470" customWidth="1"/>
    <col min="4613" max="4613" width="17" style="470" bestFit="1" customWidth="1"/>
    <col min="4614" max="4614" width="12" style="470" bestFit="1" customWidth="1"/>
    <col min="4615" max="4615" width="12.42578125" style="470" bestFit="1" customWidth="1"/>
    <col min="4616" max="4863" width="9.140625" style="470"/>
    <col min="4864" max="4864" width="10.42578125" style="470" customWidth="1"/>
    <col min="4865" max="4865" width="77.85546875" style="470" customWidth="1"/>
    <col min="4866" max="4866" width="17.85546875" style="470" customWidth="1"/>
    <col min="4867" max="4867" width="18.28515625" style="470" customWidth="1"/>
    <col min="4868" max="4868" width="17.85546875" style="470" customWidth="1"/>
    <col min="4869" max="4869" width="17" style="470" bestFit="1" customWidth="1"/>
    <col min="4870" max="4870" width="12" style="470" bestFit="1" customWidth="1"/>
    <col min="4871" max="4871" width="12.42578125" style="470" bestFit="1" customWidth="1"/>
    <col min="4872" max="5119" width="9.140625" style="470"/>
    <col min="5120" max="5120" width="10.42578125" style="470" customWidth="1"/>
    <col min="5121" max="5121" width="77.85546875" style="470" customWidth="1"/>
    <col min="5122" max="5122" width="17.85546875" style="470" customWidth="1"/>
    <col min="5123" max="5123" width="18.28515625" style="470" customWidth="1"/>
    <col min="5124" max="5124" width="17.85546875" style="470" customWidth="1"/>
    <col min="5125" max="5125" width="17" style="470" bestFit="1" customWidth="1"/>
    <col min="5126" max="5126" width="12" style="470" bestFit="1" customWidth="1"/>
    <col min="5127" max="5127" width="12.42578125" style="470" bestFit="1" customWidth="1"/>
    <col min="5128" max="5375" width="9.140625" style="470"/>
    <col min="5376" max="5376" width="10.42578125" style="470" customWidth="1"/>
    <col min="5377" max="5377" width="77.85546875" style="470" customWidth="1"/>
    <col min="5378" max="5378" width="17.85546875" style="470" customWidth="1"/>
    <col min="5379" max="5379" width="18.28515625" style="470" customWidth="1"/>
    <col min="5380" max="5380" width="17.85546875" style="470" customWidth="1"/>
    <col min="5381" max="5381" width="17" style="470" bestFit="1" customWidth="1"/>
    <col min="5382" max="5382" width="12" style="470" bestFit="1" customWidth="1"/>
    <col min="5383" max="5383" width="12.42578125" style="470" bestFit="1" customWidth="1"/>
    <col min="5384" max="5631" width="9.140625" style="470"/>
    <col min="5632" max="5632" width="10.42578125" style="470" customWidth="1"/>
    <col min="5633" max="5633" width="77.85546875" style="470" customWidth="1"/>
    <col min="5634" max="5634" width="17.85546875" style="470" customWidth="1"/>
    <col min="5635" max="5635" width="18.28515625" style="470" customWidth="1"/>
    <col min="5636" max="5636" width="17.85546875" style="470" customWidth="1"/>
    <col min="5637" max="5637" width="17" style="470" bestFit="1" customWidth="1"/>
    <col min="5638" max="5638" width="12" style="470" bestFit="1" customWidth="1"/>
    <col min="5639" max="5639" width="12.42578125" style="470" bestFit="1" customWidth="1"/>
    <col min="5640" max="5887" width="9.140625" style="470"/>
    <col min="5888" max="5888" width="10.42578125" style="470" customWidth="1"/>
    <col min="5889" max="5889" width="77.85546875" style="470" customWidth="1"/>
    <col min="5890" max="5890" width="17.85546875" style="470" customWidth="1"/>
    <col min="5891" max="5891" width="18.28515625" style="470" customWidth="1"/>
    <col min="5892" max="5892" width="17.85546875" style="470" customWidth="1"/>
    <col min="5893" max="5893" width="17" style="470" bestFit="1" customWidth="1"/>
    <col min="5894" max="5894" width="12" style="470" bestFit="1" customWidth="1"/>
    <col min="5895" max="5895" width="12.42578125" style="470" bestFit="1" customWidth="1"/>
    <col min="5896" max="6143" width="9.140625" style="470"/>
    <col min="6144" max="6144" width="10.42578125" style="470" customWidth="1"/>
    <col min="6145" max="6145" width="77.85546875" style="470" customWidth="1"/>
    <col min="6146" max="6146" width="17.85546875" style="470" customWidth="1"/>
    <col min="6147" max="6147" width="18.28515625" style="470" customWidth="1"/>
    <col min="6148" max="6148" width="17.85546875" style="470" customWidth="1"/>
    <col min="6149" max="6149" width="17" style="470" bestFit="1" customWidth="1"/>
    <col min="6150" max="6150" width="12" style="470" bestFit="1" customWidth="1"/>
    <col min="6151" max="6151" width="12.42578125" style="470" bestFit="1" customWidth="1"/>
    <col min="6152" max="6399" width="9.140625" style="470"/>
    <col min="6400" max="6400" width="10.42578125" style="470" customWidth="1"/>
    <col min="6401" max="6401" width="77.85546875" style="470" customWidth="1"/>
    <col min="6402" max="6402" width="17.85546875" style="470" customWidth="1"/>
    <col min="6403" max="6403" width="18.28515625" style="470" customWidth="1"/>
    <col min="6404" max="6404" width="17.85546875" style="470" customWidth="1"/>
    <col min="6405" max="6405" width="17" style="470" bestFit="1" customWidth="1"/>
    <col min="6406" max="6406" width="12" style="470" bestFit="1" customWidth="1"/>
    <col min="6407" max="6407" width="12.42578125" style="470" bestFit="1" customWidth="1"/>
    <col min="6408" max="6655" width="9.140625" style="470"/>
    <col min="6656" max="6656" width="10.42578125" style="470" customWidth="1"/>
    <col min="6657" max="6657" width="77.85546875" style="470" customWidth="1"/>
    <col min="6658" max="6658" width="17.85546875" style="470" customWidth="1"/>
    <col min="6659" max="6659" width="18.28515625" style="470" customWidth="1"/>
    <col min="6660" max="6660" width="17.85546875" style="470" customWidth="1"/>
    <col min="6661" max="6661" width="17" style="470" bestFit="1" customWidth="1"/>
    <col min="6662" max="6662" width="12" style="470" bestFit="1" customWidth="1"/>
    <col min="6663" max="6663" width="12.42578125" style="470" bestFit="1" customWidth="1"/>
    <col min="6664" max="6911" width="9.140625" style="470"/>
    <col min="6912" max="6912" width="10.42578125" style="470" customWidth="1"/>
    <col min="6913" max="6913" width="77.85546875" style="470" customWidth="1"/>
    <col min="6914" max="6914" width="17.85546875" style="470" customWidth="1"/>
    <col min="6915" max="6915" width="18.28515625" style="470" customWidth="1"/>
    <col min="6916" max="6916" width="17.85546875" style="470" customWidth="1"/>
    <col min="6917" max="6917" width="17" style="470" bestFit="1" customWidth="1"/>
    <col min="6918" max="6918" width="12" style="470" bestFit="1" customWidth="1"/>
    <col min="6919" max="6919" width="12.42578125" style="470" bestFit="1" customWidth="1"/>
    <col min="6920" max="7167" width="9.140625" style="470"/>
    <col min="7168" max="7168" width="10.42578125" style="470" customWidth="1"/>
    <col min="7169" max="7169" width="77.85546875" style="470" customWidth="1"/>
    <col min="7170" max="7170" width="17.85546875" style="470" customWidth="1"/>
    <col min="7171" max="7171" width="18.28515625" style="470" customWidth="1"/>
    <col min="7172" max="7172" width="17.85546875" style="470" customWidth="1"/>
    <col min="7173" max="7173" width="17" style="470" bestFit="1" customWidth="1"/>
    <col min="7174" max="7174" width="12" style="470" bestFit="1" customWidth="1"/>
    <col min="7175" max="7175" width="12.42578125" style="470" bestFit="1" customWidth="1"/>
    <col min="7176" max="7423" width="9.140625" style="470"/>
    <col min="7424" max="7424" width="10.42578125" style="470" customWidth="1"/>
    <col min="7425" max="7425" width="77.85546875" style="470" customWidth="1"/>
    <col min="7426" max="7426" width="17.85546875" style="470" customWidth="1"/>
    <col min="7427" max="7427" width="18.28515625" style="470" customWidth="1"/>
    <col min="7428" max="7428" width="17.85546875" style="470" customWidth="1"/>
    <col min="7429" max="7429" width="17" style="470" bestFit="1" customWidth="1"/>
    <col min="7430" max="7430" width="12" style="470" bestFit="1" customWidth="1"/>
    <col min="7431" max="7431" width="12.42578125" style="470" bestFit="1" customWidth="1"/>
    <col min="7432" max="7679" width="9.140625" style="470"/>
    <col min="7680" max="7680" width="10.42578125" style="470" customWidth="1"/>
    <col min="7681" max="7681" width="77.85546875" style="470" customWidth="1"/>
    <col min="7682" max="7682" width="17.85546875" style="470" customWidth="1"/>
    <col min="7683" max="7683" width="18.28515625" style="470" customWidth="1"/>
    <col min="7684" max="7684" width="17.85546875" style="470" customWidth="1"/>
    <col min="7685" max="7685" width="17" style="470" bestFit="1" customWidth="1"/>
    <col min="7686" max="7686" width="12" style="470" bestFit="1" customWidth="1"/>
    <col min="7687" max="7687" width="12.42578125" style="470" bestFit="1" customWidth="1"/>
    <col min="7688" max="7935" width="9.140625" style="470"/>
    <col min="7936" max="7936" width="10.42578125" style="470" customWidth="1"/>
    <col min="7937" max="7937" width="77.85546875" style="470" customWidth="1"/>
    <col min="7938" max="7938" width="17.85546875" style="470" customWidth="1"/>
    <col min="7939" max="7939" width="18.28515625" style="470" customWidth="1"/>
    <col min="7940" max="7940" width="17.85546875" style="470" customWidth="1"/>
    <col min="7941" max="7941" width="17" style="470" bestFit="1" customWidth="1"/>
    <col min="7942" max="7942" width="12" style="470" bestFit="1" customWidth="1"/>
    <col min="7943" max="7943" width="12.42578125" style="470" bestFit="1" customWidth="1"/>
    <col min="7944" max="8191" width="9.140625" style="470"/>
    <col min="8192" max="8192" width="10.42578125" style="470" customWidth="1"/>
    <col min="8193" max="8193" width="77.85546875" style="470" customWidth="1"/>
    <col min="8194" max="8194" width="17.85546875" style="470" customWidth="1"/>
    <col min="8195" max="8195" width="18.28515625" style="470" customWidth="1"/>
    <col min="8196" max="8196" width="17.85546875" style="470" customWidth="1"/>
    <col min="8197" max="8197" width="17" style="470" bestFit="1" customWidth="1"/>
    <col min="8198" max="8198" width="12" style="470" bestFit="1" customWidth="1"/>
    <col min="8199" max="8199" width="12.42578125" style="470" bestFit="1" customWidth="1"/>
    <col min="8200" max="8447" width="9.140625" style="470"/>
    <col min="8448" max="8448" width="10.42578125" style="470" customWidth="1"/>
    <col min="8449" max="8449" width="77.85546875" style="470" customWidth="1"/>
    <col min="8450" max="8450" width="17.85546875" style="470" customWidth="1"/>
    <col min="8451" max="8451" width="18.28515625" style="470" customWidth="1"/>
    <col min="8452" max="8452" width="17.85546875" style="470" customWidth="1"/>
    <col min="8453" max="8453" width="17" style="470" bestFit="1" customWidth="1"/>
    <col min="8454" max="8454" width="12" style="470" bestFit="1" customWidth="1"/>
    <col min="8455" max="8455" width="12.42578125" style="470" bestFit="1" customWidth="1"/>
    <col min="8456" max="8703" width="9.140625" style="470"/>
    <col min="8704" max="8704" width="10.42578125" style="470" customWidth="1"/>
    <col min="8705" max="8705" width="77.85546875" style="470" customWidth="1"/>
    <col min="8706" max="8706" width="17.85546875" style="470" customWidth="1"/>
    <col min="8707" max="8707" width="18.28515625" style="470" customWidth="1"/>
    <col min="8708" max="8708" width="17.85546875" style="470" customWidth="1"/>
    <col min="8709" max="8709" width="17" style="470" bestFit="1" customWidth="1"/>
    <col min="8710" max="8710" width="12" style="470" bestFit="1" customWidth="1"/>
    <col min="8711" max="8711" width="12.42578125" style="470" bestFit="1" customWidth="1"/>
    <col min="8712" max="8959" width="9.140625" style="470"/>
    <col min="8960" max="8960" width="10.42578125" style="470" customWidth="1"/>
    <col min="8961" max="8961" width="77.85546875" style="470" customWidth="1"/>
    <col min="8962" max="8962" width="17.85546875" style="470" customWidth="1"/>
    <col min="8963" max="8963" width="18.28515625" style="470" customWidth="1"/>
    <col min="8964" max="8964" width="17.85546875" style="470" customWidth="1"/>
    <col min="8965" max="8965" width="17" style="470" bestFit="1" customWidth="1"/>
    <col min="8966" max="8966" width="12" style="470" bestFit="1" customWidth="1"/>
    <col min="8967" max="8967" width="12.42578125" style="470" bestFit="1" customWidth="1"/>
    <col min="8968" max="9215" width="9.140625" style="470"/>
    <col min="9216" max="9216" width="10.42578125" style="470" customWidth="1"/>
    <col min="9217" max="9217" width="77.85546875" style="470" customWidth="1"/>
    <col min="9218" max="9218" width="17.85546875" style="470" customWidth="1"/>
    <col min="9219" max="9219" width="18.28515625" style="470" customWidth="1"/>
    <col min="9220" max="9220" width="17.85546875" style="470" customWidth="1"/>
    <col min="9221" max="9221" width="17" style="470" bestFit="1" customWidth="1"/>
    <col min="9222" max="9222" width="12" style="470" bestFit="1" customWidth="1"/>
    <col min="9223" max="9223" width="12.42578125" style="470" bestFit="1" customWidth="1"/>
    <col min="9224" max="9471" width="9.140625" style="470"/>
    <col min="9472" max="9472" width="10.42578125" style="470" customWidth="1"/>
    <col min="9473" max="9473" width="77.85546875" style="470" customWidth="1"/>
    <col min="9474" max="9474" width="17.85546875" style="470" customWidth="1"/>
    <col min="9475" max="9475" width="18.28515625" style="470" customWidth="1"/>
    <col min="9476" max="9476" width="17.85546875" style="470" customWidth="1"/>
    <col min="9477" max="9477" width="17" style="470" bestFit="1" customWidth="1"/>
    <col min="9478" max="9478" width="12" style="470" bestFit="1" customWidth="1"/>
    <col min="9479" max="9479" width="12.42578125" style="470" bestFit="1" customWidth="1"/>
    <col min="9480" max="9727" width="9.140625" style="470"/>
    <col min="9728" max="9728" width="10.42578125" style="470" customWidth="1"/>
    <col min="9729" max="9729" width="77.85546875" style="470" customWidth="1"/>
    <col min="9730" max="9730" width="17.85546875" style="470" customWidth="1"/>
    <col min="9731" max="9731" width="18.28515625" style="470" customWidth="1"/>
    <col min="9732" max="9732" width="17.85546875" style="470" customWidth="1"/>
    <col min="9733" max="9733" width="17" style="470" bestFit="1" customWidth="1"/>
    <col min="9734" max="9734" width="12" style="470" bestFit="1" customWidth="1"/>
    <col min="9735" max="9735" width="12.42578125" style="470" bestFit="1" customWidth="1"/>
    <col min="9736" max="9983" width="9.140625" style="470"/>
    <col min="9984" max="9984" width="10.42578125" style="470" customWidth="1"/>
    <col min="9985" max="9985" width="77.85546875" style="470" customWidth="1"/>
    <col min="9986" max="9986" width="17.85546875" style="470" customWidth="1"/>
    <col min="9987" max="9987" width="18.28515625" style="470" customWidth="1"/>
    <col min="9988" max="9988" width="17.85546875" style="470" customWidth="1"/>
    <col min="9989" max="9989" width="17" style="470" bestFit="1" customWidth="1"/>
    <col min="9990" max="9990" width="12" style="470" bestFit="1" customWidth="1"/>
    <col min="9991" max="9991" width="12.42578125" style="470" bestFit="1" customWidth="1"/>
    <col min="9992" max="10239" width="9.140625" style="470"/>
    <col min="10240" max="10240" width="10.42578125" style="470" customWidth="1"/>
    <col min="10241" max="10241" width="77.85546875" style="470" customWidth="1"/>
    <col min="10242" max="10242" width="17.85546875" style="470" customWidth="1"/>
    <col min="10243" max="10243" width="18.28515625" style="470" customWidth="1"/>
    <col min="10244" max="10244" width="17.85546875" style="470" customWidth="1"/>
    <col min="10245" max="10245" width="17" style="470" bestFit="1" customWidth="1"/>
    <col min="10246" max="10246" width="12" style="470" bestFit="1" customWidth="1"/>
    <col min="10247" max="10247" width="12.42578125" style="470" bestFit="1" customWidth="1"/>
    <col min="10248" max="10495" width="9.140625" style="470"/>
    <col min="10496" max="10496" width="10.42578125" style="470" customWidth="1"/>
    <col min="10497" max="10497" width="77.85546875" style="470" customWidth="1"/>
    <col min="10498" max="10498" width="17.85546875" style="470" customWidth="1"/>
    <col min="10499" max="10499" width="18.28515625" style="470" customWidth="1"/>
    <col min="10500" max="10500" width="17.85546875" style="470" customWidth="1"/>
    <col min="10501" max="10501" width="17" style="470" bestFit="1" customWidth="1"/>
    <col min="10502" max="10502" width="12" style="470" bestFit="1" customWidth="1"/>
    <col min="10503" max="10503" width="12.42578125" style="470" bestFit="1" customWidth="1"/>
    <col min="10504" max="10751" width="9.140625" style="470"/>
    <col min="10752" max="10752" width="10.42578125" style="470" customWidth="1"/>
    <col min="10753" max="10753" width="77.85546875" style="470" customWidth="1"/>
    <col min="10754" max="10754" width="17.85546875" style="470" customWidth="1"/>
    <col min="10755" max="10755" width="18.28515625" style="470" customWidth="1"/>
    <col min="10756" max="10756" width="17.85546875" style="470" customWidth="1"/>
    <col min="10757" max="10757" width="17" style="470" bestFit="1" customWidth="1"/>
    <col min="10758" max="10758" width="12" style="470" bestFit="1" customWidth="1"/>
    <col min="10759" max="10759" width="12.42578125" style="470" bestFit="1" customWidth="1"/>
    <col min="10760" max="11007" width="9.140625" style="470"/>
    <col min="11008" max="11008" width="10.42578125" style="470" customWidth="1"/>
    <col min="11009" max="11009" width="77.85546875" style="470" customWidth="1"/>
    <col min="11010" max="11010" width="17.85546875" style="470" customWidth="1"/>
    <col min="11011" max="11011" width="18.28515625" style="470" customWidth="1"/>
    <col min="11012" max="11012" width="17.85546875" style="470" customWidth="1"/>
    <col min="11013" max="11013" width="17" style="470" bestFit="1" customWidth="1"/>
    <col min="11014" max="11014" width="12" style="470" bestFit="1" customWidth="1"/>
    <col min="11015" max="11015" width="12.42578125" style="470" bestFit="1" customWidth="1"/>
    <col min="11016" max="11263" width="9.140625" style="470"/>
    <col min="11264" max="11264" width="10.42578125" style="470" customWidth="1"/>
    <col min="11265" max="11265" width="77.85546875" style="470" customWidth="1"/>
    <col min="11266" max="11266" width="17.85546875" style="470" customWidth="1"/>
    <col min="11267" max="11267" width="18.28515625" style="470" customWidth="1"/>
    <col min="11268" max="11268" width="17.85546875" style="470" customWidth="1"/>
    <col min="11269" max="11269" width="17" style="470" bestFit="1" customWidth="1"/>
    <col min="11270" max="11270" width="12" style="470" bestFit="1" customWidth="1"/>
    <col min="11271" max="11271" width="12.42578125" style="470" bestFit="1" customWidth="1"/>
    <col min="11272" max="11519" width="9.140625" style="470"/>
    <col min="11520" max="11520" width="10.42578125" style="470" customWidth="1"/>
    <col min="11521" max="11521" width="77.85546875" style="470" customWidth="1"/>
    <col min="11522" max="11522" width="17.85546875" style="470" customWidth="1"/>
    <col min="11523" max="11523" width="18.28515625" style="470" customWidth="1"/>
    <col min="11524" max="11524" width="17.85546875" style="470" customWidth="1"/>
    <col min="11525" max="11525" width="17" style="470" bestFit="1" customWidth="1"/>
    <col min="11526" max="11526" width="12" style="470" bestFit="1" customWidth="1"/>
    <col min="11527" max="11527" width="12.42578125" style="470" bestFit="1" customWidth="1"/>
    <col min="11528" max="11775" width="9.140625" style="470"/>
    <col min="11776" max="11776" width="10.42578125" style="470" customWidth="1"/>
    <col min="11777" max="11777" width="77.85546875" style="470" customWidth="1"/>
    <col min="11778" max="11778" width="17.85546875" style="470" customWidth="1"/>
    <col min="11779" max="11779" width="18.28515625" style="470" customWidth="1"/>
    <col min="11780" max="11780" width="17.85546875" style="470" customWidth="1"/>
    <col min="11781" max="11781" width="17" style="470" bestFit="1" customWidth="1"/>
    <col min="11782" max="11782" width="12" style="470" bestFit="1" customWidth="1"/>
    <col min="11783" max="11783" width="12.42578125" style="470" bestFit="1" customWidth="1"/>
    <col min="11784" max="12031" width="9.140625" style="470"/>
    <col min="12032" max="12032" width="10.42578125" style="470" customWidth="1"/>
    <col min="12033" max="12033" width="77.85546875" style="470" customWidth="1"/>
    <col min="12034" max="12034" width="17.85546875" style="470" customWidth="1"/>
    <col min="12035" max="12035" width="18.28515625" style="470" customWidth="1"/>
    <col min="12036" max="12036" width="17.85546875" style="470" customWidth="1"/>
    <col min="12037" max="12037" width="17" style="470" bestFit="1" customWidth="1"/>
    <col min="12038" max="12038" width="12" style="470" bestFit="1" customWidth="1"/>
    <col min="12039" max="12039" width="12.42578125" style="470" bestFit="1" customWidth="1"/>
    <col min="12040" max="12287" width="9.140625" style="470"/>
    <col min="12288" max="12288" width="10.42578125" style="470" customWidth="1"/>
    <col min="12289" max="12289" width="77.85546875" style="470" customWidth="1"/>
    <col min="12290" max="12290" width="17.85546875" style="470" customWidth="1"/>
    <col min="12291" max="12291" width="18.28515625" style="470" customWidth="1"/>
    <col min="12292" max="12292" width="17.85546875" style="470" customWidth="1"/>
    <col min="12293" max="12293" width="17" style="470" bestFit="1" customWidth="1"/>
    <col min="12294" max="12294" width="12" style="470" bestFit="1" customWidth="1"/>
    <col min="12295" max="12295" width="12.42578125" style="470" bestFit="1" customWidth="1"/>
    <col min="12296" max="12543" width="9.140625" style="470"/>
    <col min="12544" max="12544" width="10.42578125" style="470" customWidth="1"/>
    <col min="12545" max="12545" width="77.85546875" style="470" customWidth="1"/>
    <col min="12546" max="12546" width="17.85546875" style="470" customWidth="1"/>
    <col min="12547" max="12547" width="18.28515625" style="470" customWidth="1"/>
    <col min="12548" max="12548" width="17.85546875" style="470" customWidth="1"/>
    <col min="12549" max="12549" width="17" style="470" bestFit="1" customWidth="1"/>
    <col min="12550" max="12550" width="12" style="470" bestFit="1" customWidth="1"/>
    <col min="12551" max="12551" width="12.42578125" style="470" bestFit="1" customWidth="1"/>
    <col min="12552" max="12799" width="9.140625" style="470"/>
    <col min="12800" max="12800" width="10.42578125" style="470" customWidth="1"/>
    <col min="12801" max="12801" width="77.85546875" style="470" customWidth="1"/>
    <col min="12802" max="12802" width="17.85546875" style="470" customWidth="1"/>
    <col min="12803" max="12803" width="18.28515625" style="470" customWidth="1"/>
    <col min="12804" max="12804" width="17.85546875" style="470" customWidth="1"/>
    <col min="12805" max="12805" width="17" style="470" bestFit="1" customWidth="1"/>
    <col min="12806" max="12806" width="12" style="470" bestFit="1" customWidth="1"/>
    <col min="12807" max="12807" width="12.42578125" style="470" bestFit="1" customWidth="1"/>
    <col min="12808" max="13055" width="9.140625" style="470"/>
    <col min="13056" max="13056" width="10.42578125" style="470" customWidth="1"/>
    <col min="13057" max="13057" width="77.85546875" style="470" customWidth="1"/>
    <col min="13058" max="13058" width="17.85546875" style="470" customWidth="1"/>
    <col min="13059" max="13059" width="18.28515625" style="470" customWidth="1"/>
    <col min="13060" max="13060" width="17.85546875" style="470" customWidth="1"/>
    <col min="13061" max="13061" width="17" style="470" bestFit="1" customWidth="1"/>
    <col min="13062" max="13062" width="12" style="470" bestFit="1" customWidth="1"/>
    <col min="13063" max="13063" width="12.42578125" style="470" bestFit="1" customWidth="1"/>
    <col min="13064" max="13311" width="9.140625" style="470"/>
    <col min="13312" max="13312" width="10.42578125" style="470" customWidth="1"/>
    <col min="13313" max="13313" width="77.85546875" style="470" customWidth="1"/>
    <col min="13314" max="13314" width="17.85546875" style="470" customWidth="1"/>
    <col min="13315" max="13315" width="18.28515625" style="470" customWidth="1"/>
    <col min="13316" max="13316" width="17.85546875" style="470" customWidth="1"/>
    <col min="13317" max="13317" width="17" style="470" bestFit="1" customWidth="1"/>
    <col min="13318" max="13318" width="12" style="470" bestFit="1" customWidth="1"/>
    <col min="13319" max="13319" width="12.42578125" style="470" bestFit="1" customWidth="1"/>
    <col min="13320" max="13567" width="9.140625" style="470"/>
    <col min="13568" max="13568" width="10.42578125" style="470" customWidth="1"/>
    <col min="13569" max="13569" width="77.85546875" style="470" customWidth="1"/>
    <col min="13570" max="13570" width="17.85546875" style="470" customWidth="1"/>
    <col min="13571" max="13571" width="18.28515625" style="470" customWidth="1"/>
    <col min="13572" max="13572" width="17.85546875" style="470" customWidth="1"/>
    <col min="13573" max="13573" width="17" style="470" bestFit="1" customWidth="1"/>
    <col min="13574" max="13574" width="12" style="470" bestFit="1" customWidth="1"/>
    <col min="13575" max="13575" width="12.42578125" style="470" bestFit="1" customWidth="1"/>
    <col min="13576" max="13823" width="9.140625" style="470"/>
    <col min="13824" max="13824" width="10.42578125" style="470" customWidth="1"/>
    <col min="13825" max="13825" width="77.85546875" style="470" customWidth="1"/>
    <col min="13826" max="13826" width="17.85546875" style="470" customWidth="1"/>
    <col min="13827" max="13827" width="18.28515625" style="470" customWidth="1"/>
    <col min="13828" max="13828" width="17.85546875" style="470" customWidth="1"/>
    <col min="13829" max="13829" width="17" style="470" bestFit="1" customWidth="1"/>
    <col min="13830" max="13830" width="12" style="470" bestFit="1" customWidth="1"/>
    <col min="13831" max="13831" width="12.42578125" style="470" bestFit="1" customWidth="1"/>
    <col min="13832" max="14079" width="9.140625" style="470"/>
    <col min="14080" max="14080" width="10.42578125" style="470" customWidth="1"/>
    <col min="14081" max="14081" width="77.85546875" style="470" customWidth="1"/>
    <col min="14082" max="14082" width="17.85546875" style="470" customWidth="1"/>
    <col min="14083" max="14083" width="18.28515625" style="470" customWidth="1"/>
    <col min="14084" max="14084" width="17.85546875" style="470" customWidth="1"/>
    <col min="14085" max="14085" width="17" style="470" bestFit="1" customWidth="1"/>
    <col min="14086" max="14086" width="12" style="470" bestFit="1" customWidth="1"/>
    <col min="14087" max="14087" width="12.42578125" style="470" bestFit="1" customWidth="1"/>
    <col min="14088" max="14335" width="9.140625" style="470"/>
    <col min="14336" max="14336" width="10.42578125" style="470" customWidth="1"/>
    <col min="14337" max="14337" width="77.85546875" style="470" customWidth="1"/>
    <col min="14338" max="14338" width="17.85546875" style="470" customWidth="1"/>
    <col min="14339" max="14339" width="18.28515625" style="470" customWidth="1"/>
    <col min="14340" max="14340" width="17.85546875" style="470" customWidth="1"/>
    <col min="14341" max="14341" width="17" style="470" bestFit="1" customWidth="1"/>
    <col min="14342" max="14342" width="12" style="470" bestFit="1" customWidth="1"/>
    <col min="14343" max="14343" width="12.42578125" style="470" bestFit="1" customWidth="1"/>
    <col min="14344" max="14591" width="9.140625" style="470"/>
    <col min="14592" max="14592" width="10.42578125" style="470" customWidth="1"/>
    <col min="14593" max="14593" width="77.85546875" style="470" customWidth="1"/>
    <col min="14594" max="14594" width="17.85546875" style="470" customWidth="1"/>
    <col min="14595" max="14595" width="18.28515625" style="470" customWidth="1"/>
    <col min="14596" max="14596" width="17.85546875" style="470" customWidth="1"/>
    <col min="14597" max="14597" width="17" style="470" bestFit="1" customWidth="1"/>
    <col min="14598" max="14598" width="12" style="470" bestFit="1" customWidth="1"/>
    <col min="14599" max="14599" width="12.42578125" style="470" bestFit="1" customWidth="1"/>
    <col min="14600" max="14847" width="9.140625" style="470"/>
    <col min="14848" max="14848" width="10.42578125" style="470" customWidth="1"/>
    <col min="14849" max="14849" width="77.85546875" style="470" customWidth="1"/>
    <col min="14850" max="14850" width="17.85546875" style="470" customWidth="1"/>
    <col min="14851" max="14851" width="18.28515625" style="470" customWidth="1"/>
    <col min="14852" max="14852" width="17.85546875" style="470" customWidth="1"/>
    <col min="14853" max="14853" width="17" style="470" bestFit="1" customWidth="1"/>
    <col min="14854" max="14854" width="12" style="470" bestFit="1" customWidth="1"/>
    <col min="14855" max="14855" width="12.42578125" style="470" bestFit="1" customWidth="1"/>
    <col min="14856" max="15103" width="9.140625" style="470"/>
    <col min="15104" max="15104" width="10.42578125" style="470" customWidth="1"/>
    <col min="15105" max="15105" width="77.85546875" style="470" customWidth="1"/>
    <col min="15106" max="15106" width="17.85546875" style="470" customWidth="1"/>
    <col min="15107" max="15107" width="18.28515625" style="470" customWidth="1"/>
    <col min="15108" max="15108" width="17.85546875" style="470" customWidth="1"/>
    <col min="15109" max="15109" width="17" style="470" bestFit="1" customWidth="1"/>
    <col min="15110" max="15110" width="12" style="470" bestFit="1" customWidth="1"/>
    <col min="15111" max="15111" width="12.42578125" style="470" bestFit="1" customWidth="1"/>
    <col min="15112" max="15359" width="9.140625" style="470"/>
    <col min="15360" max="15360" width="10.42578125" style="470" customWidth="1"/>
    <col min="15361" max="15361" width="77.85546875" style="470" customWidth="1"/>
    <col min="15362" max="15362" width="17.85546875" style="470" customWidth="1"/>
    <col min="15363" max="15363" width="18.28515625" style="470" customWidth="1"/>
    <col min="15364" max="15364" width="17.85546875" style="470" customWidth="1"/>
    <col min="15365" max="15365" width="17" style="470" bestFit="1" customWidth="1"/>
    <col min="15366" max="15366" width="12" style="470" bestFit="1" customWidth="1"/>
    <col min="15367" max="15367" width="12.42578125" style="470" bestFit="1" customWidth="1"/>
    <col min="15368" max="15615" width="9.140625" style="470"/>
    <col min="15616" max="15616" width="10.42578125" style="470" customWidth="1"/>
    <col min="15617" max="15617" width="77.85546875" style="470" customWidth="1"/>
    <col min="15618" max="15618" width="17.85546875" style="470" customWidth="1"/>
    <col min="15619" max="15619" width="18.28515625" style="470" customWidth="1"/>
    <col min="15620" max="15620" width="17.85546875" style="470" customWidth="1"/>
    <col min="15621" max="15621" width="17" style="470" bestFit="1" customWidth="1"/>
    <col min="15622" max="15622" width="12" style="470" bestFit="1" customWidth="1"/>
    <col min="15623" max="15623" width="12.42578125" style="470" bestFit="1" customWidth="1"/>
    <col min="15624" max="15871" width="9.140625" style="470"/>
    <col min="15872" max="15872" width="10.42578125" style="470" customWidth="1"/>
    <col min="15873" max="15873" width="77.85546875" style="470" customWidth="1"/>
    <col min="15874" max="15874" width="17.85546875" style="470" customWidth="1"/>
    <col min="15875" max="15875" width="18.28515625" style="470" customWidth="1"/>
    <col min="15876" max="15876" width="17.85546875" style="470" customWidth="1"/>
    <col min="15877" max="15877" width="17" style="470" bestFit="1" customWidth="1"/>
    <col min="15878" max="15878" width="12" style="470" bestFit="1" customWidth="1"/>
    <col min="15879" max="15879" width="12.42578125" style="470" bestFit="1" customWidth="1"/>
    <col min="15880" max="16127" width="9.140625" style="470"/>
    <col min="16128" max="16128" width="10.42578125" style="470" customWidth="1"/>
    <col min="16129" max="16129" width="77.85546875" style="470" customWidth="1"/>
    <col min="16130" max="16130" width="17.85546875" style="470" customWidth="1"/>
    <col min="16131" max="16131" width="18.28515625" style="470" customWidth="1"/>
    <col min="16132" max="16132" width="17.85546875" style="470" customWidth="1"/>
    <col min="16133" max="16133" width="17" style="470" bestFit="1" customWidth="1"/>
    <col min="16134" max="16134" width="12" style="470" bestFit="1" customWidth="1"/>
    <col min="16135" max="16135" width="12.42578125" style="470" bestFit="1" customWidth="1"/>
    <col min="16136" max="16384" width="9.140625" style="470"/>
  </cols>
  <sheetData>
    <row r="1" spans="1:5" s="469" customFormat="1" ht="32.25" customHeight="1">
      <c r="A1" s="684" t="s">
        <v>524</v>
      </c>
      <c r="B1" s="685" t="s">
        <v>525</v>
      </c>
      <c r="C1" s="685" t="s">
        <v>148</v>
      </c>
      <c r="D1" s="685" t="s">
        <v>526</v>
      </c>
      <c r="E1" s="686" t="s">
        <v>527</v>
      </c>
    </row>
    <row r="2" spans="1:5" ht="38.25" customHeight="1">
      <c r="A2" s="818" t="s">
        <v>528</v>
      </c>
      <c r="B2" s="819"/>
      <c r="C2" s="819" t="s">
        <v>529</v>
      </c>
      <c r="D2" s="819"/>
      <c r="E2" s="820"/>
    </row>
    <row r="3" spans="1:5" s="469" customFormat="1" ht="18.75" customHeight="1">
      <c r="A3" s="687" t="s">
        <v>136</v>
      </c>
      <c r="B3" s="471" t="s">
        <v>530</v>
      </c>
      <c r="C3" s="472">
        <f>SUM(C4:C8)</f>
        <v>161688302</v>
      </c>
      <c r="D3" s="472">
        <f>SUM(D4:D8)</f>
        <v>162829778</v>
      </c>
      <c r="E3" s="688">
        <f>SUM(E4:E8)</f>
        <v>162829778</v>
      </c>
    </row>
    <row r="4" spans="1:5" ht="18.75" customHeight="1">
      <c r="A4" s="689" t="s">
        <v>531</v>
      </c>
      <c r="B4" s="473" t="s">
        <v>532</v>
      </c>
      <c r="C4" s="474">
        <v>161688302</v>
      </c>
      <c r="D4" s="474">
        <v>161688302</v>
      </c>
      <c r="E4" s="690">
        <v>161688302</v>
      </c>
    </row>
    <row r="5" spans="1:5" ht="18.75" customHeight="1">
      <c r="A5" s="689" t="s">
        <v>533</v>
      </c>
      <c r="B5" s="473" t="s">
        <v>534</v>
      </c>
      <c r="C5" s="474">
        <v>0</v>
      </c>
      <c r="D5" s="474">
        <v>0</v>
      </c>
      <c r="E5" s="690">
        <v>0</v>
      </c>
    </row>
    <row r="6" spans="1:5" ht="18.75" customHeight="1">
      <c r="A6" s="689" t="s">
        <v>535</v>
      </c>
      <c r="B6" s="473" t="s">
        <v>536</v>
      </c>
      <c r="C6" s="474">
        <v>0</v>
      </c>
      <c r="D6" s="474">
        <v>0</v>
      </c>
      <c r="E6" s="690">
        <v>0</v>
      </c>
    </row>
    <row r="7" spans="1:5" ht="18.75" customHeight="1">
      <c r="A7" s="689" t="s">
        <v>537</v>
      </c>
      <c r="B7" s="473" t="s">
        <v>538</v>
      </c>
      <c r="C7" s="474">
        <v>0</v>
      </c>
      <c r="D7" s="474">
        <v>0</v>
      </c>
      <c r="E7" s="690">
        <v>0</v>
      </c>
    </row>
    <row r="8" spans="1:5" ht="18.75" customHeight="1">
      <c r="A8" s="689" t="s">
        <v>539</v>
      </c>
      <c r="B8" s="473" t="s">
        <v>540</v>
      </c>
      <c r="C8" s="474">
        <v>0</v>
      </c>
      <c r="D8" s="474">
        <v>1141476</v>
      </c>
      <c r="E8" s="690">
        <v>1141476</v>
      </c>
    </row>
    <row r="9" spans="1:5" s="469" customFormat="1" ht="18.75" customHeight="1">
      <c r="A9" s="687" t="s">
        <v>138</v>
      </c>
      <c r="B9" s="475" t="s">
        <v>541</v>
      </c>
      <c r="C9" s="476">
        <f>SUM(C10:C13)</f>
        <v>724080170</v>
      </c>
      <c r="D9" s="476">
        <f>SUM(D10:D13)</f>
        <v>760343902</v>
      </c>
      <c r="E9" s="691">
        <f>SUM(E10:E13)</f>
        <v>760343902</v>
      </c>
    </row>
    <row r="10" spans="1:5" s="469" customFormat="1" ht="18.75" customHeight="1">
      <c r="A10" s="689" t="s">
        <v>542</v>
      </c>
      <c r="B10" s="473" t="s">
        <v>543</v>
      </c>
      <c r="C10" s="474">
        <v>614223990</v>
      </c>
      <c r="D10" s="477">
        <v>619749294</v>
      </c>
      <c r="E10" s="692">
        <v>619749294</v>
      </c>
    </row>
    <row r="11" spans="1:5" s="469" customFormat="1" ht="18.75" customHeight="1">
      <c r="A11" s="689" t="s">
        <v>544</v>
      </c>
      <c r="B11" s="473" t="s">
        <v>545</v>
      </c>
      <c r="C11" s="474">
        <v>100572700</v>
      </c>
      <c r="D11" s="474">
        <v>101798200</v>
      </c>
      <c r="E11" s="692">
        <v>101798200</v>
      </c>
    </row>
    <row r="12" spans="1:5" s="469" customFormat="1" ht="18.75" customHeight="1">
      <c r="A12" s="689" t="s">
        <v>546</v>
      </c>
      <c r="B12" s="473" t="s">
        <v>547</v>
      </c>
      <c r="C12" s="474">
        <v>9283480</v>
      </c>
      <c r="D12" s="474">
        <v>12739408</v>
      </c>
      <c r="E12" s="692">
        <v>12739408</v>
      </c>
    </row>
    <row r="13" spans="1:5" s="469" customFormat="1" ht="18.75" customHeight="1">
      <c r="A13" s="689" t="s">
        <v>548</v>
      </c>
      <c r="B13" s="473" t="s">
        <v>549</v>
      </c>
      <c r="C13" s="474">
        <v>0</v>
      </c>
      <c r="D13" s="474">
        <v>26057000</v>
      </c>
      <c r="E13" s="692">
        <v>26057000</v>
      </c>
    </row>
    <row r="14" spans="1:5" s="469" customFormat="1" ht="30" customHeight="1">
      <c r="A14" s="687" t="s">
        <v>140</v>
      </c>
      <c r="B14" s="475" t="s">
        <v>550</v>
      </c>
      <c r="C14" s="476">
        <f>C15+C16+C26+C29+C32+C33</f>
        <v>349425319</v>
      </c>
      <c r="D14" s="476">
        <f>D15+D16+D26+D29+D32+D33</f>
        <v>357141375</v>
      </c>
      <c r="E14" s="691">
        <f>E15+E16+E26+E29+E32+E33</f>
        <v>361573216</v>
      </c>
    </row>
    <row r="15" spans="1:5" s="481" customFormat="1" ht="18" customHeight="1">
      <c r="A15" s="693" t="s">
        <v>551</v>
      </c>
      <c r="B15" s="479" t="s">
        <v>552</v>
      </c>
      <c r="C15" s="480">
        <v>0</v>
      </c>
      <c r="D15" s="480">
        <v>25752030</v>
      </c>
      <c r="E15" s="694">
        <v>25752030</v>
      </c>
    </row>
    <row r="16" spans="1:5" s="469" customFormat="1" ht="18" customHeight="1">
      <c r="A16" s="693" t="s">
        <v>553</v>
      </c>
      <c r="B16" s="479" t="s">
        <v>554</v>
      </c>
      <c r="C16" s="480">
        <f>SUM(C17:C25)</f>
        <v>138204390</v>
      </c>
      <c r="D16" s="480">
        <f>SUM(D17:D25)</f>
        <v>142311641</v>
      </c>
      <c r="E16" s="695">
        <f>SUM(E17:E25)</f>
        <v>145471861</v>
      </c>
    </row>
    <row r="17" spans="1:7" s="469" customFormat="1" ht="18" customHeight="1">
      <c r="A17" s="689" t="s">
        <v>555</v>
      </c>
      <c r="B17" s="473" t="s">
        <v>556</v>
      </c>
      <c r="C17" s="474">
        <v>16200000</v>
      </c>
      <c r="D17" s="474">
        <v>16200000</v>
      </c>
      <c r="E17" s="690">
        <v>16200000</v>
      </c>
    </row>
    <row r="18" spans="1:7" s="469" customFormat="1" ht="18" customHeight="1">
      <c r="A18" s="689" t="s">
        <v>557</v>
      </c>
      <c r="B18" s="473" t="s">
        <v>558</v>
      </c>
      <c r="C18" s="474">
        <v>29100000</v>
      </c>
      <c r="D18" s="474">
        <v>29100000</v>
      </c>
      <c r="E18" s="690">
        <v>29100000</v>
      </c>
    </row>
    <row r="19" spans="1:7" ht="18" customHeight="1">
      <c r="A19" s="689" t="s">
        <v>559</v>
      </c>
      <c r="B19" s="473" t="s">
        <v>129</v>
      </c>
      <c r="C19" s="474">
        <v>9577280</v>
      </c>
      <c r="D19" s="474">
        <v>4484160</v>
      </c>
      <c r="E19" s="690">
        <v>4594880</v>
      </c>
    </row>
    <row r="20" spans="1:7" ht="18" customHeight="1">
      <c r="A20" s="689" t="s">
        <v>560</v>
      </c>
      <c r="B20" s="473" t="s">
        <v>130</v>
      </c>
      <c r="C20" s="474">
        <v>670000</v>
      </c>
      <c r="D20" s="474">
        <v>1075000</v>
      </c>
      <c r="E20" s="690">
        <v>1545000</v>
      </c>
    </row>
    <row r="21" spans="1:7" ht="18" customHeight="1">
      <c r="A21" s="689" t="s">
        <v>561</v>
      </c>
      <c r="B21" s="473" t="s">
        <v>562</v>
      </c>
      <c r="C21" s="474">
        <v>2616000</v>
      </c>
      <c r="D21" s="474">
        <v>1308000</v>
      </c>
      <c r="E21" s="690">
        <v>1417000</v>
      </c>
    </row>
    <row r="22" spans="1:7" ht="18" customHeight="1">
      <c r="A22" s="689" t="s">
        <v>563</v>
      </c>
      <c r="B22" s="473" t="s">
        <v>564</v>
      </c>
      <c r="C22" s="474">
        <v>3000000</v>
      </c>
      <c r="D22" s="474">
        <v>1500000</v>
      </c>
      <c r="E22" s="690">
        <v>1500000</v>
      </c>
    </row>
    <row r="23" spans="1:7" ht="18" customHeight="1">
      <c r="A23" s="689" t="s">
        <v>565</v>
      </c>
      <c r="B23" s="473" t="s">
        <v>566</v>
      </c>
      <c r="C23" s="474">
        <v>9300000</v>
      </c>
      <c r="D23" s="474">
        <v>4650000</v>
      </c>
      <c r="E23" s="690">
        <v>4650000</v>
      </c>
    </row>
    <row r="24" spans="1:7" ht="18" customHeight="1">
      <c r="A24" s="689" t="s">
        <v>567</v>
      </c>
      <c r="B24" s="473" t="s">
        <v>568</v>
      </c>
      <c r="C24" s="474">
        <v>67741110</v>
      </c>
      <c r="D24" s="474">
        <v>68185800</v>
      </c>
      <c r="E24" s="690">
        <v>70656300</v>
      </c>
    </row>
    <row r="25" spans="1:7" ht="18" customHeight="1">
      <c r="A25" s="689" t="s">
        <v>569</v>
      </c>
      <c r="B25" s="473" t="s">
        <v>570</v>
      </c>
      <c r="C25" s="474">
        <v>0</v>
      </c>
      <c r="D25" s="474">
        <v>15808681</v>
      </c>
      <c r="E25" s="690">
        <v>15808681</v>
      </c>
    </row>
    <row r="26" spans="1:7" s="469" customFormat="1" ht="31.5" customHeight="1">
      <c r="A26" s="696" t="s">
        <v>571</v>
      </c>
      <c r="B26" s="479" t="s">
        <v>572</v>
      </c>
      <c r="C26" s="480">
        <f>SUM(C27:C28)</f>
        <v>33960440</v>
      </c>
      <c r="D26" s="480">
        <f>SUM(D27:D28)</f>
        <v>15636240</v>
      </c>
      <c r="E26" s="695">
        <f>SUM(E27:E28)</f>
        <v>16631760</v>
      </c>
    </row>
    <row r="27" spans="1:7" ht="18.75" customHeight="1">
      <c r="A27" s="689" t="s">
        <v>573</v>
      </c>
      <c r="B27" s="473" t="s">
        <v>574</v>
      </c>
      <c r="C27" s="474">
        <v>28666440</v>
      </c>
      <c r="D27" s="474">
        <v>15636240</v>
      </c>
      <c r="E27" s="690">
        <v>16631760</v>
      </c>
    </row>
    <row r="28" spans="1:7" ht="18.75" customHeight="1">
      <c r="A28" s="689" t="s">
        <v>575</v>
      </c>
      <c r="B28" s="473" t="s">
        <v>576</v>
      </c>
      <c r="C28" s="474">
        <v>5294000</v>
      </c>
      <c r="D28" s="474">
        <v>0</v>
      </c>
      <c r="E28" s="690"/>
    </row>
    <row r="29" spans="1:7" ht="18.75" customHeight="1">
      <c r="A29" s="696" t="s">
        <v>577</v>
      </c>
      <c r="B29" s="479" t="s">
        <v>578</v>
      </c>
      <c r="C29" s="480">
        <f>SUM(C30:C31)</f>
        <v>173292551</v>
      </c>
      <c r="D29" s="480">
        <f>SUM(D30:D31)</f>
        <v>169263652</v>
      </c>
      <c r="E29" s="695">
        <f>SUM(E30:E31)</f>
        <v>169539753</v>
      </c>
      <c r="G29" s="482"/>
    </row>
    <row r="30" spans="1:7" ht="18.75" customHeight="1">
      <c r="A30" s="689" t="s">
        <v>579</v>
      </c>
      <c r="B30" s="473" t="s">
        <v>580</v>
      </c>
      <c r="C30" s="474">
        <v>89727360</v>
      </c>
      <c r="D30" s="474">
        <v>89368320</v>
      </c>
      <c r="E30" s="690">
        <v>89644421</v>
      </c>
    </row>
    <row r="31" spans="1:7" ht="18.75" customHeight="1">
      <c r="A31" s="689" t="s">
        <v>581</v>
      </c>
      <c r="B31" s="473" t="s">
        <v>582</v>
      </c>
      <c r="C31" s="474">
        <v>83565191</v>
      </c>
      <c r="D31" s="474">
        <v>79895332</v>
      </c>
      <c r="E31" s="690">
        <v>79895332</v>
      </c>
    </row>
    <row r="32" spans="1:7" ht="18.75" customHeight="1">
      <c r="A32" s="696" t="s">
        <v>583</v>
      </c>
      <c r="B32" s="479" t="s">
        <v>584</v>
      </c>
      <c r="C32" s="480">
        <v>950418</v>
      </c>
      <c r="D32" s="480">
        <v>1160292</v>
      </c>
      <c r="E32" s="690">
        <v>1160292</v>
      </c>
      <c r="G32" s="482"/>
    </row>
    <row r="33" spans="1:7" ht="18.75" customHeight="1">
      <c r="A33" s="696" t="s">
        <v>585</v>
      </c>
      <c r="B33" s="479" t="s">
        <v>586</v>
      </c>
      <c r="C33" s="480">
        <v>3017520</v>
      </c>
      <c r="D33" s="480">
        <v>3017520</v>
      </c>
      <c r="E33" s="690">
        <v>3017520</v>
      </c>
      <c r="G33" s="482"/>
    </row>
    <row r="34" spans="1:7" s="469" customFormat="1" ht="18.75" customHeight="1">
      <c r="A34" s="687" t="s">
        <v>142</v>
      </c>
      <c r="B34" s="475" t="s">
        <v>587</v>
      </c>
      <c r="C34" s="476">
        <f>SUM(C35:C37)</f>
        <v>49384800</v>
      </c>
      <c r="D34" s="476">
        <f>SUM(D35:D37)</f>
        <v>55311721</v>
      </c>
      <c r="E34" s="691">
        <f>SUM(E35:E37)</f>
        <v>55311721</v>
      </c>
    </row>
    <row r="35" spans="1:7" s="469" customFormat="1" ht="18.75" customHeight="1">
      <c r="A35" s="689" t="s">
        <v>588</v>
      </c>
      <c r="B35" s="473" t="s">
        <v>589</v>
      </c>
      <c r="C35" s="474">
        <v>49384800</v>
      </c>
      <c r="D35" s="474">
        <v>49384800</v>
      </c>
      <c r="E35" s="690">
        <v>49384800</v>
      </c>
    </row>
    <row r="36" spans="1:7" s="469" customFormat="1" ht="18.75" customHeight="1">
      <c r="A36" s="689" t="s">
        <v>590</v>
      </c>
      <c r="B36" s="473" t="s">
        <v>591</v>
      </c>
      <c r="C36" s="474">
        <v>0</v>
      </c>
      <c r="D36" s="474">
        <v>2734939</v>
      </c>
      <c r="E36" s="690">
        <v>2734939</v>
      </c>
    </row>
    <row r="37" spans="1:7" s="469" customFormat="1" ht="18.75" customHeight="1">
      <c r="A37" s="689" t="s">
        <v>592</v>
      </c>
      <c r="B37" s="473" t="s">
        <v>593</v>
      </c>
      <c r="C37" s="474">
        <v>0</v>
      </c>
      <c r="D37" s="474">
        <v>3191982</v>
      </c>
      <c r="E37" s="690">
        <v>3191982</v>
      </c>
    </row>
    <row r="38" spans="1:7" s="469" customFormat="1" ht="18.75" customHeight="1">
      <c r="A38" s="696"/>
      <c r="B38" s="479" t="s">
        <v>408</v>
      </c>
      <c r="C38" s="474"/>
      <c r="D38" s="480">
        <f>SUM(D39:D40)</f>
        <v>9064194</v>
      </c>
      <c r="E38" s="695">
        <f>SUM(E39:E40)</f>
        <v>9064194</v>
      </c>
    </row>
    <row r="39" spans="1:7" s="469" customFormat="1" ht="18.75" customHeight="1">
      <c r="A39" s="689" t="s">
        <v>594</v>
      </c>
      <c r="B39" s="473" t="s">
        <v>595</v>
      </c>
      <c r="C39" s="480"/>
      <c r="D39" s="474">
        <v>1198000</v>
      </c>
      <c r="E39" s="690">
        <v>1198000</v>
      </c>
    </row>
    <row r="40" spans="1:7" s="469" customFormat="1" ht="18.75" customHeight="1">
      <c r="A40" s="689" t="s">
        <v>596</v>
      </c>
      <c r="B40" s="473" t="s">
        <v>597</v>
      </c>
      <c r="C40" s="480"/>
      <c r="D40" s="474">
        <v>7866194</v>
      </c>
      <c r="E40" s="690">
        <v>7866194</v>
      </c>
    </row>
    <row r="41" spans="1:7" s="469" customFormat="1" ht="18.75" customHeight="1">
      <c r="A41" s="696"/>
      <c r="B41" s="479" t="s">
        <v>411</v>
      </c>
      <c r="C41" s="480"/>
      <c r="D41" s="478">
        <v>22878577</v>
      </c>
      <c r="E41" s="692">
        <v>22878577</v>
      </c>
    </row>
    <row r="42" spans="1:7" s="469" customFormat="1" ht="18.75" customHeight="1">
      <c r="A42" s="689" t="s">
        <v>598</v>
      </c>
      <c r="B42" s="473" t="s">
        <v>599</v>
      </c>
      <c r="C42" s="480"/>
      <c r="D42" s="474">
        <v>22052410</v>
      </c>
      <c r="E42" s="690">
        <v>22052410</v>
      </c>
    </row>
    <row r="43" spans="1:7" s="469" customFormat="1" ht="18.75" customHeight="1">
      <c r="A43" s="689" t="s">
        <v>600</v>
      </c>
      <c r="B43" s="473" t="s">
        <v>601</v>
      </c>
      <c r="C43" s="480"/>
      <c r="D43" s="474">
        <v>826167</v>
      </c>
      <c r="E43" s="690">
        <v>826167</v>
      </c>
    </row>
    <row r="44" spans="1:7" ht="24.75" customHeight="1" thickBot="1">
      <c r="A44" s="697"/>
      <c r="B44" s="698" t="s">
        <v>602</v>
      </c>
      <c r="C44" s="699">
        <f>C3+C9+C14+C34+C38+C41</f>
        <v>1284578591</v>
      </c>
      <c r="D44" s="699">
        <f>D3+D9+D14+D34+D38+D41</f>
        <v>1367569547</v>
      </c>
      <c r="E44" s="700">
        <f>E3+E9+E14+E34+E38+E41</f>
        <v>1372001388</v>
      </c>
    </row>
    <row r="45" spans="1:7">
      <c r="B45" s="484"/>
      <c r="C45" s="484"/>
      <c r="D45" s="485"/>
    </row>
    <row r="46" spans="1:7">
      <c r="B46" s="484"/>
      <c r="C46" s="484"/>
      <c r="D46" s="485"/>
    </row>
    <row r="47" spans="1:7">
      <c r="B47" s="484"/>
      <c r="C47" s="484"/>
      <c r="D47" s="485"/>
    </row>
    <row r="48" spans="1:7">
      <c r="B48" s="484"/>
      <c r="C48" s="484"/>
      <c r="D48" s="486"/>
    </row>
  </sheetData>
  <mergeCells count="2">
    <mergeCell ref="A2:B2"/>
    <mergeCell ref="C2:E2"/>
  </mergeCells>
  <printOptions horizontalCentered="1"/>
  <pageMargins left="0.19685039370078741" right="0.19685039370078741" top="1.3779527559055118" bottom="0.39370078740157483" header="0.39370078740157483" footer="0"/>
  <pageSetup paperSize="9" scale="65" orientation="portrait" r:id="rId1"/>
  <headerFooter alignWithMargins="0">
    <oddHeader xml:space="preserve">&amp;L&amp;"Times New Roman,Normál"&amp;9Dunakeszi Város Önkormányzata&amp;C&amp;"Times New Roman,Félkövér"&amp;12
Állami támogatások
 2017. év &amp;R&amp;"Times New Roman,Normál"&amp;9 4.sz. melléklet
adatok Ft-ban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AS208"/>
  <sheetViews>
    <sheetView topLeftCell="B1" zoomScale="85" zoomScaleNormal="85" workbookViewId="0">
      <pane xSplit="2" ySplit="1" topLeftCell="D2" activePane="bottomRight" state="frozen"/>
      <selection activeCell="B1" sqref="B1"/>
      <selection pane="topRight" activeCell="D1" sqref="D1"/>
      <selection pane="bottomLeft" activeCell="B12" sqref="B12"/>
      <selection pane="bottomRight" activeCell="A3" sqref="A3:AQ3"/>
    </sheetView>
  </sheetViews>
  <sheetFormatPr defaultRowHeight="12.75"/>
  <cols>
    <col min="1" max="1" width="7" style="635" hidden="1" customWidth="1"/>
    <col min="2" max="2" width="9.5703125" style="634" customWidth="1"/>
    <col min="3" max="3" width="58" style="635" customWidth="1"/>
    <col min="4" max="4" width="14.42578125" style="635" customWidth="1"/>
    <col min="5" max="5" width="14.42578125" style="683" customWidth="1"/>
    <col min="6" max="6" width="14.42578125" style="635" hidden="1" customWidth="1"/>
    <col min="7" max="7" width="14.42578125" style="635" customWidth="1"/>
    <col min="8" max="8" width="14.42578125" style="683" customWidth="1"/>
    <col min="9" max="9" width="14.42578125" style="635" hidden="1" customWidth="1"/>
    <col min="10" max="10" width="14.42578125" style="635" customWidth="1"/>
    <col min="11" max="11" width="14.42578125" style="683" customWidth="1"/>
    <col min="12" max="12" width="14.42578125" style="635" hidden="1" customWidth="1"/>
    <col min="13" max="13" width="14.42578125" style="635" customWidth="1"/>
    <col min="14" max="14" width="14.42578125" style="683" customWidth="1"/>
    <col min="15" max="15" width="14.42578125" style="635" hidden="1" customWidth="1"/>
    <col min="16" max="16" width="14.42578125" style="635" customWidth="1"/>
    <col min="17" max="17" width="14.42578125" style="683" customWidth="1"/>
    <col min="18" max="18" width="14.42578125" style="635" hidden="1" customWidth="1"/>
    <col min="19" max="19" width="19" style="635" customWidth="1"/>
    <col min="20" max="20" width="19" style="683" customWidth="1"/>
    <col min="21" max="22" width="19" style="635" customWidth="1"/>
    <col min="23" max="23" width="19" style="683" customWidth="1"/>
    <col min="24" max="24" width="14.5703125" style="635" hidden="1" customWidth="1"/>
    <col min="25" max="25" width="14.5703125" style="635" customWidth="1"/>
    <col min="26" max="26" width="14.5703125" style="683" customWidth="1"/>
    <col min="27" max="27" width="14.5703125" style="635" customWidth="1"/>
    <col min="28" max="28" width="14.5703125" style="683" customWidth="1"/>
    <col min="29" max="29" width="14.42578125" style="635" customWidth="1"/>
    <col min="30" max="30" width="14.42578125" style="683" customWidth="1"/>
    <col min="31" max="31" width="14.42578125" style="635" hidden="1" customWidth="1"/>
    <col min="32" max="32" width="14.42578125" style="635" customWidth="1"/>
    <col min="33" max="33" width="14.42578125" style="683" customWidth="1"/>
    <col min="34" max="34" width="14.42578125" style="635" hidden="1" customWidth="1"/>
    <col min="35" max="35" width="20.140625" style="635" customWidth="1"/>
    <col min="36" max="36" width="20.140625" style="683" customWidth="1"/>
    <col min="37" max="37" width="15.5703125" style="635" hidden="1" customWidth="1"/>
    <col min="38" max="38" width="19.7109375" style="635" customWidth="1"/>
    <col min="39" max="39" width="19.7109375" style="683" customWidth="1"/>
    <col min="40" max="40" width="14.42578125" style="635" hidden="1" customWidth="1"/>
    <col min="41" max="41" width="14.42578125" style="635" customWidth="1"/>
    <col min="42" max="42" width="14.42578125" style="683" customWidth="1"/>
    <col min="43" max="43" width="14.42578125" style="635" customWidth="1"/>
    <col min="44" max="44" width="14.42578125" style="683" customWidth="1"/>
    <col min="45" max="45" width="14.42578125" style="635" hidden="1" customWidth="1"/>
    <col min="46" max="256" width="9.140625" style="635"/>
    <col min="257" max="257" width="0" style="635" hidden="1" customWidth="1"/>
    <col min="258" max="258" width="9.5703125" style="635" customWidth="1"/>
    <col min="259" max="259" width="58" style="635" customWidth="1"/>
    <col min="260" max="278" width="14.42578125" style="635" customWidth="1"/>
    <col min="279" max="284" width="14.5703125" style="635" customWidth="1"/>
    <col min="285" max="301" width="14.42578125" style="635" customWidth="1"/>
    <col min="302" max="512" width="9.140625" style="635"/>
    <col min="513" max="513" width="0" style="635" hidden="1" customWidth="1"/>
    <col min="514" max="514" width="9.5703125" style="635" customWidth="1"/>
    <col min="515" max="515" width="58" style="635" customWidth="1"/>
    <col min="516" max="534" width="14.42578125" style="635" customWidth="1"/>
    <col min="535" max="540" width="14.5703125" style="635" customWidth="1"/>
    <col min="541" max="557" width="14.42578125" style="635" customWidth="1"/>
    <col min="558" max="768" width="9.140625" style="635"/>
    <col min="769" max="769" width="0" style="635" hidden="1" customWidth="1"/>
    <col min="770" max="770" width="9.5703125" style="635" customWidth="1"/>
    <col min="771" max="771" width="58" style="635" customWidth="1"/>
    <col min="772" max="790" width="14.42578125" style="635" customWidth="1"/>
    <col min="791" max="796" width="14.5703125" style="635" customWidth="1"/>
    <col min="797" max="813" width="14.42578125" style="635" customWidth="1"/>
    <col min="814" max="1024" width="9.140625" style="635"/>
    <col min="1025" max="1025" width="0" style="635" hidden="1" customWidth="1"/>
    <col min="1026" max="1026" width="9.5703125" style="635" customWidth="1"/>
    <col min="1027" max="1027" width="58" style="635" customWidth="1"/>
    <col min="1028" max="1046" width="14.42578125" style="635" customWidth="1"/>
    <col min="1047" max="1052" width="14.5703125" style="635" customWidth="1"/>
    <col min="1053" max="1069" width="14.42578125" style="635" customWidth="1"/>
    <col min="1070" max="1280" width="9.140625" style="635"/>
    <col min="1281" max="1281" width="0" style="635" hidden="1" customWidth="1"/>
    <col min="1282" max="1282" width="9.5703125" style="635" customWidth="1"/>
    <col min="1283" max="1283" width="58" style="635" customWidth="1"/>
    <col min="1284" max="1302" width="14.42578125" style="635" customWidth="1"/>
    <col min="1303" max="1308" width="14.5703125" style="635" customWidth="1"/>
    <col min="1309" max="1325" width="14.42578125" style="635" customWidth="1"/>
    <col min="1326" max="1536" width="9.140625" style="635"/>
    <col min="1537" max="1537" width="0" style="635" hidden="1" customWidth="1"/>
    <col min="1538" max="1538" width="9.5703125" style="635" customWidth="1"/>
    <col min="1539" max="1539" width="58" style="635" customWidth="1"/>
    <col min="1540" max="1558" width="14.42578125" style="635" customWidth="1"/>
    <col min="1559" max="1564" width="14.5703125" style="635" customWidth="1"/>
    <col min="1565" max="1581" width="14.42578125" style="635" customWidth="1"/>
    <col min="1582" max="1792" width="9.140625" style="635"/>
    <col min="1793" max="1793" width="0" style="635" hidden="1" customWidth="1"/>
    <col min="1794" max="1794" width="9.5703125" style="635" customWidth="1"/>
    <col min="1795" max="1795" width="58" style="635" customWidth="1"/>
    <col min="1796" max="1814" width="14.42578125" style="635" customWidth="1"/>
    <col min="1815" max="1820" width="14.5703125" style="635" customWidth="1"/>
    <col min="1821" max="1837" width="14.42578125" style="635" customWidth="1"/>
    <col min="1838" max="2048" width="9.140625" style="635"/>
    <col min="2049" max="2049" width="0" style="635" hidden="1" customWidth="1"/>
    <col min="2050" max="2050" width="9.5703125" style="635" customWidth="1"/>
    <col min="2051" max="2051" width="58" style="635" customWidth="1"/>
    <col min="2052" max="2070" width="14.42578125" style="635" customWidth="1"/>
    <col min="2071" max="2076" width="14.5703125" style="635" customWidth="1"/>
    <col min="2077" max="2093" width="14.42578125" style="635" customWidth="1"/>
    <col min="2094" max="2304" width="9.140625" style="635"/>
    <col min="2305" max="2305" width="0" style="635" hidden="1" customWidth="1"/>
    <col min="2306" max="2306" width="9.5703125" style="635" customWidth="1"/>
    <col min="2307" max="2307" width="58" style="635" customWidth="1"/>
    <col min="2308" max="2326" width="14.42578125" style="635" customWidth="1"/>
    <col min="2327" max="2332" width="14.5703125" style="635" customWidth="1"/>
    <col min="2333" max="2349" width="14.42578125" style="635" customWidth="1"/>
    <col min="2350" max="2560" width="9.140625" style="635"/>
    <col min="2561" max="2561" width="0" style="635" hidden="1" customWidth="1"/>
    <col min="2562" max="2562" width="9.5703125" style="635" customWidth="1"/>
    <col min="2563" max="2563" width="58" style="635" customWidth="1"/>
    <col min="2564" max="2582" width="14.42578125" style="635" customWidth="1"/>
    <col min="2583" max="2588" width="14.5703125" style="635" customWidth="1"/>
    <col min="2589" max="2605" width="14.42578125" style="635" customWidth="1"/>
    <col min="2606" max="2816" width="9.140625" style="635"/>
    <col min="2817" max="2817" width="0" style="635" hidden="1" customWidth="1"/>
    <col min="2818" max="2818" width="9.5703125" style="635" customWidth="1"/>
    <col min="2819" max="2819" width="58" style="635" customWidth="1"/>
    <col min="2820" max="2838" width="14.42578125" style="635" customWidth="1"/>
    <col min="2839" max="2844" width="14.5703125" style="635" customWidth="1"/>
    <col min="2845" max="2861" width="14.42578125" style="635" customWidth="1"/>
    <col min="2862" max="3072" width="9.140625" style="635"/>
    <col min="3073" max="3073" width="0" style="635" hidden="1" customWidth="1"/>
    <col min="3074" max="3074" width="9.5703125" style="635" customWidth="1"/>
    <col min="3075" max="3075" width="58" style="635" customWidth="1"/>
    <col min="3076" max="3094" width="14.42578125" style="635" customWidth="1"/>
    <col min="3095" max="3100" width="14.5703125" style="635" customWidth="1"/>
    <col min="3101" max="3117" width="14.42578125" style="635" customWidth="1"/>
    <col min="3118" max="3328" width="9.140625" style="635"/>
    <col min="3329" max="3329" width="0" style="635" hidden="1" customWidth="1"/>
    <col min="3330" max="3330" width="9.5703125" style="635" customWidth="1"/>
    <col min="3331" max="3331" width="58" style="635" customWidth="1"/>
    <col min="3332" max="3350" width="14.42578125" style="635" customWidth="1"/>
    <col min="3351" max="3356" width="14.5703125" style="635" customWidth="1"/>
    <col min="3357" max="3373" width="14.42578125" style="635" customWidth="1"/>
    <col min="3374" max="3584" width="9.140625" style="635"/>
    <col min="3585" max="3585" width="0" style="635" hidden="1" customWidth="1"/>
    <col min="3586" max="3586" width="9.5703125" style="635" customWidth="1"/>
    <col min="3587" max="3587" width="58" style="635" customWidth="1"/>
    <col min="3588" max="3606" width="14.42578125" style="635" customWidth="1"/>
    <col min="3607" max="3612" width="14.5703125" style="635" customWidth="1"/>
    <col min="3613" max="3629" width="14.42578125" style="635" customWidth="1"/>
    <col min="3630" max="3840" width="9.140625" style="635"/>
    <col min="3841" max="3841" width="0" style="635" hidden="1" customWidth="1"/>
    <col min="3842" max="3842" width="9.5703125" style="635" customWidth="1"/>
    <col min="3843" max="3843" width="58" style="635" customWidth="1"/>
    <col min="3844" max="3862" width="14.42578125" style="635" customWidth="1"/>
    <col min="3863" max="3868" width="14.5703125" style="635" customWidth="1"/>
    <col min="3869" max="3885" width="14.42578125" style="635" customWidth="1"/>
    <col min="3886" max="4096" width="9.140625" style="635"/>
    <col min="4097" max="4097" width="0" style="635" hidden="1" customWidth="1"/>
    <col min="4098" max="4098" width="9.5703125" style="635" customWidth="1"/>
    <col min="4099" max="4099" width="58" style="635" customWidth="1"/>
    <col min="4100" max="4118" width="14.42578125" style="635" customWidth="1"/>
    <col min="4119" max="4124" width="14.5703125" style="635" customWidth="1"/>
    <col min="4125" max="4141" width="14.42578125" style="635" customWidth="1"/>
    <col min="4142" max="4352" width="9.140625" style="635"/>
    <col min="4353" max="4353" width="0" style="635" hidden="1" customWidth="1"/>
    <col min="4354" max="4354" width="9.5703125" style="635" customWidth="1"/>
    <col min="4355" max="4355" width="58" style="635" customWidth="1"/>
    <col min="4356" max="4374" width="14.42578125" style="635" customWidth="1"/>
    <col min="4375" max="4380" width="14.5703125" style="635" customWidth="1"/>
    <col min="4381" max="4397" width="14.42578125" style="635" customWidth="1"/>
    <col min="4398" max="4608" width="9.140625" style="635"/>
    <col min="4609" max="4609" width="0" style="635" hidden="1" customWidth="1"/>
    <col min="4610" max="4610" width="9.5703125" style="635" customWidth="1"/>
    <col min="4611" max="4611" width="58" style="635" customWidth="1"/>
    <col min="4612" max="4630" width="14.42578125" style="635" customWidth="1"/>
    <col min="4631" max="4636" width="14.5703125" style="635" customWidth="1"/>
    <col min="4637" max="4653" width="14.42578125" style="635" customWidth="1"/>
    <col min="4654" max="4864" width="9.140625" style="635"/>
    <col min="4865" max="4865" width="0" style="635" hidden="1" customWidth="1"/>
    <col min="4866" max="4866" width="9.5703125" style="635" customWidth="1"/>
    <col min="4867" max="4867" width="58" style="635" customWidth="1"/>
    <col min="4868" max="4886" width="14.42578125" style="635" customWidth="1"/>
    <col min="4887" max="4892" width="14.5703125" style="635" customWidth="1"/>
    <col min="4893" max="4909" width="14.42578125" style="635" customWidth="1"/>
    <col min="4910" max="5120" width="9.140625" style="635"/>
    <col min="5121" max="5121" width="0" style="635" hidden="1" customWidth="1"/>
    <col min="5122" max="5122" width="9.5703125" style="635" customWidth="1"/>
    <col min="5123" max="5123" width="58" style="635" customWidth="1"/>
    <col min="5124" max="5142" width="14.42578125" style="635" customWidth="1"/>
    <col min="5143" max="5148" width="14.5703125" style="635" customWidth="1"/>
    <col min="5149" max="5165" width="14.42578125" style="635" customWidth="1"/>
    <col min="5166" max="5376" width="9.140625" style="635"/>
    <col min="5377" max="5377" width="0" style="635" hidden="1" customWidth="1"/>
    <col min="5378" max="5378" width="9.5703125" style="635" customWidth="1"/>
    <col min="5379" max="5379" width="58" style="635" customWidth="1"/>
    <col min="5380" max="5398" width="14.42578125" style="635" customWidth="1"/>
    <col min="5399" max="5404" width="14.5703125" style="635" customWidth="1"/>
    <col min="5405" max="5421" width="14.42578125" style="635" customWidth="1"/>
    <col min="5422" max="5632" width="9.140625" style="635"/>
    <col min="5633" max="5633" width="0" style="635" hidden="1" customWidth="1"/>
    <col min="5634" max="5634" width="9.5703125" style="635" customWidth="1"/>
    <col min="5635" max="5635" width="58" style="635" customWidth="1"/>
    <col min="5636" max="5654" width="14.42578125" style="635" customWidth="1"/>
    <col min="5655" max="5660" width="14.5703125" style="635" customWidth="1"/>
    <col min="5661" max="5677" width="14.42578125" style="635" customWidth="1"/>
    <col min="5678" max="5888" width="9.140625" style="635"/>
    <col min="5889" max="5889" width="0" style="635" hidden="1" customWidth="1"/>
    <col min="5890" max="5890" width="9.5703125" style="635" customWidth="1"/>
    <col min="5891" max="5891" width="58" style="635" customWidth="1"/>
    <col min="5892" max="5910" width="14.42578125" style="635" customWidth="1"/>
    <col min="5911" max="5916" width="14.5703125" style="635" customWidth="1"/>
    <col min="5917" max="5933" width="14.42578125" style="635" customWidth="1"/>
    <col min="5934" max="6144" width="9.140625" style="635"/>
    <col min="6145" max="6145" width="0" style="635" hidden="1" customWidth="1"/>
    <col min="6146" max="6146" width="9.5703125" style="635" customWidth="1"/>
    <col min="6147" max="6147" width="58" style="635" customWidth="1"/>
    <col min="6148" max="6166" width="14.42578125" style="635" customWidth="1"/>
    <col min="6167" max="6172" width="14.5703125" style="635" customWidth="1"/>
    <col min="6173" max="6189" width="14.42578125" style="635" customWidth="1"/>
    <col min="6190" max="6400" width="9.140625" style="635"/>
    <col min="6401" max="6401" width="0" style="635" hidden="1" customWidth="1"/>
    <col min="6402" max="6402" width="9.5703125" style="635" customWidth="1"/>
    <col min="6403" max="6403" width="58" style="635" customWidth="1"/>
    <col min="6404" max="6422" width="14.42578125" style="635" customWidth="1"/>
    <col min="6423" max="6428" width="14.5703125" style="635" customWidth="1"/>
    <col min="6429" max="6445" width="14.42578125" style="635" customWidth="1"/>
    <col min="6446" max="6656" width="9.140625" style="635"/>
    <col min="6657" max="6657" width="0" style="635" hidden="1" customWidth="1"/>
    <col min="6658" max="6658" width="9.5703125" style="635" customWidth="1"/>
    <col min="6659" max="6659" width="58" style="635" customWidth="1"/>
    <col min="6660" max="6678" width="14.42578125" style="635" customWidth="1"/>
    <col min="6679" max="6684" width="14.5703125" style="635" customWidth="1"/>
    <col min="6685" max="6701" width="14.42578125" style="635" customWidth="1"/>
    <col min="6702" max="6912" width="9.140625" style="635"/>
    <col min="6913" max="6913" width="0" style="635" hidden="1" customWidth="1"/>
    <col min="6914" max="6914" width="9.5703125" style="635" customWidth="1"/>
    <col min="6915" max="6915" width="58" style="635" customWidth="1"/>
    <col min="6916" max="6934" width="14.42578125" style="635" customWidth="1"/>
    <col min="6935" max="6940" width="14.5703125" style="635" customWidth="1"/>
    <col min="6941" max="6957" width="14.42578125" style="635" customWidth="1"/>
    <col min="6958" max="7168" width="9.140625" style="635"/>
    <col min="7169" max="7169" width="0" style="635" hidden="1" customWidth="1"/>
    <col min="7170" max="7170" width="9.5703125" style="635" customWidth="1"/>
    <col min="7171" max="7171" width="58" style="635" customWidth="1"/>
    <col min="7172" max="7190" width="14.42578125" style="635" customWidth="1"/>
    <col min="7191" max="7196" width="14.5703125" style="635" customWidth="1"/>
    <col min="7197" max="7213" width="14.42578125" style="635" customWidth="1"/>
    <col min="7214" max="7424" width="9.140625" style="635"/>
    <col min="7425" max="7425" width="0" style="635" hidden="1" customWidth="1"/>
    <col min="7426" max="7426" width="9.5703125" style="635" customWidth="1"/>
    <col min="7427" max="7427" width="58" style="635" customWidth="1"/>
    <col min="7428" max="7446" width="14.42578125" style="635" customWidth="1"/>
    <col min="7447" max="7452" width="14.5703125" style="635" customWidth="1"/>
    <col min="7453" max="7469" width="14.42578125" style="635" customWidth="1"/>
    <col min="7470" max="7680" width="9.140625" style="635"/>
    <col min="7681" max="7681" width="0" style="635" hidden="1" customWidth="1"/>
    <col min="7682" max="7682" width="9.5703125" style="635" customWidth="1"/>
    <col min="7683" max="7683" width="58" style="635" customWidth="1"/>
    <col min="7684" max="7702" width="14.42578125" style="635" customWidth="1"/>
    <col min="7703" max="7708" width="14.5703125" style="635" customWidth="1"/>
    <col min="7709" max="7725" width="14.42578125" style="635" customWidth="1"/>
    <col min="7726" max="7936" width="9.140625" style="635"/>
    <col min="7937" max="7937" width="0" style="635" hidden="1" customWidth="1"/>
    <col min="7938" max="7938" width="9.5703125" style="635" customWidth="1"/>
    <col min="7939" max="7939" width="58" style="635" customWidth="1"/>
    <col min="7940" max="7958" width="14.42578125" style="635" customWidth="1"/>
    <col min="7959" max="7964" width="14.5703125" style="635" customWidth="1"/>
    <col min="7965" max="7981" width="14.42578125" style="635" customWidth="1"/>
    <col min="7982" max="8192" width="9.140625" style="635"/>
    <col min="8193" max="8193" width="0" style="635" hidden="1" customWidth="1"/>
    <col min="8194" max="8194" width="9.5703125" style="635" customWidth="1"/>
    <col min="8195" max="8195" width="58" style="635" customWidth="1"/>
    <col min="8196" max="8214" width="14.42578125" style="635" customWidth="1"/>
    <col min="8215" max="8220" width="14.5703125" style="635" customWidth="1"/>
    <col min="8221" max="8237" width="14.42578125" style="635" customWidth="1"/>
    <col min="8238" max="8448" width="9.140625" style="635"/>
    <col min="8449" max="8449" width="0" style="635" hidden="1" customWidth="1"/>
    <col min="8450" max="8450" width="9.5703125" style="635" customWidth="1"/>
    <col min="8451" max="8451" width="58" style="635" customWidth="1"/>
    <col min="8452" max="8470" width="14.42578125" style="635" customWidth="1"/>
    <col min="8471" max="8476" width="14.5703125" style="635" customWidth="1"/>
    <col min="8477" max="8493" width="14.42578125" style="635" customWidth="1"/>
    <col min="8494" max="8704" width="9.140625" style="635"/>
    <col min="8705" max="8705" width="0" style="635" hidden="1" customWidth="1"/>
    <col min="8706" max="8706" width="9.5703125" style="635" customWidth="1"/>
    <col min="8707" max="8707" width="58" style="635" customWidth="1"/>
    <col min="8708" max="8726" width="14.42578125" style="635" customWidth="1"/>
    <col min="8727" max="8732" width="14.5703125" style="635" customWidth="1"/>
    <col min="8733" max="8749" width="14.42578125" style="635" customWidth="1"/>
    <col min="8750" max="8960" width="9.140625" style="635"/>
    <col min="8961" max="8961" width="0" style="635" hidden="1" customWidth="1"/>
    <col min="8962" max="8962" width="9.5703125" style="635" customWidth="1"/>
    <col min="8963" max="8963" width="58" style="635" customWidth="1"/>
    <col min="8964" max="8982" width="14.42578125" style="635" customWidth="1"/>
    <col min="8983" max="8988" width="14.5703125" style="635" customWidth="1"/>
    <col min="8989" max="9005" width="14.42578125" style="635" customWidth="1"/>
    <col min="9006" max="9216" width="9.140625" style="635"/>
    <col min="9217" max="9217" width="0" style="635" hidden="1" customWidth="1"/>
    <col min="9218" max="9218" width="9.5703125" style="635" customWidth="1"/>
    <col min="9219" max="9219" width="58" style="635" customWidth="1"/>
    <col min="9220" max="9238" width="14.42578125" style="635" customWidth="1"/>
    <col min="9239" max="9244" width="14.5703125" style="635" customWidth="1"/>
    <col min="9245" max="9261" width="14.42578125" style="635" customWidth="1"/>
    <col min="9262" max="9472" width="9.140625" style="635"/>
    <col min="9473" max="9473" width="0" style="635" hidden="1" customWidth="1"/>
    <col min="9474" max="9474" width="9.5703125" style="635" customWidth="1"/>
    <col min="9475" max="9475" width="58" style="635" customWidth="1"/>
    <col min="9476" max="9494" width="14.42578125" style="635" customWidth="1"/>
    <col min="9495" max="9500" width="14.5703125" style="635" customWidth="1"/>
    <col min="9501" max="9517" width="14.42578125" style="635" customWidth="1"/>
    <col min="9518" max="9728" width="9.140625" style="635"/>
    <col min="9729" max="9729" width="0" style="635" hidden="1" customWidth="1"/>
    <col min="9730" max="9730" width="9.5703125" style="635" customWidth="1"/>
    <col min="9731" max="9731" width="58" style="635" customWidth="1"/>
    <col min="9732" max="9750" width="14.42578125" style="635" customWidth="1"/>
    <col min="9751" max="9756" width="14.5703125" style="635" customWidth="1"/>
    <col min="9757" max="9773" width="14.42578125" style="635" customWidth="1"/>
    <col min="9774" max="9984" width="9.140625" style="635"/>
    <col min="9985" max="9985" width="0" style="635" hidden="1" customWidth="1"/>
    <col min="9986" max="9986" width="9.5703125" style="635" customWidth="1"/>
    <col min="9987" max="9987" width="58" style="635" customWidth="1"/>
    <col min="9988" max="10006" width="14.42578125" style="635" customWidth="1"/>
    <col min="10007" max="10012" width="14.5703125" style="635" customWidth="1"/>
    <col min="10013" max="10029" width="14.42578125" style="635" customWidth="1"/>
    <col min="10030" max="10240" width="9.140625" style="635"/>
    <col min="10241" max="10241" width="0" style="635" hidden="1" customWidth="1"/>
    <col min="10242" max="10242" width="9.5703125" style="635" customWidth="1"/>
    <col min="10243" max="10243" width="58" style="635" customWidth="1"/>
    <col min="10244" max="10262" width="14.42578125" style="635" customWidth="1"/>
    <col min="10263" max="10268" width="14.5703125" style="635" customWidth="1"/>
    <col min="10269" max="10285" width="14.42578125" style="635" customWidth="1"/>
    <col min="10286" max="10496" width="9.140625" style="635"/>
    <col min="10497" max="10497" width="0" style="635" hidden="1" customWidth="1"/>
    <col min="10498" max="10498" width="9.5703125" style="635" customWidth="1"/>
    <col min="10499" max="10499" width="58" style="635" customWidth="1"/>
    <col min="10500" max="10518" width="14.42578125" style="635" customWidth="1"/>
    <col min="10519" max="10524" width="14.5703125" style="635" customWidth="1"/>
    <col min="10525" max="10541" width="14.42578125" style="635" customWidth="1"/>
    <col min="10542" max="10752" width="9.140625" style="635"/>
    <col min="10753" max="10753" width="0" style="635" hidden="1" customWidth="1"/>
    <col min="10754" max="10754" width="9.5703125" style="635" customWidth="1"/>
    <col min="10755" max="10755" width="58" style="635" customWidth="1"/>
    <col min="10756" max="10774" width="14.42578125" style="635" customWidth="1"/>
    <col min="10775" max="10780" width="14.5703125" style="635" customWidth="1"/>
    <col min="10781" max="10797" width="14.42578125" style="635" customWidth="1"/>
    <col min="10798" max="11008" width="9.140625" style="635"/>
    <col min="11009" max="11009" width="0" style="635" hidden="1" customWidth="1"/>
    <col min="11010" max="11010" width="9.5703125" style="635" customWidth="1"/>
    <col min="11011" max="11011" width="58" style="635" customWidth="1"/>
    <col min="11012" max="11030" width="14.42578125" style="635" customWidth="1"/>
    <col min="11031" max="11036" width="14.5703125" style="635" customWidth="1"/>
    <col min="11037" max="11053" width="14.42578125" style="635" customWidth="1"/>
    <col min="11054" max="11264" width="9.140625" style="635"/>
    <col min="11265" max="11265" width="0" style="635" hidden="1" customWidth="1"/>
    <col min="11266" max="11266" width="9.5703125" style="635" customWidth="1"/>
    <col min="11267" max="11267" width="58" style="635" customWidth="1"/>
    <col min="11268" max="11286" width="14.42578125" style="635" customWidth="1"/>
    <col min="11287" max="11292" width="14.5703125" style="635" customWidth="1"/>
    <col min="11293" max="11309" width="14.42578125" style="635" customWidth="1"/>
    <col min="11310" max="11520" width="9.140625" style="635"/>
    <col min="11521" max="11521" width="0" style="635" hidden="1" customWidth="1"/>
    <col min="11522" max="11522" width="9.5703125" style="635" customWidth="1"/>
    <col min="11523" max="11523" width="58" style="635" customWidth="1"/>
    <col min="11524" max="11542" width="14.42578125" style="635" customWidth="1"/>
    <col min="11543" max="11548" width="14.5703125" style="635" customWidth="1"/>
    <col min="11549" max="11565" width="14.42578125" style="635" customWidth="1"/>
    <col min="11566" max="11776" width="9.140625" style="635"/>
    <col min="11777" max="11777" width="0" style="635" hidden="1" customWidth="1"/>
    <col min="11778" max="11778" width="9.5703125" style="635" customWidth="1"/>
    <col min="11779" max="11779" width="58" style="635" customWidth="1"/>
    <col min="11780" max="11798" width="14.42578125" style="635" customWidth="1"/>
    <col min="11799" max="11804" width="14.5703125" style="635" customWidth="1"/>
    <col min="11805" max="11821" width="14.42578125" style="635" customWidth="1"/>
    <col min="11822" max="12032" width="9.140625" style="635"/>
    <col min="12033" max="12033" width="0" style="635" hidden="1" customWidth="1"/>
    <col min="12034" max="12034" width="9.5703125" style="635" customWidth="1"/>
    <col min="12035" max="12035" width="58" style="635" customWidth="1"/>
    <col min="12036" max="12054" width="14.42578125" style="635" customWidth="1"/>
    <col min="12055" max="12060" width="14.5703125" style="635" customWidth="1"/>
    <col min="12061" max="12077" width="14.42578125" style="635" customWidth="1"/>
    <col min="12078" max="12288" width="9.140625" style="635"/>
    <col min="12289" max="12289" width="0" style="635" hidden="1" customWidth="1"/>
    <col min="12290" max="12290" width="9.5703125" style="635" customWidth="1"/>
    <col min="12291" max="12291" width="58" style="635" customWidth="1"/>
    <col min="12292" max="12310" width="14.42578125" style="635" customWidth="1"/>
    <col min="12311" max="12316" width="14.5703125" style="635" customWidth="1"/>
    <col min="12317" max="12333" width="14.42578125" style="635" customWidth="1"/>
    <col min="12334" max="12544" width="9.140625" style="635"/>
    <col min="12545" max="12545" width="0" style="635" hidden="1" customWidth="1"/>
    <col min="12546" max="12546" width="9.5703125" style="635" customWidth="1"/>
    <col min="12547" max="12547" width="58" style="635" customWidth="1"/>
    <col min="12548" max="12566" width="14.42578125" style="635" customWidth="1"/>
    <col min="12567" max="12572" width="14.5703125" style="635" customWidth="1"/>
    <col min="12573" max="12589" width="14.42578125" style="635" customWidth="1"/>
    <col min="12590" max="12800" width="9.140625" style="635"/>
    <col min="12801" max="12801" width="0" style="635" hidden="1" customWidth="1"/>
    <col min="12802" max="12802" width="9.5703125" style="635" customWidth="1"/>
    <col min="12803" max="12803" width="58" style="635" customWidth="1"/>
    <col min="12804" max="12822" width="14.42578125" style="635" customWidth="1"/>
    <col min="12823" max="12828" width="14.5703125" style="635" customWidth="1"/>
    <col min="12829" max="12845" width="14.42578125" style="635" customWidth="1"/>
    <col min="12846" max="13056" width="9.140625" style="635"/>
    <col min="13057" max="13057" width="0" style="635" hidden="1" customWidth="1"/>
    <col min="13058" max="13058" width="9.5703125" style="635" customWidth="1"/>
    <col min="13059" max="13059" width="58" style="635" customWidth="1"/>
    <col min="13060" max="13078" width="14.42578125" style="635" customWidth="1"/>
    <col min="13079" max="13084" width="14.5703125" style="635" customWidth="1"/>
    <col min="13085" max="13101" width="14.42578125" style="635" customWidth="1"/>
    <col min="13102" max="13312" width="9.140625" style="635"/>
    <col min="13313" max="13313" width="0" style="635" hidden="1" customWidth="1"/>
    <col min="13314" max="13314" width="9.5703125" style="635" customWidth="1"/>
    <col min="13315" max="13315" width="58" style="635" customWidth="1"/>
    <col min="13316" max="13334" width="14.42578125" style="635" customWidth="1"/>
    <col min="13335" max="13340" width="14.5703125" style="635" customWidth="1"/>
    <col min="13341" max="13357" width="14.42578125" style="635" customWidth="1"/>
    <col min="13358" max="13568" width="9.140625" style="635"/>
    <col min="13569" max="13569" width="0" style="635" hidden="1" customWidth="1"/>
    <col min="13570" max="13570" width="9.5703125" style="635" customWidth="1"/>
    <col min="13571" max="13571" width="58" style="635" customWidth="1"/>
    <col min="13572" max="13590" width="14.42578125" style="635" customWidth="1"/>
    <col min="13591" max="13596" width="14.5703125" style="635" customWidth="1"/>
    <col min="13597" max="13613" width="14.42578125" style="635" customWidth="1"/>
    <col min="13614" max="13824" width="9.140625" style="635"/>
    <col min="13825" max="13825" width="0" style="635" hidden="1" customWidth="1"/>
    <col min="13826" max="13826" width="9.5703125" style="635" customWidth="1"/>
    <col min="13827" max="13827" width="58" style="635" customWidth="1"/>
    <col min="13828" max="13846" width="14.42578125" style="635" customWidth="1"/>
    <col min="13847" max="13852" width="14.5703125" style="635" customWidth="1"/>
    <col min="13853" max="13869" width="14.42578125" style="635" customWidth="1"/>
    <col min="13870" max="14080" width="9.140625" style="635"/>
    <col min="14081" max="14081" width="0" style="635" hidden="1" customWidth="1"/>
    <col min="14082" max="14082" width="9.5703125" style="635" customWidth="1"/>
    <col min="14083" max="14083" width="58" style="635" customWidth="1"/>
    <col min="14084" max="14102" width="14.42578125" style="635" customWidth="1"/>
    <col min="14103" max="14108" width="14.5703125" style="635" customWidth="1"/>
    <col min="14109" max="14125" width="14.42578125" style="635" customWidth="1"/>
    <col min="14126" max="14336" width="9.140625" style="635"/>
    <col min="14337" max="14337" width="0" style="635" hidden="1" customWidth="1"/>
    <col min="14338" max="14338" width="9.5703125" style="635" customWidth="1"/>
    <col min="14339" max="14339" width="58" style="635" customWidth="1"/>
    <col min="14340" max="14358" width="14.42578125" style="635" customWidth="1"/>
    <col min="14359" max="14364" width="14.5703125" style="635" customWidth="1"/>
    <col min="14365" max="14381" width="14.42578125" style="635" customWidth="1"/>
    <col min="14382" max="14592" width="9.140625" style="635"/>
    <col min="14593" max="14593" width="0" style="635" hidden="1" customWidth="1"/>
    <col min="14594" max="14594" width="9.5703125" style="635" customWidth="1"/>
    <col min="14595" max="14595" width="58" style="635" customWidth="1"/>
    <col min="14596" max="14614" width="14.42578125" style="635" customWidth="1"/>
    <col min="14615" max="14620" width="14.5703125" style="635" customWidth="1"/>
    <col min="14621" max="14637" width="14.42578125" style="635" customWidth="1"/>
    <col min="14638" max="14848" width="9.140625" style="635"/>
    <col min="14849" max="14849" width="0" style="635" hidden="1" customWidth="1"/>
    <col min="14850" max="14850" width="9.5703125" style="635" customWidth="1"/>
    <col min="14851" max="14851" width="58" style="635" customWidth="1"/>
    <col min="14852" max="14870" width="14.42578125" style="635" customWidth="1"/>
    <col min="14871" max="14876" width="14.5703125" style="635" customWidth="1"/>
    <col min="14877" max="14893" width="14.42578125" style="635" customWidth="1"/>
    <col min="14894" max="15104" width="9.140625" style="635"/>
    <col min="15105" max="15105" width="0" style="635" hidden="1" customWidth="1"/>
    <col min="15106" max="15106" width="9.5703125" style="635" customWidth="1"/>
    <col min="15107" max="15107" width="58" style="635" customWidth="1"/>
    <col min="15108" max="15126" width="14.42578125" style="635" customWidth="1"/>
    <col min="15127" max="15132" width="14.5703125" style="635" customWidth="1"/>
    <col min="15133" max="15149" width="14.42578125" style="635" customWidth="1"/>
    <col min="15150" max="15360" width="9.140625" style="635"/>
    <col min="15361" max="15361" width="0" style="635" hidden="1" customWidth="1"/>
    <col min="15362" max="15362" width="9.5703125" style="635" customWidth="1"/>
    <col min="15363" max="15363" width="58" style="635" customWidth="1"/>
    <col min="15364" max="15382" width="14.42578125" style="635" customWidth="1"/>
    <col min="15383" max="15388" width="14.5703125" style="635" customWidth="1"/>
    <col min="15389" max="15405" width="14.42578125" style="635" customWidth="1"/>
    <col min="15406" max="15616" width="9.140625" style="635"/>
    <col min="15617" max="15617" width="0" style="635" hidden="1" customWidth="1"/>
    <col min="15618" max="15618" width="9.5703125" style="635" customWidth="1"/>
    <col min="15619" max="15619" width="58" style="635" customWidth="1"/>
    <col min="15620" max="15638" width="14.42578125" style="635" customWidth="1"/>
    <col min="15639" max="15644" width="14.5703125" style="635" customWidth="1"/>
    <col min="15645" max="15661" width="14.42578125" style="635" customWidth="1"/>
    <col min="15662" max="15872" width="9.140625" style="635"/>
    <col min="15873" max="15873" width="0" style="635" hidden="1" customWidth="1"/>
    <col min="15874" max="15874" width="9.5703125" style="635" customWidth="1"/>
    <col min="15875" max="15875" width="58" style="635" customWidth="1"/>
    <col min="15876" max="15894" width="14.42578125" style="635" customWidth="1"/>
    <col min="15895" max="15900" width="14.5703125" style="635" customWidth="1"/>
    <col min="15901" max="15917" width="14.42578125" style="635" customWidth="1"/>
    <col min="15918" max="16128" width="9.140625" style="635"/>
    <col min="16129" max="16129" width="0" style="635" hidden="1" customWidth="1"/>
    <col min="16130" max="16130" width="9.5703125" style="635" customWidth="1"/>
    <col min="16131" max="16131" width="58" style="635" customWidth="1"/>
    <col min="16132" max="16150" width="14.42578125" style="635" customWidth="1"/>
    <col min="16151" max="16156" width="14.5703125" style="635" customWidth="1"/>
    <col min="16157" max="16173" width="14.42578125" style="635" customWidth="1"/>
    <col min="16174" max="16384" width="9.140625" style="635"/>
  </cols>
  <sheetData>
    <row r="1" spans="1:45" ht="12.75" customHeight="1">
      <c r="A1" s="634"/>
      <c r="E1" s="635"/>
      <c r="H1" s="635"/>
      <c r="K1" s="635"/>
      <c r="N1" s="635"/>
      <c r="Q1" s="635"/>
      <c r="T1" s="635"/>
      <c r="W1" s="635"/>
      <c r="Z1" s="635"/>
      <c r="AB1" s="635"/>
      <c r="AD1" s="635"/>
      <c r="AG1" s="635"/>
      <c r="AJ1" s="635"/>
      <c r="AM1" s="635"/>
      <c r="AP1" s="635"/>
      <c r="AR1" s="635"/>
    </row>
    <row r="2" spans="1:45">
      <c r="A2" s="821"/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1"/>
      <c r="O2" s="821"/>
      <c r="P2" s="821"/>
      <c r="Q2" s="821"/>
      <c r="R2" s="821"/>
      <c r="S2" s="821"/>
      <c r="T2" s="821"/>
      <c r="U2" s="821"/>
      <c r="V2" s="821"/>
      <c r="W2" s="821"/>
      <c r="X2" s="821"/>
      <c r="Y2" s="821"/>
      <c r="Z2" s="821"/>
      <c r="AA2" s="821"/>
      <c r="AB2" s="821"/>
      <c r="AC2" s="821"/>
      <c r="AD2" s="821"/>
      <c r="AE2" s="821"/>
      <c r="AF2" s="821"/>
      <c r="AG2" s="821"/>
      <c r="AH2" s="821"/>
      <c r="AI2" s="821"/>
      <c r="AJ2" s="821"/>
      <c r="AK2" s="821"/>
      <c r="AL2" s="821"/>
      <c r="AM2" s="821"/>
      <c r="AN2" s="821"/>
      <c r="AO2" s="821"/>
      <c r="AP2" s="821"/>
      <c r="AQ2" s="821"/>
      <c r="AR2" s="635"/>
    </row>
    <row r="3" spans="1:45">
      <c r="A3" s="822" t="s">
        <v>759</v>
      </c>
      <c r="B3" s="822"/>
      <c r="C3" s="822"/>
      <c r="D3" s="822"/>
      <c r="E3" s="822"/>
      <c r="F3" s="822"/>
      <c r="G3" s="822"/>
      <c r="H3" s="822"/>
      <c r="I3" s="822"/>
      <c r="J3" s="822"/>
      <c r="K3" s="822"/>
      <c r="L3" s="822"/>
      <c r="M3" s="822"/>
      <c r="N3" s="822"/>
      <c r="O3" s="822"/>
      <c r="P3" s="822"/>
      <c r="Q3" s="822"/>
      <c r="R3" s="822"/>
      <c r="S3" s="822"/>
      <c r="T3" s="822"/>
      <c r="U3" s="822"/>
      <c r="V3" s="822"/>
      <c r="W3" s="822"/>
      <c r="X3" s="822"/>
      <c r="Y3" s="822"/>
      <c r="Z3" s="822"/>
      <c r="AA3" s="822"/>
      <c r="AB3" s="822"/>
      <c r="AC3" s="822"/>
      <c r="AD3" s="822"/>
      <c r="AE3" s="822"/>
      <c r="AF3" s="822"/>
      <c r="AG3" s="822"/>
      <c r="AH3" s="822"/>
      <c r="AI3" s="822"/>
      <c r="AJ3" s="822"/>
      <c r="AK3" s="822"/>
      <c r="AL3" s="822"/>
      <c r="AM3" s="822"/>
      <c r="AN3" s="822"/>
      <c r="AO3" s="822"/>
      <c r="AP3" s="822"/>
      <c r="AQ3" s="822"/>
      <c r="AR3" s="635"/>
    </row>
    <row r="4" spans="1:45" ht="14.25" customHeight="1">
      <c r="A4" s="636"/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  <c r="M4" s="636"/>
      <c r="N4" s="636"/>
      <c r="O4" s="636"/>
      <c r="P4" s="636"/>
      <c r="Q4" s="636"/>
      <c r="R4" s="636"/>
      <c r="S4" s="636"/>
      <c r="T4" s="636"/>
      <c r="U4" s="636"/>
      <c r="V4" s="636"/>
      <c r="W4" s="636"/>
      <c r="X4" s="636"/>
      <c r="Y4" s="636"/>
      <c r="Z4" s="636"/>
      <c r="AA4" s="636"/>
      <c r="AB4" s="636"/>
      <c r="AC4" s="636"/>
      <c r="AD4" s="636"/>
      <c r="AE4" s="636"/>
      <c r="AF4" s="636"/>
      <c r="AG4" s="636"/>
      <c r="AH4" s="636"/>
      <c r="AI4" s="636"/>
      <c r="AJ4" s="636"/>
      <c r="AK4" s="636"/>
      <c r="AL4" s="636" t="s">
        <v>603</v>
      </c>
      <c r="AM4" s="636"/>
      <c r="AO4" s="636"/>
      <c r="AP4" s="636"/>
      <c r="AR4" s="635"/>
    </row>
    <row r="5" spans="1:45" ht="12.75" customHeight="1" thickBot="1">
      <c r="A5" s="636"/>
      <c r="B5" s="636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  <c r="Y5" s="637"/>
      <c r="Z5" s="637"/>
      <c r="AA5" s="637"/>
      <c r="AB5" s="637"/>
      <c r="AC5" s="637"/>
      <c r="AD5" s="637"/>
      <c r="AE5" s="637"/>
      <c r="AF5" s="637"/>
      <c r="AG5" s="637"/>
      <c r="AH5" s="637"/>
      <c r="AI5" s="637"/>
      <c r="AJ5" s="637"/>
      <c r="AK5" s="637"/>
      <c r="AL5" s="636" t="s">
        <v>756</v>
      </c>
      <c r="AM5" s="637"/>
      <c r="AN5" s="637"/>
      <c r="AO5" s="637"/>
      <c r="AP5" s="637"/>
      <c r="AQ5" s="637"/>
      <c r="AR5" s="637"/>
      <c r="AS5" s="637"/>
    </row>
    <row r="6" spans="1:45" ht="27" customHeight="1" thickBot="1">
      <c r="A6" s="636"/>
      <c r="B6" s="638"/>
      <c r="C6" s="639"/>
      <c r="D6" s="823" t="s">
        <v>604</v>
      </c>
      <c r="E6" s="824"/>
      <c r="F6" s="825"/>
      <c r="G6" s="829"/>
      <c r="H6" s="830"/>
      <c r="I6" s="830"/>
      <c r="J6" s="830"/>
      <c r="K6" s="830"/>
      <c r="L6" s="830"/>
      <c r="M6" s="830"/>
      <c r="N6" s="830"/>
      <c r="O6" s="830"/>
      <c r="P6" s="830"/>
      <c r="Q6" s="830"/>
      <c r="R6" s="830"/>
      <c r="S6" s="830"/>
      <c r="T6" s="830"/>
      <c r="U6" s="830"/>
      <c r="V6" s="830"/>
      <c r="W6" s="830"/>
      <c r="X6" s="830"/>
      <c r="Y6" s="830"/>
      <c r="Z6" s="830"/>
      <c r="AA6" s="830"/>
      <c r="AB6" s="831"/>
      <c r="AC6" s="830"/>
      <c r="AD6" s="830"/>
      <c r="AE6" s="830"/>
      <c r="AF6" s="830"/>
      <c r="AG6" s="830"/>
      <c r="AH6" s="830"/>
      <c r="AI6" s="830"/>
      <c r="AJ6" s="830"/>
      <c r="AK6" s="830"/>
      <c r="AL6" s="830"/>
      <c r="AM6" s="830"/>
      <c r="AN6" s="830"/>
      <c r="AO6" s="830"/>
      <c r="AP6" s="830"/>
      <c r="AQ6" s="830"/>
      <c r="AR6" s="830"/>
      <c r="AS6" s="831"/>
    </row>
    <row r="7" spans="1:45" ht="29.25" customHeight="1" thickBot="1">
      <c r="A7" s="640"/>
      <c r="B7" s="641"/>
      <c r="C7" s="641"/>
      <c r="D7" s="826"/>
      <c r="E7" s="827"/>
      <c r="F7" s="828"/>
      <c r="G7" s="832" t="s">
        <v>298</v>
      </c>
      <c r="H7" s="833"/>
      <c r="I7" s="834"/>
      <c r="J7" s="835" t="s">
        <v>605</v>
      </c>
      <c r="K7" s="835"/>
      <c r="L7" s="835"/>
      <c r="M7" s="829" t="s">
        <v>300</v>
      </c>
      <c r="N7" s="830"/>
      <c r="O7" s="831"/>
      <c r="P7" s="829" t="s">
        <v>301</v>
      </c>
      <c r="Q7" s="830"/>
      <c r="R7" s="831"/>
      <c r="S7" s="829" t="s">
        <v>606</v>
      </c>
      <c r="T7" s="830"/>
      <c r="U7" s="831"/>
      <c r="V7" s="830" t="s">
        <v>607</v>
      </c>
      <c r="W7" s="830"/>
      <c r="X7" s="830"/>
      <c r="Y7" s="829" t="s">
        <v>357</v>
      </c>
      <c r="Z7" s="830"/>
      <c r="AA7" s="830"/>
      <c r="AB7" s="850"/>
      <c r="AC7" s="832" t="s">
        <v>311</v>
      </c>
      <c r="AD7" s="833"/>
      <c r="AE7" s="834"/>
      <c r="AF7" s="829" t="s">
        <v>312</v>
      </c>
      <c r="AG7" s="830"/>
      <c r="AH7" s="831"/>
      <c r="AI7" s="829" t="s">
        <v>608</v>
      </c>
      <c r="AJ7" s="830"/>
      <c r="AK7" s="831"/>
      <c r="AL7" s="836" t="s">
        <v>609</v>
      </c>
      <c r="AM7" s="836"/>
      <c r="AN7" s="836"/>
      <c r="AO7" s="829" t="s">
        <v>610</v>
      </c>
      <c r="AP7" s="831"/>
      <c r="AQ7" s="829" t="s">
        <v>328</v>
      </c>
      <c r="AR7" s="830"/>
      <c r="AS7" s="831"/>
    </row>
    <row r="8" spans="1:45" ht="21.75" customHeight="1" thickBot="1">
      <c r="A8" s="636"/>
      <c r="B8" s="642" t="s">
        <v>611</v>
      </c>
      <c r="C8" s="641"/>
      <c r="D8" s="837" t="s">
        <v>51</v>
      </c>
      <c r="E8" s="841" t="s">
        <v>52</v>
      </c>
      <c r="F8" s="845" t="s">
        <v>53</v>
      </c>
      <c r="G8" s="841" t="s">
        <v>51</v>
      </c>
      <c r="H8" s="841" t="s">
        <v>52</v>
      </c>
      <c r="I8" s="845" t="s">
        <v>53</v>
      </c>
      <c r="J8" s="849" t="s">
        <v>51</v>
      </c>
      <c r="K8" s="849" t="s">
        <v>52</v>
      </c>
      <c r="L8" s="851" t="s">
        <v>53</v>
      </c>
      <c r="M8" s="849" t="s">
        <v>51</v>
      </c>
      <c r="N8" s="849" t="s">
        <v>52</v>
      </c>
      <c r="O8" s="851" t="s">
        <v>53</v>
      </c>
      <c r="P8" s="849" t="s">
        <v>51</v>
      </c>
      <c r="Q8" s="849" t="s">
        <v>52</v>
      </c>
      <c r="R8" s="851" t="s">
        <v>53</v>
      </c>
      <c r="S8" s="849" t="s">
        <v>51</v>
      </c>
      <c r="T8" s="849" t="s">
        <v>52</v>
      </c>
      <c r="U8" s="851" t="s">
        <v>53</v>
      </c>
      <c r="V8" s="849" t="s">
        <v>51</v>
      </c>
      <c r="W8" s="849" t="s">
        <v>52</v>
      </c>
      <c r="X8" s="851" t="s">
        <v>53</v>
      </c>
      <c r="Y8" s="829" t="s">
        <v>612</v>
      </c>
      <c r="Z8" s="831"/>
      <c r="AA8" s="852" t="s">
        <v>613</v>
      </c>
      <c r="AB8" s="853"/>
      <c r="AC8" s="849" t="s">
        <v>51</v>
      </c>
      <c r="AD8" s="849" t="s">
        <v>52</v>
      </c>
      <c r="AE8" s="851" t="s">
        <v>53</v>
      </c>
      <c r="AF8" s="849" t="s">
        <v>51</v>
      </c>
      <c r="AG8" s="849" t="s">
        <v>52</v>
      </c>
      <c r="AH8" s="851" t="s">
        <v>53</v>
      </c>
      <c r="AI8" s="849" t="s">
        <v>51</v>
      </c>
      <c r="AJ8" s="849" t="s">
        <v>52</v>
      </c>
      <c r="AK8" s="851" t="s">
        <v>53</v>
      </c>
      <c r="AL8" s="849" t="s">
        <v>51</v>
      </c>
      <c r="AM8" s="849" t="s">
        <v>52</v>
      </c>
      <c r="AN8" s="851" t="s">
        <v>53</v>
      </c>
      <c r="AO8" s="849" t="s">
        <v>51</v>
      </c>
      <c r="AP8" s="849" t="s">
        <v>52</v>
      </c>
      <c r="AQ8" s="841" t="s">
        <v>51</v>
      </c>
      <c r="AR8" s="849" t="s">
        <v>52</v>
      </c>
      <c r="AS8" s="851" t="s">
        <v>53</v>
      </c>
    </row>
    <row r="9" spans="1:45" ht="12.75" customHeight="1">
      <c r="A9" s="636"/>
      <c r="B9" s="641"/>
      <c r="C9" s="642" t="s">
        <v>55</v>
      </c>
      <c r="D9" s="838"/>
      <c r="E9" s="842"/>
      <c r="F9" s="846"/>
      <c r="G9" s="842"/>
      <c r="H9" s="842"/>
      <c r="I9" s="846"/>
      <c r="J9" s="842"/>
      <c r="K9" s="842"/>
      <c r="L9" s="846"/>
      <c r="M9" s="842"/>
      <c r="N9" s="842"/>
      <c r="O9" s="846"/>
      <c r="P9" s="842"/>
      <c r="Q9" s="842"/>
      <c r="R9" s="846"/>
      <c r="S9" s="842"/>
      <c r="T9" s="842"/>
      <c r="U9" s="846"/>
      <c r="V9" s="842"/>
      <c r="W9" s="842"/>
      <c r="X9" s="846"/>
      <c r="Y9" s="854" t="s">
        <v>16</v>
      </c>
      <c r="Z9" s="857" t="s">
        <v>526</v>
      </c>
      <c r="AA9" s="854" t="s">
        <v>16</v>
      </c>
      <c r="AB9" s="857" t="s">
        <v>526</v>
      </c>
      <c r="AC9" s="842"/>
      <c r="AD9" s="842"/>
      <c r="AE9" s="846"/>
      <c r="AF9" s="842"/>
      <c r="AG9" s="842"/>
      <c r="AH9" s="846"/>
      <c r="AI9" s="842"/>
      <c r="AJ9" s="842"/>
      <c r="AK9" s="846"/>
      <c r="AL9" s="842"/>
      <c r="AM9" s="842"/>
      <c r="AN9" s="846"/>
      <c r="AO9" s="842"/>
      <c r="AP9" s="842"/>
      <c r="AQ9" s="842"/>
      <c r="AR9" s="842"/>
      <c r="AS9" s="846"/>
    </row>
    <row r="10" spans="1:45">
      <c r="A10" s="636"/>
      <c r="B10" s="641"/>
      <c r="C10" s="641" t="s">
        <v>56</v>
      </c>
      <c r="D10" s="839"/>
      <c r="E10" s="843"/>
      <c r="F10" s="847"/>
      <c r="G10" s="843"/>
      <c r="H10" s="843"/>
      <c r="I10" s="847"/>
      <c r="J10" s="843"/>
      <c r="K10" s="843"/>
      <c r="L10" s="847"/>
      <c r="M10" s="843"/>
      <c r="N10" s="843"/>
      <c r="O10" s="847"/>
      <c r="P10" s="843"/>
      <c r="Q10" s="843"/>
      <c r="R10" s="847"/>
      <c r="S10" s="843"/>
      <c r="T10" s="843"/>
      <c r="U10" s="847"/>
      <c r="V10" s="843"/>
      <c r="W10" s="843"/>
      <c r="X10" s="847"/>
      <c r="Y10" s="855"/>
      <c r="Z10" s="858"/>
      <c r="AA10" s="855"/>
      <c r="AB10" s="858"/>
      <c r="AC10" s="843"/>
      <c r="AD10" s="843"/>
      <c r="AE10" s="847"/>
      <c r="AF10" s="843"/>
      <c r="AG10" s="843"/>
      <c r="AH10" s="847"/>
      <c r="AI10" s="843"/>
      <c r="AJ10" s="843"/>
      <c r="AK10" s="847"/>
      <c r="AL10" s="843"/>
      <c r="AM10" s="843"/>
      <c r="AN10" s="847"/>
      <c r="AO10" s="843"/>
      <c r="AP10" s="843"/>
      <c r="AQ10" s="843"/>
      <c r="AR10" s="843"/>
      <c r="AS10" s="847"/>
    </row>
    <row r="11" spans="1:45" ht="13.5" thickBot="1">
      <c r="A11" s="636"/>
      <c r="B11" s="643"/>
      <c r="C11" s="643" t="s">
        <v>56</v>
      </c>
      <c r="D11" s="840"/>
      <c r="E11" s="844"/>
      <c r="F11" s="848"/>
      <c r="G11" s="844"/>
      <c r="H11" s="844"/>
      <c r="I11" s="848"/>
      <c r="J11" s="844"/>
      <c r="K11" s="844"/>
      <c r="L11" s="848"/>
      <c r="M11" s="844"/>
      <c r="N11" s="844"/>
      <c r="O11" s="848"/>
      <c r="P11" s="844"/>
      <c r="Q11" s="844"/>
      <c r="R11" s="848"/>
      <c r="S11" s="844"/>
      <c r="T11" s="844"/>
      <c r="U11" s="848"/>
      <c r="V11" s="844"/>
      <c r="W11" s="844"/>
      <c r="X11" s="848"/>
      <c r="Y11" s="856"/>
      <c r="Z11" s="859"/>
      <c r="AA11" s="856"/>
      <c r="AB11" s="859"/>
      <c r="AC11" s="844"/>
      <c r="AD11" s="844"/>
      <c r="AE11" s="848"/>
      <c r="AF11" s="844"/>
      <c r="AG11" s="844"/>
      <c r="AH11" s="848"/>
      <c r="AI11" s="844"/>
      <c r="AJ11" s="844"/>
      <c r="AK11" s="848"/>
      <c r="AL11" s="844"/>
      <c r="AM11" s="844"/>
      <c r="AN11" s="848"/>
      <c r="AO11" s="844"/>
      <c r="AP11" s="844"/>
      <c r="AQ11" s="844"/>
      <c r="AR11" s="844"/>
      <c r="AS11" s="848"/>
    </row>
    <row r="12" spans="1:45" ht="13.5" thickBot="1">
      <c r="A12" s="644"/>
      <c r="B12" s="645" t="s">
        <v>19</v>
      </c>
      <c r="C12" s="646">
        <v>2</v>
      </c>
      <c r="D12" s="641">
        <v>3</v>
      </c>
      <c r="E12" s="636"/>
      <c r="F12" s="641"/>
      <c r="G12" s="638"/>
      <c r="H12" s="647"/>
      <c r="I12" s="636"/>
      <c r="J12" s="636"/>
      <c r="K12" s="647"/>
      <c r="L12" s="646"/>
      <c r="M12" s="636"/>
      <c r="N12" s="647"/>
      <c r="O12" s="646"/>
      <c r="P12" s="636"/>
      <c r="Q12" s="647"/>
      <c r="R12" s="646"/>
      <c r="S12" s="636"/>
      <c r="T12" s="647"/>
      <c r="U12" s="646"/>
      <c r="V12" s="636"/>
      <c r="W12" s="647"/>
      <c r="X12" s="646"/>
      <c r="Y12" s="636"/>
      <c r="Z12" s="648"/>
      <c r="AA12" s="646"/>
      <c r="AB12" s="649"/>
      <c r="AC12" s="636"/>
      <c r="AD12" s="650"/>
      <c r="AE12" s="651"/>
      <c r="AF12" s="636"/>
      <c r="AG12" s="650"/>
      <c r="AH12" s="652"/>
      <c r="AI12" s="636"/>
      <c r="AJ12" s="650"/>
      <c r="AK12" s="652"/>
      <c r="AL12" s="640"/>
      <c r="AM12" s="653"/>
      <c r="AN12" s="640"/>
      <c r="AO12" s="640"/>
      <c r="AP12" s="654"/>
      <c r="AQ12" s="638">
        <v>17</v>
      </c>
      <c r="AR12" s="655"/>
      <c r="AS12" s="655"/>
    </row>
    <row r="13" spans="1:45" ht="22.5" customHeight="1">
      <c r="A13" s="651"/>
      <c r="B13" s="656" t="s">
        <v>57</v>
      </c>
      <c r="C13" s="657" t="s">
        <v>4</v>
      </c>
      <c r="D13" s="658"/>
      <c r="E13" s="658"/>
      <c r="F13" s="658"/>
      <c r="G13" s="658"/>
      <c r="H13" s="658"/>
      <c r="I13" s="658"/>
      <c r="J13" s="658"/>
      <c r="K13" s="658"/>
      <c r="L13" s="658"/>
      <c r="M13" s="658"/>
      <c r="N13" s="658"/>
      <c r="O13" s="658"/>
      <c r="P13" s="658"/>
      <c r="Q13" s="658"/>
      <c r="R13" s="658"/>
      <c r="S13" s="658"/>
      <c r="T13" s="658"/>
      <c r="U13" s="658"/>
      <c r="V13" s="658"/>
      <c r="W13" s="658"/>
      <c r="X13" s="658"/>
      <c r="Y13" s="658"/>
      <c r="Z13" s="658"/>
      <c r="AA13" s="658"/>
      <c r="AB13" s="658"/>
      <c r="AC13" s="658"/>
      <c r="AD13" s="658"/>
      <c r="AE13" s="658"/>
      <c r="AF13" s="658"/>
      <c r="AG13" s="658"/>
      <c r="AH13" s="658"/>
      <c r="AI13" s="658"/>
      <c r="AJ13" s="658"/>
      <c r="AK13" s="658"/>
      <c r="AL13" s="658"/>
      <c r="AM13" s="658"/>
      <c r="AN13" s="658"/>
      <c r="AO13" s="658"/>
      <c r="AP13" s="658"/>
      <c r="AQ13" s="658"/>
      <c r="AR13" s="658"/>
      <c r="AS13" s="658"/>
    </row>
    <row r="14" spans="1:45" ht="33" customHeight="1">
      <c r="A14" s="636">
        <v>52020</v>
      </c>
      <c r="B14" s="659" t="s">
        <v>59</v>
      </c>
      <c r="C14" s="660" t="s">
        <v>614</v>
      </c>
      <c r="D14" s="489">
        <f>G14+J14+M14+P14+S14+V14+Y14+AA14+AC14+AF14+AI14+AL14+AO14+AQ14</f>
        <v>173285616</v>
      </c>
      <c r="E14" s="489">
        <f>H14+K14+N14+Q14+T14+W14+Z14+AB14+AD14+AG14+AJ14+AM14+AP14+AR14</f>
        <v>258471439</v>
      </c>
      <c r="F14" s="489">
        <f>I14+L14+O14+R14+U14+X14+AE14+AH14+AK14+AN14+AS14</f>
        <v>238085369</v>
      </c>
      <c r="G14" s="488">
        <v>77777220</v>
      </c>
      <c r="H14" s="488">
        <v>83066601</v>
      </c>
      <c r="I14" s="488">
        <v>69742268</v>
      </c>
      <c r="J14" s="488">
        <v>18287196</v>
      </c>
      <c r="K14" s="488">
        <v>19239327</v>
      </c>
      <c r="L14" s="488">
        <v>17897575</v>
      </c>
      <c r="M14" s="488">
        <v>64387500</v>
      </c>
      <c r="N14" s="488">
        <v>92725038</v>
      </c>
      <c r="O14" s="488">
        <v>89435053</v>
      </c>
      <c r="P14" s="488"/>
      <c r="Q14" s="488"/>
      <c r="R14" s="488"/>
      <c r="S14" s="488">
        <v>12833700</v>
      </c>
      <c r="T14" s="488">
        <v>12833700</v>
      </c>
      <c r="U14" s="488">
        <v>12833700</v>
      </c>
      <c r="V14" s="488"/>
      <c r="W14" s="488">
        <v>3237000</v>
      </c>
      <c r="X14" s="488">
        <v>3237000</v>
      </c>
      <c r="Y14" s="488"/>
      <c r="Z14" s="488"/>
      <c r="AA14" s="488"/>
      <c r="AB14" s="488"/>
      <c r="AC14" s="488"/>
      <c r="AD14" s="488">
        <v>47369773</v>
      </c>
      <c r="AE14" s="488">
        <v>44939773</v>
      </c>
      <c r="AF14" s="488"/>
      <c r="AG14" s="488"/>
      <c r="AH14" s="488"/>
      <c r="AI14" s="488"/>
      <c r="AJ14" s="488"/>
      <c r="AK14" s="488"/>
      <c r="AL14" s="488"/>
      <c r="AM14" s="488"/>
      <c r="AN14" s="488"/>
      <c r="AO14" s="488"/>
      <c r="AP14" s="488"/>
      <c r="AQ14" s="488"/>
      <c r="AR14" s="488"/>
      <c r="AS14" s="488"/>
    </row>
    <row r="15" spans="1:45" ht="22.5" customHeight="1">
      <c r="A15" s="636"/>
      <c r="B15" s="659" t="s">
        <v>615</v>
      </c>
      <c r="C15" s="599" t="s">
        <v>616</v>
      </c>
      <c r="D15" s="489">
        <f t="shared" ref="D15:E84" si="0">G15+J15+M15+P15+S15+V15+Y15+AA15+AC15+AF15+AI15+AL15+AO15+AQ15</f>
        <v>254000</v>
      </c>
      <c r="E15" s="489">
        <f t="shared" si="0"/>
        <v>254000</v>
      </c>
      <c r="F15" s="489">
        <f t="shared" ref="F15:F84" si="1">I15+L15+O15+R15+U15+X15+AE15+AH15+AK15+AN15+AS15</f>
        <v>41542</v>
      </c>
      <c r="G15" s="488"/>
      <c r="H15" s="488"/>
      <c r="I15" s="488"/>
      <c r="J15" s="488"/>
      <c r="K15" s="488"/>
      <c r="L15" s="488"/>
      <c r="M15" s="488">
        <v>254000</v>
      </c>
      <c r="N15" s="488">
        <v>254000</v>
      </c>
      <c r="O15" s="488">
        <v>41542</v>
      </c>
      <c r="P15" s="488"/>
      <c r="Q15" s="488"/>
      <c r="R15" s="488"/>
      <c r="S15" s="488"/>
      <c r="T15" s="488"/>
      <c r="U15" s="488"/>
      <c r="V15" s="488"/>
      <c r="W15" s="488"/>
      <c r="X15" s="488"/>
      <c r="Y15" s="488"/>
      <c r="Z15" s="488"/>
      <c r="AA15" s="488"/>
      <c r="AB15" s="488"/>
      <c r="AC15" s="488"/>
      <c r="AD15" s="488"/>
      <c r="AE15" s="488"/>
      <c r="AF15" s="488"/>
      <c r="AG15" s="488"/>
      <c r="AH15" s="488"/>
      <c r="AI15" s="488"/>
      <c r="AJ15" s="488"/>
      <c r="AK15" s="488"/>
      <c r="AL15" s="488"/>
      <c r="AM15" s="488"/>
      <c r="AN15" s="488"/>
      <c r="AO15" s="488"/>
      <c r="AP15" s="488"/>
      <c r="AQ15" s="488"/>
      <c r="AR15" s="488"/>
      <c r="AS15" s="488"/>
    </row>
    <row r="16" spans="1:45" ht="22.5" customHeight="1">
      <c r="A16" s="661"/>
      <c r="B16" s="659" t="s">
        <v>617</v>
      </c>
      <c r="C16" s="599" t="s">
        <v>618</v>
      </c>
      <c r="D16" s="489">
        <f t="shared" si="0"/>
        <v>48255000</v>
      </c>
      <c r="E16" s="489">
        <f t="shared" si="0"/>
        <v>50585269</v>
      </c>
      <c r="F16" s="489">
        <f t="shared" si="1"/>
        <v>11122251</v>
      </c>
      <c r="G16" s="488"/>
      <c r="H16" s="488"/>
      <c r="I16" s="488"/>
      <c r="J16" s="488"/>
      <c r="K16" s="488"/>
      <c r="L16" s="488"/>
      <c r="M16" s="488">
        <v>8255000</v>
      </c>
      <c r="N16" s="488">
        <v>8818064</v>
      </c>
      <c r="O16" s="488">
        <v>8818064</v>
      </c>
      <c r="P16" s="488"/>
      <c r="Q16" s="488"/>
      <c r="R16" s="488"/>
      <c r="S16" s="488"/>
      <c r="T16" s="488"/>
      <c r="U16" s="488"/>
      <c r="V16" s="488"/>
      <c r="W16" s="488"/>
      <c r="X16" s="488"/>
      <c r="Y16" s="488"/>
      <c r="Z16" s="488"/>
      <c r="AA16" s="488"/>
      <c r="AB16" s="488"/>
      <c r="AC16" s="488"/>
      <c r="AD16" s="488">
        <v>923095</v>
      </c>
      <c r="AE16" s="488">
        <v>923095</v>
      </c>
      <c r="AF16" s="488">
        <v>40000000</v>
      </c>
      <c r="AG16" s="488">
        <v>40844110</v>
      </c>
      <c r="AH16" s="488">
        <v>1381092</v>
      </c>
      <c r="AI16" s="488"/>
      <c r="AJ16" s="488"/>
      <c r="AK16" s="488"/>
      <c r="AL16" s="488"/>
      <c r="AM16" s="488"/>
      <c r="AN16" s="488"/>
      <c r="AO16" s="488"/>
      <c r="AP16" s="488"/>
      <c r="AQ16" s="488"/>
      <c r="AR16" s="488"/>
      <c r="AS16" s="488"/>
    </row>
    <row r="17" spans="1:45" ht="22.5" customHeight="1">
      <c r="A17" s="661"/>
      <c r="B17" s="659" t="s">
        <v>61</v>
      </c>
      <c r="C17" s="599" t="s">
        <v>619</v>
      </c>
      <c r="D17" s="489">
        <f t="shared" si="0"/>
        <v>446621000</v>
      </c>
      <c r="E17" s="489">
        <f t="shared" si="0"/>
        <v>618935727</v>
      </c>
      <c r="F17" s="489">
        <f t="shared" si="1"/>
        <v>521316045</v>
      </c>
      <c r="G17" s="488"/>
      <c r="H17" s="488"/>
      <c r="I17" s="488"/>
      <c r="J17" s="488"/>
      <c r="K17" s="488"/>
      <c r="L17" s="488"/>
      <c r="M17" s="488">
        <v>10071000</v>
      </c>
      <c r="N17" s="488">
        <v>27601435</v>
      </c>
      <c r="O17" s="488">
        <v>27291391</v>
      </c>
      <c r="P17" s="488"/>
      <c r="Q17" s="488"/>
      <c r="R17" s="488"/>
      <c r="S17" s="488"/>
      <c r="T17" s="488"/>
      <c r="U17" s="488"/>
      <c r="V17" s="488"/>
      <c r="W17" s="488"/>
      <c r="X17" s="488"/>
      <c r="Y17" s="488"/>
      <c r="Z17" s="488"/>
      <c r="AA17" s="488"/>
      <c r="AB17" s="488"/>
      <c r="AC17" s="488">
        <v>386000000</v>
      </c>
      <c r="AD17" s="488">
        <v>192750483</v>
      </c>
      <c r="AE17" s="488">
        <v>95440845</v>
      </c>
      <c r="AF17" s="488">
        <v>50550000</v>
      </c>
      <c r="AG17" s="488">
        <v>398583809</v>
      </c>
      <c r="AH17" s="488">
        <v>398583809</v>
      </c>
      <c r="AI17" s="488"/>
      <c r="AJ17" s="488"/>
      <c r="AK17" s="488"/>
      <c r="AL17" s="488"/>
      <c r="AM17" s="488"/>
      <c r="AN17" s="488"/>
      <c r="AO17" s="488"/>
      <c r="AP17" s="488"/>
      <c r="AQ17" s="488"/>
      <c r="AR17" s="488"/>
      <c r="AS17" s="488"/>
    </row>
    <row r="18" spans="1:45" ht="22.5" customHeight="1">
      <c r="A18" s="661"/>
      <c r="B18" s="659" t="s">
        <v>63</v>
      </c>
      <c r="C18" s="599" t="s">
        <v>64</v>
      </c>
      <c r="D18" s="489">
        <v>25500000</v>
      </c>
      <c r="E18" s="489">
        <f t="shared" si="0"/>
        <v>30100000</v>
      </c>
      <c r="F18" s="489">
        <f t="shared" si="1"/>
        <v>0</v>
      </c>
      <c r="G18" s="488">
        <v>4000000</v>
      </c>
      <c r="H18" s="488">
        <v>4000000</v>
      </c>
      <c r="I18" s="488"/>
      <c r="J18" s="488">
        <v>1500000</v>
      </c>
      <c r="K18" s="488">
        <v>1000000</v>
      </c>
      <c r="L18" s="488"/>
      <c r="M18" s="488">
        <v>20000000</v>
      </c>
      <c r="N18" s="488">
        <v>25100000</v>
      </c>
      <c r="O18" s="488"/>
      <c r="P18" s="488"/>
      <c r="Q18" s="488"/>
      <c r="R18" s="488"/>
      <c r="S18" s="488"/>
      <c r="T18" s="488"/>
      <c r="U18" s="488"/>
      <c r="V18" s="488"/>
      <c r="W18" s="488"/>
      <c r="X18" s="488"/>
      <c r="Y18" s="488"/>
      <c r="Z18" s="488"/>
      <c r="AA18" s="488"/>
      <c r="AB18" s="488"/>
      <c r="AC18" s="488"/>
      <c r="AD18" s="488"/>
      <c r="AE18" s="488"/>
      <c r="AF18" s="488"/>
      <c r="AG18" s="488"/>
      <c r="AH18" s="488"/>
      <c r="AI18" s="488"/>
      <c r="AJ18" s="488"/>
      <c r="AK18" s="488"/>
      <c r="AL18" s="488"/>
      <c r="AM18" s="488"/>
      <c r="AN18" s="488"/>
      <c r="AO18" s="488"/>
      <c r="AP18" s="488"/>
      <c r="AQ18" s="488"/>
      <c r="AR18" s="488"/>
      <c r="AS18" s="488"/>
    </row>
    <row r="19" spans="1:45" ht="22.5" customHeight="1">
      <c r="A19" s="661"/>
      <c r="B19" s="490" t="s">
        <v>65</v>
      </c>
      <c r="C19" s="660" t="s">
        <v>66</v>
      </c>
      <c r="D19" s="489">
        <f t="shared" si="0"/>
        <v>0</v>
      </c>
      <c r="E19" s="489">
        <f t="shared" si="0"/>
        <v>41250567</v>
      </c>
      <c r="F19" s="489">
        <f t="shared" si="1"/>
        <v>41250567</v>
      </c>
      <c r="G19" s="488"/>
      <c r="H19" s="488"/>
      <c r="I19" s="488"/>
      <c r="J19" s="488"/>
      <c r="K19" s="488"/>
      <c r="L19" s="488"/>
      <c r="M19" s="488"/>
      <c r="N19" s="488"/>
      <c r="O19" s="488"/>
      <c r="P19" s="488"/>
      <c r="Q19" s="488"/>
      <c r="R19" s="488"/>
      <c r="S19" s="488"/>
      <c r="T19" s="488"/>
      <c r="U19" s="488"/>
      <c r="V19" s="488"/>
      <c r="W19" s="488"/>
      <c r="X19" s="488"/>
      <c r="Y19" s="488"/>
      <c r="Z19" s="488"/>
      <c r="AA19" s="488"/>
      <c r="AB19" s="488"/>
      <c r="AC19" s="488"/>
      <c r="AD19" s="488"/>
      <c r="AE19" s="488"/>
      <c r="AF19" s="488"/>
      <c r="AG19" s="488"/>
      <c r="AH19" s="488"/>
      <c r="AI19" s="488"/>
      <c r="AJ19" s="488"/>
      <c r="AK19" s="488"/>
      <c r="AL19" s="488"/>
      <c r="AM19" s="488"/>
      <c r="AN19" s="488"/>
      <c r="AO19" s="488"/>
      <c r="AP19" s="488"/>
      <c r="AQ19" s="488"/>
      <c r="AR19" s="488">
        <v>41250567</v>
      </c>
      <c r="AS19" s="488">
        <v>41250567</v>
      </c>
    </row>
    <row r="20" spans="1:45" ht="22.5" customHeight="1">
      <c r="A20" s="661">
        <v>45120</v>
      </c>
      <c r="B20" s="659" t="s">
        <v>75</v>
      </c>
      <c r="C20" s="599" t="s">
        <v>76</v>
      </c>
      <c r="D20" s="489">
        <f t="shared" si="0"/>
        <v>4595250</v>
      </c>
      <c r="E20" s="489">
        <f t="shared" si="0"/>
        <v>19555236</v>
      </c>
      <c r="F20" s="489">
        <f t="shared" si="1"/>
        <v>17542218</v>
      </c>
      <c r="G20" s="488">
        <v>1500000</v>
      </c>
      <c r="H20" s="488">
        <v>16703530</v>
      </c>
      <c r="I20" s="488">
        <v>15706109</v>
      </c>
      <c r="J20" s="488">
        <v>3000000</v>
      </c>
      <c r="K20" s="488">
        <v>2756456</v>
      </c>
      <c r="L20" s="488">
        <v>1836074</v>
      </c>
      <c r="M20" s="488">
        <v>95250</v>
      </c>
      <c r="N20" s="488">
        <v>95250</v>
      </c>
      <c r="O20" s="488">
        <v>35</v>
      </c>
      <c r="P20" s="488"/>
      <c r="Q20" s="488"/>
      <c r="R20" s="488"/>
      <c r="S20" s="488"/>
      <c r="T20" s="488"/>
      <c r="U20" s="488"/>
      <c r="V20" s="488"/>
      <c r="W20" s="488"/>
      <c r="X20" s="488"/>
      <c r="Y20" s="488"/>
      <c r="Z20" s="488"/>
      <c r="AA20" s="488"/>
      <c r="AB20" s="488"/>
      <c r="AC20" s="488"/>
      <c r="AD20" s="488"/>
      <c r="AE20" s="488"/>
      <c r="AF20" s="488"/>
      <c r="AG20" s="488"/>
      <c r="AH20" s="488"/>
      <c r="AI20" s="488"/>
      <c r="AJ20" s="488"/>
      <c r="AK20" s="488"/>
      <c r="AL20" s="488"/>
      <c r="AM20" s="488"/>
      <c r="AN20" s="488"/>
      <c r="AO20" s="488"/>
      <c r="AP20" s="488"/>
      <c r="AQ20" s="488"/>
      <c r="AR20" s="488"/>
      <c r="AS20" s="488"/>
    </row>
    <row r="21" spans="1:45" ht="22.5" customHeight="1">
      <c r="A21" s="661"/>
      <c r="B21" s="659" t="s">
        <v>620</v>
      </c>
      <c r="C21" s="599" t="s">
        <v>621</v>
      </c>
      <c r="D21" s="489">
        <f t="shared" si="0"/>
        <v>0</v>
      </c>
      <c r="E21" s="489">
        <f t="shared" si="0"/>
        <v>603357</v>
      </c>
      <c r="F21" s="489">
        <f t="shared" si="1"/>
        <v>598735</v>
      </c>
      <c r="G21" s="488"/>
      <c r="H21" s="488"/>
      <c r="I21" s="488"/>
      <c r="J21" s="488"/>
      <c r="K21" s="488"/>
      <c r="L21" s="488"/>
      <c r="M21" s="488"/>
      <c r="N21" s="488">
        <v>603357</v>
      </c>
      <c r="O21" s="488">
        <v>598735</v>
      </c>
      <c r="P21" s="488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88"/>
      <c r="AC21" s="488"/>
      <c r="AD21" s="488"/>
      <c r="AE21" s="488"/>
      <c r="AF21" s="488"/>
      <c r="AG21" s="488"/>
      <c r="AH21" s="488"/>
      <c r="AI21" s="488"/>
      <c r="AJ21" s="488"/>
      <c r="AK21" s="488"/>
      <c r="AL21" s="488"/>
      <c r="AM21" s="488"/>
      <c r="AN21" s="488"/>
      <c r="AO21" s="488"/>
      <c r="AP21" s="488"/>
      <c r="AQ21" s="488"/>
      <c r="AR21" s="488"/>
      <c r="AS21" s="488"/>
    </row>
    <row r="22" spans="1:45" ht="22.5" customHeight="1">
      <c r="A22" s="661">
        <v>45140</v>
      </c>
      <c r="B22" s="659" t="s">
        <v>79</v>
      </c>
      <c r="C22" s="599" t="s">
        <v>80</v>
      </c>
      <c r="D22" s="489">
        <f t="shared" si="0"/>
        <v>207620000</v>
      </c>
      <c r="E22" s="489">
        <f t="shared" si="0"/>
        <v>477177202</v>
      </c>
      <c r="F22" s="489">
        <f t="shared" si="1"/>
        <v>461895516</v>
      </c>
      <c r="G22" s="488"/>
      <c r="H22" s="488"/>
      <c r="I22" s="488"/>
      <c r="J22" s="488"/>
      <c r="K22" s="488"/>
      <c r="L22" s="488"/>
      <c r="M22" s="488">
        <v>7620000</v>
      </c>
      <c r="N22" s="488">
        <v>28016203</v>
      </c>
      <c r="O22" s="488">
        <v>25989495</v>
      </c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488"/>
      <c r="AB22" s="488"/>
      <c r="AC22" s="488">
        <v>200000000</v>
      </c>
      <c r="AD22" s="488">
        <v>239036261</v>
      </c>
      <c r="AE22" s="488">
        <v>225781283</v>
      </c>
      <c r="AF22" s="488"/>
      <c r="AG22" s="488">
        <v>210124738</v>
      </c>
      <c r="AH22" s="488">
        <v>210124738</v>
      </c>
      <c r="AI22" s="488"/>
      <c r="AJ22" s="488"/>
      <c r="AK22" s="488"/>
      <c r="AL22" s="488"/>
      <c r="AM22" s="488"/>
      <c r="AN22" s="488"/>
      <c r="AO22" s="488"/>
      <c r="AP22" s="488"/>
      <c r="AQ22" s="488"/>
      <c r="AR22" s="488"/>
      <c r="AS22" s="488"/>
    </row>
    <row r="23" spans="1:45" ht="22.5" customHeight="1">
      <c r="A23" s="661">
        <v>45160</v>
      </c>
      <c r="B23" s="659" t="s">
        <v>81</v>
      </c>
      <c r="C23" s="599" t="s">
        <v>82</v>
      </c>
      <c r="D23" s="489">
        <f t="shared" si="0"/>
        <v>36830000</v>
      </c>
      <c r="E23" s="489">
        <f t="shared" si="0"/>
        <v>58601247</v>
      </c>
      <c r="F23" s="489">
        <f t="shared" si="1"/>
        <v>57506020</v>
      </c>
      <c r="G23" s="488"/>
      <c r="H23" s="488"/>
      <c r="I23" s="488"/>
      <c r="J23" s="488"/>
      <c r="K23" s="488"/>
      <c r="L23" s="488"/>
      <c r="M23" s="488">
        <v>36830000</v>
      </c>
      <c r="N23" s="488">
        <v>58546891</v>
      </c>
      <c r="O23" s="488">
        <v>57451664</v>
      </c>
      <c r="P23" s="488"/>
      <c r="Q23" s="488"/>
      <c r="R23" s="488"/>
      <c r="S23" s="488"/>
      <c r="T23" s="488"/>
      <c r="U23" s="488"/>
      <c r="V23" s="488"/>
      <c r="W23" s="488"/>
      <c r="X23" s="488"/>
      <c r="Y23" s="488"/>
      <c r="Z23" s="488"/>
      <c r="AA23" s="488"/>
      <c r="AB23" s="488"/>
      <c r="AC23" s="488"/>
      <c r="AD23" s="488">
        <v>54356</v>
      </c>
      <c r="AE23" s="488">
        <v>54356</v>
      </c>
      <c r="AF23" s="488"/>
      <c r="AG23" s="488"/>
      <c r="AH23" s="488"/>
      <c r="AI23" s="488"/>
      <c r="AJ23" s="488"/>
      <c r="AK23" s="488"/>
      <c r="AL23" s="488"/>
      <c r="AM23" s="488"/>
      <c r="AN23" s="488"/>
      <c r="AO23" s="488"/>
      <c r="AP23" s="488"/>
      <c r="AQ23" s="488"/>
      <c r="AR23" s="488"/>
      <c r="AS23" s="488"/>
    </row>
    <row r="24" spans="1:45" ht="22.5" customHeight="1">
      <c r="A24" s="661">
        <v>45170</v>
      </c>
      <c r="B24" s="659" t="s">
        <v>83</v>
      </c>
      <c r="C24" s="599" t="s">
        <v>84</v>
      </c>
      <c r="D24" s="489">
        <f t="shared" si="0"/>
        <v>324574500</v>
      </c>
      <c r="E24" s="489">
        <f t="shared" si="0"/>
        <v>209955358</v>
      </c>
      <c r="F24" s="489">
        <f t="shared" si="1"/>
        <v>81428593</v>
      </c>
      <c r="G24" s="488"/>
      <c r="H24" s="488"/>
      <c r="I24" s="488"/>
      <c r="J24" s="488"/>
      <c r="K24" s="488"/>
      <c r="L24" s="488"/>
      <c r="M24" s="488">
        <v>24574500</v>
      </c>
      <c r="N24" s="488">
        <v>77387773</v>
      </c>
      <c r="O24" s="488">
        <v>75161525</v>
      </c>
      <c r="P24" s="488"/>
      <c r="Q24" s="488"/>
      <c r="R24" s="488"/>
      <c r="S24" s="488"/>
      <c r="T24" s="488"/>
      <c r="U24" s="488"/>
      <c r="V24" s="488"/>
      <c r="W24" s="488"/>
      <c r="X24" s="488"/>
      <c r="Y24" s="488"/>
      <c r="Z24" s="488"/>
      <c r="AA24" s="488"/>
      <c r="AB24" s="488"/>
      <c r="AC24" s="488"/>
      <c r="AD24" s="488">
        <v>7342981</v>
      </c>
      <c r="AE24" s="488">
        <v>6267068</v>
      </c>
      <c r="AF24" s="488">
        <v>300000000</v>
      </c>
      <c r="AG24" s="488">
        <v>125224604</v>
      </c>
      <c r="AH24" s="488"/>
      <c r="AI24" s="488"/>
      <c r="AJ24" s="488"/>
      <c r="AK24" s="488"/>
      <c r="AL24" s="488"/>
      <c r="AM24" s="488"/>
      <c r="AN24" s="488"/>
      <c r="AO24" s="488"/>
      <c r="AP24" s="488"/>
      <c r="AQ24" s="488"/>
      <c r="AR24" s="488"/>
      <c r="AS24" s="488"/>
    </row>
    <row r="25" spans="1:45" ht="22.5" customHeight="1">
      <c r="A25" s="661">
        <v>13350</v>
      </c>
      <c r="B25" s="659" t="s">
        <v>85</v>
      </c>
      <c r="C25" s="599" t="s">
        <v>86</v>
      </c>
      <c r="D25" s="489">
        <f t="shared" si="0"/>
        <v>60635000</v>
      </c>
      <c r="E25" s="489">
        <f t="shared" si="0"/>
        <v>94162933</v>
      </c>
      <c r="F25" s="489">
        <f t="shared" si="1"/>
        <v>78270978</v>
      </c>
      <c r="G25" s="488"/>
      <c r="H25" s="488"/>
      <c r="I25" s="488"/>
      <c r="J25" s="488"/>
      <c r="K25" s="488"/>
      <c r="L25" s="488"/>
      <c r="M25" s="488">
        <v>635000</v>
      </c>
      <c r="N25" s="488">
        <v>14830491</v>
      </c>
      <c r="O25" s="488">
        <v>14488533</v>
      </c>
      <c r="P25" s="488"/>
      <c r="Q25" s="488"/>
      <c r="R25" s="488"/>
      <c r="S25" s="488"/>
      <c r="T25" s="488"/>
      <c r="U25" s="488"/>
      <c r="V25" s="488"/>
      <c r="W25" s="488"/>
      <c r="X25" s="488"/>
      <c r="Y25" s="488"/>
      <c r="Z25" s="488"/>
      <c r="AA25" s="488"/>
      <c r="AB25" s="488"/>
      <c r="AC25" s="488">
        <v>60000000</v>
      </c>
      <c r="AD25" s="488">
        <v>78684148</v>
      </c>
      <c r="AE25" s="488">
        <v>63134151</v>
      </c>
      <c r="AF25" s="488"/>
      <c r="AG25" s="488">
        <v>648294</v>
      </c>
      <c r="AH25" s="488">
        <v>648294</v>
      </c>
      <c r="AI25" s="488"/>
      <c r="AJ25" s="488"/>
      <c r="AK25" s="488"/>
      <c r="AL25" s="488"/>
      <c r="AM25" s="488"/>
      <c r="AN25" s="488"/>
      <c r="AO25" s="488"/>
      <c r="AP25" s="488"/>
      <c r="AQ25" s="488"/>
      <c r="AR25" s="488"/>
      <c r="AS25" s="488"/>
    </row>
    <row r="26" spans="1:45" ht="22.5" customHeight="1">
      <c r="A26" s="661"/>
      <c r="B26" s="659" t="s">
        <v>622</v>
      </c>
      <c r="C26" s="599" t="s">
        <v>623</v>
      </c>
      <c r="D26" s="489">
        <f t="shared" si="0"/>
        <v>0</v>
      </c>
      <c r="E26" s="489">
        <f t="shared" si="0"/>
        <v>5726000</v>
      </c>
      <c r="F26" s="489">
        <f t="shared" si="1"/>
        <v>5726000</v>
      </c>
      <c r="G26" s="488"/>
      <c r="H26" s="488"/>
      <c r="I26" s="488"/>
      <c r="J26" s="488"/>
      <c r="K26" s="488"/>
      <c r="L26" s="488"/>
      <c r="M26" s="488"/>
      <c r="N26" s="488"/>
      <c r="O26" s="488"/>
      <c r="P26" s="488"/>
      <c r="Q26" s="488"/>
      <c r="R26" s="488"/>
      <c r="S26" s="488"/>
      <c r="T26" s="488"/>
      <c r="U26" s="488"/>
      <c r="V26" s="488"/>
      <c r="W26" s="488"/>
      <c r="X26" s="488"/>
      <c r="Y26" s="488"/>
      <c r="Z26" s="488"/>
      <c r="AA26" s="488"/>
      <c r="AB26" s="488"/>
      <c r="AC26" s="488"/>
      <c r="AD26" s="488"/>
      <c r="AE26" s="488"/>
      <c r="AF26" s="488"/>
      <c r="AG26" s="488"/>
      <c r="AH26" s="488"/>
      <c r="AI26" s="488"/>
      <c r="AJ26" s="488"/>
      <c r="AK26" s="488"/>
      <c r="AL26" s="488"/>
      <c r="AM26" s="488">
        <v>5726000</v>
      </c>
      <c r="AN26" s="488">
        <v>5726000</v>
      </c>
      <c r="AO26" s="488"/>
      <c r="AP26" s="488"/>
      <c r="AQ26" s="488"/>
      <c r="AR26" s="488"/>
      <c r="AS26" s="488"/>
    </row>
    <row r="27" spans="1:45" ht="22.5" customHeight="1">
      <c r="A27" s="661">
        <v>66010</v>
      </c>
      <c r="B27" s="659" t="s">
        <v>624</v>
      </c>
      <c r="C27" s="599" t="s">
        <v>625</v>
      </c>
      <c r="D27" s="489">
        <f t="shared" si="0"/>
        <v>1270000</v>
      </c>
      <c r="E27" s="489">
        <f t="shared" si="0"/>
        <v>1390053</v>
      </c>
      <c r="F27" s="489">
        <f t="shared" si="1"/>
        <v>120053</v>
      </c>
      <c r="G27" s="488"/>
      <c r="H27" s="488"/>
      <c r="I27" s="488"/>
      <c r="J27" s="488"/>
      <c r="K27" s="488"/>
      <c r="L27" s="488"/>
      <c r="M27" s="488">
        <v>1270000</v>
      </c>
      <c r="N27" s="488">
        <v>1390053</v>
      </c>
      <c r="O27" s="488">
        <v>120053</v>
      </c>
      <c r="P27" s="488"/>
      <c r="Q27" s="488"/>
      <c r="R27" s="488"/>
      <c r="S27" s="488"/>
      <c r="T27" s="488"/>
      <c r="U27" s="488"/>
      <c r="V27" s="488"/>
      <c r="W27" s="488"/>
      <c r="X27" s="488"/>
      <c r="Y27" s="488"/>
      <c r="Z27" s="488"/>
      <c r="AA27" s="488"/>
      <c r="AB27" s="488"/>
      <c r="AC27" s="488"/>
      <c r="AD27" s="488"/>
      <c r="AE27" s="488"/>
      <c r="AF27" s="488"/>
      <c r="AG27" s="488"/>
      <c r="AH27" s="488"/>
      <c r="AI27" s="488"/>
      <c r="AJ27" s="488"/>
      <c r="AK27" s="488"/>
      <c r="AL27" s="488"/>
      <c r="AM27" s="488"/>
      <c r="AN27" s="488"/>
      <c r="AO27" s="488"/>
      <c r="AP27" s="488"/>
      <c r="AQ27" s="488"/>
      <c r="AR27" s="488"/>
      <c r="AS27" s="488"/>
    </row>
    <row r="28" spans="1:45" ht="22.5" customHeight="1">
      <c r="A28" s="661"/>
      <c r="B28" s="659" t="s">
        <v>626</v>
      </c>
      <c r="C28" s="599" t="s">
        <v>627</v>
      </c>
      <c r="D28" s="489">
        <f t="shared" si="0"/>
        <v>0</v>
      </c>
      <c r="E28" s="489">
        <f t="shared" si="0"/>
        <v>4310107</v>
      </c>
      <c r="F28" s="489">
        <f t="shared" si="1"/>
        <v>4310107</v>
      </c>
      <c r="G28" s="488"/>
      <c r="H28" s="488"/>
      <c r="I28" s="488"/>
      <c r="J28" s="488"/>
      <c r="K28" s="488"/>
      <c r="L28" s="488"/>
      <c r="M28" s="488"/>
      <c r="N28" s="488"/>
      <c r="O28" s="488"/>
      <c r="P28" s="488"/>
      <c r="Q28" s="488"/>
      <c r="R28" s="488"/>
      <c r="S28" s="488"/>
      <c r="T28" s="488"/>
      <c r="U28" s="488"/>
      <c r="V28" s="488"/>
      <c r="W28" s="488"/>
      <c r="X28" s="488"/>
      <c r="Y28" s="488"/>
      <c r="Z28" s="488"/>
      <c r="AA28" s="488"/>
      <c r="AB28" s="488"/>
      <c r="AC28" s="488"/>
      <c r="AD28" s="488">
        <v>4310107</v>
      </c>
      <c r="AE28" s="488">
        <v>4310107</v>
      </c>
      <c r="AF28" s="488"/>
      <c r="AG28" s="488"/>
      <c r="AH28" s="488"/>
      <c r="AI28" s="488"/>
      <c r="AJ28" s="488"/>
      <c r="AK28" s="488"/>
      <c r="AL28" s="488"/>
      <c r="AM28" s="488"/>
      <c r="AN28" s="488"/>
      <c r="AO28" s="488"/>
      <c r="AP28" s="488"/>
      <c r="AQ28" s="488"/>
      <c r="AR28" s="488"/>
      <c r="AS28" s="488"/>
    </row>
    <row r="29" spans="1:45" ht="22.5" customHeight="1">
      <c r="A29" s="661">
        <v>11130</v>
      </c>
      <c r="B29" s="659" t="s">
        <v>89</v>
      </c>
      <c r="C29" s="599" t="s">
        <v>90</v>
      </c>
      <c r="D29" s="489">
        <f t="shared" si="0"/>
        <v>36195000</v>
      </c>
      <c r="E29" s="489">
        <f t="shared" si="0"/>
        <v>64950219</v>
      </c>
      <c r="F29" s="489">
        <f>I29+L29+O29+R29+U29+X29+AE29+AH29+AK29+AN29+AS29</f>
        <v>52698774</v>
      </c>
      <c r="G29" s="488"/>
      <c r="H29" s="488"/>
      <c r="I29" s="488"/>
      <c r="J29" s="488"/>
      <c r="K29" s="488"/>
      <c r="L29" s="488"/>
      <c r="M29" s="488">
        <v>36195000</v>
      </c>
      <c r="N29" s="488">
        <v>33571919</v>
      </c>
      <c r="O29" s="488">
        <v>21320474</v>
      </c>
      <c r="P29" s="488"/>
      <c r="Q29" s="488"/>
      <c r="R29" s="488"/>
      <c r="S29" s="488"/>
      <c r="T29" s="488"/>
      <c r="U29" s="488"/>
      <c r="V29" s="488"/>
      <c r="W29" s="488"/>
      <c r="X29" s="488"/>
      <c r="Y29" s="488"/>
      <c r="Z29" s="488"/>
      <c r="AA29" s="488"/>
      <c r="AB29" s="488"/>
      <c r="AC29" s="488"/>
      <c r="AD29" s="488">
        <v>14859526</v>
      </c>
      <c r="AE29" s="488">
        <v>14859526</v>
      </c>
      <c r="AF29" s="488"/>
      <c r="AG29" s="488">
        <v>16518774</v>
      </c>
      <c r="AH29" s="488">
        <v>16518774</v>
      </c>
      <c r="AI29" s="488"/>
      <c r="AJ29" s="488"/>
      <c r="AK29" s="488"/>
      <c r="AL29" s="488"/>
      <c r="AM29" s="488"/>
      <c r="AN29" s="488"/>
      <c r="AO29" s="488"/>
      <c r="AP29" s="488"/>
      <c r="AQ29" s="488"/>
      <c r="AR29" s="488"/>
      <c r="AS29" s="488"/>
    </row>
    <row r="30" spans="1:45" ht="22.5" customHeight="1">
      <c r="A30" s="661"/>
      <c r="B30" s="659" t="s">
        <v>91</v>
      </c>
      <c r="C30" s="599" t="s">
        <v>92</v>
      </c>
      <c r="D30" s="489">
        <f t="shared" si="0"/>
        <v>7850000</v>
      </c>
      <c r="E30" s="489">
        <f t="shared" si="0"/>
        <v>13115701</v>
      </c>
      <c r="F30" s="489">
        <f t="shared" si="1"/>
        <v>12023501</v>
      </c>
      <c r="G30" s="488"/>
      <c r="H30" s="488"/>
      <c r="I30" s="488"/>
      <c r="J30" s="488"/>
      <c r="K30" s="488"/>
      <c r="L30" s="488"/>
      <c r="M30" s="488">
        <v>6350000</v>
      </c>
      <c r="N30" s="488">
        <v>13115701</v>
      </c>
      <c r="O30" s="488">
        <v>12023501</v>
      </c>
      <c r="P30" s="488"/>
      <c r="Q30" s="488"/>
      <c r="R30" s="488"/>
      <c r="S30" s="488"/>
      <c r="T30" s="488"/>
      <c r="U30" s="488"/>
      <c r="V30" s="488"/>
      <c r="W30" s="488"/>
      <c r="X30" s="488"/>
      <c r="Y30" s="488"/>
      <c r="Z30" s="488"/>
      <c r="AA30" s="488"/>
      <c r="AB30" s="488"/>
      <c r="AC30" s="488">
        <v>1500000</v>
      </c>
      <c r="AD30" s="488"/>
      <c r="AE30" s="488"/>
      <c r="AF30" s="488"/>
      <c r="AG30" s="488"/>
      <c r="AH30" s="488"/>
      <c r="AI30" s="488"/>
      <c r="AJ30" s="488"/>
      <c r="AK30" s="488"/>
      <c r="AL30" s="488"/>
      <c r="AM30" s="488"/>
      <c r="AN30" s="488"/>
      <c r="AO30" s="488"/>
      <c r="AP30" s="488"/>
      <c r="AQ30" s="488"/>
      <c r="AR30" s="488"/>
      <c r="AS30" s="488"/>
    </row>
    <row r="31" spans="1:45" ht="22.5" customHeight="1">
      <c r="A31" s="661">
        <v>52020</v>
      </c>
      <c r="B31" s="659" t="s">
        <v>93</v>
      </c>
      <c r="C31" s="599" t="s">
        <v>94</v>
      </c>
      <c r="D31" s="489">
        <f t="shared" si="0"/>
        <v>92202000</v>
      </c>
      <c r="E31" s="489">
        <f t="shared" si="0"/>
        <v>110246297</v>
      </c>
      <c r="F31" s="489">
        <f t="shared" si="1"/>
        <v>95194197</v>
      </c>
      <c r="G31" s="488"/>
      <c r="H31" s="488"/>
      <c r="I31" s="488"/>
      <c r="J31" s="488"/>
      <c r="K31" s="488"/>
      <c r="L31" s="488"/>
      <c r="M31" s="488">
        <v>92202000</v>
      </c>
      <c r="N31" s="488">
        <v>101610688</v>
      </c>
      <c r="O31" s="488">
        <v>87861851</v>
      </c>
      <c r="P31" s="488"/>
      <c r="Q31" s="488"/>
      <c r="R31" s="488"/>
      <c r="S31" s="488"/>
      <c r="T31" s="488"/>
      <c r="U31" s="488"/>
      <c r="V31" s="488"/>
      <c r="W31" s="488"/>
      <c r="X31" s="488"/>
      <c r="Y31" s="488"/>
      <c r="Z31" s="488"/>
      <c r="AA31" s="488"/>
      <c r="AB31" s="488"/>
      <c r="AC31" s="488"/>
      <c r="AD31" s="488">
        <v>8635609</v>
      </c>
      <c r="AE31" s="488">
        <v>7332346</v>
      </c>
      <c r="AF31" s="488"/>
      <c r="AG31" s="488"/>
      <c r="AH31" s="488"/>
      <c r="AI31" s="488"/>
      <c r="AJ31" s="488"/>
      <c r="AK31" s="488"/>
      <c r="AL31" s="488"/>
      <c r="AM31" s="488"/>
      <c r="AN31" s="488"/>
      <c r="AO31" s="488"/>
      <c r="AP31" s="488"/>
      <c r="AQ31" s="488"/>
      <c r="AR31" s="488"/>
      <c r="AS31" s="488"/>
    </row>
    <row r="32" spans="1:45" ht="22.5" customHeight="1">
      <c r="A32" s="661">
        <v>66020</v>
      </c>
      <c r="B32" s="659" t="s">
        <v>95</v>
      </c>
      <c r="C32" s="599" t="s">
        <v>96</v>
      </c>
      <c r="D32" s="489">
        <f t="shared" si="0"/>
        <v>84963000</v>
      </c>
      <c r="E32" s="489">
        <f t="shared" si="0"/>
        <v>184218474</v>
      </c>
      <c r="F32" s="489">
        <f t="shared" si="1"/>
        <v>179689908</v>
      </c>
      <c r="G32" s="488"/>
      <c r="H32" s="488">
        <v>2936188</v>
      </c>
      <c r="I32" s="488">
        <v>2936188</v>
      </c>
      <c r="J32" s="488"/>
      <c r="K32" s="488">
        <v>491785</v>
      </c>
      <c r="L32" s="488">
        <v>491785</v>
      </c>
      <c r="M32" s="488">
        <v>84963000</v>
      </c>
      <c r="N32" s="488">
        <v>136569427</v>
      </c>
      <c r="O32" s="488">
        <v>132093661</v>
      </c>
      <c r="P32" s="488"/>
      <c r="Q32" s="488"/>
      <c r="R32" s="488"/>
      <c r="S32" s="488"/>
      <c r="T32" s="488"/>
      <c r="U32" s="488"/>
      <c r="V32" s="488"/>
      <c r="W32" s="488"/>
      <c r="X32" s="488"/>
      <c r="Y32" s="488"/>
      <c r="Z32" s="488"/>
      <c r="AA32" s="488"/>
      <c r="AB32" s="488"/>
      <c r="AC32" s="488"/>
      <c r="AD32" s="488">
        <v>44013755</v>
      </c>
      <c r="AE32" s="488">
        <v>43960955</v>
      </c>
      <c r="AF32" s="488"/>
      <c r="AG32" s="488">
        <v>207319</v>
      </c>
      <c r="AH32" s="488">
        <v>207319</v>
      </c>
      <c r="AI32" s="488"/>
      <c r="AJ32" s="488"/>
      <c r="AK32" s="488"/>
      <c r="AL32" s="488"/>
      <c r="AM32" s="488"/>
      <c r="AN32" s="488"/>
      <c r="AO32" s="488"/>
      <c r="AP32" s="488"/>
      <c r="AQ32" s="488"/>
      <c r="AR32" s="488"/>
      <c r="AS32" s="488"/>
    </row>
    <row r="33" spans="1:45" ht="22.5" customHeight="1">
      <c r="A33" s="661">
        <v>47410</v>
      </c>
      <c r="B33" s="659" t="s">
        <v>97</v>
      </c>
      <c r="C33" s="599" t="s">
        <v>628</v>
      </c>
      <c r="D33" s="489">
        <f t="shared" si="0"/>
        <v>569912244</v>
      </c>
      <c r="E33" s="489">
        <f t="shared" si="0"/>
        <v>543333366</v>
      </c>
      <c r="F33" s="489">
        <f t="shared" si="1"/>
        <v>54082559</v>
      </c>
      <c r="G33" s="488">
        <v>8360298</v>
      </c>
      <c r="H33" s="488">
        <v>9589236</v>
      </c>
      <c r="I33" s="488">
        <v>5159740</v>
      </c>
      <c r="J33" s="488">
        <v>1899310</v>
      </c>
      <c r="K33" s="488">
        <v>1351286</v>
      </c>
      <c r="L33" s="488">
        <v>1174421</v>
      </c>
      <c r="M33" s="488">
        <v>11430000</v>
      </c>
      <c r="N33" s="488">
        <v>7904329</v>
      </c>
      <c r="O33" s="488">
        <v>42208434</v>
      </c>
      <c r="P33" s="488"/>
      <c r="Q33" s="488"/>
      <c r="R33" s="488"/>
      <c r="S33" s="488">
        <v>5021827</v>
      </c>
      <c r="T33" s="488">
        <v>5021827</v>
      </c>
      <c r="U33" s="488">
        <v>5021827</v>
      </c>
      <c r="V33" s="488"/>
      <c r="W33" s="488"/>
      <c r="X33" s="488"/>
      <c r="Y33" s="488"/>
      <c r="Z33" s="488"/>
      <c r="AA33" s="488">
        <v>233200809</v>
      </c>
      <c r="AB33" s="488">
        <v>241043866</v>
      </c>
      <c r="AC33" s="488"/>
      <c r="AD33" s="488">
        <v>518137</v>
      </c>
      <c r="AE33" s="488">
        <v>518137</v>
      </c>
      <c r="AF33" s="488"/>
      <c r="AG33" s="488"/>
      <c r="AH33" s="488"/>
      <c r="AI33" s="488"/>
      <c r="AJ33" s="488"/>
      <c r="AK33" s="488"/>
      <c r="AL33" s="488"/>
      <c r="AM33" s="488"/>
      <c r="AN33" s="488"/>
      <c r="AO33" s="488">
        <v>310000000</v>
      </c>
      <c r="AP33" s="488">
        <v>277904685</v>
      </c>
      <c r="AQ33" s="488"/>
      <c r="AR33" s="488"/>
      <c r="AS33" s="488"/>
    </row>
    <row r="34" spans="1:45" ht="22.5" customHeight="1">
      <c r="A34" s="661"/>
      <c r="B34" s="659" t="s">
        <v>629</v>
      </c>
      <c r="C34" s="599" t="s">
        <v>630</v>
      </c>
      <c r="D34" s="489">
        <f t="shared" si="0"/>
        <v>90000000</v>
      </c>
      <c r="E34" s="489">
        <f>SUM(H34,K34,N34,Q34,T34,W34,Z34,AB34,AD34,AG34,AJ34,AM34,AP34,AR34)</f>
        <v>92482558</v>
      </c>
      <c r="F34" s="489">
        <f t="shared" si="1"/>
        <v>2863558</v>
      </c>
      <c r="G34" s="489"/>
      <c r="H34" s="489"/>
      <c r="I34" s="489"/>
      <c r="J34" s="489"/>
      <c r="K34" s="489"/>
      <c r="L34" s="489"/>
      <c r="M34" s="489"/>
      <c r="N34" s="489">
        <v>47625</v>
      </c>
      <c r="O34" s="489">
        <v>47625</v>
      </c>
      <c r="P34" s="489"/>
      <c r="Q34" s="489"/>
      <c r="R34" s="489"/>
      <c r="S34" s="489"/>
      <c r="T34" s="489"/>
      <c r="U34" s="489"/>
      <c r="V34" s="489"/>
      <c r="W34" s="489"/>
      <c r="X34" s="489"/>
      <c r="Y34" s="489"/>
      <c r="Z34" s="489"/>
      <c r="AA34" s="489"/>
      <c r="AB34" s="489"/>
      <c r="AC34" s="489">
        <v>40000000</v>
      </c>
      <c r="AD34" s="489">
        <v>92434933</v>
      </c>
      <c r="AE34" s="489">
        <v>2815933</v>
      </c>
      <c r="AF34" s="489">
        <v>50000000</v>
      </c>
      <c r="AG34" s="489" t="s">
        <v>56</v>
      </c>
      <c r="AH34" s="489"/>
      <c r="AI34" s="489"/>
      <c r="AJ34" s="489"/>
      <c r="AK34" s="489"/>
      <c r="AL34" s="489"/>
      <c r="AM34" s="489"/>
      <c r="AN34" s="489"/>
      <c r="AO34" s="489"/>
      <c r="AP34" s="489"/>
      <c r="AQ34" s="489"/>
      <c r="AR34" s="489"/>
      <c r="AS34" s="489"/>
    </row>
    <row r="35" spans="1:45" ht="22.5" customHeight="1">
      <c r="A35" s="661">
        <v>92120</v>
      </c>
      <c r="B35" s="659" t="s">
        <v>631</v>
      </c>
      <c r="C35" s="599" t="s">
        <v>632</v>
      </c>
      <c r="D35" s="489">
        <f t="shared" si="0"/>
        <v>9422164</v>
      </c>
      <c r="E35" s="489">
        <f t="shared" si="0"/>
        <v>9422164</v>
      </c>
      <c r="F35" s="489">
        <f t="shared" si="1"/>
        <v>9422164</v>
      </c>
      <c r="G35" s="488"/>
      <c r="H35" s="488"/>
      <c r="I35" s="488"/>
      <c r="J35" s="488"/>
      <c r="K35" s="488"/>
      <c r="L35" s="488"/>
      <c r="M35" s="488"/>
      <c r="N35" s="488"/>
      <c r="O35" s="488"/>
      <c r="P35" s="488"/>
      <c r="Q35" s="488"/>
      <c r="R35" s="488"/>
      <c r="S35" s="488">
        <v>9422164</v>
      </c>
      <c r="T35" s="488">
        <v>9422164</v>
      </c>
      <c r="U35" s="488">
        <v>9422164</v>
      </c>
      <c r="V35" s="488"/>
      <c r="W35" s="488"/>
      <c r="X35" s="488"/>
      <c r="Y35" s="488"/>
      <c r="Z35" s="488"/>
      <c r="AA35" s="488"/>
      <c r="AB35" s="488"/>
      <c r="AC35" s="488"/>
      <c r="AD35" s="488"/>
      <c r="AE35" s="488"/>
      <c r="AF35" s="488"/>
      <c r="AG35" s="488"/>
      <c r="AH35" s="488"/>
      <c r="AI35" s="488"/>
      <c r="AJ35" s="488"/>
      <c r="AK35" s="488"/>
      <c r="AL35" s="488"/>
      <c r="AM35" s="488"/>
      <c r="AN35" s="488"/>
      <c r="AO35" s="488"/>
      <c r="AP35" s="488"/>
      <c r="AQ35" s="488"/>
      <c r="AR35" s="488"/>
      <c r="AS35" s="488"/>
    </row>
    <row r="36" spans="1:45" ht="22.5" customHeight="1">
      <c r="A36" s="661"/>
      <c r="B36" s="659" t="s">
        <v>99</v>
      </c>
      <c r="C36" s="599" t="s">
        <v>100</v>
      </c>
      <c r="D36" s="489">
        <f t="shared" si="0"/>
        <v>0</v>
      </c>
      <c r="E36" s="489">
        <f t="shared" si="0"/>
        <v>141775229</v>
      </c>
      <c r="F36" s="489">
        <f t="shared" si="1"/>
        <v>141775229</v>
      </c>
      <c r="G36" s="488"/>
      <c r="H36" s="488">
        <v>151985</v>
      </c>
      <c r="I36" s="488">
        <v>151985</v>
      </c>
      <c r="J36" s="488"/>
      <c r="K36" s="488">
        <v>84273</v>
      </c>
      <c r="L36" s="488">
        <v>84273</v>
      </c>
      <c r="M36" s="488"/>
      <c r="N36" s="488">
        <v>16607562</v>
      </c>
      <c r="O36" s="488">
        <v>16607562</v>
      </c>
      <c r="P36" s="488"/>
      <c r="Q36" s="488"/>
      <c r="R36" s="488"/>
      <c r="S36" s="488"/>
      <c r="T36" s="488"/>
      <c r="U36" s="488"/>
      <c r="V36" s="488"/>
      <c r="W36" s="488"/>
      <c r="X36" s="488"/>
      <c r="Y36" s="488"/>
      <c r="Z36" s="488"/>
      <c r="AA36" s="488"/>
      <c r="AB36" s="488"/>
      <c r="AC36" s="488"/>
      <c r="AD36" s="488">
        <v>124931409</v>
      </c>
      <c r="AE36" s="488">
        <v>124931409</v>
      </c>
      <c r="AF36" s="488"/>
      <c r="AG36" s="488"/>
      <c r="AH36" s="488"/>
      <c r="AI36" s="488"/>
      <c r="AJ36" s="488"/>
      <c r="AK36" s="488"/>
      <c r="AL36" s="488"/>
      <c r="AM36" s="488"/>
      <c r="AN36" s="488"/>
      <c r="AO36" s="488"/>
      <c r="AP36" s="488"/>
      <c r="AQ36" s="488"/>
      <c r="AR36" s="488"/>
      <c r="AS36" s="488"/>
    </row>
    <row r="37" spans="1:45" ht="22.5" customHeight="1">
      <c r="A37" s="661"/>
      <c r="B37" s="659" t="s">
        <v>633</v>
      </c>
      <c r="C37" s="599" t="s">
        <v>634</v>
      </c>
      <c r="D37" s="489">
        <f t="shared" si="0"/>
        <v>600000</v>
      </c>
      <c r="E37" s="489">
        <f t="shared" si="0"/>
        <v>697575</v>
      </c>
      <c r="F37" s="489">
        <f t="shared" si="1"/>
        <v>697575</v>
      </c>
      <c r="G37" s="488"/>
      <c r="H37" s="488"/>
      <c r="I37" s="488"/>
      <c r="J37" s="488"/>
      <c r="K37" s="488"/>
      <c r="L37" s="488"/>
      <c r="M37" s="488">
        <v>600000</v>
      </c>
      <c r="N37" s="488">
        <v>600000</v>
      </c>
      <c r="O37" s="488">
        <v>600000</v>
      </c>
      <c r="P37" s="488"/>
      <c r="Q37" s="488"/>
      <c r="R37" s="488"/>
      <c r="S37" s="488"/>
      <c r="T37" s="488"/>
      <c r="U37" s="488"/>
      <c r="V37" s="488"/>
      <c r="W37" s="488"/>
      <c r="X37" s="488"/>
      <c r="Y37" s="488"/>
      <c r="Z37" s="488"/>
      <c r="AA37" s="488"/>
      <c r="AB37" s="488"/>
      <c r="AC37" s="488"/>
      <c r="AD37" s="488">
        <v>97575</v>
      </c>
      <c r="AE37" s="488">
        <v>97575</v>
      </c>
      <c r="AF37" s="488"/>
      <c r="AG37" s="488"/>
      <c r="AH37" s="488"/>
      <c r="AI37" s="488"/>
      <c r="AJ37" s="488"/>
      <c r="AK37" s="488"/>
      <c r="AL37" s="488"/>
      <c r="AM37" s="488"/>
      <c r="AN37" s="488"/>
      <c r="AO37" s="488"/>
      <c r="AP37" s="488"/>
      <c r="AQ37" s="488"/>
      <c r="AR37" s="488"/>
      <c r="AS37" s="488"/>
    </row>
    <row r="38" spans="1:45" ht="22.5" customHeight="1">
      <c r="A38" s="661"/>
      <c r="B38" s="659" t="s">
        <v>635</v>
      </c>
      <c r="C38" s="599" t="s">
        <v>636</v>
      </c>
      <c r="D38" s="489"/>
      <c r="E38" s="489">
        <f t="shared" si="0"/>
        <v>145200</v>
      </c>
      <c r="F38" s="489">
        <f t="shared" si="1"/>
        <v>145200</v>
      </c>
      <c r="G38" s="488"/>
      <c r="H38" s="488"/>
      <c r="I38" s="488"/>
      <c r="J38" s="488"/>
      <c r="K38" s="488"/>
      <c r="L38" s="488"/>
      <c r="M38" s="488"/>
      <c r="N38" s="488">
        <v>47625</v>
      </c>
      <c r="O38" s="488">
        <v>47625</v>
      </c>
      <c r="P38" s="488"/>
      <c r="Q38" s="488"/>
      <c r="R38" s="488"/>
      <c r="S38" s="488"/>
      <c r="T38" s="488"/>
      <c r="U38" s="488"/>
      <c r="V38" s="488"/>
      <c r="W38" s="488"/>
      <c r="X38" s="488"/>
      <c r="Y38" s="488"/>
      <c r="Z38" s="488"/>
      <c r="AA38" s="488"/>
      <c r="AB38" s="488"/>
      <c r="AC38" s="488"/>
      <c r="AD38" s="488">
        <v>97575</v>
      </c>
      <c r="AE38" s="488">
        <v>97575</v>
      </c>
      <c r="AF38" s="488"/>
      <c r="AG38" s="488"/>
      <c r="AH38" s="488"/>
      <c r="AI38" s="488"/>
      <c r="AJ38" s="488"/>
      <c r="AK38" s="488"/>
      <c r="AL38" s="488"/>
      <c r="AM38" s="488"/>
      <c r="AN38" s="488"/>
      <c r="AO38" s="488"/>
      <c r="AP38" s="488"/>
      <c r="AQ38" s="488"/>
      <c r="AR38" s="488"/>
      <c r="AS38" s="488"/>
    </row>
    <row r="39" spans="1:45" ht="22.5" customHeight="1">
      <c r="A39" s="661"/>
      <c r="B39" s="659" t="s">
        <v>637</v>
      </c>
      <c r="C39" s="599" t="s">
        <v>638</v>
      </c>
      <c r="D39" s="489">
        <f t="shared" si="0"/>
        <v>0</v>
      </c>
      <c r="E39" s="489">
        <f t="shared" si="0"/>
        <v>996000</v>
      </c>
      <c r="F39" s="489">
        <f t="shared" si="1"/>
        <v>996000</v>
      </c>
      <c r="G39" s="488"/>
      <c r="H39" s="488"/>
      <c r="I39" s="488"/>
      <c r="J39" s="488"/>
      <c r="K39" s="488"/>
      <c r="L39" s="488"/>
      <c r="M39" s="488"/>
      <c r="N39" s="488">
        <v>996000</v>
      </c>
      <c r="O39" s="488">
        <v>996000</v>
      </c>
      <c r="P39" s="488"/>
      <c r="Q39" s="488"/>
      <c r="R39" s="488"/>
      <c r="S39" s="488"/>
      <c r="T39" s="488"/>
      <c r="U39" s="488"/>
      <c r="V39" s="488"/>
      <c r="W39" s="488"/>
      <c r="X39" s="488"/>
      <c r="Y39" s="488"/>
      <c r="Z39" s="488"/>
      <c r="AA39" s="488"/>
      <c r="AB39" s="488"/>
      <c r="AC39" s="488"/>
      <c r="AD39" s="488"/>
      <c r="AE39" s="488"/>
      <c r="AF39" s="488"/>
      <c r="AG39" s="488"/>
      <c r="AH39" s="488"/>
      <c r="AI39" s="488"/>
      <c r="AJ39" s="488"/>
      <c r="AK39" s="488"/>
      <c r="AL39" s="488"/>
      <c r="AM39" s="488"/>
      <c r="AN39" s="488"/>
      <c r="AO39" s="488"/>
      <c r="AP39" s="488"/>
      <c r="AQ39" s="488"/>
      <c r="AR39" s="488"/>
      <c r="AS39" s="488"/>
    </row>
    <row r="40" spans="1:45" ht="22.5" customHeight="1">
      <c r="A40" s="661"/>
      <c r="B40" s="659" t="s">
        <v>101</v>
      </c>
      <c r="C40" s="599" t="s">
        <v>102</v>
      </c>
      <c r="D40" s="489">
        <f t="shared" si="0"/>
        <v>0</v>
      </c>
      <c r="E40" s="489">
        <f t="shared" si="0"/>
        <v>298094</v>
      </c>
      <c r="F40" s="489">
        <f t="shared" si="1"/>
        <v>298094</v>
      </c>
      <c r="G40" s="488"/>
      <c r="H40" s="488">
        <v>28717</v>
      </c>
      <c r="I40" s="488">
        <v>28717</v>
      </c>
      <c r="J40" s="488"/>
      <c r="K40" s="488">
        <v>15202</v>
      </c>
      <c r="L40" s="488">
        <v>15202</v>
      </c>
      <c r="M40" s="488"/>
      <c r="N40" s="488">
        <v>154568</v>
      </c>
      <c r="O40" s="488">
        <v>154568</v>
      </c>
      <c r="P40" s="488"/>
      <c r="Q40" s="488"/>
      <c r="R40" s="488"/>
      <c r="S40" s="488"/>
      <c r="T40" s="488"/>
      <c r="U40" s="488"/>
      <c r="V40" s="488"/>
      <c r="W40" s="488"/>
      <c r="X40" s="488"/>
      <c r="Y40" s="488"/>
      <c r="Z40" s="488"/>
      <c r="AA40" s="488"/>
      <c r="AB40" s="488"/>
      <c r="AC40" s="488"/>
      <c r="AD40" s="488">
        <v>99607</v>
      </c>
      <c r="AE40" s="488">
        <v>99607</v>
      </c>
      <c r="AF40" s="488"/>
      <c r="AG40" s="488"/>
      <c r="AH40" s="488"/>
      <c r="AI40" s="488"/>
      <c r="AJ40" s="488"/>
      <c r="AK40" s="488"/>
      <c r="AL40" s="488"/>
      <c r="AM40" s="488"/>
      <c r="AN40" s="488"/>
      <c r="AO40" s="488"/>
      <c r="AP40" s="488"/>
      <c r="AQ40" s="488"/>
      <c r="AR40" s="488"/>
      <c r="AS40" s="488"/>
    </row>
    <row r="41" spans="1:45" ht="22.5" customHeight="1">
      <c r="A41" s="661"/>
      <c r="B41" s="659" t="s">
        <v>639</v>
      </c>
      <c r="C41" s="599" t="s">
        <v>640</v>
      </c>
      <c r="D41" s="489">
        <f t="shared" si="0"/>
        <v>4500000</v>
      </c>
      <c r="E41" s="489">
        <f t="shared" si="0"/>
        <v>4500000</v>
      </c>
      <c r="F41" s="489">
        <f t="shared" si="1"/>
        <v>4408000</v>
      </c>
      <c r="G41" s="488"/>
      <c r="H41" s="488"/>
      <c r="I41" s="488"/>
      <c r="J41" s="488"/>
      <c r="K41" s="488"/>
      <c r="L41" s="488"/>
      <c r="M41" s="488"/>
      <c r="N41" s="488"/>
      <c r="O41" s="488"/>
      <c r="P41" s="488"/>
      <c r="Q41" s="488"/>
      <c r="R41" s="488"/>
      <c r="S41" s="488"/>
      <c r="T41" s="488"/>
      <c r="U41" s="488"/>
      <c r="V41" s="488">
        <v>4500000</v>
      </c>
      <c r="W41" s="488">
        <v>4500000</v>
      </c>
      <c r="X41" s="488">
        <v>4408000</v>
      </c>
      <c r="Y41" s="488"/>
      <c r="Z41" s="488"/>
      <c r="AA41" s="488"/>
      <c r="AB41" s="488"/>
      <c r="AC41" s="488"/>
      <c r="AD41" s="488"/>
      <c r="AE41" s="488"/>
      <c r="AF41" s="488"/>
      <c r="AG41" s="488"/>
      <c r="AH41" s="488"/>
      <c r="AI41" s="488"/>
      <c r="AJ41" s="488"/>
      <c r="AK41" s="488"/>
      <c r="AL41" s="488"/>
      <c r="AM41" s="488"/>
      <c r="AN41" s="488"/>
      <c r="AO41" s="488"/>
      <c r="AP41" s="488"/>
      <c r="AQ41" s="488"/>
      <c r="AR41" s="488"/>
      <c r="AS41" s="488"/>
    </row>
    <row r="42" spans="1:45" ht="22.5" customHeight="1">
      <c r="A42" s="661"/>
      <c r="B42" s="659" t="s">
        <v>641</v>
      </c>
      <c r="C42" s="599" t="s">
        <v>642</v>
      </c>
      <c r="D42" s="489">
        <f t="shared" si="0"/>
        <v>0</v>
      </c>
      <c r="E42" s="489">
        <f t="shared" si="0"/>
        <v>312420</v>
      </c>
      <c r="F42" s="489">
        <f t="shared" si="1"/>
        <v>312420</v>
      </c>
      <c r="G42" s="488"/>
      <c r="H42" s="488"/>
      <c r="I42" s="488"/>
      <c r="J42" s="488"/>
      <c r="K42" s="488"/>
      <c r="L42" s="488"/>
      <c r="M42" s="488"/>
      <c r="N42" s="488">
        <v>248920</v>
      </c>
      <c r="O42" s="488">
        <v>248920</v>
      </c>
      <c r="P42" s="488"/>
      <c r="Q42" s="488"/>
      <c r="R42" s="488"/>
      <c r="S42" s="488"/>
      <c r="T42" s="488"/>
      <c r="U42" s="488"/>
      <c r="V42" s="488"/>
      <c r="W42" s="488"/>
      <c r="X42" s="488"/>
      <c r="Y42" s="488"/>
      <c r="Z42" s="488"/>
      <c r="AA42" s="488"/>
      <c r="AB42" s="488"/>
      <c r="AC42" s="488"/>
      <c r="AD42" s="488">
        <v>63500</v>
      </c>
      <c r="AE42" s="488">
        <v>63500</v>
      </c>
      <c r="AF42" s="488"/>
      <c r="AG42" s="488"/>
      <c r="AH42" s="488"/>
      <c r="AI42" s="488"/>
      <c r="AJ42" s="488"/>
      <c r="AK42" s="488"/>
      <c r="AL42" s="488"/>
      <c r="AM42" s="488"/>
      <c r="AN42" s="488"/>
      <c r="AO42" s="488"/>
      <c r="AP42" s="488"/>
      <c r="AQ42" s="488"/>
      <c r="AR42" s="488"/>
      <c r="AS42" s="488"/>
    </row>
    <row r="43" spans="1:45" ht="22.5" customHeight="1">
      <c r="A43" s="661"/>
      <c r="B43" s="659" t="s">
        <v>643</v>
      </c>
      <c r="C43" s="599" t="s">
        <v>644</v>
      </c>
      <c r="D43" s="489">
        <f t="shared" si="0"/>
        <v>635000</v>
      </c>
      <c r="E43" s="489">
        <f t="shared" si="0"/>
        <v>39262</v>
      </c>
      <c r="F43" s="489">
        <f t="shared" si="1"/>
        <v>39262</v>
      </c>
      <c r="G43" s="488"/>
      <c r="H43" s="488">
        <v>21520</v>
      </c>
      <c r="I43" s="488">
        <v>21520</v>
      </c>
      <c r="J43" s="488"/>
      <c r="K43" s="488">
        <v>11932</v>
      </c>
      <c r="L43" s="488">
        <v>11932</v>
      </c>
      <c r="M43" s="488"/>
      <c r="N43" s="488">
        <v>5810</v>
      </c>
      <c r="O43" s="488">
        <v>5810</v>
      </c>
      <c r="P43" s="488"/>
      <c r="Q43" s="488"/>
      <c r="R43" s="488"/>
      <c r="S43" s="488">
        <v>635000</v>
      </c>
      <c r="T43" s="488"/>
      <c r="U43" s="488"/>
      <c r="V43" s="488"/>
      <c r="W43" s="488"/>
      <c r="X43" s="488"/>
      <c r="Y43" s="488"/>
      <c r="Z43" s="488"/>
      <c r="AA43" s="488"/>
      <c r="AB43" s="488"/>
      <c r="AC43" s="488"/>
      <c r="AD43" s="488"/>
      <c r="AE43" s="488"/>
      <c r="AF43" s="488"/>
      <c r="AG43" s="488"/>
      <c r="AH43" s="488"/>
      <c r="AI43" s="488"/>
      <c r="AJ43" s="488"/>
      <c r="AK43" s="488"/>
      <c r="AL43" s="488"/>
      <c r="AM43" s="488"/>
      <c r="AN43" s="488"/>
      <c r="AO43" s="154"/>
      <c r="AP43" s="154"/>
      <c r="AQ43" s="154"/>
      <c r="AR43" s="154"/>
      <c r="AS43" s="154"/>
    </row>
    <row r="44" spans="1:45" ht="22.5" customHeight="1">
      <c r="A44" s="661"/>
      <c r="B44" s="659" t="s">
        <v>109</v>
      </c>
      <c r="C44" s="599" t="s">
        <v>645</v>
      </c>
      <c r="D44" s="489">
        <f t="shared" si="0"/>
        <v>9525000</v>
      </c>
      <c r="E44" s="489">
        <f t="shared" si="0"/>
        <v>12204931</v>
      </c>
      <c r="F44" s="489">
        <f t="shared" si="1"/>
        <v>10863351</v>
      </c>
      <c r="G44" s="488"/>
      <c r="H44" s="488">
        <v>1554129</v>
      </c>
      <c r="I44" s="488">
        <v>1037279</v>
      </c>
      <c r="J44" s="488"/>
      <c r="K44" s="488">
        <v>326186</v>
      </c>
      <c r="L44" s="488">
        <v>159055</v>
      </c>
      <c r="M44" s="488">
        <v>9525000</v>
      </c>
      <c r="N44" s="488">
        <v>10324616</v>
      </c>
      <c r="O44" s="488">
        <v>9667017</v>
      </c>
      <c r="P44" s="488"/>
      <c r="Q44" s="488"/>
      <c r="R44" s="488"/>
      <c r="S44" s="488"/>
      <c r="T44" s="488"/>
      <c r="U44" s="488"/>
      <c r="V44" s="488"/>
      <c r="W44" s="488"/>
      <c r="X44" s="488"/>
      <c r="Y44" s="488"/>
      <c r="Z44" s="488"/>
      <c r="AA44" s="488"/>
      <c r="AB44" s="488"/>
      <c r="AC44" s="488"/>
      <c r="AD44" s="488"/>
      <c r="AE44" s="488"/>
      <c r="AF44" s="488"/>
      <c r="AG44" s="488"/>
      <c r="AH44" s="488"/>
      <c r="AI44" s="488"/>
      <c r="AJ44" s="488"/>
      <c r="AK44" s="488"/>
      <c r="AL44" s="488"/>
      <c r="AM44" s="488"/>
      <c r="AN44" s="488"/>
      <c r="AO44" s="488"/>
      <c r="AP44" s="488"/>
      <c r="AQ44" s="488"/>
      <c r="AR44" s="488"/>
      <c r="AS44" s="488"/>
    </row>
    <row r="45" spans="1:45" ht="22.5" customHeight="1">
      <c r="A45" s="661"/>
      <c r="B45" s="659" t="s">
        <v>117</v>
      </c>
      <c r="C45" s="599" t="s">
        <v>646</v>
      </c>
      <c r="D45" s="489">
        <f t="shared" si="0"/>
        <v>88265000</v>
      </c>
      <c r="E45" s="489">
        <f t="shared" si="0"/>
        <v>502990628</v>
      </c>
      <c r="F45" s="489">
        <f t="shared" si="1"/>
        <v>118933361</v>
      </c>
      <c r="G45" s="488"/>
      <c r="H45" s="488">
        <v>716505</v>
      </c>
      <c r="I45" s="488">
        <v>716505</v>
      </c>
      <c r="J45" s="488"/>
      <c r="K45" s="488">
        <v>397289</v>
      </c>
      <c r="L45" s="488">
        <v>397289</v>
      </c>
      <c r="M45" s="488">
        <v>1905000</v>
      </c>
      <c r="N45" s="488">
        <v>9246363</v>
      </c>
      <c r="O45" s="488">
        <v>8927250</v>
      </c>
      <c r="P45" s="488"/>
      <c r="Q45" s="488"/>
      <c r="R45" s="488"/>
      <c r="S45" s="488"/>
      <c r="T45" s="488"/>
      <c r="U45" s="488"/>
      <c r="V45" s="488"/>
      <c r="W45" s="488"/>
      <c r="X45" s="488"/>
      <c r="Y45" s="488"/>
      <c r="Z45" s="488"/>
      <c r="AA45" s="488"/>
      <c r="AB45" s="488"/>
      <c r="AC45" s="488">
        <v>86360000</v>
      </c>
      <c r="AD45" s="488">
        <v>433439590</v>
      </c>
      <c r="AE45" s="488">
        <v>49701436</v>
      </c>
      <c r="AF45" s="488"/>
      <c r="AG45" s="488">
        <v>59190881</v>
      </c>
      <c r="AH45" s="488">
        <v>59190881</v>
      </c>
      <c r="AI45" s="488"/>
      <c r="AJ45" s="488"/>
      <c r="AK45" s="488"/>
      <c r="AL45" s="488"/>
      <c r="AM45" s="488"/>
      <c r="AN45" s="488"/>
      <c r="AO45" s="488"/>
      <c r="AP45" s="488"/>
      <c r="AQ45" s="488"/>
      <c r="AR45" s="488"/>
      <c r="AS45" s="488"/>
    </row>
    <row r="46" spans="1:45" ht="22.5" customHeight="1">
      <c r="A46" s="661"/>
      <c r="B46" s="659" t="s">
        <v>647</v>
      </c>
      <c r="C46" s="599" t="s">
        <v>648</v>
      </c>
      <c r="D46" s="489">
        <f t="shared" si="0"/>
        <v>0</v>
      </c>
      <c r="E46" s="489">
        <f t="shared" si="0"/>
        <v>5952441</v>
      </c>
      <c r="F46" s="489">
        <f t="shared" si="1"/>
        <v>5952441</v>
      </c>
      <c r="G46" s="488"/>
      <c r="H46" s="488"/>
      <c r="I46" s="488"/>
      <c r="J46" s="488"/>
      <c r="K46" s="488"/>
      <c r="L46" s="488"/>
      <c r="M46" s="488"/>
      <c r="N46" s="488">
        <v>450000</v>
      </c>
      <c r="O46" s="488">
        <v>450000</v>
      </c>
      <c r="P46" s="488"/>
      <c r="Q46" s="488"/>
      <c r="R46" s="488"/>
      <c r="S46" s="488"/>
      <c r="T46" s="488"/>
      <c r="U46" s="488"/>
      <c r="V46" s="488"/>
      <c r="W46" s="488"/>
      <c r="X46" s="488"/>
      <c r="Y46" s="488"/>
      <c r="Z46" s="488"/>
      <c r="AA46" s="488"/>
      <c r="AB46" s="488"/>
      <c r="AC46" s="488"/>
      <c r="AD46" s="488">
        <v>5502441</v>
      </c>
      <c r="AE46" s="488">
        <v>5502441</v>
      </c>
      <c r="AF46" s="488"/>
      <c r="AG46" s="488"/>
      <c r="AH46" s="488"/>
      <c r="AI46" s="488"/>
      <c r="AJ46" s="488"/>
      <c r="AK46" s="488"/>
      <c r="AL46" s="488"/>
      <c r="AM46" s="488"/>
      <c r="AN46" s="488"/>
      <c r="AO46" s="488"/>
      <c r="AP46" s="488"/>
      <c r="AQ46" s="488"/>
      <c r="AR46" s="488"/>
      <c r="AS46" s="488"/>
    </row>
    <row r="47" spans="1:45" ht="22.5" customHeight="1">
      <c r="A47" s="661"/>
      <c r="B47" s="659">
        <v>101141</v>
      </c>
      <c r="C47" s="599" t="s">
        <v>649</v>
      </c>
      <c r="D47" s="489">
        <f t="shared" si="0"/>
        <v>0</v>
      </c>
      <c r="E47" s="489">
        <f t="shared" si="0"/>
        <v>4602668</v>
      </c>
      <c r="F47" s="489">
        <f t="shared" si="1"/>
        <v>4591981</v>
      </c>
      <c r="G47" s="488"/>
      <c r="H47" s="488">
        <v>512620</v>
      </c>
      <c r="I47" s="488">
        <v>512620</v>
      </c>
      <c r="J47" s="488"/>
      <c r="K47" s="488">
        <v>119681</v>
      </c>
      <c r="L47" s="488">
        <v>119681</v>
      </c>
      <c r="M47" s="488"/>
      <c r="N47" s="488">
        <v>1800367</v>
      </c>
      <c r="O47" s="488">
        <v>1789680</v>
      </c>
      <c r="P47" s="488"/>
      <c r="Q47" s="488"/>
      <c r="R47" s="488"/>
      <c r="S47" s="488"/>
      <c r="T47" s="488"/>
      <c r="U47" s="488"/>
      <c r="V47" s="488"/>
      <c r="W47" s="488">
        <v>2170000</v>
      </c>
      <c r="X47" s="488">
        <v>2170000</v>
      </c>
      <c r="Y47" s="488"/>
      <c r="Z47" s="488"/>
      <c r="AA47" s="488"/>
      <c r="AB47" s="488"/>
      <c r="AC47" s="488"/>
      <c r="AD47" s="488"/>
      <c r="AE47" s="488"/>
      <c r="AF47" s="488"/>
      <c r="AG47" s="488"/>
      <c r="AH47" s="488"/>
      <c r="AI47" s="488"/>
      <c r="AJ47" s="488"/>
      <c r="AK47" s="488"/>
      <c r="AL47" s="488"/>
      <c r="AM47" s="488"/>
      <c r="AN47" s="488"/>
      <c r="AO47" s="488"/>
      <c r="AP47" s="488"/>
      <c r="AQ47" s="488"/>
      <c r="AR47" s="488"/>
      <c r="AS47" s="488"/>
    </row>
    <row r="48" spans="1:45" ht="22.5" customHeight="1">
      <c r="A48" s="661"/>
      <c r="B48" s="659">
        <v>101221</v>
      </c>
      <c r="C48" s="599" t="s">
        <v>650</v>
      </c>
      <c r="D48" s="489">
        <f t="shared" si="0"/>
        <v>0</v>
      </c>
      <c r="E48" s="489">
        <f t="shared" si="0"/>
        <v>1732293</v>
      </c>
      <c r="F48" s="489">
        <f t="shared" si="1"/>
        <v>1732293</v>
      </c>
      <c r="G48" s="488"/>
      <c r="H48" s="488">
        <v>580565</v>
      </c>
      <c r="I48" s="488">
        <v>580565</v>
      </c>
      <c r="J48" s="488"/>
      <c r="K48" s="488">
        <v>132071</v>
      </c>
      <c r="L48" s="488">
        <v>132071</v>
      </c>
      <c r="M48" s="488"/>
      <c r="N48" s="488">
        <v>519657</v>
      </c>
      <c r="O48" s="488">
        <v>519657</v>
      </c>
      <c r="P48" s="488"/>
      <c r="Q48" s="488"/>
      <c r="R48" s="488"/>
      <c r="S48" s="488"/>
      <c r="T48" s="488"/>
      <c r="U48" s="488"/>
      <c r="V48" s="488"/>
      <c r="W48" s="488">
        <v>500000</v>
      </c>
      <c r="X48" s="488">
        <v>500000</v>
      </c>
      <c r="Y48" s="488"/>
      <c r="Z48" s="488"/>
      <c r="AA48" s="488"/>
      <c r="AB48" s="488"/>
      <c r="AC48" s="488"/>
      <c r="AD48" s="488"/>
      <c r="AE48" s="488"/>
      <c r="AF48" s="488"/>
      <c r="AG48" s="488"/>
      <c r="AH48" s="488"/>
      <c r="AI48" s="488"/>
      <c r="AJ48" s="488"/>
      <c r="AK48" s="488"/>
      <c r="AL48" s="488"/>
      <c r="AM48" s="488"/>
      <c r="AN48" s="488"/>
      <c r="AO48" s="488"/>
      <c r="AP48" s="488"/>
      <c r="AQ48" s="488"/>
      <c r="AR48" s="488"/>
      <c r="AS48" s="488"/>
    </row>
    <row r="49" spans="1:45" ht="22.5" customHeight="1">
      <c r="A49" s="661"/>
      <c r="B49" s="659">
        <v>101270</v>
      </c>
      <c r="C49" s="599" t="s">
        <v>651</v>
      </c>
      <c r="D49" s="489">
        <f t="shared" si="0"/>
        <v>0</v>
      </c>
      <c r="E49" s="489">
        <f t="shared" si="0"/>
        <v>880676</v>
      </c>
      <c r="F49" s="489">
        <f t="shared" si="1"/>
        <v>880676</v>
      </c>
      <c r="G49" s="488"/>
      <c r="H49" s="488"/>
      <c r="I49" s="488"/>
      <c r="J49" s="488"/>
      <c r="K49" s="488"/>
      <c r="L49" s="488"/>
      <c r="M49" s="488"/>
      <c r="N49" s="488">
        <v>176314</v>
      </c>
      <c r="O49" s="488">
        <v>176314</v>
      </c>
      <c r="P49" s="488"/>
      <c r="Q49" s="488"/>
      <c r="R49" s="488"/>
      <c r="S49" s="488"/>
      <c r="T49" s="488"/>
      <c r="U49" s="488"/>
      <c r="V49" s="488"/>
      <c r="W49" s="488"/>
      <c r="X49" s="488"/>
      <c r="Y49" s="488"/>
      <c r="Z49" s="488"/>
      <c r="AA49" s="488"/>
      <c r="AB49" s="488"/>
      <c r="AC49" s="488"/>
      <c r="AD49" s="488">
        <v>704362</v>
      </c>
      <c r="AE49" s="488">
        <v>704362</v>
      </c>
      <c r="AF49" s="488"/>
      <c r="AG49" s="488"/>
      <c r="AH49" s="488"/>
      <c r="AI49" s="488"/>
      <c r="AJ49" s="488"/>
      <c r="AK49" s="488"/>
      <c r="AL49" s="488"/>
      <c r="AM49" s="488"/>
      <c r="AN49" s="488"/>
      <c r="AO49" s="488"/>
      <c r="AP49" s="488"/>
      <c r="AQ49" s="488"/>
      <c r="AR49" s="488"/>
      <c r="AS49" s="488"/>
    </row>
    <row r="50" spans="1:45" ht="22.5" customHeight="1">
      <c r="A50" s="661"/>
      <c r="B50" s="659">
        <v>102023</v>
      </c>
      <c r="C50" s="599" t="s">
        <v>125</v>
      </c>
      <c r="D50" s="489">
        <f t="shared" si="0"/>
        <v>0</v>
      </c>
      <c r="E50" s="489">
        <f t="shared" si="0"/>
        <v>16385995</v>
      </c>
      <c r="F50" s="489">
        <f t="shared" si="1"/>
        <v>16385995</v>
      </c>
      <c r="G50" s="488"/>
      <c r="H50" s="488">
        <v>5136047</v>
      </c>
      <c r="I50" s="488">
        <v>5136047</v>
      </c>
      <c r="J50" s="488"/>
      <c r="K50" s="488">
        <v>1129685</v>
      </c>
      <c r="L50" s="488">
        <v>1129685</v>
      </c>
      <c r="M50" s="488"/>
      <c r="N50" s="488">
        <v>2302143</v>
      </c>
      <c r="O50" s="488">
        <v>2302143</v>
      </c>
      <c r="P50" s="488"/>
      <c r="Q50" s="488"/>
      <c r="R50" s="488"/>
      <c r="S50" s="488"/>
      <c r="T50" s="488"/>
      <c r="U50" s="488"/>
      <c r="V50" s="488"/>
      <c r="W50" s="488">
        <v>7818120</v>
      </c>
      <c r="X50" s="488">
        <v>7818120</v>
      </c>
      <c r="Y50" s="488"/>
      <c r="Z50" s="488"/>
      <c r="AA50" s="488"/>
      <c r="AB50" s="488"/>
      <c r="AC50" s="488"/>
      <c r="AD50" s="488"/>
      <c r="AE50" s="488"/>
      <c r="AF50" s="488"/>
      <c r="AG50" s="488"/>
      <c r="AH50" s="488"/>
      <c r="AI50" s="488"/>
      <c r="AJ50" s="488"/>
      <c r="AK50" s="488"/>
      <c r="AL50" s="488"/>
      <c r="AM50" s="488"/>
      <c r="AN50" s="488"/>
      <c r="AO50" s="488"/>
      <c r="AP50" s="488"/>
      <c r="AQ50" s="488"/>
      <c r="AR50" s="488"/>
      <c r="AS50" s="488"/>
    </row>
    <row r="51" spans="1:45" ht="22.5" customHeight="1">
      <c r="A51" s="661"/>
      <c r="B51" s="659">
        <v>102031</v>
      </c>
      <c r="C51" s="599" t="s">
        <v>126</v>
      </c>
      <c r="D51" s="489">
        <f t="shared" si="0"/>
        <v>0</v>
      </c>
      <c r="E51" s="489">
        <f t="shared" si="0"/>
        <v>2745159</v>
      </c>
      <c r="F51" s="489">
        <f t="shared" si="1"/>
        <v>2745159</v>
      </c>
      <c r="G51" s="488"/>
      <c r="H51" s="488">
        <v>267084</v>
      </c>
      <c r="I51" s="488">
        <v>267084</v>
      </c>
      <c r="J51" s="488"/>
      <c r="K51" s="488">
        <v>59458</v>
      </c>
      <c r="L51" s="488">
        <v>59458</v>
      </c>
      <c r="M51" s="488"/>
      <c r="N51" s="488">
        <v>1764617</v>
      </c>
      <c r="O51" s="488">
        <v>1764617</v>
      </c>
      <c r="P51" s="488"/>
      <c r="Q51" s="488"/>
      <c r="R51" s="488"/>
      <c r="S51" s="488"/>
      <c r="T51" s="488"/>
      <c r="U51" s="488"/>
      <c r="V51" s="488"/>
      <c r="W51" s="488">
        <v>654000</v>
      </c>
      <c r="X51" s="488">
        <v>654000</v>
      </c>
      <c r="Y51" s="488"/>
      <c r="Z51" s="488"/>
      <c r="AA51" s="488"/>
      <c r="AB51" s="488"/>
      <c r="AC51" s="488"/>
      <c r="AD51" s="488"/>
      <c r="AE51" s="488"/>
      <c r="AF51" s="488"/>
      <c r="AG51" s="488"/>
      <c r="AH51" s="488"/>
      <c r="AI51" s="488"/>
      <c r="AJ51" s="488"/>
      <c r="AK51" s="488"/>
      <c r="AL51" s="488"/>
      <c r="AM51" s="488"/>
      <c r="AN51" s="488"/>
      <c r="AO51" s="488"/>
      <c r="AP51" s="488"/>
      <c r="AQ51" s="488"/>
      <c r="AR51" s="488"/>
      <c r="AS51" s="488"/>
    </row>
    <row r="52" spans="1:45" ht="22.5" customHeight="1">
      <c r="A52" s="661">
        <v>101150</v>
      </c>
      <c r="B52" s="659">
        <v>104012</v>
      </c>
      <c r="C52" s="599" t="s">
        <v>652</v>
      </c>
      <c r="D52" s="489">
        <f t="shared" si="0"/>
        <v>750000</v>
      </c>
      <c r="E52" s="489">
        <f t="shared" si="0"/>
        <v>890411</v>
      </c>
      <c r="F52" s="489">
        <f t="shared" si="1"/>
        <v>890411</v>
      </c>
      <c r="G52" s="488"/>
      <c r="H52" s="488"/>
      <c r="I52" s="488"/>
      <c r="J52" s="488"/>
      <c r="K52" s="488"/>
      <c r="L52" s="488"/>
      <c r="M52" s="488"/>
      <c r="N52" s="488"/>
      <c r="O52" s="488"/>
      <c r="P52" s="488"/>
      <c r="Q52" s="488"/>
      <c r="R52" s="488"/>
      <c r="S52" s="488">
        <v>750000</v>
      </c>
      <c r="T52" s="488"/>
      <c r="U52" s="488"/>
      <c r="V52" s="488"/>
      <c r="W52" s="488">
        <v>890411</v>
      </c>
      <c r="X52" s="488">
        <v>890411</v>
      </c>
      <c r="Y52" s="488"/>
      <c r="Z52" s="488"/>
      <c r="AA52" s="488"/>
      <c r="AB52" s="488"/>
      <c r="AC52" s="488"/>
      <c r="AD52" s="488"/>
      <c r="AE52" s="488"/>
      <c r="AF52" s="488"/>
      <c r="AG52" s="488"/>
      <c r="AH52" s="488"/>
      <c r="AI52" s="488"/>
      <c r="AJ52" s="488"/>
      <c r="AK52" s="488"/>
      <c r="AL52" s="488"/>
      <c r="AM52" s="488"/>
      <c r="AN52" s="488"/>
      <c r="AO52" s="488"/>
      <c r="AP52" s="488"/>
      <c r="AQ52" s="488"/>
      <c r="AR52" s="488"/>
      <c r="AS52" s="488"/>
    </row>
    <row r="53" spans="1:45" ht="22.5" customHeight="1">
      <c r="A53" s="661"/>
      <c r="B53" s="659" t="s">
        <v>653</v>
      </c>
      <c r="C53" s="599" t="s">
        <v>654</v>
      </c>
      <c r="D53" s="489">
        <f t="shared" si="0"/>
        <v>0</v>
      </c>
      <c r="E53" s="489">
        <f t="shared" si="0"/>
        <v>12700</v>
      </c>
      <c r="F53" s="489">
        <f t="shared" si="1"/>
        <v>2659</v>
      </c>
      <c r="G53" s="488"/>
      <c r="H53" s="488"/>
      <c r="I53" s="488"/>
      <c r="J53" s="488"/>
      <c r="K53" s="488"/>
      <c r="L53" s="488"/>
      <c r="M53" s="488"/>
      <c r="N53" s="488">
        <v>12700</v>
      </c>
      <c r="O53" s="488">
        <v>2659</v>
      </c>
      <c r="P53" s="488"/>
      <c r="Q53" s="488"/>
      <c r="R53" s="488"/>
      <c r="S53" s="488"/>
      <c r="T53" s="488"/>
      <c r="U53" s="488"/>
      <c r="V53" s="488"/>
      <c r="W53" s="488"/>
      <c r="X53" s="488"/>
      <c r="Y53" s="488"/>
      <c r="Z53" s="488"/>
      <c r="AA53" s="488"/>
      <c r="AB53" s="488"/>
      <c r="AC53" s="488"/>
      <c r="AD53" s="488"/>
      <c r="AE53" s="488"/>
      <c r="AF53" s="488"/>
      <c r="AG53" s="488"/>
      <c r="AH53" s="488"/>
      <c r="AI53" s="488"/>
      <c r="AJ53" s="488"/>
      <c r="AK53" s="488"/>
      <c r="AL53" s="488"/>
      <c r="AM53" s="488"/>
      <c r="AN53" s="488"/>
      <c r="AO53" s="488"/>
      <c r="AP53" s="488"/>
      <c r="AQ53" s="488"/>
      <c r="AR53" s="488"/>
      <c r="AS53" s="488"/>
    </row>
    <row r="54" spans="1:45" ht="22.5" customHeight="1">
      <c r="A54" s="661"/>
      <c r="B54" s="659">
        <v>104031</v>
      </c>
      <c r="C54" s="599" t="s">
        <v>127</v>
      </c>
      <c r="D54" s="489">
        <f t="shared" si="0"/>
        <v>41011000</v>
      </c>
      <c r="E54" s="489">
        <f t="shared" si="0"/>
        <v>486572463</v>
      </c>
      <c r="F54" s="489">
        <f t="shared" si="1"/>
        <v>61285230</v>
      </c>
      <c r="G54" s="488"/>
      <c r="H54" s="488"/>
      <c r="I54" s="488"/>
      <c r="J54" s="488"/>
      <c r="K54" s="488"/>
      <c r="L54" s="488"/>
      <c r="M54" s="488"/>
      <c r="N54" s="488">
        <v>7688442</v>
      </c>
      <c r="O54" s="488">
        <v>7688442</v>
      </c>
      <c r="P54" s="488"/>
      <c r="Q54" s="488"/>
      <c r="R54" s="488"/>
      <c r="S54" s="488">
        <v>371000</v>
      </c>
      <c r="T54" s="488"/>
      <c r="U54" s="488"/>
      <c r="V54" s="488"/>
      <c r="W54" s="488"/>
      <c r="X54" s="488"/>
      <c r="Y54" s="488"/>
      <c r="Z54" s="488"/>
      <c r="AA54" s="488"/>
      <c r="AB54" s="488"/>
      <c r="AC54" s="488">
        <v>40640000</v>
      </c>
      <c r="AD54" s="488">
        <v>440640000</v>
      </c>
      <c r="AE54" s="488">
        <v>15352767</v>
      </c>
      <c r="AF54" s="488"/>
      <c r="AG54" s="488">
        <v>38244021</v>
      </c>
      <c r="AH54" s="488">
        <v>38244021</v>
      </c>
      <c r="AI54" s="488"/>
      <c r="AJ54" s="488"/>
      <c r="AK54" s="488"/>
      <c r="AL54" s="488"/>
      <c r="AM54" s="488"/>
      <c r="AN54" s="488"/>
      <c r="AO54" s="488"/>
      <c r="AP54" s="488"/>
      <c r="AQ54" s="488"/>
      <c r="AR54" s="488"/>
      <c r="AS54" s="488"/>
    </row>
    <row r="55" spans="1:45" ht="22.5" customHeight="1">
      <c r="A55" s="661"/>
      <c r="B55" s="659">
        <v>104042</v>
      </c>
      <c r="C55" s="599" t="s">
        <v>655</v>
      </c>
      <c r="D55" s="489">
        <f t="shared" si="0"/>
        <v>0</v>
      </c>
      <c r="E55" s="489">
        <f t="shared" si="0"/>
        <v>28194</v>
      </c>
      <c r="F55" s="489">
        <f t="shared" si="1"/>
        <v>28194</v>
      </c>
      <c r="G55" s="488"/>
      <c r="H55" s="488"/>
      <c r="I55" s="488"/>
      <c r="J55" s="488"/>
      <c r="K55" s="488"/>
      <c r="L55" s="488"/>
      <c r="M55" s="488"/>
      <c r="N55" s="488">
        <v>28194</v>
      </c>
      <c r="O55" s="488">
        <v>28194</v>
      </c>
      <c r="P55" s="488"/>
      <c r="Q55" s="488"/>
      <c r="R55" s="488"/>
      <c r="S55" s="488"/>
      <c r="T55" s="488"/>
      <c r="U55" s="488"/>
      <c r="V55" s="488"/>
      <c r="W55" s="488"/>
      <c r="X55" s="488"/>
      <c r="Y55" s="488"/>
      <c r="Z55" s="488"/>
      <c r="AA55" s="488"/>
      <c r="AB55" s="488"/>
      <c r="AC55" s="488"/>
      <c r="AD55" s="488"/>
      <c r="AE55" s="488"/>
      <c r="AF55" s="488"/>
      <c r="AG55" s="488"/>
      <c r="AH55" s="488"/>
      <c r="AI55" s="488"/>
      <c r="AJ55" s="488"/>
      <c r="AK55" s="488"/>
      <c r="AL55" s="488"/>
      <c r="AM55" s="488"/>
      <c r="AN55" s="488"/>
      <c r="AO55" s="488"/>
      <c r="AP55" s="488"/>
      <c r="AQ55" s="488"/>
      <c r="AR55" s="488"/>
      <c r="AS55" s="488"/>
    </row>
    <row r="56" spans="1:45" ht="22.5" customHeight="1">
      <c r="A56" s="661"/>
      <c r="B56" s="659" t="s">
        <v>656</v>
      </c>
      <c r="C56" s="599" t="s">
        <v>657</v>
      </c>
      <c r="D56" s="489">
        <f t="shared" si="0"/>
        <v>745000</v>
      </c>
      <c r="E56" s="489">
        <f t="shared" si="0"/>
        <v>139700</v>
      </c>
      <c r="F56" s="489">
        <f t="shared" si="1"/>
        <v>139700</v>
      </c>
      <c r="G56" s="488"/>
      <c r="H56" s="488"/>
      <c r="I56" s="488"/>
      <c r="J56" s="488"/>
      <c r="K56" s="488"/>
      <c r="L56" s="488"/>
      <c r="M56" s="488"/>
      <c r="N56" s="488">
        <v>139700</v>
      </c>
      <c r="O56" s="488">
        <v>139700</v>
      </c>
      <c r="P56" s="488"/>
      <c r="Q56" s="488"/>
      <c r="R56" s="488"/>
      <c r="S56" s="488">
        <v>745000</v>
      </c>
      <c r="T56" s="488"/>
      <c r="U56" s="488"/>
      <c r="V56" s="488"/>
      <c r="W56" s="488"/>
      <c r="X56" s="488"/>
      <c r="Y56" s="488"/>
      <c r="Z56" s="488"/>
      <c r="AA56" s="488"/>
      <c r="AB56" s="488"/>
      <c r="AC56" s="488"/>
      <c r="AD56" s="488"/>
      <c r="AE56" s="488"/>
      <c r="AF56" s="488"/>
      <c r="AG56" s="488"/>
      <c r="AH56" s="488"/>
      <c r="AI56" s="488"/>
      <c r="AJ56" s="488"/>
      <c r="AK56" s="488"/>
      <c r="AL56" s="488"/>
      <c r="AM56" s="488"/>
      <c r="AN56" s="488"/>
      <c r="AO56" s="488"/>
      <c r="AP56" s="488"/>
      <c r="AQ56" s="488"/>
      <c r="AR56" s="488"/>
      <c r="AS56" s="488"/>
    </row>
    <row r="57" spans="1:45" ht="22.5" customHeight="1">
      <c r="A57" s="661"/>
      <c r="B57" s="659">
        <v>104051</v>
      </c>
      <c r="C57" s="599" t="s">
        <v>128</v>
      </c>
      <c r="D57" s="489">
        <f t="shared" si="0"/>
        <v>0</v>
      </c>
      <c r="E57" s="489">
        <f t="shared" si="0"/>
        <v>29000</v>
      </c>
      <c r="F57" s="489">
        <f t="shared" si="1"/>
        <v>29000</v>
      </c>
      <c r="G57" s="488"/>
      <c r="H57" s="488"/>
      <c r="I57" s="488"/>
      <c r="J57" s="488"/>
      <c r="K57" s="488"/>
      <c r="L57" s="488"/>
      <c r="M57" s="488"/>
      <c r="N57" s="488"/>
      <c r="O57" s="488"/>
      <c r="P57" s="488"/>
      <c r="Q57" s="488"/>
      <c r="R57" s="488"/>
      <c r="S57" s="488"/>
      <c r="T57" s="488">
        <v>29000</v>
      </c>
      <c r="U57" s="488">
        <v>29000</v>
      </c>
      <c r="V57" s="488"/>
      <c r="W57" s="488"/>
      <c r="X57" s="488"/>
      <c r="Y57" s="488"/>
      <c r="Z57" s="488"/>
      <c r="AA57" s="488"/>
      <c r="AB57" s="488"/>
      <c r="AC57" s="488"/>
      <c r="AD57" s="488"/>
      <c r="AE57" s="488"/>
      <c r="AF57" s="488"/>
      <c r="AG57" s="488"/>
      <c r="AH57" s="488"/>
      <c r="AI57" s="488"/>
      <c r="AJ57" s="488"/>
      <c r="AK57" s="488"/>
      <c r="AL57" s="488"/>
      <c r="AM57" s="488"/>
      <c r="AN57" s="488"/>
      <c r="AO57" s="488"/>
      <c r="AP57" s="488"/>
      <c r="AQ57" s="488"/>
      <c r="AR57" s="488"/>
      <c r="AS57" s="488"/>
    </row>
    <row r="58" spans="1:45" ht="22.5" customHeight="1">
      <c r="A58" s="661">
        <v>107013</v>
      </c>
      <c r="B58" s="659">
        <v>107013</v>
      </c>
      <c r="C58" s="599" t="s">
        <v>658</v>
      </c>
      <c r="D58" s="489">
        <f t="shared" si="0"/>
        <v>960000</v>
      </c>
      <c r="E58" s="489">
        <f t="shared" si="0"/>
        <v>819589</v>
      </c>
      <c r="F58" s="489">
        <f t="shared" si="1"/>
        <v>480000</v>
      </c>
      <c r="G58" s="488"/>
      <c r="H58" s="488"/>
      <c r="I58" s="488"/>
      <c r="J58" s="488"/>
      <c r="K58" s="488"/>
      <c r="L58" s="488"/>
      <c r="M58" s="488"/>
      <c r="N58" s="488"/>
      <c r="O58" s="488"/>
      <c r="P58" s="488"/>
      <c r="Q58" s="488"/>
      <c r="R58" s="488"/>
      <c r="S58" s="488"/>
      <c r="T58" s="488"/>
      <c r="U58" s="488"/>
      <c r="V58" s="488">
        <v>960000</v>
      </c>
      <c r="W58" s="488">
        <v>819589</v>
      </c>
      <c r="X58" s="488">
        <v>480000</v>
      </c>
      <c r="Y58" s="488"/>
      <c r="Z58" s="488"/>
      <c r="AA58" s="488"/>
      <c r="AB58" s="488"/>
      <c r="AC58" s="488"/>
      <c r="AD58" s="488"/>
      <c r="AE58" s="488"/>
      <c r="AF58" s="488"/>
      <c r="AG58" s="488"/>
      <c r="AH58" s="488"/>
      <c r="AI58" s="488"/>
      <c r="AJ58" s="488"/>
      <c r="AK58" s="488"/>
      <c r="AL58" s="488"/>
      <c r="AM58" s="488"/>
      <c r="AN58" s="488"/>
      <c r="AO58" s="488"/>
      <c r="AP58" s="488"/>
      <c r="AQ58" s="488"/>
      <c r="AR58" s="488"/>
      <c r="AS58" s="488"/>
    </row>
    <row r="59" spans="1:45" ht="22.5" customHeight="1">
      <c r="A59" s="661"/>
      <c r="B59" s="659">
        <v>107051</v>
      </c>
      <c r="C59" s="599" t="s">
        <v>129</v>
      </c>
      <c r="D59" s="489">
        <f t="shared" si="0"/>
        <v>0</v>
      </c>
      <c r="E59" s="489">
        <f t="shared" si="0"/>
        <v>4083243</v>
      </c>
      <c r="F59" s="489">
        <f t="shared" si="1"/>
        <v>4083243</v>
      </c>
      <c r="G59" s="488"/>
      <c r="H59" s="488">
        <v>323837</v>
      </c>
      <c r="I59" s="488">
        <v>323837</v>
      </c>
      <c r="J59" s="488"/>
      <c r="K59" s="488">
        <v>75827</v>
      </c>
      <c r="L59" s="488">
        <v>75827</v>
      </c>
      <c r="M59" s="488"/>
      <c r="N59" s="488">
        <v>1524539</v>
      </c>
      <c r="O59" s="488">
        <v>1524539</v>
      </c>
      <c r="P59" s="488"/>
      <c r="Q59" s="488"/>
      <c r="R59" s="488"/>
      <c r="S59" s="488"/>
      <c r="T59" s="488"/>
      <c r="U59" s="488"/>
      <c r="V59" s="488"/>
      <c r="W59" s="488">
        <v>2159040</v>
      </c>
      <c r="X59" s="488">
        <v>2159040</v>
      </c>
      <c r="Y59" s="488"/>
      <c r="Z59" s="488"/>
      <c r="AA59" s="488"/>
      <c r="AB59" s="488"/>
      <c r="AC59" s="488"/>
      <c r="AD59" s="488"/>
      <c r="AE59" s="488"/>
      <c r="AF59" s="488"/>
      <c r="AG59" s="488"/>
      <c r="AH59" s="488"/>
      <c r="AI59" s="488"/>
      <c r="AJ59" s="488"/>
      <c r="AK59" s="488"/>
      <c r="AL59" s="488"/>
      <c r="AM59" s="488"/>
      <c r="AN59" s="488"/>
      <c r="AO59" s="488"/>
      <c r="AP59" s="488"/>
      <c r="AQ59" s="488"/>
      <c r="AR59" s="488"/>
      <c r="AS59" s="488"/>
    </row>
    <row r="60" spans="1:45" ht="22.5" customHeight="1">
      <c r="A60" s="661"/>
      <c r="B60" s="659">
        <v>107052</v>
      </c>
      <c r="C60" s="599" t="s">
        <v>130</v>
      </c>
      <c r="D60" s="489">
        <f t="shared" si="0"/>
        <v>0</v>
      </c>
      <c r="E60" s="489">
        <f t="shared" si="0"/>
        <v>1898922</v>
      </c>
      <c r="F60" s="489">
        <f t="shared" si="1"/>
        <v>1898922</v>
      </c>
      <c r="G60" s="488"/>
      <c r="H60" s="488">
        <v>1031924</v>
      </c>
      <c r="I60" s="488">
        <v>1031924</v>
      </c>
      <c r="J60" s="488"/>
      <c r="K60" s="488">
        <v>224498</v>
      </c>
      <c r="L60" s="488">
        <v>224498</v>
      </c>
      <c r="M60" s="488"/>
      <c r="N60" s="488"/>
      <c r="O60" s="488"/>
      <c r="P60" s="488"/>
      <c r="Q60" s="488"/>
      <c r="R60" s="488"/>
      <c r="S60" s="488"/>
      <c r="T60" s="488"/>
      <c r="U60" s="488"/>
      <c r="V60" s="488"/>
      <c r="W60" s="488">
        <v>642500</v>
      </c>
      <c r="X60" s="488">
        <v>642500</v>
      </c>
      <c r="Y60" s="488"/>
      <c r="Z60" s="488"/>
      <c r="AA60" s="488"/>
      <c r="AB60" s="488"/>
      <c r="AC60" s="488"/>
      <c r="AD60" s="488"/>
      <c r="AE60" s="488"/>
      <c r="AF60" s="488"/>
      <c r="AG60" s="488"/>
      <c r="AH60" s="488"/>
      <c r="AI60" s="488"/>
      <c r="AJ60" s="488"/>
      <c r="AK60" s="488"/>
      <c r="AL60" s="488"/>
      <c r="AM60" s="488"/>
      <c r="AN60" s="488"/>
      <c r="AO60" s="488"/>
      <c r="AP60" s="488"/>
      <c r="AQ60" s="488"/>
      <c r="AR60" s="488"/>
      <c r="AS60" s="488"/>
    </row>
    <row r="61" spans="1:45" ht="22.5" customHeight="1">
      <c r="A61" s="661">
        <v>72112</v>
      </c>
      <c r="B61" s="659">
        <v>107060</v>
      </c>
      <c r="C61" s="599" t="s">
        <v>659</v>
      </c>
      <c r="D61" s="489">
        <f t="shared" si="0"/>
        <v>45300000</v>
      </c>
      <c r="E61" s="489">
        <f t="shared" si="0"/>
        <v>46380772</v>
      </c>
      <c r="F61" s="489">
        <f t="shared" si="1"/>
        <v>35897429</v>
      </c>
      <c r="G61" s="488"/>
      <c r="H61" s="488">
        <v>140157</v>
      </c>
      <c r="I61" s="488">
        <v>140157</v>
      </c>
      <c r="J61" s="488"/>
      <c r="K61" s="488"/>
      <c r="L61" s="488"/>
      <c r="M61" s="488"/>
      <c r="N61" s="488">
        <v>20686363</v>
      </c>
      <c r="O61" s="488">
        <v>20042915</v>
      </c>
      <c r="P61" s="488">
        <v>45300000</v>
      </c>
      <c r="Q61" s="488">
        <v>24984252</v>
      </c>
      <c r="R61" s="488">
        <v>15144357</v>
      </c>
      <c r="S61" s="488"/>
      <c r="T61" s="488">
        <v>570000</v>
      </c>
      <c r="U61" s="488">
        <v>570000</v>
      </c>
      <c r="V61" s="488"/>
      <c r="W61" s="488"/>
      <c r="X61" s="488"/>
      <c r="Y61" s="488"/>
      <c r="Z61" s="488"/>
      <c r="AA61" s="488"/>
      <c r="AB61" s="488"/>
      <c r="AC61" s="488"/>
      <c r="AD61" s="488"/>
      <c r="AE61" s="488"/>
      <c r="AF61" s="488"/>
      <c r="AG61" s="488"/>
      <c r="AH61" s="488"/>
      <c r="AI61" s="488"/>
      <c r="AJ61" s="488"/>
      <c r="AK61" s="488"/>
      <c r="AL61" s="488"/>
      <c r="AM61" s="488"/>
      <c r="AN61" s="488"/>
      <c r="AO61" s="488"/>
      <c r="AP61" s="488"/>
      <c r="AQ61" s="488"/>
      <c r="AR61" s="488"/>
      <c r="AS61" s="488"/>
    </row>
    <row r="62" spans="1:45" ht="22.5" customHeight="1">
      <c r="A62" s="661">
        <v>96015</v>
      </c>
      <c r="B62" s="659">
        <v>109010</v>
      </c>
      <c r="C62" s="599" t="s">
        <v>660</v>
      </c>
      <c r="D62" s="489">
        <f t="shared" si="0"/>
        <v>0</v>
      </c>
      <c r="E62" s="489">
        <f t="shared" si="0"/>
        <v>497970</v>
      </c>
      <c r="F62" s="489">
        <f t="shared" si="1"/>
        <v>483093</v>
      </c>
      <c r="G62" s="488"/>
      <c r="H62" s="488">
        <v>157955</v>
      </c>
      <c r="I62" s="488">
        <v>157955</v>
      </c>
      <c r="J62" s="488"/>
      <c r="K62" s="488">
        <v>36615</v>
      </c>
      <c r="L62" s="488">
        <v>36615</v>
      </c>
      <c r="M62" s="488"/>
      <c r="N62" s="488">
        <v>303400</v>
      </c>
      <c r="O62" s="488">
        <v>288523</v>
      </c>
      <c r="P62" s="488"/>
      <c r="Q62" s="488"/>
      <c r="R62" s="488"/>
      <c r="S62" s="488"/>
      <c r="T62" s="488"/>
      <c r="U62" s="488"/>
      <c r="V62" s="488"/>
      <c r="W62" s="488"/>
      <c r="X62" s="488"/>
      <c r="Y62" s="488"/>
      <c r="Z62" s="488"/>
      <c r="AA62" s="488"/>
      <c r="AB62" s="488"/>
      <c r="AC62" s="488"/>
      <c r="AD62" s="488"/>
      <c r="AE62" s="488"/>
      <c r="AF62" s="488"/>
      <c r="AG62" s="488"/>
      <c r="AH62" s="488"/>
      <c r="AI62" s="488"/>
      <c r="AJ62" s="488"/>
      <c r="AK62" s="488"/>
      <c r="AL62" s="488"/>
      <c r="AM62" s="488"/>
      <c r="AN62" s="488"/>
      <c r="AO62" s="488"/>
      <c r="AP62" s="488"/>
      <c r="AQ62" s="488"/>
      <c r="AR62" s="488"/>
      <c r="AS62" s="488"/>
    </row>
    <row r="63" spans="1:45" ht="22.5" customHeight="1">
      <c r="A63" s="636"/>
      <c r="B63" s="659">
        <v>900020</v>
      </c>
      <c r="C63" s="599" t="s">
        <v>133</v>
      </c>
      <c r="D63" s="489">
        <f t="shared" si="0"/>
        <v>0</v>
      </c>
      <c r="E63" s="489">
        <f t="shared" si="0"/>
        <v>352491</v>
      </c>
      <c r="F63" s="489">
        <f t="shared" si="1"/>
        <v>352491</v>
      </c>
      <c r="G63" s="488"/>
      <c r="H63" s="488"/>
      <c r="I63" s="488"/>
      <c r="J63" s="488"/>
      <c r="K63" s="488"/>
      <c r="L63" s="488"/>
      <c r="M63" s="488"/>
      <c r="N63" s="488">
        <v>352491</v>
      </c>
      <c r="O63" s="488">
        <v>352491</v>
      </c>
      <c r="P63" s="488"/>
      <c r="Q63" s="488"/>
      <c r="R63" s="488"/>
      <c r="S63" s="488"/>
      <c r="T63" s="488"/>
      <c r="U63" s="488"/>
      <c r="V63" s="488"/>
      <c r="W63" s="488"/>
      <c r="X63" s="488"/>
      <c r="Y63" s="488"/>
      <c r="Z63" s="488"/>
      <c r="AA63" s="488"/>
      <c r="AB63" s="488"/>
      <c r="AC63" s="488"/>
      <c r="AD63" s="488"/>
      <c r="AE63" s="488"/>
      <c r="AF63" s="488"/>
      <c r="AG63" s="488"/>
      <c r="AH63" s="488"/>
      <c r="AI63" s="488"/>
      <c r="AJ63" s="488"/>
      <c r="AK63" s="488"/>
      <c r="AL63" s="488"/>
      <c r="AM63" s="488"/>
      <c r="AN63" s="488"/>
      <c r="AO63" s="488"/>
      <c r="AP63" s="488"/>
      <c r="AQ63" s="488"/>
      <c r="AR63" s="488"/>
      <c r="AS63" s="488"/>
    </row>
    <row r="64" spans="1:45" s="665" customFormat="1" ht="22.5" customHeight="1">
      <c r="A64" s="662"/>
      <c r="B64" s="663"/>
      <c r="C64" s="664" t="s">
        <v>661</v>
      </c>
      <c r="D64" s="491">
        <f t="shared" si="0"/>
        <v>2412275774</v>
      </c>
      <c r="E64" s="491">
        <f t="shared" si="0"/>
        <v>4126811300</v>
      </c>
      <c r="F64" s="491">
        <f t="shared" si="1"/>
        <v>2341516064</v>
      </c>
      <c r="G64" s="488">
        <f>SUM(G14:G63)</f>
        <v>91637518</v>
      </c>
      <c r="H64" s="488">
        <f t="shared" ref="H64:AS64" si="2">SUM(H14:H63)</f>
        <v>126918600</v>
      </c>
      <c r="I64" s="488">
        <f t="shared" si="2"/>
        <v>103650500</v>
      </c>
      <c r="J64" s="488">
        <f t="shared" si="2"/>
        <v>24686506</v>
      </c>
      <c r="K64" s="488">
        <f t="shared" si="2"/>
        <v>27451571</v>
      </c>
      <c r="L64" s="488">
        <f t="shared" si="2"/>
        <v>23845441</v>
      </c>
      <c r="M64" s="488">
        <f t="shared" si="2"/>
        <v>417162250</v>
      </c>
      <c r="N64" s="488">
        <f t="shared" si="2"/>
        <v>704168635</v>
      </c>
      <c r="O64" s="488">
        <f t="shared" si="2"/>
        <v>669276262</v>
      </c>
      <c r="P64" s="488">
        <f t="shared" si="2"/>
        <v>45300000</v>
      </c>
      <c r="Q64" s="488">
        <f t="shared" si="2"/>
        <v>24984252</v>
      </c>
      <c r="R64" s="488">
        <f t="shared" si="2"/>
        <v>15144357</v>
      </c>
      <c r="S64" s="488">
        <f t="shared" si="2"/>
        <v>29778691</v>
      </c>
      <c r="T64" s="488">
        <f t="shared" si="2"/>
        <v>27876691</v>
      </c>
      <c r="U64" s="488">
        <f t="shared" si="2"/>
        <v>27876691</v>
      </c>
      <c r="V64" s="488">
        <f t="shared" si="2"/>
        <v>5460000</v>
      </c>
      <c r="W64" s="488">
        <f t="shared" si="2"/>
        <v>23390660</v>
      </c>
      <c r="X64" s="488">
        <f t="shared" si="2"/>
        <v>22959071</v>
      </c>
      <c r="Y64" s="488">
        <f t="shared" si="2"/>
        <v>0</v>
      </c>
      <c r="Z64" s="488">
        <f t="shared" si="2"/>
        <v>0</v>
      </c>
      <c r="AA64" s="488">
        <f t="shared" si="2"/>
        <v>233200809</v>
      </c>
      <c r="AB64" s="488">
        <f t="shared" si="2"/>
        <v>241043866</v>
      </c>
      <c r="AC64" s="488">
        <f t="shared" si="2"/>
        <v>814500000</v>
      </c>
      <c r="AD64" s="488">
        <f t="shared" si="2"/>
        <v>1736509223</v>
      </c>
      <c r="AE64" s="488">
        <f t="shared" si="2"/>
        <v>706888247</v>
      </c>
      <c r="AF64" s="488">
        <f t="shared" si="2"/>
        <v>440550000</v>
      </c>
      <c r="AG64" s="488">
        <f t="shared" si="2"/>
        <v>889586550</v>
      </c>
      <c r="AH64" s="488">
        <f t="shared" si="2"/>
        <v>724898928</v>
      </c>
      <c r="AI64" s="488">
        <f t="shared" si="2"/>
        <v>0</v>
      </c>
      <c r="AJ64" s="488">
        <f t="shared" si="2"/>
        <v>0</v>
      </c>
      <c r="AK64" s="488">
        <f t="shared" si="2"/>
        <v>0</v>
      </c>
      <c r="AL64" s="488">
        <f t="shared" si="2"/>
        <v>0</v>
      </c>
      <c r="AM64" s="488">
        <f t="shared" si="2"/>
        <v>5726000</v>
      </c>
      <c r="AN64" s="488">
        <f t="shared" si="2"/>
        <v>5726000</v>
      </c>
      <c r="AO64" s="488">
        <f t="shared" si="2"/>
        <v>310000000</v>
      </c>
      <c r="AP64" s="488">
        <f t="shared" si="2"/>
        <v>277904685</v>
      </c>
      <c r="AQ64" s="488">
        <f t="shared" si="2"/>
        <v>0</v>
      </c>
      <c r="AR64" s="488">
        <f t="shared" si="2"/>
        <v>41250567</v>
      </c>
      <c r="AS64" s="488">
        <f t="shared" si="2"/>
        <v>41250567</v>
      </c>
    </row>
    <row r="65" spans="1:45" ht="22.5" customHeight="1">
      <c r="A65" s="662"/>
      <c r="B65" s="666" t="s">
        <v>662</v>
      </c>
      <c r="C65" s="667" t="s">
        <v>663</v>
      </c>
      <c r="D65" s="489"/>
      <c r="E65" s="489"/>
      <c r="F65" s="489"/>
      <c r="G65" s="488"/>
      <c r="H65" s="488"/>
      <c r="I65" s="488"/>
      <c r="J65" s="488"/>
      <c r="K65" s="488"/>
      <c r="L65" s="488"/>
      <c r="M65" s="488"/>
      <c r="N65" s="488"/>
      <c r="O65" s="488"/>
      <c r="P65" s="488"/>
      <c r="Q65" s="488"/>
      <c r="R65" s="488"/>
      <c r="S65" s="488"/>
      <c r="T65" s="488"/>
      <c r="U65" s="488"/>
      <c r="V65" s="488"/>
      <c r="W65" s="488"/>
      <c r="X65" s="488"/>
      <c r="Y65" s="488"/>
      <c r="Z65" s="488"/>
      <c r="AA65" s="488"/>
      <c r="AB65" s="488"/>
      <c r="AC65" s="488"/>
      <c r="AD65" s="488"/>
      <c r="AE65" s="488"/>
      <c r="AF65" s="488"/>
      <c r="AG65" s="488"/>
      <c r="AH65" s="488"/>
      <c r="AI65" s="488"/>
      <c r="AJ65" s="488"/>
      <c r="AK65" s="488"/>
      <c r="AL65" s="488"/>
      <c r="AM65" s="488"/>
      <c r="AN65" s="488"/>
      <c r="AO65" s="488"/>
      <c r="AP65" s="488"/>
      <c r="AQ65" s="488"/>
      <c r="AR65" s="488"/>
      <c r="AS65" s="488"/>
    </row>
    <row r="66" spans="1:45" ht="22.5" customHeight="1">
      <c r="A66" s="661">
        <v>51030</v>
      </c>
      <c r="B66" s="659" t="s">
        <v>63</v>
      </c>
      <c r="C66" s="599" t="s">
        <v>664</v>
      </c>
      <c r="D66" s="489">
        <f t="shared" si="0"/>
        <v>83862600</v>
      </c>
      <c r="E66" s="489">
        <f t="shared" si="0"/>
        <v>111597701</v>
      </c>
      <c r="F66" s="489">
        <f t="shared" si="1"/>
        <v>135592792</v>
      </c>
      <c r="G66" s="488">
        <v>10000000</v>
      </c>
      <c r="H66" s="488">
        <v>14481226</v>
      </c>
      <c r="I66" s="488">
        <v>15772635</v>
      </c>
      <c r="J66" s="488">
        <v>3057600</v>
      </c>
      <c r="K66" s="488">
        <v>4448453</v>
      </c>
      <c r="L66" s="488">
        <v>4817553</v>
      </c>
      <c r="M66" s="488">
        <v>70805000</v>
      </c>
      <c r="N66" s="488">
        <v>87216708</v>
      </c>
      <c r="O66" s="488">
        <v>109551290</v>
      </c>
      <c r="P66" s="488"/>
      <c r="Q66" s="488"/>
      <c r="R66" s="488"/>
      <c r="S66" s="488"/>
      <c r="T66" s="488"/>
      <c r="U66" s="488"/>
      <c r="V66" s="488"/>
      <c r="W66" s="488">
        <v>600000</v>
      </c>
      <c r="X66" s="488">
        <v>600000</v>
      </c>
      <c r="Y66" s="488"/>
      <c r="Z66" s="488"/>
      <c r="AA66" s="488"/>
      <c r="AB66" s="488"/>
      <c r="AC66" s="488"/>
      <c r="AD66" s="488">
        <v>4851314</v>
      </c>
      <c r="AE66" s="488">
        <v>4851314</v>
      </c>
      <c r="AF66" s="488"/>
      <c r="AG66" s="488"/>
      <c r="AH66" s="488"/>
      <c r="AI66" s="488"/>
      <c r="AJ66" s="488"/>
      <c r="AK66" s="488"/>
      <c r="AL66" s="488"/>
      <c r="AM66" s="488"/>
      <c r="AN66" s="488"/>
      <c r="AO66" s="154"/>
      <c r="AP66" s="154"/>
      <c r="AQ66" s="154"/>
      <c r="AR66" s="154"/>
      <c r="AS66" s="154"/>
    </row>
    <row r="67" spans="1:45" ht="22.5" customHeight="1">
      <c r="A67" s="661"/>
      <c r="B67" s="659" t="s">
        <v>69</v>
      </c>
      <c r="C67" s="599" t="s">
        <v>70</v>
      </c>
      <c r="D67" s="489">
        <f t="shared" si="0"/>
        <v>0</v>
      </c>
      <c r="E67" s="489">
        <f t="shared" si="0"/>
        <v>600000</v>
      </c>
      <c r="F67" s="489">
        <f t="shared" si="1"/>
        <v>600000</v>
      </c>
      <c r="G67" s="488"/>
      <c r="H67" s="488"/>
      <c r="I67" s="488"/>
      <c r="J67" s="488"/>
      <c r="K67" s="488"/>
      <c r="L67" s="488"/>
      <c r="M67" s="488"/>
      <c r="N67" s="488"/>
      <c r="O67" s="488"/>
      <c r="P67" s="488"/>
      <c r="Q67" s="488"/>
      <c r="R67" s="488"/>
      <c r="S67" s="488"/>
      <c r="T67" s="488"/>
      <c r="U67" s="488"/>
      <c r="V67" s="488"/>
      <c r="W67" s="488"/>
      <c r="X67" s="488"/>
      <c r="Y67" s="488"/>
      <c r="Z67" s="488"/>
      <c r="AA67" s="488"/>
      <c r="AB67" s="488"/>
      <c r="AC67" s="488"/>
      <c r="AD67" s="488"/>
      <c r="AE67" s="488"/>
      <c r="AF67" s="488"/>
      <c r="AG67" s="488">
        <v>600000</v>
      </c>
      <c r="AH67" s="488">
        <v>600000</v>
      </c>
      <c r="AI67" s="488"/>
      <c r="AJ67" s="488"/>
      <c r="AK67" s="488"/>
      <c r="AL67" s="488"/>
      <c r="AM67" s="488"/>
      <c r="AN67" s="488"/>
      <c r="AO67" s="154"/>
      <c r="AP67" s="154"/>
      <c r="AQ67" s="154"/>
      <c r="AR67" s="154"/>
      <c r="AS67" s="154"/>
    </row>
    <row r="68" spans="1:45" ht="22.5" customHeight="1">
      <c r="A68" s="661"/>
      <c r="B68" s="659" t="s">
        <v>71</v>
      </c>
      <c r="C68" s="599" t="s">
        <v>72</v>
      </c>
      <c r="D68" s="489">
        <f t="shared" si="0"/>
        <v>56000000</v>
      </c>
      <c r="E68" s="489">
        <f t="shared" si="0"/>
        <v>87819913</v>
      </c>
      <c r="F68" s="489">
        <f t="shared" si="1"/>
        <v>38255801</v>
      </c>
      <c r="G68" s="488"/>
      <c r="H68" s="488">
        <v>149319</v>
      </c>
      <c r="I68" s="488">
        <v>149319</v>
      </c>
      <c r="J68" s="488"/>
      <c r="K68" s="488">
        <v>272114</v>
      </c>
      <c r="L68" s="488">
        <v>194356</v>
      </c>
      <c r="M68" s="488"/>
      <c r="N68" s="488">
        <v>3552455</v>
      </c>
      <c r="O68" s="488">
        <v>3354370</v>
      </c>
      <c r="P68" s="488"/>
      <c r="Q68" s="488"/>
      <c r="R68" s="488"/>
      <c r="S68" s="488"/>
      <c r="T68" s="488"/>
      <c r="U68" s="488"/>
      <c r="V68" s="488">
        <v>6000000</v>
      </c>
      <c r="W68" s="488">
        <v>2705943</v>
      </c>
      <c r="X68" s="488">
        <v>1300000</v>
      </c>
      <c r="Y68" s="488"/>
      <c r="Z68" s="488"/>
      <c r="AA68" s="488"/>
      <c r="AB68" s="488"/>
      <c r="AC68" s="488">
        <v>50000000</v>
      </c>
      <c r="AD68" s="488">
        <v>48472470</v>
      </c>
      <c r="AE68" s="488">
        <v>590144</v>
      </c>
      <c r="AF68" s="488"/>
      <c r="AG68" s="488"/>
      <c r="AH68" s="488"/>
      <c r="AI68" s="488"/>
      <c r="AJ68" s="488">
        <v>32567612</v>
      </c>
      <c r="AK68" s="488">
        <v>32567612</v>
      </c>
      <c r="AL68" s="488"/>
      <c r="AM68" s="488">
        <v>100000</v>
      </c>
      <c r="AN68" s="488">
        <v>100000</v>
      </c>
      <c r="AO68" s="154"/>
      <c r="AP68" s="154"/>
      <c r="AQ68" s="154"/>
      <c r="AR68" s="154"/>
      <c r="AS68" s="154"/>
    </row>
    <row r="69" spans="1:45" ht="22.5" customHeight="1">
      <c r="A69" s="661"/>
      <c r="B69" s="659" t="s">
        <v>665</v>
      </c>
      <c r="C69" s="599" t="s">
        <v>666</v>
      </c>
      <c r="D69" s="489">
        <f t="shared" si="0"/>
        <v>0</v>
      </c>
      <c r="E69" s="489">
        <f t="shared" si="0"/>
        <v>20000</v>
      </c>
      <c r="F69" s="489">
        <f t="shared" si="1"/>
        <v>20000</v>
      </c>
      <c r="G69" s="488"/>
      <c r="H69" s="488"/>
      <c r="I69" s="488"/>
      <c r="J69" s="488"/>
      <c r="K69" s="488"/>
      <c r="L69" s="488"/>
      <c r="M69" s="488"/>
      <c r="N69" s="488">
        <v>20000</v>
      </c>
      <c r="O69" s="488">
        <v>20000</v>
      </c>
      <c r="P69" s="488"/>
      <c r="Q69" s="488"/>
      <c r="R69" s="488"/>
      <c r="S69" s="488"/>
      <c r="T69" s="488"/>
      <c r="U69" s="488"/>
      <c r="V69" s="488"/>
      <c r="W69" s="488"/>
      <c r="X69" s="488"/>
      <c r="Y69" s="488"/>
      <c r="Z69" s="488"/>
      <c r="AA69" s="488"/>
      <c r="AB69" s="488"/>
      <c r="AC69" s="488"/>
      <c r="AD69" s="488"/>
      <c r="AE69" s="488"/>
      <c r="AF69" s="488"/>
      <c r="AG69" s="488"/>
      <c r="AH69" s="488"/>
      <c r="AI69" s="488"/>
      <c r="AJ69" s="488"/>
      <c r="AK69" s="488"/>
      <c r="AL69" s="488"/>
      <c r="AM69" s="488"/>
      <c r="AN69" s="488"/>
      <c r="AO69" s="154"/>
      <c r="AP69" s="154"/>
      <c r="AQ69" s="154"/>
      <c r="AR69" s="154"/>
      <c r="AS69" s="154"/>
    </row>
    <row r="70" spans="1:45" ht="22.5" customHeight="1">
      <c r="A70" s="661"/>
      <c r="B70" s="659" t="s">
        <v>667</v>
      </c>
      <c r="C70" s="599" t="s">
        <v>668</v>
      </c>
      <c r="D70" s="489">
        <f t="shared" si="0"/>
        <v>200000</v>
      </c>
      <c r="E70" s="489">
        <f t="shared" si="0"/>
        <v>0</v>
      </c>
      <c r="F70" s="489">
        <f t="shared" si="1"/>
        <v>0</v>
      </c>
      <c r="G70" s="488"/>
      <c r="H70" s="488"/>
      <c r="I70" s="488"/>
      <c r="J70" s="488"/>
      <c r="K70" s="488"/>
      <c r="L70" s="488"/>
      <c r="M70" s="488"/>
      <c r="N70" s="488"/>
      <c r="O70" s="488"/>
      <c r="P70" s="488"/>
      <c r="Q70" s="488"/>
      <c r="R70" s="488"/>
      <c r="S70" s="488"/>
      <c r="T70" s="488"/>
      <c r="U70" s="488"/>
      <c r="V70" s="488">
        <v>200000</v>
      </c>
      <c r="W70" s="488"/>
      <c r="X70" s="488"/>
      <c r="Y70" s="488"/>
      <c r="Z70" s="488"/>
      <c r="AA70" s="488"/>
      <c r="AB70" s="488"/>
      <c r="AC70" s="488"/>
      <c r="AD70" s="488"/>
      <c r="AE70" s="488"/>
      <c r="AF70" s="488"/>
      <c r="AG70" s="488"/>
      <c r="AH70" s="488"/>
      <c r="AI70" s="488"/>
      <c r="AJ70" s="488"/>
      <c r="AK70" s="488"/>
      <c r="AL70" s="488"/>
      <c r="AM70" s="488"/>
      <c r="AN70" s="488"/>
      <c r="AO70" s="154"/>
      <c r="AP70" s="154"/>
      <c r="AQ70" s="154"/>
      <c r="AR70" s="154"/>
      <c r="AS70" s="154"/>
    </row>
    <row r="71" spans="1:45" ht="22.5" customHeight="1">
      <c r="A71" s="661"/>
      <c r="B71" s="659" t="s">
        <v>73</v>
      </c>
      <c r="C71" s="599" t="s">
        <v>74</v>
      </c>
      <c r="D71" s="489">
        <f t="shared" si="0"/>
        <v>0</v>
      </c>
      <c r="E71" s="489">
        <f t="shared" si="0"/>
        <v>5722</v>
      </c>
      <c r="F71" s="489">
        <f t="shared" si="1"/>
        <v>2166</v>
      </c>
      <c r="G71" s="488"/>
      <c r="H71" s="488"/>
      <c r="I71" s="488"/>
      <c r="J71" s="488"/>
      <c r="K71" s="488"/>
      <c r="L71" s="488"/>
      <c r="M71" s="488"/>
      <c r="N71" s="488">
        <v>5722</v>
      </c>
      <c r="O71" s="488">
        <v>2166</v>
      </c>
      <c r="P71" s="488"/>
      <c r="Q71" s="488"/>
      <c r="R71" s="488"/>
      <c r="S71" s="488"/>
      <c r="T71" s="488"/>
      <c r="U71" s="488"/>
      <c r="V71" s="488"/>
      <c r="W71" s="488"/>
      <c r="X71" s="488"/>
      <c r="Y71" s="488"/>
      <c r="Z71" s="488"/>
      <c r="AA71" s="488"/>
      <c r="AB71" s="488"/>
      <c r="AC71" s="488"/>
      <c r="AD71" s="488"/>
      <c r="AE71" s="488"/>
      <c r="AF71" s="488"/>
      <c r="AG71" s="488"/>
      <c r="AH71" s="488"/>
      <c r="AI71" s="488"/>
      <c r="AJ71" s="488"/>
      <c r="AK71" s="488"/>
      <c r="AL71" s="488"/>
      <c r="AM71" s="488"/>
      <c r="AN71" s="488"/>
      <c r="AO71" s="154"/>
      <c r="AP71" s="154"/>
      <c r="AQ71" s="154"/>
      <c r="AR71" s="154"/>
      <c r="AS71" s="154"/>
    </row>
    <row r="72" spans="1:45" ht="22.5" customHeight="1">
      <c r="A72" s="661"/>
      <c r="B72" s="659" t="s">
        <v>77</v>
      </c>
      <c r="C72" s="599" t="s">
        <v>78</v>
      </c>
      <c r="D72" s="489">
        <f t="shared" si="0"/>
        <v>0</v>
      </c>
      <c r="E72" s="489">
        <f t="shared" si="0"/>
        <v>2476000</v>
      </c>
      <c r="F72" s="489">
        <f t="shared" si="1"/>
        <v>0</v>
      </c>
      <c r="G72" s="488"/>
      <c r="H72" s="488"/>
      <c r="I72" s="488"/>
      <c r="J72" s="488"/>
      <c r="K72" s="488"/>
      <c r="L72" s="488"/>
      <c r="M72" s="488"/>
      <c r="N72" s="488"/>
      <c r="O72" s="488"/>
      <c r="P72" s="488"/>
      <c r="Q72" s="488"/>
      <c r="R72" s="488"/>
      <c r="S72" s="488"/>
      <c r="T72" s="488"/>
      <c r="U72" s="488"/>
      <c r="V72" s="488"/>
      <c r="W72" s="488"/>
      <c r="X72" s="488"/>
      <c r="Y72" s="488"/>
      <c r="Z72" s="488"/>
      <c r="AA72" s="488"/>
      <c r="AB72" s="488"/>
      <c r="AC72" s="488"/>
      <c r="AD72" s="488">
        <v>2476000</v>
      </c>
      <c r="AE72" s="488"/>
      <c r="AF72" s="488"/>
      <c r="AG72" s="488"/>
      <c r="AH72" s="488"/>
      <c r="AI72" s="488"/>
      <c r="AJ72" s="488"/>
      <c r="AK72" s="488"/>
      <c r="AL72" s="488"/>
      <c r="AM72" s="488"/>
      <c r="AN72" s="488"/>
      <c r="AO72" s="154"/>
      <c r="AP72" s="154"/>
      <c r="AQ72" s="154"/>
      <c r="AR72" s="154"/>
      <c r="AS72" s="154"/>
    </row>
    <row r="73" spans="1:45" ht="22.5" customHeight="1">
      <c r="A73" s="661">
        <v>47410</v>
      </c>
      <c r="B73" s="659" t="s">
        <v>97</v>
      </c>
      <c r="C73" s="599" t="s">
        <v>628</v>
      </c>
      <c r="D73" s="489">
        <f t="shared" si="0"/>
        <v>40640000</v>
      </c>
      <c r="E73" s="489">
        <f t="shared" si="0"/>
        <v>40700000</v>
      </c>
      <c r="F73" s="489">
        <f t="shared" si="1"/>
        <v>0</v>
      </c>
      <c r="G73" s="488"/>
      <c r="H73" s="488"/>
      <c r="I73" s="488"/>
      <c r="J73" s="488"/>
      <c r="K73" s="488"/>
      <c r="L73" s="488"/>
      <c r="M73" s="488">
        <v>40640000</v>
      </c>
      <c r="N73" s="488">
        <v>40700000</v>
      </c>
      <c r="O73" s="488"/>
      <c r="P73" s="488"/>
      <c r="Q73" s="488"/>
      <c r="R73" s="488"/>
      <c r="S73" s="488"/>
      <c r="T73" s="488"/>
      <c r="U73" s="488"/>
      <c r="V73" s="488"/>
      <c r="W73" s="488"/>
      <c r="X73" s="488"/>
      <c r="Y73" s="488"/>
      <c r="Z73" s="488"/>
      <c r="AA73" s="488"/>
      <c r="AB73" s="488"/>
      <c r="AC73" s="488"/>
      <c r="AD73" s="488"/>
      <c r="AE73" s="488"/>
      <c r="AF73" s="488"/>
      <c r="AG73" s="488"/>
      <c r="AH73" s="488"/>
      <c r="AI73" s="488"/>
      <c r="AJ73" s="488"/>
      <c r="AK73" s="488"/>
      <c r="AL73" s="488"/>
      <c r="AM73" s="488"/>
      <c r="AN73" s="488"/>
      <c r="AO73" s="154"/>
      <c r="AP73" s="154"/>
      <c r="AQ73" s="154"/>
      <c r="AR73" s="154"/>
      <c r="AS73" s="154"/>
    </row>
    <row r="74" spans="1:45" ht="22.5" customHeight="1">
      <c r="A74" s="661"/>
      <c r="B74" s="659" t="s">
        <v>103</v>
      </c>
      <c r="C74" s="599" t="s">
        <v>669</v>
      </c>
      <c r="D74" s="489">
        <f t="shared" si="0"/>
        <v>10000000</v>
      </c>
      <c r="E74" s="489">
        <f t="shared" si="0"/>
        <v>215713684</v>
      </c>
      <c r="F74" s="489">
        <f t="shared" si="1"/>
        <v>173904378</v>
      </c>
      <c r="G74" s="488"/>
      <c r="H74" s="488"/>
      <c r="I74" s="488"/>
      <c r="J74" s="488"/>
      <c r="K74" s="488"/>
      <c r="L74" s="488"/>
      <c r="M74" s="488"/>
      <c r="N74" s="488">
        <v>55298124</v>
      </c>
      <c r="O74" s="488">
        <v>55238818</v>
      </c>
      <c r="P74" s="488"/>
      <c r="Q74" s="488"/>
      <c r="R74" s="488"/>
      <c r="S74" s="488"/>
      <c r="T74" s="488"/>
      <c r="U74" s="488"/>
      <c r="V74" s="488"/>
      <c r="W74" s="488">
        <v>69500000</v>
      </c>
      <c r="X74" s="488">
        <v>42750000</v>
      </c>
      <c r="Y74" s="488"/>
      <c r="Z74" s="488"/>
      <c r="AA74" s="488"/>
      <c r="AB74" s="488"/>
      <c r="AC74" s="488">
        <v>10000000</v>
      </c>
      <c r="AD74" s="488">
        <v>42189717</v>
      </c>
      <c r="AE74" s="488">
        <v>27189717</v>
      </c>
      <c r="AF74" s="488"/>
      <c r="AG74" s="488"/>
      <c r="AH74" s="488"/>
      <c r="AI74" s="488"/>
      <c r="AJ74" s="488"/>
      <c r="AK74" s="488"/>
      <c r="AL74" s="488"/>
      <c r="AM74" s="488">
        <v>48725843</v>
      </c>
      <c r="AN74" s="488">
        <v>48725843</v>
      </c>
      <c r="AO74" s="154"/>
      <c r="AP74" s="154"/>
      <c r="AQ74" s="154"/>
      <c r="AR74" s="154"/>
      <c r="AS74" s="154"/>
    </row>
    <row r="75" spans="1:45" ht="22.5" customHeight="1">
      <c r="A75" s="661"/>
      <c r="B75" s="659" t="s">
        <v>670</v>
      </c>
      <c r="C75" s="599" t="s">
        <v>671</v>
      </c>
      <c r="D75" s="489">
        <f t="shared" si="0"/>
        <v>455500000</v>
      </c>
      <c r="E75" s="489">
        <f t="shared" si="0"/>
        <v>334814361</v>
      </c>
      <c r="F75" s="489">
        <f t="shared" si="1"/>
        <v>15698708</v>
      </c>
      <c r="G75" s="488"/>
      <c r="H75" s="488"/>
      <c r="I75" s="488"/>
      <c r="J75" s="488"/>
      <c r="K75" s="488"/>
      <c r="L75" s="488"/>
      <c r="M75" s="488"/>
      <c r="N75" s="488">
        <v>693660</v>
      </c>
      <c r="O75" s="488">
        <v>546291</v>
      </c>
      <c r="P75" s="488"/>
      <c r="Q75" s="488"/>
      <c r="R75" s="488"/>
      <c r="S75" s="488"/>
      <c r="T75" s="488"/>
      <c r="U75" s="488"/>
      <c r="V75" s="488">
        <v>115500000</v>
      </c>
      <c r="W75" s="488">
        <v>18346544</v>
      </c>
      <c r="X75" s="488">
        <v>15152417</v>
      </c>
      <c r="Y75" s="488"/>
      <c r="Z75" s="488"/>
      <c r="AA75" s="488"/>
      <c r="AB75" s="488"/>
      <c r="AC75" s="488"/>
      <c r="AD75" s="488"/>
      <c r="AE75" s="488"/>
      <c r="AF75" s="488"/>
      <c r="AG75" s="488"/>
      <c r="AH75" s="488"/>
      <c r="AI75" s="488"/>
      <c r="AJ75" s="488"/>
      <c r="AK75" s="488"/>
      <c r="AL75" s="488">
        <v>340000000</v>
      </c>
      <c r="AM75" s="488">
        <v>315774157</v>
      </c>
      <c r="AN75" s="488"/>
      <c r="AO75" s="154"/>
      <c r="AP75" s="154"/>
      <c r="AQ75" s="154"/>
      <c r="AR75" s="154"/>
      <c r="AS75" s="154"/>
    </row>
    <row r="76" spans="1:45" ht="22.5" customHeight="1">
      <c r="A76" s="661"/>
      <c r="B76" s="659" t="s">
        <v>672</v>
      </c>
      <c r="C76" s="599" t="s">
        <v>673</v>
      </c>
      <c r="D76" s="489">
        <f t="shared" si="0"/>
        <v>27300000</v>
      </c>
      <c r="E76" s="489">
        <f t="shared" si="0"/>
        <v>30199000</v>
      </c>
      <c r="F76" s="489">
        <f t="shared" si="1"/>
        <v>10000000</v>
      </c>
      <c r="G76" s="488"/>
      <c r="H76" s="488"/>
      <c r="I76" s="488"/>
      <c r="J76" s="488"/>
      <c r="K76" s="488"/>
      <c r="L76" s="488"/>
      <c r="M76" s="488"/>
      <c r="N76" s="488">
        <v>100000</v>
      </c>
      <c r="O76" s="488">
        <v>100000</v>
      </c>
      <c r="P76" s="488"/>
      <c r="Q76" s="488"/>
      <c r="R76" s="488"/>
      <c r="S76" s="488"/>
      <c r="T76" s="488"/>
      <c r="U76" s="488"/>
      <c r="V76" s="488">
        <v>7300000</v>
      </c>
      <c r="W76" s="488">
        <v>4522000</v>
      </c>
      <c r="X76" s="488">
        <v>4200000</v>
      </c>
      <c r="Y76" s="488"/>
      <c r="Z76" s="488"/>
      <c r="AA76" s="488"/>
      <c r="AB76" s="488"/>
      <c r="AC76" s="488">
        <v>20000000</v>
      </c>
      <c r="AD76" s="488">
        <v>19877000</v>
      </c>
      <c r="AE76" s="488"/>
      <c r="AF76" s="488"/>
      <c r="AG76" s="488"/>
      <c r="AH76" s="488"/>
      <c r="AI76" s="488"/>
      <c r="AJ76" s="488"/>
      <c r="AK76" s="488"/>
      <c r="AL76" s="488"/>
      <c r="AM76" s="488">
        <v>5700000</v>
      </c>
      <c r="AN76" s="488">
        <v>5700000</v>
      </c>
      <c r="AO76" s="154"/>
      <c r="AP76" s="154"/>
      <c r="AQ76" s="154"/>
      <c r="AR76" s="154"/>
      <c r="AS76" s="154"/>
    </row>
    <row r="77" spans="1:45" ht="22.5" customHeight="1">
      <c r="A77" s="661"/>
      <c r="B77" s="659" t="s">
        <v>674</v>
      </c>
      <c r="C77" s="599" t="s">
        <v>675</v>
      </c>
      <c r="D77" s="489">
        <f t="shared" si="0"/>
        <v>0</v>
      </c>
      <c r="E77" s="489">
        <f t="shared" si="0"/>
        <v>272881496</v>
      </c>
      <c r="F77" s="489">
        <f t="shared" si="1"/>
        <v>272881496</v>
      </c>
      <c r="G77" s="488"/>
      <c r="H77" s="488"/>
      <c r="I77" s="488"/>
      <c r="J77" s="488"/>
      <c r="K77" s="488"/>
      <c r="L77" s="488"/>
      <c r="M77" s="488"/>
      <c r="N77" s="488">
        <v>2306220</v>
      </c>
      <c r="O77" s="488">
        <v>2306220</v>
      </c>
      <c r="P77" s="488"/>
      <c r="Q77" s="488"/>
      <c r="R77" s="488"/>
      <c r="S77" s="488"/>
      <c r="T77" s="488"/>
      <c r="U77" s="488"/>
      <c r="V77" s="488"/>
      <c r="W77" s="488"/>
      <c r="X77" s="488"/>
      <c r="Y77" s="488"/>
      <c r="Z77" s="488"/>
      <c r="AA77" s="488"/>
      <c r="AB77" s="488"/>
      <c r="AC77" s="488"/>
      <c r="AD77" s="488">
        <v>270575276</v>
      </c>
      <c r="AE77" s="488">
        <v>270575276</v>
      </c>
      <c r="AF77" s="488"/>
      <c r="AG77" s="488"/>
      <c r="AH77" s="488"/>
      <c r="AI77" s="488"/>
      <c r="AJ77" s="488"/>
      <c r="AK77" s="488"/>
      <c r="AL77" s="488"/>
      <c r="AM77" s="488"/>
      <c r="AN77" s="488"/>
      <c r="AO77" s="154"/>
      <c r="AP77" s="154"/>
      <c r="AQ77" s="154"/>
      <c r="AR77" s="154"/>
      <c r="AS77" s="154"/>
    </row>
    <row r="78" spans="1:45" ht="22.5" customHeight="1">
      <c r="A78" s="661">
        <v>91250</v>
      </c>
      <c r="B78" s="659" t="s">
        <v>105</v>
      </c>
      <c r="C78" s="599" t="s">
        <v>676</v>
      </c>
      <c r="D78" s="489">
        <f t="shared" si="0"/>
        <v>6370000</v>
      </c>
      <c r="E78" s="489">
        <f t="shared" si="0"/>
        <v>16691800</v>
      </c>
      <c r="F78" s="489">
        <f t="shared" si="1"/>
        <v>3486288</v>
      </c>
      <c r="G78" s="488"/>
      <c r="H78" s="488"/>
      <c r="I78" s="488"/>
      <c r="J78" s="488"/>
      <c r="K78" s="488"/>
      <c r="L78" s="488"/>
      <c r="M78" s="488">
        <v>6370000</v>
      </c>
      <c r="N78" s="488">
        <v>6658800</v>
      </c>
      <c r="O78" s="488">
        <v>2485528</v>
      </c>
      <c r="P78" s="488"/>
      <c r="Q78" s="488"/>
      <c r="R78" s="488"/>
      <c r="S78" s="488"/>
      <c r="T78" s="488"/>
      <c r="U78" s="488"/>
      <c r="V78" s="488"/>
      <c r="W78" s="488"/>
      <c r="X78" s="488"/>
      <c r="Y78" s="488"/>
      <c r="Z78" s="488"/>
      <c r="AA78" s="488"/>
      <c r="AB78" s="488"/>
      <c r="AC78" s="488"/>
      <c r="AD78" s="488">
        <v>10033000</v>
      </c>
      <c r="AE78" s="488">
        <v>1000760</v>
      </c>
      <c r="AF78" s="488"/>
      <c r="AG78" s="488"/>
      <c r="AH78" s="488"/>
      <c r="AI78" s="488"/>
      <c r="AJ78" s="488"/>
      <c r="AK78" s="488"/>
      <c r="AL78" s="488"/>
      <c r="AM78" s="488"/>
      <c r="AN78" s="488"/>
      <c r="AO78" s="154"/>
      <c r="AP78" s="154"/>
      <c r="AQ78" s="154"/>
      <c r="AR78" s="154"/>
      <c r="AS78" s="154"/>
    </row>
    <row r="79" spans="1:45" ht="22.5" customHeight="1">
      <c r="A79" s="661"/>
      <c r="B79" s="659" t="s">
        <v>107</v>
      </c>
      <c r="C79" s="599" t="s">
        <v>677</v>
      </c>
      <c r="D79" s="489">
        <f t="shared" si="0"/>
        <v>0</v>
      </c>
      <c r="E79" s="489">
        <f t="shared" si="0"/>
        <v>5000865</v>
      </c>
      <c r="F79" s="489">
        <f t="shared" si="1"/>
        <v>5000865</v>
      </c>
      <c r="G79" s="488"/>
      <c r="H79" s="488"/>
      <c r="I79" s="488"/>
      <c r="J79" s="488"/>
      <c r="K79" s="488"/>
      <c r="L79" s="488"/>
      <c r="M79" s="488"/>
      <c r="N79" s="488">
        <v>865</v>
      </c>
      <c r="O79" s="488">
        <v>865</v>
      </c>
      <c r="P79" s="488"/>
      <c r="Q79" s="488"/>
      <c r="R79" s="488"/>
      <c r="S79" s="488"/>
      <c r="T79" s="488"/>
      <c r="U79" s="488"/>
      <c r="V79" s="488"/>
      <c r="W79" s="488"/>
      <c r="X79" s="488"/>
      <c r="Y79" s="488"/>
      <c r="Z79" s="488"/>
      <c r="AA79" s="488"/>
      <c r="AB79" s="488"/>
      <c r="AC79" s="488"/>
      <c r="AD79" s="488">
        <v>5000000</v>
      </c>
      <c r="AE79" s="488">
        <v>5000000</v>
      </c>
      <c r="AF79" s="488"/>
      <c r="AG79" s="488"/>
      <c r="AH79" s="488"/>
      <c r="AI79" s="488"/>
      <c r="AJ79" s="488"/>
      <c r="AK79" s="488"/>
      <c r="AL79" s="488"/>
      <c r="AM79" s="488"/>
      <c r="AN79" s="488"/>
      <c r="AO79" s="154"/>
      <c r="AP79" s="154"/>
      <c r="AQ79" s="154"/>
      <c r="AR79" s="154"/>
      <c r="AS79" s="154"/>
    </row>
    <row r="80" spans="1:45" ht="22.5" customHeight="1">
      <c r="A80" s="661">
        <v>92260</v>
      </c>
      <c r="B80" s="659" t="s">
        <v>109</v>
      </c>
      <c r="C80" s="599" t="s">
        <v>110</v>
      </c>
      <c r="D80" s="489">
        <f t="shared" si="0"/>
        <v>13740000</v>
      </c>
      <c r="E80" s="489">
        <f t="shared" si="0"/>
        <v>32513500</v>
      </c>
      <c r="F80" s="489">
        <f t="shared" si="1"/>
        <v>32513500</v>
      </c>
      <c r="G80" s="488"/>
      <c r="H80" s="488"/>
      <c r="I80" s="488"/>
      <c r="J80" s="488"/>
      <c r="K80" s="488"/>
      <c r="L80" s="488"/>
      <c r="M80" s="488"/>
      <c r="N80" s="488"/>
      <c r="O80" s="488"/>
      <c r="P80" s="488"/>
      <c r="Q80" s="488"/>
      <c r="R80" s="488"/>
      <c r="S80" s="488"/>
      <c r="T80" s="488"/>
      <c r="U80" s="488"/>
      <c r="V80" s="488">
        <v>13740000</v>
      </c>
      <c r="W80" s="488">
        <v>13740000</v>
      </c>
      <c r="X80" s="488">
        <v>13740000</v>
      </c>
      <c r="Y80" s="488"/>
      <c r="Z80" s="488"/>
      <c r="AA80" s="488"/>
      <c r="AB80" s="488"/>
      <c r="AC80" s="488"/>
      <c r="AD80" s="488"/>
      <c r="AE80" s="488"/>
      <c r="AF80" s="488"/>
      <c r="AG80" s="488">
        <v>13144500</v>
      </c>
      <c r="AH80" s="488">
        <v>13144500</v>
      </c>
      <c r="AI80" s="488"/>
      <c r="AJ80" s="488"/>
      <c r="AK80" s="488"/>
      <c r="AL80" s="488"/>
      <c r="AM80" s="488">
        <v>5629000</v>
      </c>
      <c r="AN80" s="488">
        <v>5629000</v>
      </c>
      <c r="AO80" s="154"/>
      <c r="AP80" s="154"/>
      <c r="AQ80" s="154"/>
      <c r="AR80" s="154"/>
      <c r="AS80" s="154"/>
    </row>
    <row r="81" spans="1:45" ht="22.5" customHeight="1">
      <c r="A81" s="661"/>
      <c r="B81" s="659" t="s">
        <v>111</v>
      </c>
      <c r="C81" s="599" t="s">
        <v>112</v>
      </c>
      <c r="D81" s="489">
        <f t="shared" si="0"/>
        <v>660000</v>
      </c>
      <c r="E81" s="489">
        <f t="shared" si="0"/>
        <v>11638000</v>
      </c>
      <c r="F81" s="489">
        <f t="shared" si="1"/>
        <v>11638000</v>
      </c>
      <c r="G81" s="488"/>
      <c r="H81" s="488"/>
      <c r="I81" s="488"/>
      <c r="J81" s="488"/>
      <c r="K81" s="488"/>
      <c r="L81" s="488"/>
      <c r="M81" s="488"/>
      <c r="N81" s="488"/>
      <c r="O81" s="488"/>
      <c r="P81" s="488"/>
      <c r="Q81" s="488"/>
      <c r="R81" s="488"/>
      <c r="S81" s="488"/>
      <c r="T81" s="488"/>
      <c r="U81" s="488"/>
      <c r="V81" s="488">
        <v>660000</v>
      </c>
      <c r="W81" s="488">
        <v>11188000</v>
      </c>
      <c r="X81" s="488">
        <v>11188000</v>
      </c>
      <c r="Y81" s="488"/>
      <c r="Z81" s="488"/>
      <c r="AA81" s="488"/>
      <c r="AB81" s="488"/>
      <c r="AC81" s="488"/>
      <c r="AD81" s="488"/>
      <c r="AE81" s="488"/>
      <c r="AF81" s="488"/>
      <c r="AG81" s="488"/>
      <c r="AH81" s="488"/>
      <c r="AI81" s="488"/>
      <c r="AJ81" s="488"/>
      <c r="AK81" s="488"/>
      <c r="AL81" s="488"/>
      <c r="AM81" s="488">
        <v>450000</v>
      </c>
      <c r="AN81" s="488">
        <v>450000</v>
      </c>
      <c r="AO81" s="154"/>
      <c r="AP81" s="154"/>
      <c r="AQ81" s="154"/>
      <c r="AR81" s="154"/>
      <c r="AS81" s="154"/>
    </row>
    <row r="82" spans="1:45" ht="22.5" customHeight="1">
      <c r="A82" s="661"/>
      <c r="B82" s="659" t="s">
        <v>678</v>
      </c>
      <c r="C82" s="599" t="s">
        <v>679</v>
      </c>
      <c r="D82" s="489">
        <f t="shared" si="0"/>
        <v>18495000</v>
      </c>
      <c r="E82" s="489">
        <f t="shared" si="0"/>
        <v>10679705</v>
      </c>
      <c r="F82" s="489">
        <f t="shared" si="1"/>
        <v>10600000</v>
      </c>
      <c r="G82" s="488"/>
      <c r="H82" s="488"/>
      <c r="I82" s="488"/>
      <c r="J82" s="488"/>
      <c r="K82" s="488"/>
      <c r="L82" s="488"/>
      <c r="M82" s="488"/>
      <c r="N82" s="488"/>
      <c r="O82" s="488"/>
      <c r="P82" s="488"/>
      <c r="Q82" s="488"/>
      <c r="R82" s="488"/>
      <c r="S82" s="488"/>
      <c r="T82" s="488"/>
      <c r="U82" s="488"/>
      <c r="V82" s="488">
        <v>18495000</v>
      </c>
      <c r="W82" s="488">
        <v>10679705</v>
      </c>
      <c r="X82" s="488">
        <v>10600000</v>
      </c>
      <c r="Y82" s="488"/>
      <c r="Z82" s="488"/>
      <c r="AA82" s="488"/>
      <c r="AB82" s="488"/>
      <c r="AC82" s="488"/>
      <c r="AD82" s="488"/>
      <c r="AE82" s="488"/>
      <c r="AF82" s="488"/>
      <c r="AG82" s="488"/>
      <c r="AH82" s="488"/>
      <c r="AI82" s="488"/>
      <c r="AJ82" s="488"/>
      <c r="AK82" s="488"/>
      <c r="AL82" s="488"/>
      <c r="AM82" s="488"/>
      <c r="AN82" s="488"/>
      <c r="AO82" s="154"/>
      <c r="AP82" s="154"/>
      <c r="AQ82" s="154"/>
      <c r="AR82" s="154"/>
      <c r="AS82" s="154"/>
    </row>
    <row r="83" spans="1:45" ht="22.5" customHeight="1">
      <c r="A83" s="661"/>
      <c r="B83" s="659" t="s">
        <v>680</v>
      </c>
      <c r="C83" s="599" t="s">
        <v>681</v>
      </c>
      <c r="D83" s="489">
        <f t="shared" si="0"/>
        <v>10700000</v>
      </c>
      <c r="E83" s="489">
        <f t="shared" si="0"/>
        <v>10700000</v>
      </c>
      <c r="F83" s="489">
        <f t="shared" si="1"/>
        <v>10700000</v>
      </c>
      <c r="G83" s="488"/>
      <c r="H83" s="488"/>
      <c r="I83" s="488"/>
      <c r="J83" s="488"/>
      <c r="K83" s="488"/>
      <c r="L83" s="488"/>
      <c r="M83" s="488"/>
      <c r="N83" s="488"/>
      <c r="O83" s="488"/>
      <c r="P83" s="488"/>
      <c r="Q83" s="488"/>
      <c r="R83" s="488"/>
      <c r="S83" s="488"/>
      <c r="T83" s="488"/>
      <c r="U83" s="488"/>
      <c r="V83" s="488">
        <v>3700000</v>
      </c>
      <c r="W83" s="488">
        <v>3700000</v>
      </c>
      <c r="X83" s="488">
        <v>3700000</v>
      </c>
      <c r="Y83" s="488"/>
      <c r="Z83" s="488"/>
      <c r="AA83" s="488"/>
      <c r="AB83" s="488"/>
      <c r="AC83" s="488"/>
      <c r="AD83" s="488"/>
      <c r="AE83" s="488"/>
      <c r="AF83" s="488"/>
      <c r="AG83" s="488"/>
      <c r="AH83" s="488"/>
      <c r="AI83" s="488"/>
      <c r="AJ83" s="488"/>
      <c r="AK83" s="488"/>
      <c r="AL83" s="488">
        <v>7000000</v>
      </c>
      <c r="AM83" s="488">
        <v>7000000</v>
      </c>
      <c r="AN83" s="488">
        <v>7000000</v>
      </c>
      <c r="AO83" s="154"/>
      <c r="AP83" s="154"/>
      <c r="AQ83" s="154"/>
      <c r="AR83" s="154"/>
      <c r="AS83" s="154"/>
    </row>
    <row r="84" spans="1:45" ht="22.5" customHeight="1">
      <c r="A84" s="661"/>
      <c r="B84" s="659" t="s">
        <v>113</v>
      </c>
      <c r="C84" s="599" t="s">
        <v>114</v>
      </c>
      <c r="D84" s="489">
        <f t="shared" si="0"/>
        <v>0</v>
      </c>
      <c r="E84" s="489">
        <f t="shared" si="0"/>
        <v>804126</v>
      </c>
      <c r="F84" s="489">
        <f t="shared" si="1"/>
        <v>804126</v>
      </c>
      <c r="G84" s="488"/>
      <c r="H84" s="488">
        <v>126623</v>
      </c>
      <c r="I84" s="488">
        <v>126623</v>
      </c>
      <c r="J84" s="488"/>
      <c r="K84" s="488">
        <v>98549</v>
      </c>
      <c r="L84" s="488">
        <v>98549</v>
      </c>
      <c r="M84" s="488"/>
      <c r="N84" s="488">
        <v>578954</v>
      </c>
      <c r="O84" s="488">
        <v>578954</v>
      </c>
      <c r="P84" s="488"/>
      <c r="Q84" s="488"/>
      <c r="R84" s="488"/>
      <c r="S84" s="488"/>
      <c r="T84" s="488"/>
      <c r="U84" s="488"/>
      <c r="V84" s="488"/>
      <c r="W84" s="488"/>
      <c r="X84" s="488"/>
      <c r="Y84" s="488"/>
      <c r="Z84" s="488"/>
      <c r="AA84" s="488"/>
      <c r="AB84" s="488"/>
      <c r="AC84" s="488"/>
      <c r="AD84" s="488"/>
      <c r="AE84" s="488"/>
      <c r="AF84" s="488"/>
      <c r="AG84" s="488"/>
      <c r="AH84" s="488"/>
      <c r="AI84" s="488"/>
      <c r="AJ84" s="488"/>
      <c r="AK84" s="488"/>
      <c r="AL84" s="488"/>
      <c r="AM84" s="488"/>
      <c r="AN84" s="488"/>
      <c r="AO84" s="154"/>
      <c r="AP84" s="154"/>
      <c r="AQ84" s="154"/>
      <c r="AR84" s="154"/>
      <c r="AS84" s="154"/>
    </row>
    <row r="85" spans="1:45" ht="22.5" customHeight="1">
      <c r="A85" s="661">
        <v>104012</v>
      </c>
      <c r="B85" s="659" t="s">
        <v>115</v>
      </c>
      <c r="C85" s="599" t="s">
        <v>116</v>
      </c>
      <c r="D85" s="489">
        <f t="shared" ref="D85:E104" si="3">G85+J85+M85+P85+S85+V85+Y85+AA85+AC85+AF85+AI85+AL85+AO85+AQ85</f>
        <v>7080000</v>
      </c>
      <c r="E85" s="489">
        <f t="shared" si="3"/>
        <v>7255000</v>
      </c>
      <c r="F85" s="489">
        <f>I85+L85+O85+R85+U85+X85+AE85+AH85+AK85+AN85+AS85</f>
        <v>5598787</v>
      </c>
      <c r="G85" s="488"/>
      <c r="H85" s="488">
        <v>1629682</v>
      </c>
      <c r="I85" s="488">
        <v>1629682</v>
      </c>
      <c r="J85" s="488"/>
      <c r="K85" s="488">
        <v>512584</v>
      </c>
      <c r="L85" s="488">
        <v>512584</v>
      </c>
      <c r="M85" s="488">
        <v>5080000</v>
      </c>
      <c r="N85" s="488">
        <v>4430389</v>
      </c>
      <c r="O85" s="488">
        <v>3456521</v>
      </c>
      <c r="P85" s="488"/>
      <c r="Q85" s="488"/>
      <c r="R85" s="488"/>
      <c r="S85" s="488"/>
      <c r="T85" s="488"/>
      <c r="U85" s="488"/>
      <c r="V85" s="488">
        <v>2000000</v>
      </c>
      <c r="W85" s="488">
        <v>682345</v>
      </c>
      <c r="X85" s="488"/>
      <c r="Y85" s="488"/>
      <c r="Z85" s="488"/>
      <c r="AA85" s="488"/>
      <c r="AB85" s="488"/>
      <c r="AC85" s="488"/>
      <c r="AD85" s="488"/>
      <c r="AE85" s="488"/>
      <c r="AF85" s="488"/>
      <c r="AG85" s="488"/>
      <c r="AH85" s="488"/>
      <c r="AI85" s="488"/>
      <c r="AJ85" s="488"/>
      <c r="AK85" s="488"/>
      <c r="AL85" s="488"/>
      <c r="AM85" s="488"/>
      <c r="AN85" s="488"/>
      <c r="AO85" s="154"/>
      <c r="AP85" s="154"/>
      <c r="AQ85" s="154"/>
      <c r="AR85" s="154"/>
      <c r="AS85" s="154"/>
    </row>
    <row r="86" spans="1:45" ht="22.5" customHeight="1">
      <c r="A86" s="661"/>
      <c r="B86" s="659" t="s">
        <v>682</v>
      </c>
      <c r="C86" s="599" t="s">
        <v>683</v>
      </c>
      <c r="D86" s="489">
        <f t="shared" si="3"/>
        <v>11173000</v>
      </c>
      <c r="E86" s="489">
        <f t="shared" si="3"/>
        <v>6693323</v>
      </c>
      <c r="F86" s="489">
        <f t="shared" ref="F86:F105" si="4">I86+L86+O86+R86+U86+X86+AE86+AH86+AK86+AN86+AS86</f>
        <v>1693323</v>
      </c>
      <c r="G86" s="488"/>
      <c r="H86" s="488">
        <v>68595</v>
      </c>
      <c r="I86" s="488">
        <v>68595</v>
      </c>
      <c r="J86" s="488"/>
      <c r="K86" s="488">
        <v>38035</v>
      </c>
      <c r="L86" s="488">
        <v>38035</v>
      </c>
      <c r="M86" s="488"/>
      <c r="N86" s="488">
        <v>1586693</v>
      </c>
      <c r="O86" s="488">
        <v>1586693</v>
      </c>
      <c r="P86" s="488"/>
      <c r="Q86" s="488"/>
      <c r="R86" s="488"/>
      <c r="S86" s="488">
        <v>1173000</v>
      </c>
      <c r="T86" s="488"/>
      <c r="U86" s="488"/>
      <c r="V86" s="488">
        <v>10000000</v>
      </c>
      <c r="W86" s="488">
        <v>5000000</v>
      </c>
      <c r="X86" s="488"/>
      <c r="Y86" s="488"/>
      <c r="Z86" s="488"/>
      <c r="AA86" s="488"/>
      <c r="AB86" s="488"/>
      <c r="AC86" s="488"/>
      <c r="AD86" s="488"/>
      <c r="AE86" s="488"/>
      <c r="AF86" s="488"/>
      <c r="AG86" s="488"/>
      <c r="AH86" s="488"/>
      <c r="AI86" s="488"/>
      <c r="AJ86" s="488"/>
      <c r="AK86" s="488"/>
      <c r="AL86" s="488"/>
      <c r="AM86" s="488"/>
      <c r="AN86" s="488"/>
      <c r="AO86" s="154"/>
      <c r="AP86" s="154"/>
      <c r="AQ86" s="154"/>
      <c r="AR86" s="154"/>
      <c r="AS86" s="154"/>
    </row>
    <row r="87" spans="1:45" ht="22.5" customHeight="1">
      <c r="A87" s="661">
        <v>41233</v>
      </c>
      <c r="B87" s="659" t="s">
        <v>684</v>
      </c>
      <c r="C87" s="599" t="s">
        <v>685</v>
      </c>
      <c r="D87" s="489">
        <f t="shared" si="3"/>
        <v>317500</v>
      </c>
      <c r="E87" s="489">
        <f t="shared" si="3"/>
        <v>22205976</v>
      </c>
      <c r="F87" s="489">
        <f t="shared" si="4"/>
        <v>22154876</v>
      </c>
      <c r="G87" s="488"/>
      <c r="H87" s="488">
        <v>14855000</v>
      </c>
      <c r="I87" s="488">
        <v>14855000</v>
      </c>
      <c r="J87" s="488"/>
      <c r="K87" s="488">
        <v>3268100</v>
      </c>
      <c r="L87" s="488">
        <v>3268100</v>
      </c>
      <c r="M87" s="488">
        <v>317500</v>
      </c>
      <c r="N87" s="488">
        <v>4082876</v>
      </c>
      <c r="O87" s="488">
        <v>4031776</v>
      </c>
      <c r="P87" s="488"/>
      <c r="Q87" s="488"/>
      <c r="R87" s="488"/>
      <c r="S87" s="488"/>
      <c r="T87" s="488"/>
      <c r="U87" s="488"/>
      <c r="V87" s="488"/>
      <c r="W87" s="488"/>
      <c r="X87" s="488"/>
      <c r="Y87" s="488"/>
      <c r="Z87" s="488"/>
      <c r="AA87" s="488"/>
      <c r="AB87" s="488"/>
      <c r="AC87" s="488"/>
      <c r="AD87" s="488"/>
      <c r="AE87" s="488"/>
      <c r="AF87" s="488"/>
      <c r="AG87" s="488"/>
      <c r="AH87" s="488"/>
      <c r="AI87" s="488"/>
      <c r="AJ87" s="488"/>
      <c r="AK87" s="488"/>
      <c r="AL87" s="488"/>
      <c r="AM87" s="488"/>
      <c r="AN87" s="488"/>
      <c r="AO87" s="488"/>
      <c r="AP87" s="488"/>
      <c r="AQ87" s="488"/>
      <c r="AR87" s="488"/>
      <c r="AS87" s="488"/>
    </row>
    <row r="88" spans="1:45" ht="28.5" customHeight="1">
      <c r="A88" s="661"/>
      <c r="B88" s="659" t="s">
        <v>119</v>
      </c>
      <c r="C88" s="660" t="s">
        <v>686</v>
      </c>
      <c r="D88" s="489">
        <f t="shared" si="3"/>
        <v>0</v>
      </c>
      <c r="E88" s="489">
        <f t="shared" si="3"/>
        <v>26447600</v>
      </c>
      <c r="F88" s="489">
        <f t="shared" si="4"/>
        <v>26447600</v>
      </c>
      <c r="G88" s="488"/>
      <c r="H88" s="488">
        <v>999710</v>
      </c>
      <c r="I88" s="488">
        <v>999710</v>
      </c>
      <c r="J88" s="488"/>
      <c r="K88" s="488">
        <v>554321</v>
      </c>
      <c r="L88" s="488">
        <v>554321</v>
      </c>
      <c r="M88" s="488"/>
      <c r="N88" s="488">
        <v>6329231</v>
      </c>
      <c r="O88" s="488">
        <v>6329231</v>
      </c>
      <c r="P88" s="488"/>
      <c r="Q88" s="488"/>
      <c r="R88" s="488"/>
      <c r="S88" s="488"/>
      <c r="T88" s="488"/>
      <c r="U88" s="488"/>
      <c r="V88" s="488"/>
      <c r="W88" s="488"/>
      <c r="X88" s="488"/>
      <c r="Y88" s="488"/>
      <c r="Z88" s="488"/>
      <c r="AA88" s="488"/>
      <c r="AB88" s="488"/>
      <c r="AC88" s="488"/>
      <c r="AD88" s="488">
        <v>18564338</v>
      </c>
      <c r="AE88" s="488">
        <v>18564338</v>
      </c>
      <c r="AF88" s="488"/>
      <c r="AG88" s="488"/>
      <c r="AH88" s="488"/>
      <c r="AI88" s="488"/>
      <c r="AJ88" s="488"/>
      <c r="AK88" s="488"/>
      <c r="AL88" s="488"/>
      <c r="AM88" s="488"/>
      <c r="AN88" s="488"/>
      <c r="AO88" s="488"/>
      <c r="AP88" s="488"/>
      <c r="AQ88" s="488"/>
      <c r="AR88" s="488"/>
      <c r="AS88" s="488"/>
    </row>
    <row r="89" spans="1:45" ht="22.5" customHeight="1">
      <c r="A89" s="661"/>
      <c r="B89" s="659" t="s">
        <v>687</v>
      </c>
      <c r="C89" s="599" t="s">
        <v>688</v>
      </c>
      <c r="D89" s="489">
        <f t="shared" si="3"/>
        <v>127000</v>
      </c>
      <c r="E89" s="489">
        <f t="shared" si="3"/>
        <v>2739848</v>
      </c>
      <c r="F89" s="489">
        <f t="shared" si="4"/>
        <v>2618425</v>
      </c>
      <c r="G89" s="488"/>
      <c r="H89" s="488">
        <v>2146250</v>
      </c>
      <c r="I89" s="488">
        <v>2146250</v>
      </c>
      <c r="J89" s="488"/>
      <c r="K89" s="488">
        <v>472175</v>
      </c>
      <c r="L89" s="488">
        <v>472175</v>
      </c>
      <c r="M89" s="488">
        <v>127000</v>
      </c>
      <c r="N89" s="488">
        <v>121423</v>
      </c>
      <c r="O89" s="488"/>
      <c r="P89" s="488"/>
      <c r="Q89" s="488"/>
      <c r="R89" s="488"/>
      <c r="S89" s="488"/>
      <c r="T89" s="488"/>
      <c r="U89" s="488"/>
      <c r="V89" s="488"/>
      <c r="W89" s="488"/>
      <c r="X89" s="488"/>
      <c r="Y89" s="488"/>
      <c r="Z89" s="488"/>
      <c r="AA89" s="488"/>
      <c r="AB89" s="488"/>
      <c r="AC89" s="488"/>
      <c r="AD89" s="488"/>
      <c r="AE89" s="488"/>
      <c r="AF89" s="488"/>
      <c r="AG89" s="488"/>
      <c r="AH89" s="488"/>
      <c r="AI89" s="488"/>
      <c r="AJ89" s="488"/>
      <c r="AK89" s="488"/>
      <c r="AL89" s="488"/>
      <c r="AM89" s="488"/>
      <c r="AN89" s="488"/>
      <c r="AO89" s="488"/>
      <c r="AP89" s="488"/>
      <c r="AQ89" s="488"/>
      <c r="AR89" s="488"/>
      <c r="AS89" s="488"/>
    </row>
    <row r="90" spans="1:45" ht="22.5" customHeight="1">
      <c r="A90" s="661"/>
      <c r="B90" s="659" t="s">
        <v>121</v>
      </c>
      <c r="C90" s="599" t="s">
        <v>689</v>
      </c>
      <c r="D90" s="489">
        <f t="shared" si="3"/>
        <v>0</v>
      </c>
      <c r="E90" s="489">
        <f t="shared" si="3"/>
        <v>3431739</v>
      </c>
      <c r="F90" s="489">
        <f t="shared" si="4"/>
        <v>3431739</v>
      </c>
      <c r="G90" s="488"/>
      <c r="H90" s="488"/>
      <c r="I90" s="488"/>
      <c r="J90" s="488"/>
      <c r="K90" s="488"/>
      <c r="L90" s="488"/>
      <c r="M90" s="488"/>
      <c r="N90" s="488"/>
      <c r="O90" s="488"/>
      <c r="P90" s="488"/>
      <c r="Q90" s="488"/>
      <c r="R90" s="488"/>
      <c r="S90" s="488"/>
      <c r="T90" s="488"/>
      <c r="U90" s="488"/>
      <c r="V90" s="488"/>
      <c r="W90" s="488"/>
      <c r="X90" s="488"/>
      <c r="Y90" s="488"/>
      <c r="Z90" s="488"/>
      <c r="AA90" s="488"/>
      <c r="AB90" s="488"/>
      <c r="AC90" s="488"/>
      <c r="AD90" s="488">
        <v>3431739</v>
      </c>
      <c r="AE90" s="488">
        <v>3431739</v>
      </c>
      <c r="AF90" s="488"/>
      <c r="AG90" s="488"/>
      <c r="AH90" s="488"/>
      <c r="AI90" s="488"/>
      <c r="AJ90" s="488"/>
      <c r="AK90" s="488"/>
      <c r="AL90" s="488"/>
      <c r="AM90" s="488"/>
      <c r="AN90" s="488"/>
      <c r="AO90" s="488"/>
      <c r="AP90" s="488"/>
      <c r="AQ90" s="488"/>
      <c r="AR90" s="488"/>
      <c r="AS90" s="488"/>
    </row>
    <row r="91" spans="1:45" ht="22.5" customHeight="1">
      <c r="A91" s="661">
        <v>13320</v>
      </c>
      <c r="B91" s="659" t="s">
        <v>690</v>
      </c>
      <c r="C91" s="599" t="s">
        <v>691</v>
      </c>
      <c r="D91" s="489">
        <f t="shared" si="3"/>
        <v>317500</v>
      </c>
      <c r="E91" s="489">
        <f t="shared" si="3"/>
        <v>11579650</v>
      </c>
      <c r="F91" s="489">
        <f t="shared" si="4"/>
        <v>11393295</v>
      </c>
      <c r="G91" s="488"/>
      <c r="H91" s="488">
        <v>9157500</v>
      </c>
      <c r="I91" s="488">
        <v>9157500</v>
      </c>
      <c r="J91" s="488"/>
      <c r="K91" s="488">
        <v>2014650</v>
      </c>
      <c r="L91" s="488">
        <v>2014650</v>
      </c>
      <c r="M91" s="488">
        <v>317500</v>
      </c>
      <c r="N91" s="488">
        <v>317500</v>
      </c>
      <c r="O91" s="488">
        <v>131145</v>
      </c>
      <c r="P91" s="488"/>
      <c r="Q91" s="488"/>
      <c r="R91" s="488"/>
      <c r="S91" s="488"/>
      <c r="T91" s="488"/>
      <c r="U91" s="488"/>
      <c r="V91" s="488"/>
      <c r="W91" s="488">
        <v>90000</v>
      </c>
      <c r="X91" s="488">
        <v>90000</v>
      </c>
      <c r="Y91" s="488"/>
      <c r="Z91" s="488"/>
      <c r="AA91" s="488"/>
      <c r="AB91" s="488"/>
      <c r="AC91" s="488"/>
      <c r="AD91" s="488"/>
      <c r="AE91" s="488"/>
      <c r="AF91" s="488"/>
      <c r="AG91" s="488"/>
      <c r="AH91" s="488"/>
      <c r="AI91" s="488"/>
      <c r="AJ91" s="488"/>
      <c r="AK91" s="488"/>
      <c r="AL91" s="488"/>
      <c r="AM91" s="488"/>
      <c r="AN91" s="488"/>
      <c r="AO91" s="488"/>
      <c r="AP91" s="488"/>
      <c r="AQ91" s="488"/>
      <c r="AR91" s="488"/>
      <c r="AS91" s="488"/>
    </row>
    <row r="92" spans="1:45" ht="32.25" customHeight="1">
      <c r="A92" s="661"/>
      <c r="B92" s="659" t="s">
        <v>123</v>
      </c>
      <c r="C92" s="660" t="s">
        <v>692</v>
      </c>
      <c r="D92" s="489">
        <f t="shared" si="3"/>
        <v>0</v>
      </c>
      <c r="E92" s="489">
        <f t="shared" si="3"/>
        <v>14867025</v>
      </c>
      <c r="F92" s="489">
        <f t="shared" si="4"/>
        <v>14867025</v>
      </c>
      <c r="G92" s="488"/>
      <c r="H92" s="488">
        <v>293210</v>
      </c>
      <c r="I92" s="488">
        <v>293210</v>
      </c>
      <c r="J92" s="488"/>
      <c r="K92" s="488">
        <v>162579</v>
      </c>
      <c r="L92" s="488">
        <v>162579</v>
      </c>
      <c r="M92" s="488"/>
      <c r="N92" s="488">
        <v>3502324</v>
      </c>
      <c r="O92" s="488">
        <v>3502324</v>
      </c>
      <c r="P92" s="488"/>
      <c r="Q92" s="488"/>
      <c r="R92" s="488"/>
      <c r="S92" s="488"/>
      <c r="T92" s="488"/>
      <c r="U92" s="488"/>
      <c r="V92" s="488"/>
      <c r="W92" s="488"/>
      <c r="X92" s="488"/>
      <c r="Y92" s="488"/>
      <c r="Z92" s="488"/>
      <c r="AA92" s="488"/>
      <c r="AB92" s="488"/>
      <c r="AC92" s="488"/>
      <c r="AD92" s="488">
        <v>10908912</v>
      </c>
      <c r="AE92" s="488">
        <v>10908912</v>
      </c>
      <c r="AF92" s="488"/>
      <c r="AG92" s="488"/>
      <c r="AH92" s="488"/>
      <c r="AI92" s="488"/>
      <c r="AJ92" s="488"/>
      <c r="AK92" s="488"/>
      <c r="AL92" s="488"/>
      <c r="AM92" s="488"/>
      <c r="AN92" s="488"/>
      <c r="AO92" s="488"/>
      <c r="AP92" s="488"/>
      <c r="AQ92" s="488"/>
      <c r="AR92" s="488"/>
      <c r="AS92" s="488"/>
    </row>
    <row r="93" spans="1:45" ht="22.5" customHeight="1">
      <c r="A93" s="661">
        <v>101231</v>
      </c>
      <c r="B93" s="659" t="s">
        <v>693</v>
      </c>
      <c r="C93" s="599" t="s">
        <v>694</v>
      </c>
      <c r="D93" s="489">
        <f t="shared" si="3"/>
        <v>127000</v>
      </c>
      <c r="E93" s="489">
        <f t="shared" si="3"/>
        <v>5507200</v>
      </c>
      <c r="F93" s="489">
        <f t="shared" si="4"/>
        <v>5380200</v>
      </c>
      <c r="G93" s="488"/>
      <c r="H93" s="488">
        <v>4410000</v>
      </c>
      <c r="I93" s="488">
        <v>4410000</v>
      </c>
      <c r="J93" s="488"/>
      <c r="K93" s="488">
        <v>970200</v>
      </c>
      <c r="L93" s="488">
        <v>970200</v>
      </c>
      <c r="M93" s="488">
        <v>127000</v>
      </c>
      <c r="N93" s="488">
        <v>127000</v>
      </c>
      <c r="O93" s="488"/>
      <c r="P93" s="488"/>
      <c r="Q93" s="488"/>
      <c r="R93" s="488"/>
      <c r="S93" s="488"/>
      <c r="T93" s="488"/>
      <c r="U93" s="488"/>
      <c r="V93" s="488"/>
      <c r="W93" s="488"/>
      <c r="X93" s="488"/>
      <c r="Y93" s="488"/>
      <c r="Z93" s="488"/>
      <c r="AA93" s="488"/>
      <c r="AB93" s="488"/>
      <c r="AC93" s="488"/>
      <c r="AD93" s="488"/>
      <c r="AE93" s="488"/>
      <c r="AF93" s="488"/>
      <c r="AG93" s="488"/>
      <c r="AH93" s="488"/>
      <c r="AI93" s="488"/>
      <c r="AJ93" s="488"/>
      <c r="AK93" s="488"/>
      <c r="AL93" s="488"/>
      <c r="AM93" s="488"/>
      <c r="AN93" s="488"/>
      <c r="AO93" s="488"/>
      <c r="AP93" s="488"/>
      <c r="AQ93" s="488"/>
      <c r="AR93" s="488"/>
      <c r="AS93" s="488"/>
    </row>
    <row r="94" spans="1:45" ht="22.5" customHeight="1">
      <c r="A94" s="661"/>
      <c r="B94" s="659" t="s">
        <v>695</v>
      </c>
      <c r="C94" s="660" t="s">
        <v>696</v>
      </c>
      <c r="D94" s="489">
        <f t="shared" si="3"/>
        <v>0</v>
      </c>
      <c r="E94" s="489">
        <f t="shared" si="3"/>
        <v>25740</v>
      </c>
      <c r="F94" s="489">
        <f t="shared" si="4"/>
        <v>25740</v>
      </c>
      <c r="G94" s="488"/>
      <c r="H94" s="488"/>
      <c r="I94" s="488"/>
      <c r="J94" s="488"/>
      <c r="K94" s="488"/>
      <c r="L94" s="488"/>
      <c r="M94" s="488"/>
      <c r="N94" s="488">
        <v>25740</v>
      </c>
      <c r="O94" s="488">
        <v>25740</v>
      </c>
      <c r="P94" s="488"/>
      <c r="Q94" s="488"/>
      <c r="R94" s="488"/>
      <c r="S94" s="488"/>
      <c r="T94" s="488"/>
      <c r="U94" s="488"/>
      <c r="V94" s="488"/>
      <c r="W94" s="488"/>
      <c r="X94" s="488"/>
      <c r="Y94" s="488"/>
      <c r="Z94" s="488"/>
      <c r="AA94" s="488"/>
      <c r="AB94" s="488"/>
      <c r="AC94" s="488"/>
      <c r="AD94" s="488"/>
      <c r="AE94" s="488"/>
      <c r="AF94" s="488"/>
      <c r="AG94" s="488"/>
      <c r="AH94" s="488"/>
      <c r="AI94" s="488"/>
      <c r="AJ94" s="488"/>
      <c r="AK94" s="488"/>
      <c r="AL94" s="488"/>
      <c r="AM94" s="488"/>
      <c r="AN94" s="488"/>
      <c r="AO94" s="488"/>
      <c r="AP94" s="488"/>
      <c r="AQ94" s="488"/>
      <c r="AR94" s="488"/>
      <c r="AS94" s="488"/>
    </row>
    <row r="95" spans="1:45" ht="22.5" customHeight="1">
      <c r="A95" s="661"/>
      <c r="B95" s="659" t="s">
        <v>647</v>
      </c>
      <c r="C95" s="599" t="s">
        <v>648</v>
      </c>
      <c r="D95" s="489">
        <f t="shared" si="3"/>
        <v>0</v>
      </c>
      <c r="E95" s="489">
        <f t="shared" si="3"/>
        <v>5000000</v>
      </c>
      <c r="F95" s="489">
        <f t="shared" si="4"/>
        <v>5000000</v>
      </c>
      <c r="G95" s="488"/>
      <c r="H95" s="488"/>
      <c r="I95" s="488"/>
      <c r="J95" s="488"/>
      <c r="K95" s="488"/>
      <c r="L95" s="488"/>
      <c r="M95" s="488"/>
      <c r="N95" s="488"/>
      <c r="O95" s="488"/>
      <c r="P95" s="488"/>
      <c r="Q95" s="488"/>
      <c r="R95" s="488"/>
      <c r="S95" s="488"/>
      <c r="T95" s="488"/>
      <c r="U95" s="488"/>
      <c r="V95" s="488"/>
      <c r="W95" s="488"/>
      <c r="X95" s="488"/>
      <c r="Y95" s="488"/>
      <c r="Z95" s="488"/>
      <c r="AA95" s="488"/>
      <c r="AB95" s="488"/>
      <c r="AC95" s="488"/>
      <c r="AD95" s="488"/>
      <c r="AE95" s="488"/>
      <c r="AF95" s="488"/>
      <c r="AG95" s="488"/>
      <c r="AH95" s="488"/>
      <c r="AI95" s="488"/>
      <c r="AJ95" s="488"/>
      <c r="AK95" s="488"/>
      <c r="AL95" s="488"/>
      <c r="AM95" s="488">
        <v>5000000</v>
      </c>
      <c r="AN95" s="488">
        <v>5000000</v>
      </c>
      <c r="AO95" s="488"/>
      <c r="AP95" s="488"/>
      <c r="AQ95" s="488"/>
      <c r="AR95" s="488"/>
      <c r="AS95" s="488"/>
    </row>
    <row r="96" spans="1:45" ht="22.5" customHeight="1">
      <c r="A96" s="661"/>
      <c r="B96" s="659" t="s">
        <v>697</v>
      </c>
      <c r="C96" s="660" t="s">
        <v>698</v>
      </c>
      <c r="D96" s="489">
        <f t="shared" si="3"/>
        <v>0</v>
      </c>
      <c r="E96" s="489">
        <f t="shared" si="3"/>
        <v>2006900</v>
      </c>
      <c r="F96" s="489">
        <f t="shared" si="4"/>
        <v>2006900</v>
      </c>
      <c r="G96" s="488"/>
      <c r="H96" s="488">
        <v>1645000</v>
      </c>
      <c r="I96" s="488">
        <v>1645000</v>
      </c>
      <c r="J96" s="488"/>
      <c r="K96" s="488">
        <v>361900</v>
      </c>
      <c r="L96" s="488">
        <v>361900</v>
      </c>
      <c r="M96" s="488"/>
      <c r="N96" s="488"/>
      <c r="O96" s="488"/>
      <c r="P96" s="488"/>
      <c r="Q96" s="488"/>
      <c r="R96" s="488"/>
      <c r="S96" s="488"/>
      <c r="T96" s="488"/>
      <c r="U96" s="488"/>
      <c r="V96" s="488"/>
      <c r="W96" s="488"/>
      <c r="X96" s="488"/>
      <c r="Y96" s="488"/>
      <c r="Z96" s="488"/>
      <c r="AA96" s="488"/>
      <c r="AB96" s="488"/>
      <c r="AC96" s="488"/>
      <c r="AD96" s="488"/>
      <c r="AE96" s="488"/>
      <c r="AF96" s="488"/>
      <c r="AG96" s="488"/>
      <c r="AH96" s="488"/>
      <c r="AI96" s="488"/>
      <c r="AJ96" s="488"/>
      <c r="AK96" s="488"/>
      <c r="AL96" s="488"/>
      <c r="AM96" s="488"/>
      <c r="AN96" s="488"/>
      <c r="AO96" s="488"/>
      <c r="AP96" s="488"/>
      <c r="AQ96" s="488"/>
      <c r="AR96" s="488"/>
      <c r="AS96" s="488"/>
    </row>
    <row r="97" spans="1:45" ht="22.5" customHeight="1">
      <c r="A97" s="661"/>
      <c r="B97" s="659" t="s">
        <v>699</v>
      </c>
      <c r="C97" s="599" t="s">
        <v>700</v>
      </c>
      <c r="D97" s="489">
        <f t="shared" si="3"/>
        <v>127000</v>
      </c>
      <c r="E97" s="489">
        <f t="shared" si="3"/>
        <v>127000</v>
      </c>
      <c r="F97" s="489">
        <f t="shared" si="4"/>
        <v>100015</v>
      </c>
      <c r="G97" s="488"/>
      <c r="H97" s="488"/>
      <c r="I97" s="488"/>
      <c r="J97" s="488"/>
      <c r="K97" s="488"/>
      <c r="L97" s="488"/>
      <c r="M97" s="488">
        <v>127000</v>
      </c>
      <c r="N97" s="488">
        <v>28511</v>
      </c>
      <c r="O97" s="488">
        <v>1526</v>
      </c>
      <c r="P97" s="488"/>
      <c r="Q97" s="488"/>
      <c r="R97" s="488"/>
      <c r="S97" s="488"/>
      <c r="T97" s="488"/>
      <c r="U97" s="488"/>
      <c r="V97" s="488"/>
      <c r="W97" s="488"/>
      <c r="X97" s="488"/>
      <c r="Y97" s="488"/>
      <c r="Z97" s="488"/>
      <c r="AA97" s="488"/>
      <c r="AB97" s="488"/>
      <c r="AC97" s="488"/>
      <c r="AD97" s="488">
        <v>98489</v>
      </c>
      <c r="AE97" s="488">
        <v>98489</v>
      </c>
      <c r="AF97" s="488"/>
      <c r="AG97" s="488"/>
      <c r="AH97" s="488"/>
      <c r="AI97" s="488"/>
      <c r="AJ97" s="488"/>
      <c r="AK97" s="488"/>
      <c r="AL97" s="488"/>
      <c r="AM97" s="488"/>
      <c r="AN97" s="488"/>
      <c r="AO97" s="488"/>
      <c r="AP97" s="488"/>
      <c r="AQ97" s="488"/>
      <c r="AR97" s="488"/>
      <c r="AS97" s="488"/>
    </row>
    <row r="98" spans="1:45" ht="22.5" customHeight="1">
      <c r="A98" s="661"/>
      <c r="B98" s="659" t="s">
        <v>701</v>
      </c>
      <c r="C98" s="599" t="s">
        <v>702</v>
      </c>
      <c r="D98" s="489">
        <f t="shared" si="3"/>
        <v>570000</v>
      </c>
      <c r="E98" s="489">
        <f t="shared" si="3"/>
        <v>0</v>
      </c>
      <c r="F98" s="489">
        <f t="shared" si="4"/>
        <v>0</v>
      </c>
      <c r="G98" s="488"/>
      <c r="H98" s="488"/>
      <c r="I98" s="488"/>
      <c r="J98" s="488"/>
      <c r="K98" s="488"/>
      <c r="L98" s="488"/>
      <c r="M98" s="488"/>
      <c r="N98" s="488"/>
      <c r="O98" s="488"/>
      <c r="P98" s="488"/>
      <c r="Q98" s="488"/>
      <c r="R98" s="488"/>
      <c r="S98" s="488">
        <v>570000</v>
      </c>
      <c r="T98" s="488"/>
      <c r="U98" s="488"/>
      <c r="V98" s="488"/>
      <c r="W98" s="488"/>
      <c r="X98" s="488"/>
      <c r="Y98" s="488"/>
      <c r="Z98" s="488"/>
      <c r="AA98" s="488"/>
      <c r="AB98" s="488"/>
      <c r="AC98" s="488"/>
      <c r="AD98" s="488"/>
      <c r="AE98" s="488"/>
      <c r="AF98" s="488"/>
      <c r="AG98" s="488"/>
      <c r="AH98" s="488"/>
      <c r="AI98" s="488"/>
      <c r="AJ98" s="488"/>
      <c r="AK98" s="488"/>
      <c r="AL98" s="488"/>
      <c r="AM98" s="488"/>
      <c r="AN98" s="488"/>
      <c r="AO98" s="488"/>
      <c r="AP98" s="488"/>
      <c r="AQ98" s="488"/>
      <c r="AR98" s="488"/>
      <c r="AS98" s="488"/>
    </row>
    <row r="99" spans="1:45" ht="22.5" customHeight="1">
      <c r="A99" s="636"/>
      <c r="B99" s="492" t="s">
        <v>134</v>
      </c>
      <c r="C99" s="660" t="s">
        <v>135</v>
      </c>
      <c r="D99" s="489">
        <f t="shared" si="3"/>
        <v>0</v>
      </c>
      <c r="E99" s="489">
        <f t="shared" si="3"/>
        <v>2590780913</v>
      </c>
      <c r="F99" s="489">
        <f t="shared" si="4"/>
        <v>2590776632</v>
      </c>
      <c r="G99" s="488"/>
      <c r="H99" s="488"/>
      <c r="I99" s="488"/>
      <c r="J99" s="488"/>
      <c r="K99" s="488"/>
      <c r="L99" s="488"/>
      <c r="M99" s="488"/>
      <c r="N99" s="488">
        <v>5000</v>
      </c>
      <c r="O99" s="488">
        <v>719</v>
      </c>
      <c r="P99" s="488"/>
      <c r="Q99" s="488"/>
      <c r="R99" s="488"/>
      <c r="S99" s="488"/>
      <c r="T99" s="488"/>
      <c r="U99" s="488"/>
      <c r="V99" s="488"/>
      <c r="W99" s="488"/>
      <c r="X99" s="488"/>
      <c r="Y99" s="488"/>
      <c r="Z99" s="488"/>
      <c r="AA99" s="488"/>
      <c r="AB99" s="488"/>
      <c r="AC99" s="488"/>
      <c r="AD99" s="488"/>
      <c r="AE99" s="488"/>
      <c r="AF99" s="488"/>
      <c r="AG99" s="488"/>
      <c r="AH99" s="488"/>
      <c r="AI99" s="488"/>
      <c r="AJ99" s="488"/>
      <c r="AK99" s="488"/>
      <c r="AL99" s="488"/>
      <c r="AM99" s="488"/>
      <c r="AN99" s="488"/>
      <c r="AO99" s="488"/>
      <c r="AP99" s="488"/>
      <c r="AQ99" s="488"/>
      <c r="AR99" s="488">
        <v>2590775913</v>
      </c>
      <c r="AS99" s="488">
        <v>2590775913</v>
      </c>
    </row>
    <row r="100" spans="1:45" s="668" customFormat="1" ht="22.5" customHeight="1" thickBot="1">
      <c r="A100" s="662"/>
      <c r="B100" s="667"/>
      <c r="C100" s="664" t="s">
        <v>703</v>
      </c>
      <c r="D100" s="491">
        <f t="shared" si="3"/>
        <v>743306600</v>
      </c>
      <c r="E100" s="491">
        <f t="shared" si="3"/>
        <v>3883523787</v>
      </c>
      <c r="F100" s="491">
        <f t="shared" si="4"/>
        <v>3413192677</v>
      </c>
      <c r="G100" s="488">
        <f>SUM(G66:G99)</f>
        <v>10000000</v>
      </c>
      <c r="H100" s="488">
        <f t="shared" ref="H100:AS100" si="5">SUM(H66:H99)</f>
        <v>49962115</v>
      </c>
      <c r="I100" s="488">
        <f t="shared" si="5"/>
        <v>51253524</v>
      </c>
      <c r="J100" s="488">
        <f t="shared" si="5"/>
        <v>3057600</v>
      </c>
      <c r="K100" s="488">
        <f t="shared" si="5"/>
        <v>13173660</v>
      </c>
      <c r="L100" s="488">
        <f t="shared" si="5"/>
        <v>13465002</v>
      </c>
      <c r="M100" s="488">
        <f t="shared" si="5"/>
        <v>123911000</v>
      </c>
      <c r="N100" s="488">
        <f t="shared" si="5"/>
        <v>217688195</v>
      </c>
      <c r="O100" s="488">
        <f t="shared" si="5"/>
        <v>193250177</v>
      </c>
      <c r="P100" s="488">
        <f t="shared" si="5"/>
        <v>0</v>
      </c>
      <c r="Q100" s="488">
        <f t="shared" si="5"/>
        <v>0</v>
      </c>
      <c r="R100" s="488">
        <f t="shared" si="5"/>
        <v>0</v>
      </c>
      <c r="S100" s="488">
        <f t="shared" si="5"/>
        <v>1743000</v>
      </c>
      <c r="T100" s="488">
        <f t="shared" si="5"/>
        <v>0</v>
      </c>
      <c r="U100" s="488">
        <f t="shared" si="5"/>
        <v>0</v>
      </c>
      <c r="V100" s="488">
        <f t="shared" si="5"/>
        <v>177595000</v>
      </c>
      <c r="W100" s="488">
        <f t="shared" si="5"/>
        <v>140754537</v>
      </c>
      <c r="X100" s="488">
        <f t="shared" si="5"/>
        <v>103320417</v>
      </c>
      <c r="Y100" s="488">
        <f t="shared" si="5"/>
        <v>0</v>
      </c>
      <c r="Z100" s="488">
        <f t="shared" si="5"/>
        <v>0</v>
      </c>
      <c r="AA100" s="488">
        <f t="shared" si="5"/>
        <v>0</v>
      </c>
      <c r="AB100" s="488">
        <f t="shared" si="5"/>
        <v>0</v>
      </c>
      <c r="AC100" s="488">
        <f t="shared" si="5"/>
        <v>80000000</v>
      </c>
      <c r="AD100" s="488">
        <f t="shared" si="5"/>
        <v>436478255</v>
      </c>
      <c r="AE100" s="488">
        <f t="shared" si="5"/>
        <v>342210689</v>
      </c>
      <c r="AF100" s="488">
        <f t="shared" si="5"/>
        <v>0</v>
      </c>
      <c r="AG100" s="488">
        <f t="shared" si="5"/>
        <v>13744500</v>
      </c>
      <c r="AH100" s="488">
        <f t="shared" si="5"/>
        <v>13744500</v>
      </c>
      <c r="AI100" s="488">
        <f t="shared" si="5"/>
        <v>0</v>
      </c>
      <c r="AJ100" s="488">
        <f t="shared" si="5"/>
        <v>32567612</v>
      </c>
      <c r="AK100" s="488">
        <f t="shared" si="5"/>
        <v>32567612</v>
      </c>
      <c r="AL100" s="488">
        <f t="shared" si="5"/>
        <v>347000000</v>
      </c>
      <c r="AM100" s="488">
        <f t="shared" si="5"/>
        <v>388379000</v>
      </c>
      <c r="AN100" s="488">
        <f t="shared" si="5"/>
        <v>72604843</v>
      </c>
      <c r="AO100" s="488">
        <f t="shared" si="5"/>
        <v>0</v>
      </c>
      <c r="AP100" s="488">
        <f t="shared" si="5"/>
        <v>0</v>
      </c>
      <c r="AQ100" s="488">
        <f t="shared" si="5"/>
        <v>0</v>
      </c>
      <c r="AR100" s="488">
        <f t="shared" si="5"/>
        <v>2590775913</v>
      </c>
      <c r="AS100" s="488">
        <f t="shared" si="5"/>
        <v>2590775913</v>
      </c>
    </row>
    <row r="101" spans="1:45" s="637" customFormat="1" ht="22.5" customHeight="1" thickBot="1">
      <c r="A101" s="669"/>
      <c r="B101" s="667" t="s">
        <v>136</v>
      </c>
      <c r="C101" s="670" t="s">
        <v>704</v>
      </c>
      <c r="D101" s="678">
        <f t="shared" si="3"/>
        <v>3155582374</v>
      </c>
      <c r="E101" s="678">
        <f t="shared" si="3"/>
        <v>8010335087</v>
      </c>
      <c r="F101" s="678">
        <f t="shared" si="4"/>
        <v>5754708741</v>
      </c>
      <c r="G101" s="708">
        <f t="shared" ref="G101:AS101" si="6">SUM(G64+G100)</f>
        <v>101637518</v>
      </c>
      <c r="H101" s="708">
        <f t="shared" si="6"/>
        <v>176880715</v>
      </c>
      <c r="I101" s="708">
        <f t="shared" si="6"/>
        <v>154904024</v>
      </c>
      <c r="J101" s="708">
        <f t="shared" si="6"/>
        <v>27744106</v>
      </c>
      <c r="K101" s="708">
        <f t="shared" si="6"/>
        <v>40625231</v>
      </c>
      <c r="L101" s="708">
        <f t="shared" si="6"/>
        <v>37310443</v>
      </c>
      <c r="M101" s="708">
        <f t="shared" si="6"/>
        <v>541073250</v>
      </c>
      <c r="N101" s="708">
        <f t="shared" si="6"/>
        <v>921856830</v>
      </c>
      <c r="O101" s="708">
        <f t="shared" si="6"/>
        <v>862526439</v>
      </c>
      <c r="P101" s="708">
        <f t="shared" si="6"/>
        <v>45300000</v>
      </c>
      <c r="Q101" s="708">
        <f t="shared" si="6"/>
        <v>24984252</v>
      </c>
      <c r="R101" s="708">
        <f t="shared" si="6"/>
        <v>15144357</v>
      </c>
      <c r="S101" s="708">
        <f t="shared" si="6"/>
        <v>31521691</v>
      </c>
      <c r="T101" s="708">
        <f t="shared" si="6"/>
        <v>27876691</v>
      </c>
      <c r="U101" s="708">
        <f t="shared" si="6"/>
        <v>27876691</v>
      </c>
      <c r="V101" s="708">
        <f t="shared" si="6"/>
        <v>183055000</v>
      </c>
      <c r="W101" s="708">
        <f t="shared" si="6"/>
        <v>164145197</v>
      </c>
      <c r="X101" s="708">
        <f t="shared" si="6"/>
        <v>126279488</v>
      </c>
      <c r="Y101" s="708">
        <f t="shared" si="6"/>
        <v>0</v>
      </c>
      <c r="Z101" s="708">
        <f t="shared" si="6"/>
        <v>0</v>
      </c>
      <c r="AA101" s="708">
        <f t="shared" si="6"/>
        <v>233200809</v>
      </c>
      <c r="AB101" s="708">
        <f t="shared" si="6"/>
        <v>241043866</v>
      </c>
      <c r="AC101" s="708">
        <f t="shared" si="6"/>
        <v>894500000</v>
      </c>
      <c r="AD101" s="708">
        <f t="shared" si="6"/>
        <v>2172987478</v>
      </c>
      <c r="AE101" s="708">
        <f t="shared" si="6"/>
        <v>1049098936</v>
      </c>
      <c r="AF101" s="708">
        <f t="shared" si="6"/>
        <v>440550000</v>
      </c>
      <c r="AG101" s="708">
        <f t="shared" si="6"/>
        <v>903331050</v>
      </c>
      <c r="AH101" s="708">
        <f t="shared" si="6"/>
        <v>738643428</v>
      </c>
      <c r="AI101" s="708">
        <f t="shared" si="6"/>
        <v>0</v>
      </c>
      <c r="AJ101" s="708">
        <f t="shared" si="6"/>
        <v>32567612</v>
      </c>
      <c r="AK101" s="708">
        <f t="shared" si="6"/>
        <v>32567612</v>
      </c>
      <c r="AL101" s="708">
        <f t="shared" si="6"/>
        <v>347000000</v>
      </c>
      <c r="AM101" s="708">
        <f t="shared" si="6"/>
        <v>394105000</v>
      </c>
      <c r="AN101" s="708">
        <f t="shared" si="6"/>
        <v>78330843</v>
      </c>
      <c r="AO101" s="708">
        <f t="shared" si="6"/>
        <v>310000000</v>
      </c>
      <c r="AP101" s="708">
        <f t="shared" si="6"/>
        <v>277904685</v>
      </c>
      <c r="AQ101" s="708">
        <f t="shared" si="6"/>
        <v>0</v>
      </c>
      <c r="AR101" s="708">
        <f t="shared" si="6"/>
        <v>2632026480</v>
      </c>
      <c r="AS101" s="708">
        <f t="shared" si="6"/>
        <v>2632026480</v>
      </c>
    </row>
    <row r="102" spans="1:45" s="637" customFormat="1" ht="22.5" customHeight="1" thickBot="1">
      <c r="A102" s="671"/>
      <c r="B102" s="667" t="s">
        <v>138</v>
      </c>
      <c r="C102" s="672" t="s">
        <v>139</v>
      </c>
      <c r="D102" s="489">
        <f t="shared" si="3"/>
        <v>576718895</v>
      </c>
      <c r="E102" s="489">
        <f t="shared" si="3"/>
        <v>600679284</v>
      </c>
      <c r="F102" s="489">
        <f t="shared" si="4"/>
        <v>528248577</v>
      </c>
      <c r="G102" s="673">
        <v>380250500</v>
      </c>
      <c r="H102" s="673">
        <v>388319961</v>
      </c>
      <c r="I102" s="673">
        <v>339544522</v>
      </c>
      <c r="J102" s="673">
        <v>85543395</v>
      </c>
      <c r="K102" s="673">
        <v>86974027</v>
      </c>
      <c r="L102" s="673">
        <v>78448229</v>
      </c>
      <c r="M102" s="673">
        <v>95685000</v>
      </c>
      <c r="N102" s="673">
        <v>103741617</v>
      </c>
      <c r="O102" s="673">
        <v>90179819</v>
      </c>
      <c r="P102" s="673"/>
      <c r="Q102" s="673">
        <v>3634000</v>
      </c>
      <c r="R102" s="673">
        <v>3538000</v>
      </c>
      <c r="S102" s="673"/>
      <c r="T102" s="673"/>
      <c r="U102" s="673"/>
      <c r="V102" s="673"/>
      <c r="W102" s="673"/>
      <c r="X102" s="673"/>
      <c r="Y102" s="673"/>
      <c r="Z102" s="673"/>
      <c r="AA102" s="673"/>
      <c r="AB102" s="673"/>
      <c r="AC102" s="673">
        <v>15240000</v>
      </c>
      <c r="AD102" s="673">
        <v>18009679</v>
      </c>
      <c r="AE102" s="673">
        <v>16538007</v>
      </c>
      <c r="AF102" s="673"/>
      <c r="AG102" s="673"/>
      <c r="AH102" s="673"/>
      <c r="AI102" s="673"/>
      <c r="AJ102" s="673"/>
      <c r="AK102" s="673"/>
      <c r="AL102" s="673"/>
      <c r="AM102" s="673"/>
      <c r="AN102" s="673"/>
      <c r="AO102" s="673"/>
      <c r="AP102" s="673"/>
      <c r="AQ102" s="673"/>
      <c r="AR102" s="673"/>
      <c r="AS102" s="673"/>
    </row>
    <row r="103" spans="1:45" s="637" customFormat="1" ht="22.5" customHeight="1" thickBot="1">
      <c r="A103" s="671"/>
      <c r="B103" s="667" t="s">
        <v>140</v>
      </c>
      <c r="C103" s="674" t="s">
        <v>141</v>
      </c>
      <c r="D103" s="489">
        <f t="shared" si="3"/>
        <v>1760429727</v>
      </c>
      <c r="E103" s="489">
        <f t="shared" si="3"/>
        <v>1903530610</v>
      </c>
      <c r="F103" s="489">
        <f t="shared" si="4"/>
        <v>1811877246</v>
      </c>
      <c r="G103" s="673">
        <v>839336590</v>
      </c>
      <c r="H103" s="673">
        <v>871802249</v>
      </c>
      <c r="I103" s="673">
        <v>866218591</v>
      </c>
      <c r="J103" s="673">
        <v>232537004</v>
      </c>
      <c r="K103" s="673">
        <v>223899173</v>
      </c>
      <c r="L103" s="673">
        <v>219937909</v>
      </c>
      <c r="M103" s="673">
        <v>671421565</v>
      </c>
      <c r="N103" s="673">
        <v>785690259</v>
      </c>
      <c r="O103" s="673">
        <v>704831783</v>
      </c>
      <c r="P103" s="673"/>
      <c r="Q103" s="673"/>
      <c r="R103" s="673"/>
      <c r="S103" s="673"/>
      <c r="T103" s="673"/>
      <c r="U103" s="673"/>
      <c r="V103" s="673"/>
      <c r="W103" s="673"/>
      <c r="X103" s="673"/>
      <c r="Y103" s="673"/>
      <c r="Z103" s="673"/>
      <c r="AA103" s="673"/>
      <c r="AB103" s="673"/>
      <c r="AC103" s="673">
        <v>17134568</v>
      </c>
      <c r="AD103" s="673">
        <v>22138929</v>
      </c>
      <c r="AE103" s="673">
        <v>20888963</v>
      </c>
      <c r="AF103" s="673"/>
      <c r="AG103" s="673"/>
      <c r="AH103" s="673"/>
      <c r="AI103" s="673"/>
      <c r="AJ103" s="673"/>
      <c r="AK103" s="673"/>
      <c r="AL103" s="673"/>
      <c r="AM103" s="673"/>
      <c r="AN103" s="673"/>
      <c r="AO103" s="673"/>
      <c r="AP103" s="673"/>
      <c r="AQ103" s="673"/>
      <c r="AR103" s="673"/>
      <c r="AS103" s="673"/>
    </row>
    <row r="104" spans="1:45" s="637" customFormat="1" ht="22.5" customHeight="1">
      <c r="A104" s="675"/>
      <c r="B104" s="667" t="s">
        <v>142</v>
      </c>
      <c r="C104" s="674" t="s">
        <v>143</v>
      </c>
      <c r="D104" s="489">
        <f t="shared" si="3"/>
        <v>31801571</v>
      </c>
      <c r="E104" s="489">
        <f t="shared" si="3"/>
        <v>39321677</v>
      </c>
      <c r="F104" s="489">
        <f t="shared" si="4"/>
        <v>29470584</v>
      </c>
      <c r="G104" s="673">
        <v>13541660</v>
      </c>
      <c r="H104" s="673">
        <v>15333693</v>
      </c>
      <c r="I104" s="673">
        <v>10241174</v>
      </c>
      <c r="J104" s="673">
        <v>3263554</v>
      </c>
      <c r="K104" s="673">
        <v>3927810</v>
      </c>
      <c r="L104" s="673">
        <v>2976895</v>
      </c>
      <c r="M104" s="673">
        <v>14996357</v>
      </c>
      <c r="N104" s="673">
        <v>13910688</v>
      </c>
      <c r="O104" s="673">
        <v>10103029</v>
      </c>
      <c r="P104" s="673"/>
      <c r="Q104" s="673"/>
      <c r="R104" s="673"/>
      <c r="S104" s="673"/>
      <c r="T104" s="673">
        <v>6149486</v>
      </c>
      <c r="U104" s="673">
        <v>6149486</v>
      </c>
      <c r="V104" s="673"/>
      <c r="W104" s="673"/>
      <c r="X104" s="673"/>
      <c r="Y104" s="673"/>
      <c r="Z104" s="673"/>
      <c r="AA104" s="673"/>
      <c r="AB104" s="673"/>
      <c r="AC104" s="673"/>
      <c r="AD104" s="673"/>
      <c r="AE104" s="673"/>
      <c r="AF104" s="673"/>
      <c r="AG104" s="673"/>
      <c r="AH104" s="673"/>
      <c r="AI104" s="673"/>
      <c r="AJ104" s="673"/>
      <c r="AK104" s="673"/>
      <c r="AL104" s="673"/>
      <c r="AM104" s="673"/>
      <c r="AN104" s="673"/>
      <c r="AO104" s="673"/>
      <c r="AP104" s="673"/>
      <c r="AQ104" s="673"/>
      <c r="AR104" s="673"/>
      <c r="AS104" s="673"/>
    </row>
    <row r="105" spans="1:45" s="665" customFormat="1" ht="22.5" customHeight="1" thickBot="1">
      <c r="A105" s="676"/>
      <c r="B105" s="667" t="s">
        <v>144</v>
      </c>
      <c r="C105" s="677" t="s">
        <v>145</v>
      </c>
      <c r="D105" s="678">
        <f t="shared" ref="D105:E105" si="7">G105+J105+M105+P105+S105+V105+Y105+AA105+AC105+AF105+AI105+AL105+AO105+AQ105</f>
        <v>5524532567</v>
      </c>
      <c r="E105" s="678">
        <f t="shared" si="7"/>
        <v>10553866658</v>
      </c>
      <c r="F105" s="678">
        <f t="shared" si="4"/>
        <v>8124305148</v>
      </c>
      <c r="G105" s="679">
        <f>SUM(G101:G104)</f>
        <v>1334766268</v>
      </c>
      <c r="H105" s="679">
        <f t="shared" ref="H105:AS105" si="8">SUM(H101:H104)</f>
        <v>1452336618</v>
      </c>
      <c r="I105" s="679">
        <f t="shared" si="8"/>
        <v>1370908311</v>
      </c>
      <c r="J105" s="679">
        <f t="shared" si="8"/>
        <v>349088059</v>
      </c>
      <c r="K105" s="679">
        <f t="shared" si="8"/>
        <v>355426241</v>
      </c>
      <c r="L105" s="679">
        <f t="shared" si="8"/>
        <v>338673476</v>
      </c>
      <c r="M105" s="679">
        <f t="shared" si="8"/>
        <v>1323176172</v>
      </c>
      <c r="N105" s="679">
        <f t="shared" si="8"/>
        <v>1825199394</v>
      </c>
      <c r="O105" s="679">
        <f t="shared" si="8"/>
        <v>1667641070</v>
      </c>
      <c r="P105" s="679">
        <f t="shared" si="8"/>
        <v>45300000</v>
      </c>
      <c r="Q105" s="679">
        <f t="shared" si="8"/>
        <v>28618252</v>
      </c>
      <c r="R105" s="679">
        <f t="shared" si="8"/>
        <v>18682357</v>
      </c>
      <c r="S105" s="679">
        <f t="shared" si="8"/>
        <v>31521691</v>
      </c>
      <c r="T105" s="679">
        <f t="shared" si="8"/>
        <v>34026177</v>
      </c>
      <c r="U105" s="679">
        <f t="shared" si="8"/>
        <v>34026177</v>
      </c>
      <c r="V105" s="679">
        <f t="shared" si="8"/>
        <v>183055000</v>
      </c>
      <c r="W105" s="679">
        <f t="shared" si="8"/>
        <v>164145197</v>
      </c>
      <c r="X105" s="679">
        <f t="shared" si="8"/>
        <v>126279488</v>
      </c>
      <c r="Y105" s="679">
        <f t="shared" si="8"/>
        <v>0</v>
      </c>
      <c r="Z105" s="679">
        <f t="shared" si="8"/>
        <v>0</v>
      </c>
      <c r="AA105" s="679">
        <f t="shared" si="8"/>
        <v>233200809</v>
      </c>
      <c r="AB105" s="679">
        <f t="shared" si="8"/>
        <v>241043866</v>
      </c>
      <c r="AC105" s="679">
        <f t="shared" si="8"/>
        <v>926874568</v>
      </c>
      <c r="AD105" s="679">
        <f t="shared" si="8"/>
        <v>2213136086</v>
      </c>
      <c r="AE105" s="679">
        <f t="shared" si="8"/>
        <v>1086525906</v>
      </c>
      <c r="AF105" s="679">
        <f t="shared" si="8"/>
        <v>440550000</v>
      </c>
      <c r="AG105" s="679">
        <f t="shared" si="8"/>
        <v>903331050</v>
      </c>
      <c r="AH105" s="679">
        <f t="shared" si="8"/>
        <v>738643428</v>
      </c>
      <c r="AI105" s="679">
        <f t="shared" si="8"/>
        <v>0</v>
      </c>
      <c r="AJ105" s="679">
        <f t="shared" si="8"/>
        <v>32567612</v>
      </c>
      <c r="AK105" s="679">
        <f t="shared" si="8"/>
        <v>32567612</v>
      </c>
      <c r="AL105" s="679">
        <f t="shared" si="8"/>
        <v>347000000</v>
      </c>
      <c r="AM105" s="679">
        <f t="shared" si="8"/>
        <v>394105000</v>
      </c>
      <c r="AN105" s="679">
        <f t="shared" si="8"/>
        <v>78330843</v>
      </c>
      <c r="AO105" s="679">
        <f t="shared" si="8"/>
        <v>310000000</v>
      </c>
      <c r="AP105" s="679">
        <f t="shared" si="8"/>
        <v>277904685</v>
      </c>
      <c r="AQ105" s="679">
        <f t="shared" si="8"/>
        <v>0</v>
      </c>
      <c r="AR105" s="679">
        <f t="shared" si="8"/>
        <v>2632026480</v>
      </c>
      <c r="AS105" s="679">
        <f t="shared" si="8"/>
        <v>2632026480</v>
      </c>
    </row>
    <row r="106" spans="1:45">
      <c r="A106" s="634"/>
      <c r="C106" s="680"/>
      <c r="D106" s="681"/>
      <c r="E106" s="681"/>
      <c r="F106" s="681"/>
      <c r="G106" s="681"/>
      <c r="H106" s="681"/>
      <c r="K106" s="635"/>
      <c r="N106" s="635"/>
      <c r="P106" s="680"/>
      <c r="Q106" s="680"/>
      <c r="R106" s="680"/>
      <c r="S106" s="680"/>
      <c r="T106" s="680"/>
      <c r="U106" s="680"/>
      <c r="V106" s="680"/>
      <c r="W106" s="680"/>
      <c r="X106" s="680"/>
      <c r="Z106" s="635"/>
      <c r="AB106" s="635"/>
      <c r="AD106" s="635"/>
      <c r="AF106" s="680"/>
      <c r="AG106" s="680"/>
      <c r="AH106" s="680"/>
      <c r="AJ106" s="635"/>
      <c r="AM106" s="635"/>
      <c r="AP106" s="635"/>
      <c r="AR106" s="635"/>
    </row>
    <row r="107" spans="1:45">
      <c r="A107" s="634"/>
      <c r="D107" s="682"/>
      <c r="E107" s="682"/>
      <c r="F107" s="682"/>
      <c r="G107" s="681"/>
      <c r="H107" s="681"/>
      <c r="K107" s="680"/>
      <c r="N107" s="680"/>
      <c r="O107" s="680"/>
      <c r="Q107" s="635"/>
      <c r="S107" s="680"/>
      <c r="T107" s="680"/>
      <c r="U107" s="680"/>
      <c r="W107" s="635"/>
      <c r="Z107" s="635"/>
      <c r="AB107" s="635"/>
      <c r="AD107" s="635"/>
      <c r="AG107" s="635"/>
      <c r="AI107" s="680"/>
      <c r="AJ107" s="680"/>
      <c r="AK107" s="680"/>
      <c r="AM107" s="635"/>
      <c r="AO107" s="680"/>
      <c r="AP107" s="680"/>
      <c r="AR107" s="635"/>
    </row>
    <row r="108" spans="1:45">
      <c r="A108" s="634"/>
      <c r="D108" s="681"/>
      <c r="E108" s="681"/>
      <c r="F108" s="681"/>
      <c r="G108" s="681"/>
      <c r="H108" s="681"/>
      <c r="K108" s="635"/>
      <c r="N108" s="635"/>
      <c r="Q108" s="635"/>
      <c r="S108" s="680"/>
      <c r="T108" s="680"/>
      <c r="U108" s="680"/>
      <c r="W108" s="635"/>
      <c r="Z108" s="635"/>
      <c r="AB108" s="635"/>
      <c r="AD108" s="635"/>
      <c r="AG108" s="635"/>
      <c r="AJ108" s="635"/>
      <c r="AM108" s="635"/>
      <c r="AP108" s="635"/>
      <c r="AR108" s="635"/>
    </row>
    <row r="109" spans="1:45">
      <c r="A109" s="634"/>
      <c r="D109" s="681"/>
      <c r="E109" s="681"/>
      <c r="F109" s="681"/>
      <c r="G109" s="681"/>
      <c r="H109" s="681"/>
      <c r="K109" s="635"/>
      <c r="N109" s="635"/>
      <c r="Q109" s="635"/>
      <c r="S109" s="680"/>
      <c r="T109" s="680"/>
      <c r="U109" s="680"/>
      <c r="W109" s="635"/>
      <c r="Z109" s="635"/>
      <c r="AB109" s="635"/>
      <c r="AD109" s="635"/>
      <c r="AG109" s="635"/>
      <c r="AJ109" s="635"/>
      <c r="AM109" s="635"/>
      <c r="AP109" s="635"/>
      <c r="AR109" s="635"/>
    </row>
    <row r="110" spans="1:45">
      <c r="A110" s="634"/>
      <c r="D110" s="681"/>
      <c r="E110" s="681"/>
      <c r="F110" s="681"/>
      <c r="G110" s="681"/>
      <c r="H110" s="681"/>
      <c r="I110" s="681"/>
      <c r="K110" s="635"/>
      <c r="N110" s="635"/>
      <c r="Q110" s="635"/>
      <c r="T110" s="635"/>
      <c r="W110" s="635"/>
      <c r="Z110" s="635"/>
      <c r="AB110" s="635"/>
      <c r="AD110" s="635"/>
      <c r="AG110" s="635"/>
      <c r="AJ110" s="635"/>
      <c r="AM110" s="635"/>
      <c r="AP110" s="635"/>
      <c r="AR110" s="635"/>
    </row>
    <row r="111" spans="1:45">
      <c r="A111" s="634"/>
      <c r="D111" s="681"/>
      <c r="E111" s="681"/>
      <c r="F111" s="681"/>
      <c r="G111" s="681"/>
      <c r="H111" s="681"/>
      <c r="I111" s="681"/>
      <c r="K111" s="635"/>
      <c r="N111" s="635"/>
      <c r="Q111" s="635"/>
      <c r="T111" s="635"/>
      <c r="W111" s="635"/>
      <c r="Z111" s="635"/>
      <c r="AB111" s="635"/>
      <c r="AD111" s="635"/>
      <c r="AG111" s="635"/>
      <c r="AJ111" s="635"/>
      <c r="AM111" s="635"/>
      <c r="AP111" s="635"/>
      <c r="AR111" s="635"/>
    </row>
    <row r="112" spans="1:45">
      <c r="A112" s="634"/>
      <c r="D112" s="681"/>
      <c r="E112" s="681"/>
      <c r="F112" s="681"/>
      <c r="G112" s="681"/>
      <c r="H112" s="681"/>
      <c r="I112" s="681"/>
      <c r="K112" s="635"/>
      <c r="N112" s="635"/>
      <c r="Q112" s="635"/>
      <c r="T112" s="635"/>
      <c r="W112" s="635"/>
      <c r="Z112" s="635"/>
      <c r="AB112" s="635"/>
      <c r="AD112" s="635"/>
      <c r="AG112" s="635"/>
      <c r="AJ112" s="635"/>
      <c r="AM112" s="635"/>
      <c r="AP112" s="635"/>
      <c r="AR112" s="635"/>
    </row>
    <row r="113" spans="1:44">
      <c r="A113" s="634"/>
      <c r="D113" s="681"/>
      <c r="E113" s="681"/>
      <c r="F113" s="681"/>
      <c r="G113" s="681"/>
      <c r="H113" s="681"/>
      <c r="I113" s="681"/>
      <c r="K113" s="635"/>
      <c r="N113" s="635"/>
      <c r="Q113" s="635"/>
      <c r="T113" s="635"/>
      <c r="W113" s="635"/>
      <c r="Z113" s="635"/>
      <c r="AB113" s="635"/>
      <c r="AD113" s="635"/>
      <c r="AG113" s="635"/>
      <c r="AJ113" s="635"/>
      <c r="AM113" s="635"/>
      <c r="AP113" s="635"/>
      <c r="AR113" s="635"/>
    </row>
    <row r="114" spans="1:44">
      <c r="A114" s="634"/>
      <c r="D114" s="681"/>
      <c r="E114" s="681"/>
      <c r="F114" s="681"/>
      <c r="G114" s="681"/>
      <c r="H114" s="681"/>
      <c r="I114" s="681"/>
      <c r="K114" s="635"/>
      <c r="N114" s="635"/>
      <c r="Q114" s="635"/>
      <c r="T114" s="635"/>
      <c r="W114" s="635"/>
      <c r="Z114" s="635"/>
      <c r="AB114" s="635"/>
      <c r="AD114" s="635"/>
      <c r="AG114" s="635"/>
      <c r="AJ114" s="635"/>
      <c r="AM114" s="635"/>
      <c r="AP114" s="635"/>
      <c r="AR114" s="635"/>
    </row>
    <row r="115" spans="1:44">
      <c r="A115" s="634"/>
      <c r="D115" s="681"/>
      <c r="E115" s="681"/>
      <c r="F115" s="681"/>
      <c r="G115" s="681"/>
      <c r="H115" s="681"/>
      <c r="I115" s="681"/>
      <c r="K115" s="635"/>
      <c r="N115" s="635"/>
      <c r="Q115" s="635"/>
      <c r="T115" s="635"/>
      <c r="W115" s="635"/>
      <c r="Z115" s="635"/>
      <c r="AB115" s="635"/>
      <c r="AD115" s="635"/>
      <c r="AG115" s="635"/>
      <c r="AJ115" s="635"/>
      <c r="AM115" s="635"/>
      <c r="AP115" s="635"/>
      <c r="AR115" s="635"/>
    </row>
    <row r="116" spans="1:44">
      <c r="A116" s="634"/>
      <c r="D116" s="681"/>
      <c r="E116" s="681"/>
      <c r="F116" s="681"/>
      <c r="G116" s="681"/>
      <c r="H116" s="681"/>
      <c r="I116" s="681"/>
      <c r="K116" s="635"/>
      <c r="N116" s="635"/>
      <c r="Q116" s="635"/>
      <c r="T116" s="635"/>
      <c r="W116" s="635"/>
      <c r="Z116" s="635"/>
      <c r="AB116" s="635"/>
      <c r="AD116" s="635"/>
      <c r="AG116" s="635"/>
      <c r="AJ116" s="635"/>
      <c r="AM116" s="635"/>
      <c r="AP116" s="635"/>
      <c r="AR116" s="635"/>
    </row>
    <row r="117" spans="1:44">
      <c r="A117" s="634"/>
      <c r="D117" s="681"/>
      <c r="E117" s="681"/>
      <c r="F117" s="681"/>
      <c r="G117" s="681"/>
      <c r="H117" s="681"/>
      <c r="I117" s="681"/>
      <c r="K117" s="635"/>
      <c r="N117" s="635"/>
      <c r="Q117" s="635"/>
      <c r="T117" s="635"/>
      <c r="W117" s="635"/>
      <c r="Z117" s="635"/>
      <c r="AB117" s="635"/>
      <c r="AD117" s="635"/>
      <c r="AG117" s="635"/>
      <c r="AJ117" s="635"/>
      <c r="AM117" s="635"/>
      <c r="AP117" s="635"/>
      <c r="AR117" s="635"/>
    </row>
    <row r="118" spans="1:44">
      <c r="A118" s="634"/>
      <c r="D118" s="681"/>
      <c r="E118" s="681"/>
      <c r="F118" s="681"/>
      <c r="G118" s="681"/>
      <c r="H118" s="681"/>
      <c r="I118" s="681"/>
      <c r="K118" s="635"/>
      <c r="N118" s="635"/>
      <c r="Q118" s="635"/>
      <c r="T118" s="635"/>
      <c r="W118" s="635"/>
      <c r="Z118" s="635"/>
      <c r="AB118" s="635"/>
      <c r="AD118" s="635"/>
      <c r="AG118" s="635"/>
      <c r="AJ118" s="635"/>
      <c r="AM118" s="635"/>
      <c r="AP118" s="635"/>
      <c r="AR118" s="635"/>
    </row>
    <row r="119" spans="1:44">
      <c r="A119" s="634"/>
      <c r="D119" s="681"/>
      <c r="E119" s="681"/>
      <c r="F119" s="681"/>
      <c r="G119" s="681"/>
      <c r="H119" s="681"/>
      <c r="I119" s="681"/>
      <c r="K119" s="635"/>
      <c r="N119" s="635"/>
      <c r="Q119" s="635"/>
      <c r="T119" s="635"/>
      <c r="W119" s="635"/>
      <c r="Z119" s="635"/>
      <c r="AB119" s="635"/>
      <c r="AD119" s="635"/>
      <c r="AG119" s="635"/>
      <c r="AJ119" s="635"/>
      <c r="AM119" s="635"/>
      <c r="AP119" s="635"/>
      <c r="AR119" s="635"/>
    </row>
    <row r="120" spans="1:44">
      <c r="A120" s="634"/>
      <c r="D120" s="681"/>
      <c r="E120" s="681"/>
      <c r="F120" s="681"/>
      <c r="G120" s="681"/>
      <c r="H120" s="681"/>
      <c r="I120" s="681"/>
      <c r="K120" s="635"/>
      <c r="N120" s="635"/>
      <c r="Q120" s="635"/>
      <c r="T120" s="635"/>
      <c r="W120" s="635"/>
      <c r="Z120" s="635"/>
      <c r="AB120" s="635"/>
      <c r="AD120" s="635"/>
      <c r="AG120" s="635"/>
      <c r="AJ120" s="635"/>
      <c r="AM120" s="635"/>
      <c r="AP120" s="635"/>
      <c r="AR120" s="635"/>
    </row>
    <row r="121" spans="1:44">
      <c r="A121" s="634"/>
      <c r="D121" s="681"/>
      <c r="E121" s="681"/>
      <c r="F121" s="682"/>
      <c r="G121" s="682"/>
      <c r="H121" s="681"/>
      <c r="I121" s="681"/>
      <c r="K121" s="635"/>
      <c r="N121" s="635"/>
      <c r="Q121" s="635"/>
      <c r="T121" s="635"/>
      <c r="W121" s="635"/>
      <c r="Z121" s="635"/>
      <c r="AB121" s="635"/>
      <c r="AD121" s="635"/>
      <c r="AG121" s="635"/>
      <c r="AJ121" s="635"/>
      <c r="AM121" s="635"/>
      <c r="AP121" s="635"/>
      <c r="AR121" s="635"/>
    </row>
    <row r="122" spans="1:44">
      <c r="A122" s="634"/>
      <c r="D122" s="681"/>
      <c r="E122" s="681"/>
      <c r="F122" s="681"/>
      <c r="G122" s="681"/>
      <c r="H122" s="681"/>
      <c r="I122" s="681"/>
      <c r="K122" s="635"/>
      <c r="N122" s="635"/>
      <c r="Q122" s="635"/>
      <c r="T122" s="635"/>
      <c r="W122" s="635"/>
      <c r="Z122" s="635"/>
      <c r="AB122" s="635"/>
      <c r="AD122" s="635"/>
      <c r="AG122" s="635"/>
      <c r="AJ122" s="635"/>
      <c r="AM122" s="635"/>
      <c r="AP122" s="635"/>
      <c r="AR122" s="635"/>
    </row>
    <row r="123" spans="1:44">
      <c r="A123" s="634"/>
      <c r="D123" s="681"/>
      <c r="E123" s="681"/>
      <c r="F123" s="681"/>
      <c r="G123" s="681"/>
      <c r="H123" s="681"/>
      <c r="I123" s="681"/>
      <c r="K123" s="635"/>
      <c r="N123" s="635"/>
      <c r="Q123" s="635"/>
      <c r="T123" s="635"/>
      <c r="W123" s="635"/>
      <c r="Z123" s="635"/>
      <c r="AB123" s="635"/>
      <c r="AD123" s="635"/>
      <c r="AG123" s="635"/>
      <c r="AJ123" s="635"/>
      <c r="AM123" s="635"/>
      <c r="AP123" s="635"/>
      <c r="AR123" s="635"/>
    </row>
    <row r="124" spans="1:44">
      <c r="A124" s="634"/>
      <c r="D124" s="681"/>
      <c r="E124" s="681"/>
      <c r="F124" s="681"/>
      <c r="G124" s="681"/>
      <c r="H124" s="681"/>
      <c r="I124" s="681"/>
      <c r="K124" s="635"/>
      <c r="N124" s="635"/>
      <c r="Q124" s="635"/>
      <c r="T124" s="635"/>
      <c r="W124" s="635"/>
      <c r="Z124" s="635"/>
      <c r="AB124" s="635"/>
      <c r="AD124" s="635"/>
      <c r="AG124" s="635"/>
      <c r="AJ124" s="635"/>
      <c r="AM124" s="635"/>
      <c r="AP124" s="635"/>
      <c r="AR124" s="635"/>
    </row>
    <row r="125" spans="1:44">
      <c r="A125" s="634"/>
      <c r="D125" s="681"/>
      <c r="E125" s="681"/>
      <c r="F125" s="681"/>
      <c r="G125" s="681"/>
      <c r="H125" s="681"/>
      <c r="I125" s="681"/>
      <c r="K125" s="635"/>
      <c r="N125" s="635"/>
      <c r="Q125" s="635"/>
      <c r="T125" s="635"/>
      <c r="W125" s="635"/>
      <c r="Z125" s="635"/>
      <c r="AB125" s="635"/>
      <c r="AD125" s="635"/>
      <c r="AG125" s="635"/>
      <c r="AJ125" s="635"/>
      <c r="AM125" s="635"/>
      <c r="AP125" s="635"/>
      <c r="AR125" s="635"/>
    </row>
    <row r="126" spans="1:44">
      <c r="A126" s="634"/>
      <c r="D126" s="681"/>
      <c r="E126" s="681"/>
      <c r="F126" s="681"/>
      <c r="G126" s="681"/>
      <c r="H126" s="681"/>
      <c r="I126" s="681"/>
      <c r="K126" s="635"/>
      <c r="N126" s="635"/>
      <c r="Q126" s="635"/>
      <c r="T126" s="635"/>
      <c r="W126" s="635"/>
      <c r="Z126" s="635"/>
      <c r="AB126" s="635"/>
      <c r="AD126" s="635"/>
      <c r="AG126" s="635"/>
      <c r="AJ126" s="635"/>
      <c r="AM126" s="635"/>
      <c r="AP126" s="635"/>
      <c r="AR126" s="635"/>
    </row>
    <row r="127" spans="1:44">
      <c r="A127" s="634"/>
      <c r="D127" s="681"/>
      <c r="E127" s="681"/>
      <c r="F127" s="681"/>
      <c r="G127" s="681"/>
      <c r="H127" s="681"/>
      <c r="I127" s="681"/>
      <c r="K127" s="635"/>
      <c r="N127" s="635"/>
      <c r="Q127" s="635"/>
      <c r="T127" s="635"/>
      <c r="W127" s="635"/>
      <c r="Z127" s="635"/>
      <c r="AB127" s="635"/>
      <c r="AD127" s="635"/>
      <c r="AG127" s="635"/>
      <c r="AJ127" s="635"/>
      <c r="AM127" s="635"/>
      <c r="AP127" s="635"/>
      <c r="AR127" s="635"/>
    </row>
    <row r="128" spans="1:44">
      <c r="A128" s="634"/>
      <c r="D128" s="681"/>
      <c r="E128" s="681"/>
      <c r="F128" s="681"/>
      <c r="G128" s="681"/>
      <c r="H128" s="681"/>
      <c r="I128" s="681"/>
      <c r="K128" s="635"/>
      <c r="N128" s="635"/>
      <c r="Q128" s="635"/>
      <c r="T128" s="635"/>
      <c r="W128" s="635"/>
      <c r="Z128" s="635"/>
      <c r="AB128" s="635"/>
      <c r="AD128" s="635"/>
      <c r="AG128" s="635"/>
      <c r="AJ128" s="635"/>
      <c r="AM128" s="635"/>
      <c r="AP128" s="635"/>
      <c r="AR128" s="635"/>
    </row>
    <row r="129" spans="1:44">
      <c r="A129" s="634"/>
      <c r="D129" s="681"/>
      <c r="E129" s="681"/>
      <c r="F129" s="681"/>
      <c r="G129" s="681"/>
      <c r="H129" s="681"/>
      <c r="I129" s="681"/>
      <c r="K129" s="635"/>
      <c r="N129" s="635"/>
      <c r="Q129" s="635"/>
      <c r="T129" s="635"/>
      <c r="W129" s="635"/>
      <c r="Z129" s="635"/>
      <c r="AB129" s="635"/>
      <c r="AD129" s="635"/>
      <c r="AG129" s="635"/>
      <c r="AJ129" s="635"/>
      <c r="AM129" s="635"/>
      <c r="AP129" s="635"/>
      <c r="AR129" s="635"/>
    </row>
    <row r="130" spans="1:44">
      <c r="A130" s="634"/>
      <c r="D130" s="681"/>
      <c r="E130" s="681"/>
      <c r="F130" s="682"/>
      <c r="G130" s="682"/>
      <c r="H130" s="681"/>
      <c r="I130" s="681"/>
      <c r="K130" s="635"/>
      <c r="N130" s="635"/>
      <c r="Q130" s="635"/>
      <c r="T130" s="635"/>
      <c r="W130" s="635"/>
      <c r="Z130" s="635"/>
      <c r="AB130" s="635"/>
      <c r="AD130" s="635"/>
      <c r="AG130" s="635"/>
      <c r="AJ130" s="635"/>
      <c r="AM130" s="635"/>
      <c r="AP130" s="635"/>
      <c r="AR130" s="635"/>
    </row>
    <row r="131" spans="1:44">
      <c r="A131" s="634"/>
      <c r="D131" s="681"/>
      <c r="E131" s="681"/>
      <c r="F131" s="681"/>
      <c r="G131" s="681"/>
      <c r="H131" s="681"/>
      <c r="I131" s="681"/>
      <c r="K131" s="635"/>
      <c r="N131" s="635"/>
      <c r="Q131" s="635"/>
      <c r="T131" s="635"/>
      <c r="W131" s="635"/>
      <c r="Z131" s="635"/>
      <c r="AB131" s="635"/>
      <c r="AD131" s="635"/>
      <c r="AG131" s="635"/>
      <c r="AJ131" s="635"/>
      <c r="AM131" s="635"/>
      <c r="AP131" s="635"/>
      <c r="AR131" s="635"/>
    </row>
    <row r="132" spans="1:44">
      <c r="A132" s="634"/>
      <c r="D132" s="681"/>
      <c r="E132" s="681"/>
      <c r="F132" s="681"/>
      <c r="G132" s="681"/>
      <c r="H132" s="681"/>
      <c r="I132" s="681"/>
      <c r="K132" s="635"/>
      <c r="N132" s="635"/>
      <c r="Q132" s="635"/>
      <c r="T132" s="635"/>
      <c r="W132" s="635"/>
      <c r="Z132" s="635"/>
      <c r="AB132" s="635"/>
      <c r="AD132" s="635"/>
      <c r="AG132" s="635"/>
      <c r="AJ132" s="635"/>
      <c r="AM132" s="635"/>
      <c r="AP132" s="635"/>
      <c r="AR132" s="635"/>
    </row>
    <row r="133" spans="1:44">
      <c r="A133" s="634"/>
      <c r="D133" s="681"/>
      <c r="E133" s="681"/>
      <c r="F133" s="681"/>
      <c r="G133" s="681"/>
      <c r="H133" s="681"/>
      <c r="K133" s="635"/>
      <c r="N133" s="635"/>
      <c r="Q133" s="635"/>
      <c r="T133" s="635"/>
      <c r="W133" s="635"/>
      <c r="Z133" s="635"/>
      <c r="AB133" s="635"/>
      <c r="AD133" s="635"/>
      <c r="AG133" s="635"/>
      <c r="AJ133" s="635"/>
      <c r="AM133" s="635"/>
      <c r="AP133" s="635"/>
      <c r="AR133" s="635"/>
    </row>
    <row r="134" spans="1:44">
      <c r="A134" s="634"/>
      <c r="D134" s="681"/>
      <c r="E134" s="681"/>
      <c r="F134" s="681"/>
      <c r="G134" s="681"/>
      <c r="H134" s="681"/>
      <c r="K134" s="635"/>
      <c r="N134" s="635"/>
      <c r="Q134" s="635"/>
      <c r="T134" s="635"/>
      <c r="W134" s="635"/>
      <c r="Z134" s="635"/>
      <c r="AB134" s="635"/>
      <c r="AD134" s="635"/>
      <c r="AG134" s="635"/>
      <c r="AJ134" s="635"/>
      <c r="AM134" s="635"/>
      <c r="AP134" s="635"/>
      <c r="AR134" s="635"/>
    </row>
    <row r="135" spans="1:44">
      <c r="A135" s="634"/>
      <c r="D135" s="681"/>
      <c r="E135" s="681"/>
      <c r="F135" s="681"/>
      <c r="G135" s="681"/>
      <c r="H135" s="681"/>
      <c r="K135" s="635"/>
      <c r="N135" s="635"/>
      <c r="Q135" s="635"/>
      <c r="T135" s="635"/>
      <c r="W135" s="635"/>
      <c r="Z135" s="635"/>
      <c r="AB135" s="635"/>
      <c r="AD135" s="635"/>
      <c r="AG135" s="635"/>
      <c r="AJ135" s="635"/>
      <c r="AM135" s="635"/>
      <c r="AP135" s="635"/>
      <c r="AR135" s="635"/>
    </row>
    <row r="136" spans="1:44">
      <c r="A136" s="634"/>
      <c r="D136" s="681"/>
      <c r="E136" s="681"/>
      <c r="F136" s="681"/>
      <c r="G136" s="681"/>
      <c r="H136" s="681"/>
      <c r="K136" s="635"/>
      <c r="N136" s="635"/>
      <c r="Q136" s="635"/>
      <c r="T136" s="635"/>
      <c r="W136" s="635"/>
      <c r="Z136" s="635"/>
      <c r="AB136" s="635"/>
      <c r="AD136" s="635"/>
      <c r="AG136" s="635"/>
      <c r="AJ136" s="635"/>
      <c r="AM136" s="635"/>
      <c r="AP136" s="635"/>
      <c r="AR136" s="635"/>
    </row>
    <row r="137" spans="1:44">
      <c r="A137" s="634"/>
      <c r="D137" s="681"/>
      <c r="E137" s="681"/>
      <c r="F137" s="681"/>
      <c r="G137" s="681"/>
      <c r="H137" s="681"/>
      <c r="K137" s="635"/>
      <c r="N137" s="635"/>
      <c r="Q137" s="635"/>
      <c r="T137" s="635"/>
      <c r="W137" s="635"/>
      <c r="Z137" s="635"/>
      <c r="AB137" s="635"/>
      <c r="AD137" s="635"/>
      <c r="AG137" s="635"/>
      <c r="AJ137" s="635"/>
      <c r="AM137" s="635"/>
      <c r="AP137" s="635"/>
      <c r="AR137" s="635"/>
    </row>
    <row r="138" spans="1:44">
      <c r="A138" s="634"/>
      <c r="D138" s="681"/>
      <c r="E138" s="681"/>
      <c r="F138" s="681"/>
      <c r="G138" s="681"/>
      <c r="H138" s="681"/>
      <c r="K138" s="635"/>
      <c r="N138" s="635"/>
      <c r="Q138" s="635"/>
      <c r="T138" s="635"/>
      <c r="W138" s="635"/>
      <c r="Z138" s="635"/>
      <c r="AB138" s="635"/>
      <c r="AD138" s="635"/>
      <c r="AG138" s="635"/>
      <c r="AJ138" s="635"/>
      <c r="AM138" s="635"/>
      <c r="AP138" s="635"/>
      <c r="AR138" s="635"/>
    </row>
    <row r="139" spans="1:44">
      <c r="A139" s="634"/>
      <c r="D139" s="681"/>
      <c r="E139" s="681"/>
      <c r="F139" s="681"/>
      <c r="G139" s="681"/>
      <c r="H139" s="681"/>
      <c r="K139" s="635"/>
      <c r="N139" s="635"/>
      <c r="Q139" s="635"/>
      <c r="T139" s="635"/>
      <c r="W139" s="635"/>
      <c r="Z139" s="635"/>
      <c r="AB139" s="635"/>
      <c r="AD139" s="635"/>
      <c r="AG139" s="635"/>
      <c r="AJ139" s="635"/>
      <c r="AM139" s="635"/>
      <c r="AP139" s="635"/>
      <c r="AR139" s="635"/>
    </row>
    <row r="140" spans="1:44">
      <c r="A140" s="634"/>
      <c r="D140" s="681"/>
      <c r="E140" s="681"/>
      <c r="F140" s="681"/>
      <c r="G140" s="681"/>
      <c r="H140" s="681"/>
      <c r="K140" s="635"/>
      <c r="N140" s="635"/>
      <c r="Q140" s="635"/>
      <c r="T140" s="635"/>
      <c r="W140" s="635"/>
      <c r="Z140" s="635"/>
      <c r="AB140" s="635"/>
      <c r="AD140" s="635"/>
      <c r="AG140" s="635"/>
      <c r="AJ140" s="635"/>
      <c r="AM140" s="635"/>
      <c r="AP140" s="635"/>
      <c r="AR140" s="635"/>
    </row>
    <row r="141" spans="1:44">
      <c r="A141" s="634"/>
      <c r="D141" s="681"/>
      <c r="E141" s="681"/>
      <c r="F141" s="681"/>
      <c r="G141" s="681"/>
      <c r="H141" s="681"/>
      <c r="K141" s="635"/>
      <c r="N141" s="635"/>
      <c r="Q141" s="635"/>
      <c r="T141" s="635"/>
      <c r="W141" s="635"/>
      <c r="Z141" s="635"/>
      <c r="AB141" s="635"/>
      <c r="AD141" s="635"/>
      <c r="AG141" s="635"/>
      <c r="AJ141" s="635"/>
      <c r="AM141" s="635"/>
      <c r="AP141" s="635"/>
      <c r="AR141" s="635"/>
    </row>
    <row r="142" spans="1:44">
      <c r="A142" s="634"/>
      <c r="D142" s="681"/>
      <c r="E142" s="681"/>
      <c r="F142" s="681"/>
      <c r="G142" s="681"/>
      <c r="H142" s="681"/>
      <c r="K142" s="635"/>
      <c r="N142" s="635"/>
      <c r="Q142" s="635"/>
      <c r="T142" s="635"/>
      <c r="W142" s="635"/>
      <c r="Z142" s="635"/>
      <c r="AB142" s="635"/>
      <c r="AD142" s="635"/>
      <c r="AG142" s="635"/>
      <c r="AJ142" s="635"/>
      <c r="AM142" s="635"/>
      <c r="AP142" s="635"/>
      <c r="AR142" s="635"/>
    </row>
    <row r="143" spans="1:44">
      <c r="A143" s="634"/>
      <c r="D143" s="681"/>
      <c r="E143" s="681"/>
      <c r="F143" s="681"/>
      <c r="G143" s="681"/>
      <c r="H143" s="681"/>
      <c r="K143" s="635"/>
      <c r="N143" s="635"/>
      <c r="Q143" s="635"/>
      <c r="T143" s="635"/>
      <c r="W143" s="635"/>
      <c r="Z143" s="635"/>
      <c r="AB143" s="635"/>
      <c r="AD143" s="635"/>
      <c r="AG143" s="635"/>
      <c r="AJ143" s="635"/>
      <c r="AM143" s="635"/>
      <c r="AP143" s="635"/>
      <c r="AR143" s="635"/>
    </row>
    <row r="144" spans="1:44">
      <c r="A144" s="634"/>
      <c r="D144" s="681"/>
      <c r="E144" s="681"/>
      <c r="F144" s="681"/>
      <c r="G144" s="681"/>
      <c r="H144" s="681"/>
      <c r="K144" s="635"/>
      <c r="N144" s="635"/>
      <c r="Q144" s="635"/>
      <c r="T144" s="635"/>
      <c r="W144" s="635"/>
      <c r="Z144" s="635"/>
      <c r="AB144" s="635"/>
      <c r="AD144" s="635"/>
      <c r="AG144" s="635"/>
      <c r="AJ144" s="635"/>
      <c r="AM144" s="635"/>
      <c r="AP144" s="635"/>
      <c r="AR144" s="635"/>
    </row>
    <row r="145" spans="1:44">
      <c r="A145" s="634"/>
      <c r="D145" s="681"/>
      <c r="E145" s="681"/>
      <c r="F145" s="681"/>
      <c r="G145" s="681"/>
      <c r="H145" s="681"/>
      <c r="K145" s="635"/>
      <c r="N145" s="635"/>
      <c r="Q145" s="635"/>
      <c r="T145" s="635"/>
      <c r="W145" s="635"/>
      <c r="Z145" s="635"/>
      <c r="AB145" s="635"/>
      <c r="AD145" s="635"/>
      <c r="AG145" s="635"/>
      <c r="AJ145" s="635"/>
      <c r="AM145" s="635"/>
      <c r="AP145" s="635"/>
      <c r="AR145" s="635"/>
    </row>
    <row r="146" spans="1:44">
      <c r="A146" s="634"/>
      <c r="D146" s="681"/>
      <c r="E146" s="681"/>
      <c r="F146" s="681"/>
      <c r="G146" s="681"/>
      <c r="H146" s="681"/>
      <c r="K146" s="635"/>
      <c r="N146" s="635"/>
      <c r="Q146" s="635"/>
      <c r="T146" s="635"/>
      <c r="W146" s="635"/>
      <c r="Z146" s="635"/>
      <c r="AB146" s="635"/>
      <c r="AD146" s="635"/>
      <c r="AG146" s="635"/>
      <c r="AJ146" s="635"/>
      <c r="AM146" s="635"/>
      <c r="AP146" s="635"/>
      <c r="AR146" s="635"/>
    </row>
    <row r="147" spans="1:44">
      <c r="A147" s="634"/>
      <c r="D147" s="681"/>
      <c r="E147" s="681"/>
      <c r="F147" s="681"/>
      <c r="G147" s="681"/>
      <c r="H147" s="681"/>
      <c r="K147" s="635"/>
      <c r="N147" s="635"/>
      <c r="Q147" s="635"/>
      <c r="T147" s="635"/>
      <c r="W147" s="635"/>
      <c r="Z147" s="635"/>
      <c r="AB147" s="635"/>
      <c r="AD147" s="635"/>
      <c r="AG147" s="635"/>
      <c r="AJ147" s="635"/>
      <c r="AM147" s="635"/>
      <c r="AP147" s="635"/>
      <c r="AR147" s="635"/>
    </row>
    <row r="148" spans="1:44">
      <c r="A148" s="634"/>
      <c r="D148" s="681"/>
      <c r="E148" s="681"/>
      <c r="F148" s="681"/>
      <c r="G148" s="681"/>
      <c r="H148" s="681"/>
      <c r="K148" s="635"/>
      <c r="N148" s="635"/>
      <c r="Q148" s="635"/>
      <c r="T148" s="635"/>
      <c r="W148" s="635"/>
      <c r="Z148" s="635"/>
      <c r="AB148" s="635"/>
      <c r="AD148" s="635"/>
      <c r="AG148" s="635"/>
      <c r="AJ148" s="635"/>
      <c r="AM148" s="635"/>
      <c r="AP148" s="635"/>
      <c r="AR148" s="635"/>
    </row>
    <row r="149" spans="1:44">
      <c r="A149" s="634"/>
      <c r="D149" s="681"/>
      <c r="E149" s="681"/>
      <c r="F149" s="681"/>
      <c r="G149" s="681"/>
      <c r="H149" s="681"/>
      <c r="K149" s="635"/>
      <c r="N149" s="635"/>
      <c r="Q149" s="635"/>
      <c r="T149" s="635"/>
      <c r="W149" s="635"/>
      <c r="Z149" s="635"/>
      <c r="AB149" s="635"/>
      <c r="AD149" s="635"/>
      <c r="AG149" s="635"/>
      <c r="AJ149" s="635"/>
      <c r="AM149" s="635"/>
      <c r="AP149" s="635"/>
      <c r="AR149" s="635"/>
    </row>
    <row r="150" spans="1:44">
      <c r="A150" s="634"/>
      <c r="D150" s="681"/>
      <c r="E150" s="681"/>
      <c r="F150" s="681"/>
      <c r="G150" s="681"/>
      <c r="H150" s="681"/>
      <c r="K150" s="635"/>
      <c r="N150" s="635"/>
      <c r="Q150" s="635"/>
      <c r="T150" s="635"/>
      <c r="W150" s="635"/>
      <c r="Z150" s="635"/>
      <c r="AB150" s="635"/>
      <c r="AD150" s="635"/>
      <c r="AG150" s="635"/>
      <c r="AJ150" s="635"/>
      <c r="AM150" s="635"/>
      <c r="AP150" s="635"/>
      <c r="AR150" s="635"/>
    </row>
    <row r="151" spans="1:44">
      <c r="A151" s="634"/>
      <c r="E151" s="635"/>
      <c r="H151" s="635"/>
      <c r="K151" s="635"/>
      <c r="N151" s="635"/>
      <c r="Q151" s="635"/>
      <c r="T151" s="635"/>
      <c r="W151" s="635"/>
      <c r="Z151" s="635"/>
      <c r="AB151" s="635"/>
      <c r="AD151" s="635"/>
      <c r="AG151" s="635"/>
      <c r="AJ151" s="635"/>
      <c r="AM151" s="635"/>
      <c r="AP151" s="635"/>
      <c r="AR151" s="635"/>
    </row>
    <row r="152" spans="1:44">
      <c r="A152" s="634"/>
      <c r="E152" s="635"/>
      <c r="H152" s="635"/>
      <c r="K152" s="635"/>
      <c r="N152" s="635"/>
      <c r="Q152" s="635"/>
      <c r="T152" s="635"/>
      <c r="W152" s="635"/>
      <c r="Z152" s="635"/>
      <c r="AB152" s="635"/>
      <c r="AD152" s="635"/>
      <c r="AG152" s="635"/>
      <c r="AJ152" s="635"/>
      <c r="AM152" s="635"/>
      <c r="AP152" s="635"/>
      <c r="AR152" s="635"/>
    </row>
    <row r="153" spans="1:44">
      <c r="A153" s="634"/>
      <c r="E153" s="635"/>
      <c r="H153" s="635"/>
      <c r="K153" s="635"/>
      <c r="N153" s="635"/>
      <c r="Q153" s="635"/>
      <c r="T153" s="635"/>
      <c r="W153" s="635"/>
      <c r="Z153" s="635"/>
      <c r="AB153" s="635"/>
      <c r="AD153" s="635"/>
      <c r="AG153" s="635"/>
      <c r="AJ153" s="635"/>
      <c r="AM153" s="635"/>
      <c r="AP153" s="635"/>
      <c r="AR153" s="635"/>
    </row>
    <row r="154" spans="1:44">
      <c r="A154" s="634"/>
      <c r="E154" s="635"/>
      <c r="H154" s="635"/>
      <c r="K154" s="635"/>
      <c r="N154" s="635"/>
      <c r="Q154" s="635"/>
      <c r="T154" s="635"/>
      <c r="W154" s="635"/>
      <c r="Z154" s="635"/>
      <c r="AB154" s="635"/>
      <c r="AD154" s="635"/>
      <c r="AG154" s="635"/>
      <c r="AJ154" s="635"/>
      <c r="AM154" s="635"/>
      <c r="AP154" s="635"/>
      <c r="AR154" s="635"/>
    </row>
    <row r="155" spans="1:44">
      <c r="A155" s="634"/>
      <c r="E155" s="635"/>
      <c r="H155" s="635"/>
      <c r="K155" s="635"/>
      <c r="N155" s="635"/>
      <c r="Q155" s="635"/>
      <c r="T155" s="635"/>
      <c r="W155" s="635"/>
      <c r="Z155" s="635"/>
      <c r="AB155" s="635"/>
      <c r="AD155" s="635"/>
      <c r="AG155" s="635"/>
      <c r="AJ155" s="635"/>
      <c r="AM155" s="635"/>
      <c r="AP155" s="635"/>
      <c r="AR155" s="635"/>
    </row>
    <row r="156" spans="1:44">
      <c r="A156" s="634"/>
      <c r="E156" s="635"/>
      <c r="H156" s="635"/>
      <c r="K156" s="635"/>
      <c r="N156" s="635"/>
      <c r="Q156" s="635"/>
      <c r="T156" s="635"/>
      <c r="W156" s="635"/>
      <c r="Z156" s="635"/>
      <c r="AB156" s="635"/>
      <c r="AD156" s="635"/>
      <c r="AG156" s="635"/>
      <c r="AJ156" s="635"/>
      <c r="AM156" s="635"/>
      <c r="AP156" s="635"/>
      <c r="AR156" s="635"/>
    </row>
    <row r="157" spans="1:44">
      <c r="A157" s="634"/>
      <c r="E157" s="635"/>
      <c r="H157" s="635"/>
      <c r="K157" s="635"/>
      <c r="N157" s="635"/>
      <c r="Q157" s="635"/>
      <c r="T157" s="635"/>
      <c r="W157" s="635"/>
      <c r="Z157" s="635"/>
      <c r="AB157" s="635"/>
      <c r="AD157" s="635"/>
      <c r="AG157" s="635"/>
      <c r="AJ157" s="635"/>
      <c r="AM157" s="635"/>
      <c r="AP157" s="635"/>
      <c r="AR157" s="635"/>
    </row>
    <row r="158" spans="1:44">
      <c r="A158" s="634"/>
      <c r="E158" s="635"/>
      <c r="H158" s="635"/>
      <c r="K158" s="635"/>
      <c r="N158" s="635"/>
      <c r="Q158" s="635"/>
      <c r="T158" s="635"/>
      <c r="W158" s="635"/>
      <c r="Z158" s="635"/>
      <c r="AB158" s="635"/>
      <c r="AD158" s="635"/>
      <c r="AG158" s="635"/>
      <c r="AJ158" s="635"/>
      <c r="AM158" s="635"/>
      <c r="AP158" s="635"/>
      <c r="AR158" s="635"/>
    </row>
    <row r="159" spans="1:44">
      <c r="E159" s="635"/>
      <c r="H159" s="635"/>
      <c r="K159" s="635"/>
      <c r="N159" s="635"/>
      <c r="Q159" s="635"/>
      <c r="T159" s="635"/>
      <c r="W159" s="635"/>
      <c r="Z159" s="635"/>
      <c r="AB159" s="635"/>
      <c r="AD159" s="635"/>
      <c r="AG159" s="635"/>
      <c r="AJ159" s="635"/>
      <c r="AM159" s="635"/>
      <c r="AP159" s="635"/>
      <c r="AR159" s="635"/>
    </row>
    <row r="160" spans="1:44">
      <c r="E160" s="635"/>
      <c r="H160" s="635"/>
      <c r="K160" s="635"/>
      <c r="N160" s="635"/>
      <c r="Q160" s="635"/>
      <c r="T160" s="635"/>
      <c r="W160" s="635"/>
      <c r="Z160" s="635"/>
      <c r="AB160" s="635"/>
      <c r="AD160" s="635"/>
      <c r="AG160" s="635"/>
      <c r="AJ160" s="635"/>
      <c r="AM160" s="635"/>
      <c r="AP160" s="635"/>
      <c r="AR160" s="635"/>
    </row>
    <row r="161" spans="5:44">
      <c r="E161" s="635"/>
      <c r="H161" s="635"/>
      <c r="K161" s="635"/>
      <c r="N161" s="635"/>
      <c r="Q161" s="635"/>
      <c r="T161" s="635"/>
      <c r="W161" s="635"/>
      <c r="Z161" s="635"/>
      <c r="AB161" s="635"/>
      <c r="AD161" s="635"/>
      <c r="AG161" s="635"/>
      <c r="AJ161" s="635"/>
      <c r="AM161" s="635"/>
      <c r="AP161" s="635"/>
      <c r="AR161" s="635"/>
    </row>
    <row r="162" spans="5:44">
      <c r="E162" s="635"/>
      <c r="H162" s="635"/>
      <c r="K162" s="635"/>
      <c r="N162" s="635"/>
      <c r="Q162" s="635"/>
      <c r="T162" s="635"/>
      <c r="W162" s="635"/>
      <c r="Z162" s="635"/>
      <c r="AB162" s="635"/>
      <c r="AD162" s="635"/>
      <c r="AG162" s="635"/>
      <c r="AJ162" s="635"/>
      <c r="AM162" s="635"/>
      <c r="AP162" s="635"/>
      <c r="AR162" s="635"/>
    </row>
    <row r="163" spans="5:44">
      <c r="E163" s="635"/>
      <c r="H163" s="635"/>
      <c r="K163" s="635"/>
      <c r="N163" s="635"/>
      <c r="Q163" s="635"/>
      <c r="T163" s="635"/>
      <c r="W163" s="635"/>
      <c r="Z163" s="635"/>
      <c r="AB163" s="635"/>
      <c r="AD163" s="635"/>
      <c r="AG163" s="635"/>
      <c r="AJ163" s="635"/>
      <c r="AM163" s="635"/>
      <c r="AP163" s="635"/>
      <c r="AR163" s="635"/>
    </row>
    <row r="164" spans="5:44">
      <c r="E164" s="635"/>
      <c r="H164" s="635"/>
      <c r="K164" s="635"/>
      <c r="N164" s="635"/>
      <c r="Q164" s="635"/>
      <c r="T164" s="635"/>
      <c r="W164" s="635"/>
      <c r="Z164" s="635"/>
      <c r="AB164" s="635"/>
      <c r="AD164" s="635"/>
      <c r="AG164" s="635"/>
      <c r="AJ164" s="635"/>
      <c r="AM164" s="635"/>
      <c r="AP164" s="635"/>
      <c r="AR164" s="635"/>
    </row>
    <row r="165" spans="5:44">
      <c r="E165" s="635"/>
      <c r="H165" s="635"/>
      <c r="K165" s="635"/>
      <c r="N165" s="635"/>
      <c r="Q165" s="635"/>
      <c r="T165" s="635"/>
      <c r="W165" s="635"/>
      <c r="Z165" s="635"/>
      <c r="AB165" s="635"/>
      <c r="AD165" s="635"/>
      <c r="AG165" s="635"/>
      <c r="AJ165" s="635"/>
      <c r="AM165" s="635"/>
      <c r="AP165" s="635"/>
      <c r="AR165" s="635"/>
    </row>
    <row r="166" spans="5:44">
      <c r="E166" s="635"/>
      <c r="H166" s="635"/>
      <c r="K166" s="635"/>
      <c r="N166" s="635"/>
      <c r="Q166" s="635"/>
      <c r="T166" s="635"/>
      <c r="W166" s="635"/>
      <c r="Z166" s="635"/>
      <c r="AB166" s="635"/>
      <c r="AD166" s="635"/>
      <c r="AG166" s="635"/>
      <c r="AJ166" s="635"/>
      <c r="AM166" s="635"/>
      <c r="AP166" s="635"/>
      <c r="AR166" s="635"/>
    </row>
    <row r="167" spans="5:44">
      <c r="E167" s="635"/>
      <c r="H167" s="635"/>
      <c r="K167" s="635"/>
      <c r="N167" s="635"/>
      <c r="Q167" s="635"/>
      <c r="T167" s="635"/>
      <c r="W167" s="635"/>
      <c r="Z167" s="635"/>
      <c r="AB167" s="635"/>
      <c r="AD167" s="635"/>
      <c r="AG167" s="635"/>
      <c r="AJ167" s="635"/>
      <c r="AM167" s="635"/>
      <c r="AP167" s="635"/>
      <c r="AR167" s="635"/>
    </row>
    <row r="168" spans="5:44">
      <c r="E168" s="635"/>
      <c r="H168" s="635"/>
      <c r="K168" s="635"/>
      <c r="N168" s="635"/>
      <c r="Q168" s="635"/>
      <c r="T168" s="635"/>
      <c r="W168" s="635"/>
      <c r="Z168" s="635"/>
      <c r="AB168" s="635"/>
      <c r="AD168" s="635"/>
      <c r="AG168" s="635"/>
      <c r="AJ168" s="635"/>
      <c r="AM168" s="635"/>
      <c r="AP168" s="635"/>
      <c r="AR168" s="635"/>
    </row>
    <row r="169" spans="5:44">
      <c r="E169" s="635"/>
      <c r="H169" s="635"/>
      <c r="K169" s="635"/>
      <c r="N169" s="635"/>
      <c r="Q169" s="635"/>
      <c r="T169" s="635"/>
      <c r="W169" s="635"/>
      <c r="Z169" s="635"/>
      <c r="AB169" s="635"/>
      <c r="AD169" s="635"/>
      <c r="AG169" s="635"/>
      <c r="AJ169" s="635"/>
      <c r="AM169" s="635"/>
      <c r="AP169" s="635"/>
      <c r="AR169" s="635"/>
    </row>
    <row r="170" spans="5:44">
      <c r="E170" s="635"/>
      <c r="H170" s="635"/>
      <c r="K170" s="635"/>
      <c r="N170" s="635"/>
      <c r="Q170" s="635"/>
      <c r="T170" s="635"/>
      <c r="W170" s="635"/>
      <c r="Z170" s="635"/>
      <c r="AB170" s="635"/>
      <c r="AD170" s="635"/>
      <c r="AG170" s="635"/>
      <c r="AJ170" s="635"/>
      <c r="AM170" s="635"/>
      <c r="AP170" s="635"/>
      <c r="AR170" s="635"/>
    </row>
    <row r="171" spans="5:44">
      <c r="E171" s="635"/>
      <c r="H171" s="635"/>
      <c r="K171" s="635"/>
      <c r="N171" s="635"/>
      <c r="Q171" s="635"/>
      <c r="T171" s="635"/>
      <c r="W171" s="635"/>
      <c r="Z171" s="635"/>
      <c r="AB171" s="635"/>
      <c r="AD171" s="635"/>
      <c r="AG171" s="635"/>
      <c r="AJ171" s="635"/>
      <c r="AM171" s="635"/>
      <c r="AP171" s="635"/>
      <c r="AR171" s="635"/>
    </row>
    <row r="172" spans="5:44">
      <c r="E172" s="635"/>
      <c r="H172" s="635"/>
      <c r="K172" s="635"/>
      <c r="N172" s="635"/>
      <c r="Q172" s="635"/>
      <c r="T172" s="635"/>
      <c r="W172" s="635"/>
      <c r="Z172" s="635"/>
      <c r="AB172" s="635"/>
      <c r="AD172" s="635"/>
      <c r="AG172" s="635"/>
      <c r="AJ172" s="635"/>
      <c r="AM172" s="635"/>
      <c r="AP172" s="635"/>
      <c r="AR172" s="635"/>
    </row>
    <row r="173" spans="5:44">
      <c r="E173" s="635"/>
      <c r="H173" s="635"/>
      <c r="K173" s="635"/>
      <c r="N173" s="635"/>
      <c r="Q173" s="635"/>
      <c r="T173" s="635"/>
      <c r="W173" s="635"/>
      <c r="Z173" s="635"/>
      <c r="AB173" s="635"/>
      <c r="AD173" s="635"/>
      <c r="AG173" s="635"/>
      <c r="AJ173" s="635"/>
      <c r="AM173" s="635"/>
      <c r="AP173" s="635"/>
      <c r="AR173" s="635"/>
    </row>
    <row r="174" spans="5:44">
      <c r="E174" s="635"/>
      <c r="H174" s="635"/>
      <c r="K174" s="635"/>
      <c r="N174" s="635"/>
      <c r="Q174" s="635"/>
      <c r="T174" s="635"/>
      <c r="W174" s="635"/>
      <c r="Z174" s="635"/>
      <c r="AB174" s="635"/>
      <c r="AD174" s="635"/>
      <c r="AG174" s="635"/>
      <c r="AJ174" s="635"/>
      <c r="AM174" s="635"/>
      <c r="AP174" s="635"/>
      <c r="AR174" s="635"/>
    </row>
    <row r="175" spans="5:44">
      <c r="E175" s="635"/>
      <c r="H175" s="635"/>
      <c r="K175" s="635"/>
      <c r="N175" s="635"/>
      <c r="Q175" s="635"/>
      <c r="T175" s="635"/>
      <c r="W175" s="635"/>
      <c r="Z175" s="635"/>
      <c r="AB175" s="635"/>
      <c r="AD175" s="635"/>
      <c r="AG175" s="635"/>
      <c r="AJ175" s="635"/>
      <c r="AM175" s="635"/>
      <c r="AP175" s="635"/>
      <c r="AR175" s="635"/>
    </row>
    <row r="176" spans="5:44">
      <c r="E176" s="635"/>
      <c r="H176" s="635"/>
      <c r="K176" s="635"/>
      <c r="N176" s="635"/>
      <c r="Q176" s="635"/>
      <c r="T176" s="635"/>
      <c r="W176" s="635"/>
      <c r="Z176" s="635"/>
      <c r="AB176" s="635"/>
      <c r="AD176" s="635"/>
      <c r="AG176" s="635"/>
      <c r="AJ176" s="635"/>
      <c r="AM176" s="635"/>
      <c r="AP176" s="635"/>
      <c r="AR176" s="635"/>
    </row>
    <row r="177" spans="5:44">
      <c r="E177" s="635"/>
      <c r="H177" s="635"/>
      <c r="K177" s="635"/>
      <c r="N177" s="635"/>
      <c r="Q177" s="635"/>
      <c r="T177" s="635"/>
      <c r="W177" s="635"/>
      <c r="Z177" s="635"/>
      <c r="AB177" s="635"/>
      <c r="AD177" s="635"/>
      <c r="AG177" s="635"/>
      <c r="AJ177" s="635"/>
      <c r="AM177" s="635"/>
      <c r="AP177" s="635"/>
      <c r="AR177" s="635"/>
    </row>
    <row r="178" spans="5:44">
      <c r="E178" s="635"/>
      <c r="H178" s="635"/>
      <c r="K178" s="635"/>
      <c r="N178" s="635"/>
      <c r="Q178" s="635"/>
      <c r="T178" s="635"/>
      <c r="W178" s="635"/>
      <c r="Z178" s="635"/>
      <c r="AB178" s="635"/>
      <c r="AD178" s="635"/>
      <c r="AG178" s="635"/>
      <c r="AJ178" s="635"/>
      <c r="AM178" s="635"/>
      <c r="AP178" s="635"/>
      <c r="AR178" s="635"/>
    </row>
    <row r="179" spans="5:44">
      <c r="E179" s="635"/>
      <c r="H179" s="635"/>
      <c r="K179" s="635"/>
      <c r="N179" s="635"/>
      <c r="Q179" s="635"/>
      <c r="T179" s="635"/>
      <c r="W179" s="635"/>
      <c r="Z179" s="635"/>
      <c r="AB179" s="635"/>
      <c r="AD179" s="635"/>
      <c r="AG179" s="635"/>
      <c r="AJ179" s="635"/>
      <c r="AM179" s="635"/>
      <c r="AP179" s="635"/>
      <c r="AR179" s="635"/>
    </row>
    <row r="180" spans="5:44">
      <c r="E180" s="635"/>
      <c r="H180" s="635"/>
      <c r="K180" s="635"/>
      <c r="N180" s="635"/>
      <c r="Q180" s="635"/>
      <c r="T180" s="635"/>
      <c r="W180" s="635"/>
      <c r="Z180" s="635"/>
      <c r="AB180" s="635"/>
      <c r="AD180" s="635"/>
      <c r="AG180" s="635"/>
      <c r="AJ180" s="635"/>
      <c r="AM180" s="635"/>
      <c r="AP180" s="635"/>
      <c r="AR180" s="635"/>
    </row>
    <row r="181" spans="5:44">
      <c r="E181" s="635"/>
      <c r="H181" s="635"/>
      <c r="K181" s="635"/>
      <c r="N181" s="635"/>
      <c r="Q181" s="635"/>
      <c r="T181" s="635"/>
      <c r="W181" s="635"/>
      <c r="Z181" s="635"/>
      <c r="AB181" s="635"/>
      <c r="AD181" s="635"/>
      <c r="AG181" s="635"/>
      <c r="AJ181" s="635"/>
      <c r="AM181" s="635"/>
      <c r="AP181" s="635"/>
      <c r="AR181" s="635"/>
    </row>
    <row r="182" spans="5:44">
      <c r="E182" s="635"/>
      <c r="H182" s="635"/>
      <c r="K182" s="635"/>
      <c r="N182" s="635"/>
      <c r="Q182" s="635"/>
      <c r="T182" s="635"/>
      <c r="W182" s="635"/>
      <c r="Z182" s="635"/>
      <c r="AB182" s="635"/>
      <c r="AD182" s="635"/>
      <c r="AG182" s="635"/>
      <c r="AJ182" s="635"/>
      <c r="AM182" s="635"/>
      <c r="AP182" s="635"/>
      <c r="AR182" s="635"/>
    </row>
    <row r="183" spans="5:44">
      <c r="E183" s="635"/>
      <c r="H183" s="635"/>
      <c r="K183" s="635"/>
      <c r="N183" s="635"/>
      <c r="Q183" s="635"/>
      <c r="T183" s="635"/>
      <c r="W183" s="635"/>
      <c r="Z183" s="635"/>
      <c r="AB183" s="635"/>
      <c r="AD183" s="635"/>
      <c r="AG183" s="635"/>
      <c r="AJ183" s="635"/>
      <c r="AM183" s="635"/>
      <c r="AP183" s="635"/>
      <c r="AR183" s="635"/>
    </row>
    <row r="184" spans="5:44">
      <c r="E184" s="635"/>
      <c r="H184" s="635"/>
      <c r="K184" s="635"/>
      <c r="N184" s="635"/>
      <c r="Q184" s="635"/>
      <c r="T184" s="635"/>
      <c r="W184" s="635"/>
      <c r="Z184" s="635"/>
      <c r="AB184" s="635"/>
      <c r="AD184" s="635"/>
      <c r="AG184" s="635"/>
      <c r="AJ184" s="635"/>
      <c r="AM184" s="635"/>
      <c r="AP184" s="635"/>
      <c r="AR184" s="635"/>
    </row>
    <row r="185" spans="5:44">
      <c r="E185" s="635"/>
      <c r="H185" s="635"/>
      <c r="K185" s="635"/>
      <c r="N185" s="635"/>
      <c r="Q185" s="635"/>
      <c r="T185" s="635"/>
      <c r="W185" s="635"/>
      <c r="Z185" s="635"/>
      <c r="AB185" s="635"/>
      <c r="AD185" s="635"/>
      <c r="AG185" s="635"/>
      <c r="AJ185" s="635"/>
      <c r="AM185" s="635"/>
      <c r="AP185" s="635"/>
      <c r="AR185" s="635"/>
    </row>
    <row r="186" spans="5:44">
      <c r="E186" s="635"/>
      <c r="H186" s="635"/>
      <c r="K186" s="635"/>
      <c r="N186" s="635"/>
      <c r="Q186" s="635"/>
      <c r="T186" s="635"/>
      <c r="W186" s="635"/>
      <c r="Z186" s="635"/>
      <c r="AB186" s="635"/>
      <c r="AD186" s="635"/>
      <c r="AG186" s="635"/>
      <c r="AJ186" s="635"/>
      <c r="AM186" s="635"/>
      <c r="AP186" s="635"/>
      <c r="AR186" s="635"/>
    </row>
    <row r="187" spans="5:44">
      <c r="E187" s="635"/>
      <c r="H187" s="635"/>
      <c r="K187" s="635"/>
      <c r="N187" s="635"/>
      <c r="Q187" s="635"/>
      <c r="T187" s="635"/>
      <c r="W187" s="635"/>
      <c r="Z187" s="635"/>
      <c r="AB187" s="635"/>
      <c r="AD187" s="635"/>
      <c r="AG187" s="635"/>
      <c r="AJ187" s="635"/>
      <c r="AM187" s="635"/>
      <c r="AP187" s="635"/>
      <c r="AR187" s="635"/>
    </row>
    <row r="188" spans="5:44">
      <c r="E188" s="635"/>
      <c r="H188" s="635"/>
      <c r="K188" s="635"/>
      <c r="N188" s="635"/>
      <c r="Q188" s="635"/>
      <c r="T188" s="635"/>
      <c r="W188" s="635"/>
      <c r="Z188" s="635"/>
      <c r="AB188" s="635"/>
      <c r="AD188" s="635"/>
      <c r="AG188" s="635"/>
      <c r="AJ188" s="635"/>
      <c r="AM188" s="635"/>
      <c r="AP188" s="635"/>
      <c r="AR188" s="635"/>
    </row>
    <row r="189" spans="5:44">
      <c r="E189" s="635"/>
      <c r="H189" s="635"/>
      <c r="K189" s="635"/>
      <c r="N189" s="635"/>
      <c r="Q189" s="635"/>
      <c r="T189" s="635"/>
      <c r="W189" s="635"/>
      <c r="Z189" s="635"/>
      <c r="AB189" s="635"/>
      <c r="AD189" s="635"/>
      <c r="AG189" s="635"/>
      <c r="AJ189" s="635"/>
      <c r="AM189" s="635"/>
      <c r="AP189" s="635"/>
      <c r="AR189" s="635"/>
    </row>
    <row r="190" spans="5:44">
      <c r="E190" s="635"/>
      <c r="H190" s="635"/>
      <c r="K190" s="635"/>
      <c r="N190" s="635"/>
      <c r="Q190" s="635"/>
      <c r="T190" s="635"/>
      <c r="W190" s="635"/>
      <c r="Z190" s="635"/>
      <c r="AB190" s="635"/>
      <c r="AD190" s="635"/>
      <c r="AG190" s="635"/>
      <c r="AJ190" s="635"/>
      <c r="AM190" s="635"/>
      <c r="AP190" s="635"/>
      <c r="AR190" s="635"/>
    </row>
    <row r="191" spans="5:44">
      <c r="E191" s="635"/>
      <c r="H191" s="635"/>
      <c r="K191" s="635"/>
      <c r="N191" s="635"/>
      <c r="Q191" s="635"/>
      <c r="T191" s="635"/>
      <c r="W191" s="635"/>
      <c r="Z191" s="635"/>
      <c r="AB191" s="635"/>
      <c r="AD191" s="635"/>
      <c r="AG191" s="635"/>
      <c r="AJ191" s="635"/>
      <c r="AM191" s="635"/>
      <c r="AP191" s="635"/>
      <c r="AR191" s="635"/>
    </row>
    <row r="192" spans="5:44">
      <c r="E192" s="635"/>
      <c r="H192" s="635"/>
      <c r="K192" s="635"/>
      <c r="N192" s="635"/>
      <c r="Q192" s="635"/>
      <c r="T192" s="635"/>
      <c r="W192" s="635"/>
      <c r="Z192" s="635"/>
      <c r="AB192" s="635"/>
      <c r="AD192" s="635"/>
      <c r="AG192" s="635"/>
      <c r="AJ192" s="635"/>
      <c r="AM192" s="635"/>
      <c r="AP192" s="635"/>
      <c r="AR192" s="635"/>
    </row>
    <row r="193" spans="5:44">
      <c r="E193" s="635"/>
      <c r="H193" s="635"/>
      <c r="K193" s="635"/>
      <c r="N193" s="635"/>
      <c r="Q193" s="635"/>
      <c r="T193" s="635"/>
      <c r="W193" s="635"/>
      <c r="Z193" s="635"/>
      <c r="AB193" s="635"/>
      <c r="AD193" s="635"/>
      <c r="AG193" s="635"/>
      <c r="AJ193" s="635"/>
      <c r="AM193" s="635"/>
      <c r="AP193" s="635"/>
      <c r="AR193" s="635"/>
    </row>
    <row r="194" spans="5:44">
      <c r="E194" s="635"/>
      <c r="H194" s="635"/>
      <c r="K194" s="635"/>
      <c r="N194" s="635"/>
      <c r="Q194" s="635"/>
      <c r="T194" s="635"/>
      <c r="W194" s="635"/>
      <c r="Z194" s="635"/>
      <c r="AB194" s="635"/>
      <c r="AD194" s="635"/>
      <c r="AG194" s="635"/>
      <c r="AJ194" s="635"/>
      <c r="AM194" s="635"/>
      <c r="AP194" s="635"/>
      <c r="AR194" s="635"/>
    </row>
    <row r="195" spans="5:44">
      <c r="E195" s="635"/>
      <c r="H195" s="635"/>
      <c r="K195" s="635"/>
      <c r="N195" s="635"/>
      <c r="Q195" s="635"/>
      <c r="T195" s="635"/>
      <c r="W195" s="635"/>
      <c r="Z195" s="635"/>
      <c r="AB195" s="635"/>
      <c r="AD195" s="635"/>
      <c r="AG195" s="635"/>
      <c r="AJ195" s="635"/>
      <c r="AM195" s="635"/>
      <c r="AP195" s="635"/>
      <c r="AR195" s="635"/>
    </row>
    <row r="196" spans="5:44">
      <c r="E196" s="635"/>
      <c r="H196" s="635"/>
      <c r="K196" s="635"/>
      <c r="N196" s="635"/>
      <c r="Q196" s="635"/>
      <c r="T196" s="635"/>
      <c r="W196" s="635"/>
      <c r="Z196" s="635"/>
      <c r="AB196" s="635"/>
      <c r="AD196" s="635"/>
      <c r="AG196" s="635"/>
      <c r="AJ196" s="635"/>
      <c r="AM196" s="635"/>
      <c r="AP196" s="635"/>
      <c r="AR196" s="635"/>
    </row>
    <row r="197" spans="5:44">
      <c r="E197" s="635"/>
      <c r="H197" s="635"/>
      <c r="K197" s="635"/>
      <c r="N197" s="635"/>
      <c r="Q197" s="635"/>
      <c r="T197" s="635"/>
      <c r="W197" s="635"/>
      <c r="Z197" s="635"/>
      <c r="AB197" s="635"/>
      <c r="AD197" s="635"/>
      <c r="AG197" s="635"/>
      <c r="AJ197" s="635"/>
      <c r="AM197" s="635"/>
      <c r="AP197" s="635"/>
      <c r="AR197" s="635"/>
    </row>
    <row r="198" spans="5:44">
      <c r="E198" s="635"/>
      <c r="H198" s="635"/>
      <c r="K198" s="635"/>
      <c r="N198" s="635"/>
      <c r="Q198" s="635"/>
      <c r="T198" s="635"/>
      <c r="W198" s="635"/>
      <c r="Z198" s="635"/>
      <c r="AB198" s="635"/>
      <c r="AD198" s="635"/>
      <c r="AG198" s="635"/>
      <c r="AJ198" s="635"/>
      <c r="AM198" s="635"/>
      <c r="AP198" s="635"/>
      <c r="AR198" s="635"/>
    </row>
    <row r="199" spans="5:44">
      <c r="E199" s="635"/>
      <c r="H199" s="635"/>
      <c r="K199" s="635"/>
      <c r="N199" s="635"/>
      <c r="Q199" s="635"/>
      <c r="T199" s="635"/>
      <c r="W199" s="635"/>
      <c r="Z199" s="635"/>
      <c r="AB199" s="635"/>
      <c r="AD199" s="635"/>
      <c r="AG199" s="635"/>
      <c r="AJ199" s="635"/>
      <c r="AM199" s="635"/>
      <c r="AP199" s="635"/>
      <c r="AR199" s="635"/>
    </row>
    <row r="200" spans="5:44">
      <c r="E200" s="635"/>
      <c r="H200" s="635"/>
      <c r="K200" s="635"/>
      <c r="N200" s="635"/>
      <c r="Q200" s="635"/>
      <c r="T200" s="635"/>
      <c r="W200" s="635"/>
      <c r="Z200" s="635"/>
      <c r="AB200" s="635"/>
      <c r="AD200" s="635"/>
      <c r="AG200" s="635"/>
      <c r="AJ200" s="635"/>
      <c r="AM200" s="635"/>
      <c r="AP200" s="635"/>
      <c r="AR200" s="635"/>
    </row>
    <row r="201" spans="5:44">
      <c r="E201" s="635"/>
      <c r="H201" s="635"/>
      <c r="K201" s="635"/>
      <c r="N201" s="635"/>
      <c r="Q201" s="635"/>
      <c r="T201" s="635"/>
      <c r="W201" s="635"/>
      <c r="Z201" s="635"/>
      <c r="AB201" s="635"/>
      <c r="AD201" s="635"/>
      <c r="AG201" s="635"/>
      <c r="AJ201" s="635"/>
      <c r="AM201" s="635"/>
      <c r="AP201" s="635"/>
      <c r="AR201" s="635"/>
    </row>
    <row r="202" spans="5:44">
      <c r="E202" s="635"/>
      <c r="H202" s="635"/>
      <c r="K202" s="635"/>
      <c r="N202" s="635"/>
      <c r="Q202" s="635"/>
      <c r="T202" s="635"/>
      <c r="W202" s="635"/>
      <c r="Z202" s="635"/>
      <c r="AB202" s="635"/>
      <c r="AD202" s="635"/>
      <c r="AG202" s="635"/>
      <c r="AJ202" s="635"/>
      <c r="AM202" s="635"/>
      <c r="AP202" s="635"/>
      <c r="AR202" s="635"/>
    </row>
    <row r="203" spans="5:44">
      <c r="E203" s="635"/>
      <c r="H203" s="635"/>
      <c r="K203" s="635"/>
      <c r="N203" s="635"/>
      <c r="Q203" s="635"/>
      <c r="T203" s="635"/>
      <c r="W203" s="635"/>
      <c r="Z203" s="635"/>
      <c r="AB203" s="635"/>
      <c r="AD203" s="635"/>
      <c r="AG203" s="635"/>
      <c r="AJ203" s="635"/>
      <c r="AM203" s="635"/>
      <c r="AP203" s="635"/>
      <c r="AR203" s="635"/>
    </row>
    <row r="204" spans="5:44">
      <c r="E204" s="635"/>
      <c r="H204" s="635"/>
      <c r="K204" s="635"/>
      <c r="N204" s="635"/>
      <c r="Q204" s="635"/>
      <c r="T204" s="635"/>
      <c r="W204" s="635"/>
      <c r="Z204" s="635"/>
      <c r="AB204" s="635"/>
      <c r="AD204" s="635"/>
      <c r="AG204" s="635"/>
      <c r="AJ204" s="635"/>
      <c r="AM204" s="635"/>
      <c r="AP204" s="635"/>
      <c r="AR204" s="635"/>
    </row>
    <row r="205" spans="5:44">
      <c r="E205" s="635"/>
      <c r="H205" s="635"/>
      <c r="K205" s="635"/>
      <c r="N205" s="635"/>
      <c r="Q205" s="635"/>
      <c r="T205" s="635"/>
      <c r="W205" s="635"/>
      <c r="Z205" s="635"/>
      <c r="AB205" s="635"/>
      <c r="AD205" s="635"/>
      <c r="AG205" s="635"/>
      <c r="AJ205" s="635"/>
      <c r="AM205" s="635"/>
      <c r="AP205" s="635"/>
      <c r="AR205" s="635"/>
    </row>
    <row r="206" spans="5:44">
      <c r="E206" s="635"/>
      <c r="H206" s="635"/>
      <c r="K206" s="635"/>
      <c r="N206" s="635"/>
      <c r="Q206" s="635"/>
      <c r="T206" s="635"/>
      <c r="W206" s="635"/>
      <c r="Z206" s="635"/>
      <c r="AB206" s="635"/>
      <c r="AD206" s="635"/>
      <c r="AG206" s="635"/>
      <c r="AJ206" s="635"/>
      <c r="AM206" s="635"/>
      <c r="AP206" s="635"/>
      <c r="AR206" s="635"/>
    </row>
    <row r="207" spans="5:44">
      <c r="E207" s="635"/>
      <c r="H207" s="635"/>
      <c r="K207" s="635"/>
      <c r="N207" s="635"/>
      <c r="Q207" s="635"/>
      <c r="T207" s="635"/>
      <c r="W207" s="635"/>
      <c r="Z207" s="635"/>
      <c r="AB207" s="635"/>
      <c r="AD207" s="635"/>
      <c r="AG207" s="635"/>
      <c r="AJ207" s="635"/>
      <c r="AM207" s="635"/>
      <c r="AP207" s="635"/>
      <c r="AR207" s="635"/>
    </row>
    <row r="208" spans="5:44">
      <c r="E208" s="635"/>
      <c r="H208" s="635"/>
      <c r="K208" s="635"/>
      <c r="N208" s="635"/>
      <c r="Q208" s="635"/>
      <c r="T208" s="635"/>
      <c r="W208" s="635"/>
      <c r="Z208" s="635"/>
      <c r="AB208" s="635"/>
      <c r="AD208" s="635"/>
      <c r="AG208" s="635"/>
      <c r="AJ208" s="635"/>
      <c r="AM208" s="635"/>
      <c r="AP208" s="635"/>
      <c r="AR208" s="635"/>
    </row>
  </sheetData>
  <mergeCells count="62">
    <mergeCell ref="AR8:AR11"/>
    <mergeCell ref="AS8:AS11"/>
    <mergeCell ref="Y9:Y11"/>
    <mergeCell ref="Z9:Z11"/>
    <mergeCell ref="AA9:AA11"/>
    <mergeCell ref="AB9:AB11"/>
    <mergeCell ref="AL8:AL11"/>
    <mergeCell ref="AM8:AM11"/>
    <mergeCell ref="AN8:AN11"/>
    <mergeCell ref="AO8:AO11"/>
    <mergeCell ref="AP8:AP11"/>
    <mergeCell ref="AQ8:AQ11"/>
    <mergeCell ref="AF8:AF11"/>
    <mergeCell ref="AG8:AG11"/>
    <mergeCell ref="AH8:AH11"/>
    <mergeCell ref="AI8:AI11"/>
    <mergeCell ref="V8:V11"/>
    <mergeCell ref="AJ8:AJ11"/>
    <mergeCell ref="AK8:AK11"/>
    <mergeCell ref="X8:X11"/>
    <mergeCell ref="Y8:Z8"/>
    <mergeCell ref="AA8:AB8"/>
    <mergeCell ref="AC8:AC11"/>
    <mergeCell ref="AD8:AD11"/>
    <mergeCell ref="AE8:AE11"/>
    <mergeCell ref="I8:I11"/>
    <mergeCell ref="J8:J11"/>
    <mergeCell ref="K8:K11"/>
    <mergeCell ref="V7:X7"/>
    <mergeCell ref="Y7:AB7"/>
    <mergeCell ref="W8:W11"/>
    <mergeCell ref="L8:L11"/>
    <mergeCell ref="M8:M11"/>
    <mergeCell ref="N8:N11"/>
    <mergeCell ref="O8:O11"/>
    <mergeCell ref="P8:P11"/>
    <mergeCell ref="Q8:Q11"/>
    <mergeCell ref="R8:R11"/>
    <mergeCell ref="S8:S11"/>
    <mergeCell ref="T8:T11"/>
    <mergeCell ref="U8:U11"/>
    <mergeCell ref="D8:D11"/>
    <mergeCell ref="E8:E11"/>
    <mergeCell ref="F8:F11"/>
    <mergeCell ref="G8:G11"/>
    <mergeCell ref="H8:H11"/>
    <mergeCell ref="A2:AQ2"/>
    <mergeCell ref="A3:AQ3"/>
    <mergeCell ref="D6:F7"/>
    <mergeCell ref="G6:AB6"/>
    <mergeCell ref="AC6:AS6"/>
    <mergeCell ref="G7:I7"/>
    <mergeCell ref="J7:L7"/>
    <mergeCell ref="M7:O7"/>
    <mergeCell ref="P7:R7"/>
    <mergeCell ref="S7:U7"/>
    <mergeCell ref="AO7:AP7"/>
    <mergeCell ref="AQ7:AS7"/>
    <mergeCell ref="AC7:AE7"/>
    <mergeCell ref="AF7:AH7"/>
    <mergeCell ref="AI7:AK7"/>
    <mergeCell ref="AL7:AN7"/>
  </mergeCells>
  <printOptions horizontalCentered="1"/>
  <pageMargins left="0" right="0" top="0.19685039370078741" bottom="0.11811023622047245" header="0" footer="0"/>
  <pageSetup paperSize="8" scale="65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AR66"/>
  <sheetViews>
    <sheetView topLeftCell="A2" zoomScale="89" zoomScaleNormal="89" workbookViewId="0">
      <selection activeCell="A7" sqref="A7"/>
    </sheetView>
  </sheetViews>
  <sheetFormatPr defaultRowHeight="12.75"/>
  <cols>
    <col min="1" max="1" width="10.28515625" style="128" customWidth="1"/>
    <col min="2" max="2" width="38.28515625" style="128" customWidth="1"/>
    <col min="3" max="4" width="16.5703125" style="128" customWidth="1"/>
    <col min="5" max="5" width="16.5703125" style="128" hidden="1" customWidth="1"/>
    <col min="6" max="6" width="15" style="128" customWidth="1"/>
    <col min="7" max="7" width="15" style="129" customWidth="1"/>
    <col min="8" max="8" width="15" style="128" hidden="1" customWidth="1"/>
    <col min="9" max="9" width="15" style="128" customWidth="1"/>
    <col min="10" max="10" width="15" style="129" customWidth="1"/>
    <col min="11" max="11" width="15" style="128" hidden="1" customWidth="1"/>
    <col min="12" max="12" width="15" style="128" customWidth="1"/>
    <col min="13" max="13" width="15" style="129" customWidth="1"/>
    <col min="14" max="14" width="15" style="128" hidden="1" customWidth="1"/>
    <col min="15" max="15" width="15" style="128" customWidth="1"/>
    <col min="16" max="16" width="15" style="129" customWidth="1"/>
    <col min="17" max="17" width="15" style="128" hidden="1" customWidth="1"/>
    <col min="18" max="18" width="15" style="128" customWidth="1"/>
    <col min="19" max="19" width="15" style="129" customWidth="1"/>
    <col min="20" max="20" width="15" style="128" hidden="1" customWidth="1"/>
    <col min="21" max="21" width="15" style="128" customWidth="1"/>
    <col min="22" max="22" width="15" style="129" customWidth="1"/>
    <col min="23" max="23" width="15" style="128" hidden="1" customWidth="1"/>
    <col min="24" max="24" width="15" style="128" customWidth="1"/>
    <col min="25" max="25" width="15" style="129" customWidth="1"/>
    <col min="26" max="26" width="15" style="128" hidden="1" customWidth="1"/>
    <col min="27" max="27" width="15" style="128" customWidth="1"/>
    <col min="28" max="28" width="15" style="129" customWidth="1"/>
    <col min="29" max="29" width="15" style="128" hidden="1" customWidth="1"/>
    <col min="30" max="30" width="15" style="128" customWidth="1"/>
    <col min="31" max="31" width="15" style="129" customWidth="1"/>
    <col min="32" max="32" width="15" style="128" hidden="1" customWidth="1"/>
    <col min="33" max="33" width="15" style="128" customWidth="1"/>
    <col min="34" max="34" width="15" style="129" customWidth="1"/>
    <col min="35" max="35" width="15" style="128" hidden="1" customWidth="1"/>
    <col min="36" max="36" width="15" style="128" customWidth="1"/>
    <col min="37" max="37" width="15" style="129" customWidth="1"/>
    <col min="38" max="38" width="15" style="128" hidden="1" customWidth="1"/>
    <col min="39" max="39" width="15" style="128" customWidth="1"/>
    <col min="40" max="40" width="15" style="129" customWidth="1"/>
    <col min="41" max="41" width="15" style="128" hidden="1" customWidth="1"/>
    <col min="42" max="42" width="15" style="128" customWidth="1"/>
    <col min="43" max="43" width="15" style="129" customWidth="1"/>
    <col min="44" max="44" width="15" style="128" hidden="1" customWidth="1"/>
    <col min="45" max="256" width="9.140625" style="128"/>
    <col min="257" max="257" width="10.28515625" style="128" customWidth="1"/>
    <col min="258" max="258" width="38.28515625" style="128" customWidth="1"/>
    <col min="259" max="261" width="16.5703125" style="128" customWidth="1"/>
    <col min="262" max="300" width="15" style="128" customWidth="1"/>
    <col min="301" max="512" width="9.140625" style="128"/>
    <col min="513" max="513" width="10.28515625" style="128" customWidth="1"/>
    <col min="514" max="514" width="38.28515625" style="128" customWidth="1"/>
    <col min="515" max="517" width="16.5703125" style="128" customWidth="1"/>
    <col min="518" max="556" width="15" style="128" customWidth="1"/>
    <col min="557" max="768" width="9.140625" style="128"/>
    <col min="769" max="769" width="10.28515625" style="128" customWidth="1"/>
    <col min="770" max="770" width="38.28515625" style="128" customWidth="1"/>
    <col min="771" max="773" width="16.5703125" style="128" customWidth="1"/>
    <col min="774" max="812" width="15" style="128" customWidth="1"/>
    <col min="813" max="1024" width="9.140625" style="128"/>
    <col min="1025" max="1025" width="10.28515625" style="128" customWidth="1"/>
    <col min="1026" max="1026" width="38.28515625" style="128" customWidth="1"/>
    <col min="1027" max="1029" width="16.5703125" style="128" customWidth="1"/>
    <col min="1030" max="1068" width="15" style="128" customWidth="1"/>
    <col min="1069" max="1280" width="9.140625" style="128"/>
    <col min="1281" max="1281" width="10.28515625" style="128" customWidth="1"/>
    <col min="1282" max="1282" width="38.28515625" style="128" customWidth="1"/>
    <col min="1283" max="1285" width="16.5703125" style="128" customWidth="1"/>
    <col min="1286" max="1324" width="15" style="128" customWidth="1"/>
    <col min="1325" max="1536" width="9.140625" style="128"/>
    <col min="1537" max="1537" width="10.28515625" style="128" customWidth="1"/>
    <col min="1538" max="1538" width="38.28515625" style="128" customWidth="1"/>
    <col min="1539" max="1541" width="16.5703125" style="128" customWidth="1"/>
    <col min="1542" max="1580" width="15" style="128" customWidth="1"/>
    <col min="1581" max="1792" width="9.140625" style="128"/>
    <col min="1793" max="1793" width="10.28515625" style="128" customWidth="1"/>
    <col min="1794" max="1794" width="38.28515625" style="128" customWidth="1"/>
    <col min="1795" max="1797" width="16.5703125" style="128" customWidth="1"/>
    <col min="1798" max="1836" width="15" style="128" customWidth="1"/>
    <col min="1837" max="2048" width="9.140625" style="128"/>
    <col min="2049" max="2049" width="10.28515625" style="128" customWidth="1"/>
    <col min="2050" max="2050" width="38.28515625" style="128" customWidth="1"/>
    <col min="2051" max="2053" width="16.5703125" style="128" customWidth="1"/>
    <col min="2054" max="2092" width="15" style="128" customWidth="1"/>
    <col min="2093" max="2304" width="9.140625" style="128"/>
    <col min="2305" max="2305" width="10.28515625" style="128" customWidth="1"/>
    <col min="2306" max="2306" width="38.28515625" style="128" customWidth="1"/>
    <col min="2307" max="2309" width="16.5703125" style="128" customWidth="1"/>
    <col min="2310" max="2348" width="15" style="128" customWidth="1"/>
    <col min="2349" max="2560" width="9.140625" style="128"/>
    <col min="2561" max="2561" width="10.28515625" style="128" customWidth="1"/>
    <col min="2562" max="2562" width="38.28515625" style="128" customWidth="1"/>
    <col min="2563" max="2565" width="16.5703125" style="128" customWidth="1"/>
    <col min="2566" max="2604" width="15" style="128" customWidth="1"/>
    <col min="2605" max="2816" width="9.140625" style="128"/>
    <col min="2817" max="2817" width="10.28515625" style="128" customWidth="1"/>
    <col min="2818" max="2818" width="38.28515625" style="128" customWidth="1"/>
    <col min="2819" max="2821" width="16.5703125" style="128" customWidth="1"/>
    <col min="2822" max="2860" width="15" style="128" customWidth="1"/>
    <col min="2861" max="3072" width="9.140625" style="128"/>
    <col min="3073" max="3073" width="10.28515625" style="128" customWidth="1"/>
    <col min="3074" max="3074" width="38.28515625" style="128" customWidth="1"/>
    <col min="3075" max="3077" width="16.5703125" style="128" customWidth="1"/>
    <col min="3078" max="3116" width="15" style="128" customWidth="1"/>
    <col min="3117" max="3328" width="9.140625" style="128"/>
    <col min="3329" max="3329" width="10.28515625" style="128" customWidth="1"/>
    <col min="3330" max="3330" width="38.28515625" style="128" customWidth="1"/>
    <col min="3331" max="3333" width="16.5703125" style="128" customWidth="1"/>
    <col min="3334" max="3372" width="15" style="128" customWidth="1"/>
    <col min="3373" max="3584" width="9.140625" style="128"/>
    <col min="3585" max="3585" width="10.28515625" style="128" customWidth="1"/>
    <col min="3586" max="3586" width="38.28515625" style="128" customWidth="1"/>
    <col min="3587" max="3589" width="16.5703125" style="128" customWidth="1"/>
    <col min="3590" max="3628" width="15" style="128" customWidth="1"/>
    <col min="3629" max="3840" width="9.140625" style="128"/>
    <col min="3841" max="3841" width="10.28515625" style="128" customWidth="1"/>
    <col min="3842" max="3842" width="38.28515625" style="128" customWidth="1"/>
    <col min="3843" max="3845" width="16.5703125" style="128" customWidth="1"/>
    <col min="3846" max="3884" width="15" style="128" customWidth="1"/>
    <col min="3885" max="4096" width="9.140625" style="128"/>
    <col min="4097" max="4097" width="10.28515625" style="128" customWidth="1"/>
    <col min="4098" max="4098" width="38.28515625" style="128" customWidth="1"/>
    <col min="4099" max="4101" width="16.5703125" style="128" customWidth="1"/>
    <col min="4102" max="4140" width="15" style="128" customWidth="1"/>
    <col min="4141" max="4352" width="9.140625" style="128"/>
    <col min="4353" max="4353" width="10.28515625" style="128" customWidth="1"/>
    <col min="4354" max="4354" width="38.28515625" style="128" customWidth="1"/>
    <col min="4355" max="4357" width="16.5703125" style="128" customWidth="1"/>
    <col min="4358" max="4396" width="15" style="128" customWidth="1"/>
    <col min="4397" max="4608" width="9.140625" style="128"/>
    <col min="4609" max="4609" width="10.28515625" style="128" customWidth="1"/>
    <col min="4610" max="4610" width="38.28515625" style="128" customWidth="1"/>
    <col min="4611" max="4613" width="16.5703125" style="128" customWidth="1"/>
    <col min="4614" max="4652" width="15" style="128" customWidth="1"/>
    <col min="4653" max="4864" width="9.140625" style="128"/>
    <col min="4865" max="4865" width="10.28515625" style="128" customWidth="1"/>
    <col min="4866" max="4866" width="38.28515625" style="128" customWidth="1"/>
    <col min="4867" max="4869" width="16.5703125" style="128" customWidth="1"/>
    <col min="4870" max="4908" width="15" style="128" customWidth="1"/>
    <col min="4909" max="5120" width="9.140625" style="128"/>
    <col min="5121" max="5121" width="10.28515625" style="128" customWidth="1"/>
    <col min="5122" max="5122" width="38.28515625" style="128" customWidth="1"/>
    <col min="5123" max="5125" width="16.5703125" style="128" customWidth="1"/>
    <col min="5126" max="5164" width="15" style="128" customWidth="1"/>
    <col min="5165" max="5376" width="9.140625" style="128"/>
    <col min="5377" max="5377" width="10.28515625" style="128" customWidth="1"/>
    <col min="5378" max="5378" width="38.28515625" style="128" customWidth="1"/>
    <col min="5379" max="5381" width="16.5703125" style="128" customWidth="1"/>
    <col min="5382" max="5420" width="15" style="128" customWidth="1"/>
    <col min="5421" max="5632" width="9.140625" style="128"/>
    <col min="5633" max="5633" width="10.28515625" style="128" customWidth="1"/>
    <col min="5634" max="5634" width="38.28515625" style="128" customWidth="1"/>
    <col min="5635" max="5637" width="16.5703125" style="128" customWidth="1"/>
    <col min="5638" max="5676" width="15" style="128" customWidth="1"/>
    <col min="5677" max="5888" width="9.140625" style="128"/>
    <col min="5889" max="5889" width="10.28515625" style="128" customWidth="1"/>
    <col min="5890" max="5890" width="38.28515625" style="128" customWidth="1"/>
    <col min="5891" max="5893" width="16.5703125" style="128" customWidth="1"/>
    <col min="5894" max="5932" width="15" style="128" customWidth="1"/>
    <col min="5933" max="6144" width="9.140625" style="128"/>
    <col min="6145" max="6145" width="10.28515625" style="128" customWidth="1"/>
    <col min="6146" max="6146" width="38.28515625" style="128" customWidth="1"/>
    <col min="6147" max="6149" width="16.5703125" style="128" customWidth="1"/>
    <col min="6150" max="6188" width="15" style="128" customWidth="1"/>
    <col min="6189" max="6400" width="9.140625" style="128"/>
    <col min="6401" max="6401" width="10.28515625" style="128" customWidth="1"/>
    <col min="6402" max="6402" width="38.28515625" style="128" customWidth="1"/>
    <col min="6403" max="6405" width="16.5703125" style="128" customWidth="1"/>
    <col min="6406" max="6444" width="15" style="128" customWidth="1"/>
    <col min="6445" max="6656" width="9.140625" style="128"/>
    <col min="6657" max="6657" width="10.28515625" style="128" customWidth="1"/>
    <col min="6658" max="6658" width="38.28515625" style="128" customWidth="1"/>
    <col min="6659" max="6661" width="16.5703125" style="128" customWidth="1"/>
    <col min="6662" max="6700" width="15" style="128" customWidth="1"/>
    <col min="6701" max="6912" width="9.140625" style="128"/>
    <col min="6913" max="6913" width="10.28515625" style="128" customWidth="1"/>
    <col min="6914" max="6914" width="38.28515625" style="128" customWidth="1"/>
    <col min="6915" max="6917" width="16.5703125" style="128" customWidth="1"/>
    <col min="6918" max="6956" width="15" style="128" customWidth="1"/>
    <col min="6957" max="7168" width="9.140625" style="128"/>
    <col min="7169" max="7169" width="10.28515625" style="128" customWidth="1"/>
    <col min="7170" max="7170" width="38.28515625" style="128" customWidth="1"/>
    <col min="7171" max="7173" width="16.5703125" style="128" customWidth="1"/>
    <col min="7174" max="7212" width="15" style="128" customWidth="1"/>
    <col min="7213" max="7424" width="9.140625" style="128"/>
    <col min="7425" max="7425" width="10.28515625" style="128" customWidth="1"/>
    <col min="7426" max="7426" width="38.28515625" style="128" customWidth="1"/>
    <col min="7427" max="7429" width="16.5703125" style="128" customWidth="1"/>
    <col min="7430" max="7468" width="15" style="128" customWidth="1"/>
    <col min="7469" max="7680" width="9.140625" style="128"/>
    <col min="7681" max="7681" width="10.28515625" style="128" customWidth="1"/>
    <col min="7682" max="7682" width="38.28515625" style="128" customWidth="1"/>
    <col min="7683" max="7685" width="16.5703125" style="128" customWidth="1"/>
    <col min="7686" max="7724" width="15" style="128" customWidth="1"/>
    <col min="7725" max="7936" width="9.140625" style="128"/>
    <col min="7937" max="7937" width="10.28515625" style="128" customWidth="1"/>
    <col min="7938" max="7938" width="38.28515625" style="128" customWidth="1"/>
    <col min="7939" max="7941" width="16.5703125" style="128" customWidth="1"/>
    <col min="7942" max="7980" width="15" style="128" customWidth="1"/>
    <col min="7981" max="8192" width="9.140625" style="128"/>
    <col min="8193" max="8193" width="10.28515625" style="128" customWidth="1"/>
    <col min="8194" max="8194" width="38.28515625" style="128" customWidth="1"/>
    <col min="8195" max="8197" width="16.5703125" style="128" customWidth="1"/>
    <col min="8198" max="8236" width="15" style="128" customWidth="1"/>
    <col min="8237" max="8448" width="9.140625" style="128"/>
    <col min="8449" max="8449" width="10.28515625" style="128" customWidth="1"/>
    <col min="8450" max="8450" width="38.28515625" style="128" customWidth="1"/>
    <col min="8451" max="8453" width="16.5703125" style="128" customWidth="1"/>
    <col min="8454" max="8492" width="15" style="128" customWidth="1"/>
    <col min="8493" max="8704" width="9.140625" style="128"/>
    <col min="8705" max="8705" width="10.28515625" style="128" customWidth="1"/>
    <col min="8706" max="8706" width="38.28515625" style="128" customWidth="1"/>
    <col min="8707" max="8709" width="16.5703125" style="128" customWidth="1"/>
    <col min="8710" max="8748" width="15" style="128" customWidth="1"/>
    <col min="8749" max="8960" width="9.140625" style="128"/>
    <col min="8961" max="8961" width="10.28515625" style="128" customWidth="1"/>
    <col min="8962" max="8962" width="38.28515625" style="128" customWidth="1"/>
    <col min="8963" max="8965" width="16.5703125" style="128" customWidth="1"/>
    <col min="8966" max="9004" width="15" style="128" customWidth="1"/>
    <col min="9005" max="9216" width="9.140625" style="128"/>
    <col min="9217" max="9217" width="10.28515625" style="128" customWidth="1"/>
    <col min="9218" max="9218" width="38.28515625" style="128" customWidth="1"/>
    <col min="9219" max="9221" width="16.5703125" style="128" customWidth="1"/>
    <col min="9222" max="9260" width="15" style="128" customWidth="1"/>
    <col min="9261" max="9472" width="9.140625" style="128"/>
    <col min="9473" max="9473" width="10.28515625" style="128" customWidth="1"/>
    <col min="9474" max="9474" width="38.28515625" style="128" customWidth="1"/>
    <col min="9475" max="9477" width="16.5703125" style="128" customWidth="1"/>
    <col min="9478" max="9516" width="15" style="128" customWidth="1"/>
    <col min="9517" max="9728" width="9.140625" style="128"/>
    <col min="9729" max="9729" width="10.28515625" style="128" customWidth="1"/>
    <col min="9730" max="9730" width="38.28515625" style="128" customWidth="1"/>
    <col min="9731" max="9733" width="16.5703125" style="128" customWidth="1"/>
    <col min="9734" max="9772" width="15" style="128" customWidth="1"/>
    <col min="9773" max="9984" width="9.140625" style="128"/>
    <col min="9985" max="9985" width="10.28515625" style="128" customWidth="1"/>
    <col min="9986" max="9986" width="38.28515625" style="128" customWidth="1"/>
    <col min="9987" max="9989" width="16.5703125" style="128" customWidth="1"/>
    <col min="9990" max="10028" width="15" style="128" customWidth="1"/>
    <col min="10029" max="10240" width="9.140625" style="128"/>
    <col min="10241" max="10241" width="10.28515625" style="128" customWidth="1"/>
    <col min="10242" max="10242" width="38.28515625" style="128" customWidth="1"/>
    <col min="10243" max="10245" width="16.5703125" style="128" customWidth="1"/>
    <col min="10246" max="10284" width="15" style="128" customWidth="1"/>
    <col min="10285" max="10496" width="9.140625" style="128"/>
    <col min="10497" max="10497" width="10.28515625" style="128" customWidth="1"/>
    <col min="10498" max="10498" width="38.28515625" style="128" customWidth="1"/>
    <col min="10499" max="10501" width="16.5703125" style="128" customWidth="1"/>
    <col min="10502" max="10540" width="15" style="128" customWidth="1"/>
    <col min="10541" max="10752" width="9.140625" style="128"/>
    <col min="10753" max="10753" width="10.28515625" style="128" customWidth="1"/>
    <col min="10754" max="10754" width="38.28515625" style="128" customWidth="1"/>
    <col min="10755" max="10757" width="16.5703125" style="128" customWidth="1"/>
    <col min="10758" max="10796" width="15" style="128" customWidth="1"/>
    <col min="10797" max="11008" width="9.140625" style="128"/>
    <col min="11009" max="11009" width="10.28515625" style="128" customWidth="1"/>
    <col min="11010" max="11010" width="38.28515625" style="128" customWidth="1"/>
    <col min="11011" max="11013" width="16.5703125" style="128" customWidth="1"/>
    <col min="11014" max="11052" width="15" style="128" customWidth="1"/>
    <col min="11053" max="11264" width="9.140625" style="128"/>
    <col min="11265" max="11265" width="10.28515625" style="128" customWidth="1"/>
    <col min="11266" max="11266" width="38.28515625" style="128" customWidth="1"/>
    <col min="11267" max="11269" width="16.5703125" style="128" customWidth="1"/>
    <col min="11270" max="11308" width="15" style="128" customWidth="1"/>
    <col min="11309" max="11520" width="9.140625" style="128"/>
    <col min="11521" max="11521" width="10.28515625" style="128" customWidth="1"/>
    <col min="11522" max="11522" width="38.28515625" style="128" customWidth="1"/>
    <col min="11523" max="11525" width="16.5703125" style="128" customWidth="1"/>
    <col min="11526" max="11564" width="15" style="128" customWidth="1"/>
    <col min="11565" max="11776" width="9.140625" style="128"/>
    <col min="11777" max="11777" width="10.28515625" style="128" customWidth="1"/>
    <col min="11778" max="11778" width="38.28515625" style="128" customWidth="1"/>
    <col min="11779" max="11781" width="16.5703125" style="128" customWidth="1"/>
    <col min="11782" max="11820" width="15" style="128" customWidth="1"/>
    <col min="11821" max="12032" width="9.140625" style="128"/>
    <col min="12033" max="12033" width="10.28515625" style="128" customWidth="1"/>
    <col min="12034" max="12034" width="38.28515625" style="128" customWidth="1"/>
    <col min="12035" max="12037" width="16.5703125" style="128" customWidth="1"/>
    <col min="12038" max="12076" width="15" style="128" customWidth="1"/>
    <col min="12077" max="12288" width="9.140625" style="128"/>
    <col min="12289" max="12289" width="10.28515625" style="128" customWidth="1"/>
    <col min="12290" max="12290" width="38.28515625" style="128" customWidth="1"/>
    <col min="12291" max="12293" width="16.5703125" style="128" customWidth="1"/>
    <col min="12294" max="12332" width="15" style="128" customWidth="1"/>
    <col min="12333" max="12544" width="9.140625" style="128"/>
    <col min="12545" max="12545" width="10.28515625" style="128" customWidth="1"/>
    <col min="12546" max="12546" width="38.28515625" style="128" customWidth="1"/>
    <col min="12547" max="12549" width="16.5703125" style="128" customWidth="1"/>
    <col min="12550" max="12588" width="15" style="128" customWidth="1"/>
    <col min="12589" max="12800" width="9.140625" style="128"/>
    <col min="12801" max="12801" width="10.28515625" style="128" customWidth="1"/>
    <col min="12802" max="12802" width="38.28515625" style="128" customWidth="1"/>
    <col min="12803" max="12805" width="16.5703125" style="128" customWidth="1"/>
    <col min="12806" max="12844" width="15" style="128" customWidth="1"/>
    <col min="12845" max="13056" width="9.140625" style="128"/>
    <col min="13057" max="13057" width="10.28515625" style="128" customWidth="1"/>
    <col min="13058" max="13058" width="38.28515625" style="128" customWidth="1"/>
    <col min="13059" max="13061" width="16.5703125" style="128" customWidth="1"/>
    <col min="13062" max="13100" width="15" style="128" customWidth="1"/>
    <col min="13101" max="13312" width="9.140625" style="128"/>
    <col min="13313" max="13313" width="10.28515625" style="128" customWidth="1"/>
    <col min="13314" max="13314" width="38.28515625" style="128" customWidth="1"/>
    <col min="13315" max="13317" width="16.5703125" style="128" customWidth="1"/>
    <col min="13318" max="13356" width="15" style="128" customWidth="1"/>
    <col min="13357" max="13568" width="9.140625" style="128"/>
    <col min="13569" max="13569" width="10.28515625" style="128" customWidth="1"/>
    <col min="13570" max="13570" width="38.28515625" style="128" customWidth="1"/>
    <col min="13571" max="13573" width="16.5703125" style="128" customWidth="1"/>
    <col min="13574" max="13612" width="15" style="128" customWidth="1"/>
    <col min="13613" max="13824" width="9.140625" style="128"/>
    <col min="13825" max="13825" width="10.28515625" style="128" customWidth="1"/>
    <col min="13826" max="13826" width="38.28515625" style="128" customWidth="1"/>
    <col min="13827" max="13829" width="16.5703125" style="128" customWidth="1"/>
    <col min="13830" max="13868" width="15" style="128" customWidth="1"/>
    <col min="13869" max="14080" width="9.140625" style="128"/>
    <col min="14081" max="14081" width="10.28515625" style="128" customWidth="1"/>
    <col min="14082" max="14082" width="38.28515625" style="128" customWidth="1"/>
    <col min="14083" max="14085" width="16.5703125" style="128" customWidth="1"/>
    <col min="14086" max="14124" width="15" style="128" customWidth="1"/>
    <col min="14125" max="14336" width="9.140625" style="128"/>
    <col min="14337" max="14337" width="10.28515625" style="128" customWidth="1"/>
    <col min="14338" max="14338" width="38.28515625" style="128" customWidth="1"/>
    <col min="14339" max="14341" width="16.5703125" style="128" customWidth="1"/>
    <col min="14342" max="14380" width="15" style="128" customWidth="1"/>
    <col min="14381" max="14592" width="9.140625" style="128"/>
    <col min="14593" max="14593" width="10.28515625" style="128" customWidth="1"/>
    <col min="14594" max="14594" width="38.28515625" style="128" customWidth="1"/>
    <col min="14595" max="14597" width="16.5703125" style="128" customWidth="1"/>
    <col min="14598" max="14636" width="15" style="128" customWidth="1"/>
    <col min="14637" max="14848" width="9.140625" style="128"/>
    <col min="14849" max="14849" width="10.28515625" style="128" customWidth="1"/>
    <col min="14850" max="14850" width="38.28515625" style="128" customWidth="1"/>
    <col min="14851" max="14853" width="16.5703125" style="128" customWidth="1"/>
    <col min="14854" max="14892" width="15" style="128" customWidth="1"/>
    <col min="14893" max="15104" width="9.140625" style="128"/>
    <col min="15105" max="15105" width="10.28515625" style="128" customWidth="1"/>
    <col min="15106" max="15106" width="38.28515625" style="128" customWidth="1"/>
    <col min="15107" max="15109" width="16.5703125" style="128" customWidth="1"/>
    <col min="15110" max="15148" width="15" style="128" customWidth="1"/>
    <col min="15149" max="15360" width="9.140625" style="128"/>
    <col min="15361" max="15361" width="10.28515625" style="128" customWidth="1"/>
    <col min="15362" max="15362" width="38.28515625" style="128" customWidth="1"/>
    <col min="15363" max="15365" width="16.5703125" style="128" customWidth="1"/>
    <col min="15366" max="15404" width="15" style="128" customWidth="1"/>
    <col min="15405" max="15616" width="9.140625" style="128"/>
    <col min="15617" max="15617" width="10.28515625" style="128" customWidth="1"/>
    <col min="15618" max="15618" width="38.28515625" style="128" customWidth="1"/>
    <col min="15619" max="15621" width="16.5703125" style="128" customWidth="1"/>
    <col min="15622" max="15660" width="15" style="128" customWidth="1"/>
    <col min="15661" max="15872" width="9.140625" style="128"/>
    <col min="15873" max="15873" width="10.28515625" style="128" customWidth="1"/>
    <col min="15874" max="15874" width="38.28515625" style="128" customWidth="1"/>
    <col min="15875" max="15877" width="16.5703125" style="128" customWidth="1"/>
    <col min="15878" max="15916" width="15" style="128" customWidth="1"/>
    <col min="15917" max="16128" width="9.140625" style="128"/>
    <col min="16129" max="16129" width="10.28515625" style="128" customWidth="1"/>
    <col min="16130" max="16130" width="38.28515625" style="128" customWidth="1"/>
    <col min="16131" max="16133" width="16.5703125" style="128" customWidth="1"/>
    <col min="16134" max="16172" width="15" style="128" customWidth="1"/>
    <col min="16173" max="16384" width="9.140625" style="128"/>
  </cols>
  <sheetData>
    <row r="1" spans="1:44">
      <c r="A1" s="127"/>
      <c r="I1" s="860"/>
      <c r="J1" s="860"/>
      <c r="K1" s="860"/>
      <c r="L1" s="860"/>
      <c r="M1" s="860"/>
      <c r="N1" s="860"/>
      <c r="O1" s="860"/>
      <c r="P1" s="860"/>
      <c r="Q1" s="860"/>
      <c r="R1" s="130"/>
      <c r="S1" s="131"/>
      <c r="T1" s="557"/>
      <c r="U1" s="703"/>
      <c r="V1" s="704"/>
      <c r="W1" s="703"/>
      <c r="X1" s="703"/>
      <c r="Y1" s="704"/>
    </row>
    <row r="2" spans="1:44">
      <c r="A2" s="132"/>
      <c r="I2" s="861"/>
      <c r="J2" s="861"/>
      <c r="K2" s="861"/>
      <c r="L2" s="861"/>
      <c r="M2" s="861"/>
      <c r="N2" s="861"/>
      <c r="O2" s="861"/>
      <c r="P2" s="861"/>
      <c r="Q2" s="861"/>
      <c r="R2" s="133"/>
      <c r="S2" s="134"/>
      <c r="T2" s="556"/>
      <c r="U2" s="703"/>
      <c r="V2" s="704"/>
      <c r="W2" s="703"/>
      <c r="X2" s="703"/>
      <c r="Y2" s="704"/>
    </row>
    <row r="3" spans="1:44" ht="15.75" customHeight="1">
      <c r="A3" s="132"/>
      <c r="B3" s="128" t="s">
        <v>39</v>
      </c>
      <c r="I3" s="132"/>
      <c r="J3" s="135"/>
      <c r="K3" s="132"/>
      <c r="O3" s="132"/>
      <c r="P3" s="135"/>
      <c r="Q3" s="132"/>
      <c r="R3" s="132"/>
      <c r="S3" s="134"/>
      <c r="T3" s="556"/>
      <c r="U3" s="703"/>
      <c r="V3" s="704"/>
      <c r="W3" s="703"/>
      <c r="X3" s="703"/>
      <c r="Y3" s="704"/>
    </row>
    <row r="4" spans="1:44" ht="15.75" customHeight="1">
      <c r="A4" s="136"/>
      <c r="B4" s="136"/>
      <c r="C4" s="137"/>
      <c r="D4" s="137"/>
      <c r="E4" s="137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8"/>
      <c r="AL4" s="137"/>
      <c r="AM4" s="137"/>
      <c r="AN4" s="133" t="s">
        <v>40</v>
      </c>
      <c r="AO4" s="137"/>
      <c r="AP4" s="137"/>
      <c r="AQ4" s="138"/>
      <c r="AR4" s="137"/>
    </row>
    <row r="5" spans="1:44">
      <c r="A5" s="862" t="s">
        <v>41</v>
      </c>
      <c r="B5" s="862"/>
      <c r="C5" s="862"/>
      <c r="D5" s="862"/>
      <c r="E5" s="862"/>
      <c r="F5" s="862"/>
      <c r="G5" s="862"/>
      <c r="H5" s="862"/>
      <c r="I5" s="862"/>
      <c r="J5" s="862"/>
      <c r="K5" s="862"/>
      <c r="L5" s="862"/>
      <c r="M5" s="862"/>
      <c r="N5" s="862"/>
      <c r="O5" s="862"/>
      <c r="P5" s="862"/>
      <c r="Q5" s="862"/>
      <c r="R5" s="862"/>
      <c r="S5" s="862"/>
      <c r="T5" s="862"/>
      <c r="U5" s="862"/>
      <c r="V5" s="862"/>
      <c r="W5" s="862"/>
      <c r="X5" s="862"/>
      <c r="Y5" s="862"/>
      <c r="Z5" s="862"/>
      <c r="AA5" s="862"/>
      <c r="AB5" s="862"/>
      <c r="AC5" s="862"/>
      <c r="AD5" s="862"/>
      <c r="AE5" s="862"/>
      <c r="AF5" s="862"/>
      <c r="AG5" s="862"/>
      <c r="AH5" s="862"/>
      <c r="AI5" s="862"/>
      <c r="AJ5" s="137"/>
      <c r="AK5" s="138"/>
      <c r="AL5" s="137"/>
      <c r="AM5" s="137"/>
      <c r="AN5" s="138"/>
      <c r="AO5" s="137"/>
      <c r="AP5" s="137"/>
      <c r="AQ5" s="134" t="s">
        <v>42</v>
      </c>
      <c r="AR5" s="137"/>
    </row>
    <row r="6" spans="1:44" ht="13.5" thickBot="1">
      <c r="A6" s="861" t="s">
        <v>758</v>
      </c>
      <c r="B6" s="861"/>
      <c r="C6" s="861"/>
      <c r="D6" s="861"/>
      <c r="E6" s="861"/>
      <c r="F6" s="861"/>
      <c r="G6" s="861"/>
      <c r="H6" s="861"/>
      <c r="I6" s="861"/>
      <c r="J6" s="861"/>
      <c r="K6" s="861"/>
      <c r="L6" s="861"/>
      <c r="M6" s="861"/>
      <c r="N6" s="861"/>
      <c r="O6" s="861"/>
      <c r="P6" s="861"/>
      <c r="Q6" s="861"/>
      <c r="R6" s="861"/>
      <c r="S6" s="861"/>
      <c r="T6" s="861"/>
      <c r="U6" s="861"/>
      <c r="V6" s="861"/>
      <c r="W6" s="861"/>
      <c r="X6" s="861"/>
      <c r="Y6" s="861"/>
      <c r="Z6" s="861"/>
      <c r="AA6" s="861"/>
      <c r="AB6" s="861"/>
      <c r="AC6" s="861"/>
      <c r="AD6" s="861"/>
      <c r="AE6" s="861"/>
      <c r="AF6" s="861"/>
      <c r="AG6" s="861"/>
      <c r="AH6" s="861"/>
      <c r="AI6" s="861"/>
      <c r="AJ6" s="133"/>
      <c r="AK6" s="134"/>
      <c r="AL6" s="133"/>
      <c r="AM6" s="133"/>
      <c r="AO6" s="133"/>
      <c r="AP6" s="133"/>
      <c r="AQ6" s="134"/>
      <c r="AR6" s="133"/>
    </row>
    <row r="7" spans="1:44" ht="24" customHeight="1" thickBot="1">
      <c r="A7" s="139"/>
      <c r="B7" s="139"/>
      <c r="C7" s="139"/>
      <c r="D7" s="140"/>
      <c r="E7" s="140"/>
      <c r="F7" s="139"/>
      <c r="G7" s="141"/>
      <c r="H7" s="140"/>
      <c r="I7" s="139"/>
      <c r="J7" s="141"/>
      <c r="K7" s="140"/>
      <c r="L7" s="142"/>
      <c r="M7" s="143"/>
      <c r="N7" s="144"/>
      <c r="O7" s="863" t="s">
        <v>43</v>
      </c>
      <c r="P7" s="864"/>
      <c r="Q7" s="864"/>
      <c r="R7" s="864"/>
      <c r="S7" s="864"/>
      <c r="T7" s="864"/>
      <c r="U7" s="864"/>
      <c r="V7" s="864"/>
      <c r="W7" s="865"/>
      <c r="X7" s="866" t="s">
        <v>7</v>
      </c>
      <c r="Y7" s="866"/>
      <c r="Z7" s="866"/>
      <c r="AA7" s="866"/>
      <c r="AB7" s="866"/>
      <c r="AC7" s="867"/>
      <c r="AD7" s="868" t="s">
        <v>9</v>
      </c>
      <c r="AE7" s="869"/>
      <c r="AF7" s="870"/>
      <c r="AG7" s="868" t="s">
        <v>10</v>
      </c>
      <c r="AH7" s="869"/>
      <c r="AI7" s="870"/>
      <c r="AJ7" s="868" t="s">
        <v>44</v>
      </c>
      <c r="AK7" s="869"/>
      <c r="AL7" s="870"/>
      <c r="AM7" s="868" t="s">
        <v>11</v>
      </c>
      <c r="AN7" s="869"/>
      <c r="AO7" s="870"/>
      <c r="AP7" s="868" t="s">
        <v>45</v>
      </c>
      <c r="AQ7" s="869"/>
      <c r="AR7" s="870"/>
    </row>
    <row r="8" spans="1:44" ht="37.5" customHeight="1" thickBot="1">
      <c r="A8" s="145"/>
      <c r="B8" s="146"/>
      <c r="C8" s="877" t="s">
        <v>2</v>
      </c>
      <c r="D8" s="878"/>
      <c r="E8" s="878"/>
      <c r="F8" s="879" t="s">
        <v>46</v>
      </c>
      <c r="G8" s="880"/>
      <c r="H8" s="881"/>
      <c r="I8" s="879" t="s">
        <v>8</v>
      </c>
      <c r="J8" s="880"/>
      <c r="K8" s="881"/>
      <c r="L8" s="879" t="s">
        <v>47</v>
      </c>
      <c r="M8" s="880"/>
      <c r="N8" s="881"/>
      <c r="O8" s="882" t="s">
        <v>48</v>
      </c>
      <c r="P8" s="864"/>
      <c r="Q8" s="883"/>
      <c r="R8" s="882" t="s">
        <v>49</v>
      </c>
      <c r="S8" s="864"/>
      <c r="T8" s="883"/>
      <c r="U8" s="864" t="s">
        <v>6</v>
      </c>
      <c r="V8" s="864"/>
      <c r="W8" s="865"/>
      <c r="X8" s="874" t="s">
        <v>12</v>
      </c>
      <c r="Y8" s="875"/>
      <c r="Z8" s="876"/>
      <c r="AA8" s="874" t="s">
        <v>50</v>
      </c>
      <c r="AB8" s="875"/>
      <c r="AC8" s="876"/>
      <c r="AD8" s="871"/>
      <c r="AE8" s="872"/>
      <c r="AF8" s="873"/>
      <c r="AG8" s="871"/>
      <c r="AH8" s="872"/>
      <c r="AI8" s="873"/>
      <c r="AJ8" s="871"/>
      <c r="AK8" s="872"/>
      <c r="AL8" s="873"/>
      <c r="AM8" s="871"/>
      <c r="AN8" s="872"/>
      <c r="AO8" s="873"/>
      <c r="AP8" s="871"/>
      <c r="AQ8" s="872"/>
      <c r="AR8" s="873"/>
    </row>
    <row r="9" spans="1:44" ht="15" customHeight="1">
      <c r="A9" s="145"/>
      <c r="B9" s="147"/>
      <c r="C9" s="888" t="s">
        <v>51</v>
      </c>
      <c r="D9" s="888" t="s">
        <v>52</v>
      </c>
      <c r="E9" s="888" t="s">
        <v>53</v>
      </c>
      <c r="F9" s="892" t="s">
        <v>51</v>
      </c>
      <c r="G9" s="892" t="s">
        <v>52</v>
      </c>
      <c r="H9" s="892" t="s">
        <v>53</v>
      </c>
      <c r="I9" s="892" t="s">
        <v>51</v>
      </c>
      <c r="J9" s="892" t="s">
        <v>52</v>
      </c>
      <c r="K9" s="892" t="s">
        <v>53</v>
      </c>
      <c r="L9" s="888" t="s">
        <v>51</v>
      </c>
      <c r="M9" s="888" t="s">
        <v>52</v>
      </c>
      <c r="N9" s="884" t="s">
        <v>53</v>
      </c>
      <c r="O9" s="897" t="s">
        <v>51</v>
      </c>
      <c r="P9" s="897" t="s">
        <v>52</v>
      </c>
      <c r="Q9" s="896" t="s">
        <v>53</v>
      </c>
      <c r="R9" s="897" t="s">
        <v>51</v>
      </c>
      <c r="S9" s="897" t="s">
        <v>52</v>
      </c>
      <c r="T9" s="896" t="s">
        <v>53</v>
      </c>
      <c r="U9" s="897" t="s">
        <v>51</v>
      </c>
      <c r="V9" s="897" t="s">
        <v>52</v>
      </c>
      <c r="W9" s="896" t="s">
        <v>53</v>
      </c>
      <c r="X9" s="897" t="s">
        <v>51</v>
      </c>
      <c r="Y9" s="897" t="s">
        <v>52</v>
      </c>
      <c r="Z9" s="896" t="s">
        <v>53</v>
      </c>
      <c r="AA9" s="897" t="s">
        <v>51</v>
      </c>
      <c r="AB9" s="897" t="s">
        <v>52</v>
      </c>
      <c r="AC9" s="896" t="s">
        <v>53</v>
      </c>
      <c r="AD9" s="897" t="s">
        <v>51</v>
      </c>
      <c r="AE9" s="897" t="s">
        <v>52</v>
      </c>
      <c r="AF9" s="896" t="s">
        <v>53</v>
      </c>
      <c r="AG9" s="897" t="s">
        <v>51</v>
      </c>
      <c r="AH9" s="897" t="s">
        <v>52</v>
      </c>
      <c r="AI9" s="896" t="s">
        <v>53</v>
      </c>
      <c r="AJ9" s="897" t="s">
        <v>51</v>
      </c>
      <c r="AK9" s="897" t="s">
        <v>52</v>
      </c>
      <c r="AL9" s="896" t="s">
        <v>53</v>
      </c>
      <c r="AM9" s="897" t="s">
        <v>51</v>
      </c>
      <c r="AN9" s="897" t="s">
        <v>52</v>
      </c>
      <c r="AO9" s="896" t="s">
        <v>53</v>
      </c>
      <c r="AP9" s="897" t="s">
        <v>51</v>
      </c>
      <c r="AQ9" s="897" t="s">
        <v>52</v>
      </c>
      <c r="AR9" s="897" t="s">
        <v>53</v>
      </c>
    </row>
    <row r="10" spans="1:44" ht="24.75" customHeight="1">
      <c r="A10" s="148" t="s">
        <v>54</v>
      </c>
      <c r="B10" s="149" t="s">
        <v>55</v>
      </c>
      <c r="C10" s="889"/>
      <c r="D10" s="889"/>
      <c r="E10" s="889"/>
      <c r="F10" s="893"/>
      <c r="G10" s="893"/>
      <c r="H10" s="893"/>
      <c r="I10" s="893"/>
      <c r="J10" s="893"/>
      <c r="K10" s="893"/>
      <c r="L10" s="889"/>
      <c r="M10" s="889"/>
      <c r="N10" s="885"/>
      <c r="O10" s="889"/>
      <c r="P10" s="889"/>
      <c r="Q10" s="885"/>
      <c r="R10" s="889"/>
      <c r="S10" s="889"/>
      <c r="T10" s="885"/>
      <c r="U10" s="889"/>
      <c r="V10" s="889"/>
      <c r="W10" s="885"/>
      <c r="X10" s="889"/>
      <c r="Y10" s="889"/>
      <c r="Z10" s="885"/>
      <c r="AA10" s="889"/>
      <c r="AB10" s="889"/>
      <c r="AC10" s="885"/>
      <c r="AD10" s="889"/>
      <c r="AE10" s="889"/>
      <c r="AF10" s="885"/>
      <c r="AG10" s="889"/>
      <c r="AH10" s="889"/>
      <c r="AI10" s="885"/>
      <c r="AJ10" s="889"/>
      <c r="AK10" s="889"/>
      <c r="AL10" s="885"/>
      <c r="AM10" s="889"/>
      <c r="AN10" s="889"/>
      <c r="AO10" s="885"/>
      <c r="AP10" s="889"/>
      <c r="AQ10" s="889"/>
      <c r="AR10" s="889"/>
    </row>
    <row r="11" spans="1:44" ht="15" customHeight="1">
      <c r="A11" s="145"/>
      <c r="B11" s="147" t="s">
        <v>56</v>
      </c>
      <c r="C11" s="890"/>
      <c r="D11" s="890"/>
      <c r="E11" s="890"/>
      <c r="F11" s="894"/>
      <c r="G11" s="894"/>
      <c r="H11" s="894"/>
      <c r="I11" s="894"/>
      <c r="J11" s="894"/>
      <c r="K11" s="894"/>
      <c r="L11" s="890"/>
      <c r="M11" s="890"/>
      <c r="N11" s="886"/>
      <c r="O11" s="890"/>
      <c r="P11" s="890"/>
      <c r="Q11" s="886"/>
      <c r="R11" s="890"/>
      <c r="S11" s="890"/>
      <c r="T11" s="886"/>
      <c r="U11" s="890"/>
      <c r="V11" s="890"/>
      <c r="W11" s="886"/>
      <c r="X11" s="890"/>
      <c r="Y11" s="890"/>
      <c r="Z11" s="886"/>
      <c r="AA11" s="890"/>
      <c r="AB11" s="890"/>
      <c r="AC11" s="886"/>
      <c r="AD11" s="890"/>
      <c r="AE11" s="890"/>
      <c r="AF11" s="886"/>
      <c r="AG11" s="890"/>
      <c r="AH11" s="890"/>
      <c r="AI11" s="886"/>
      <c r="AJ11" s="890"/>
      <c r="AK11" s="890"/>
      <c r="AL11" s="886"/>
      <c r="AM11" s="890"/>
      <c r="AN11" s="890"/>
      <c r="AO11" s="886"/>
      <c r="AP11" s="890"/>
      <c r="AQ11" s="890"/>
      <c r="AR11" s="898"/>
    </row>
    <row r="12" spans="1:44" ht="19.5" customHeight="1" thickBot="1">
      <c r="A12" s="150"/>
      <c r="B12" s="151" t="s">
        <v>56</v>
      </c>
      <c r="C12" s="891"/>
      <c r="D12" s="891"/>
      <c r="E12" s="891"/>
      <c r="F12" s="895"/>
      <c r="G12" s="895"/>
      <c r="H12" s="895"/>
      <c r="I12" s="895"/>
      <c r="J12" s="895"/>
      <c r="K12" s="895"/>
      <c r="L12" s="891"/>
      <c r="M12" s="891"/>
      <c r="N12" s="887"/>
      <c r="O12" s="891"/>
      <c r="P12" s="891"/>
      <c r="Q12" s="887"/>
      <c r="R12" s="891"/>
      <c r="S12" s="891"/>
      <c r="T12" s="887"/>
      <c r="U12" s="891"/>
      <c r="V12" s="891"/>
      <c r="W12" s="887"/>
      <c r="X12" s="891"/>
      <c r="Y12" s="891"/>
      <c r="Z12" s="887"/>
      <c r="AA12" s="891"/>
      <c r="AB12" s="891"/>
      <c r="AC12" s="887"/>
      <c r="AD12" s="891"/>
      <c r="AE12" s="891"/>
      <c r="AF12" s="887"/>
      <c r="AG12" s="891"/>
      <c r="AH12" s="891"/>
      <c r="AI12" s="887"/>
      <c r="AJ12" s="891"/>
      <c r="AK12" s="891"/>
      <c r="AL12" s="887"/>
      <c r="AM12" s="891"/>
      <c r="AN12" s="891"/>
      <c r="AO12" s="887"/>
      <c r="AP12" s="891"/>
      <c r="AQ12" s="891"/>
      <c r="AR12" s="899"/>
    </row>
    <row r="13" spans="1:44">
      <c r="A13" s="736">
        <v>1</v>
      </c>
      <c r="B13" s="737">
        <v>2</v>
      </c>
      <c r="C13" s="738">
        <v>3</v>
      </c>
      <c r="D13" s="739"/>
      <c r="E13" s="740"/>
      <c r="F13" s="741">
        <v>4</v>
      </c>
      <c r="G13" s="741"/>
      <c r="H13" s="741"/>
      <c r="I13" s="741">
        <v>5</v>
      </c>
      <c r="J13" s="741"/>
      <c r="K13" s="741"/>
      <c r="L13" s="741">
        <v>6</v>
      </c>
      <c r="M13" s="741"/>
      <c r="N13" s="741"/>
      <c r="O13" s="741">
        <v>7</v>
      </c>
      <c r="P13" s="741"/>
      <c r="Q13" s="741"/>
      <c r="R13" s="741">
        <v>8</v>
      </c>
      <c r="S13" s="741"/>
      <c r="T13" s="741"/>
      <c r="U13" s="741">
        <v>11</v>
      </c>
      <c r="V13" s="741"/>
      <c r="W13" s="741"/>
      <c r="X13" s="741">
        <v>12</v>
      </c>
      <c r="Y13" s="741"/>
      <c r="Z13" s="741"/>
      <c r="AA13" s="741">
        <v>14</v>
      </c>
      <c r="AB13" s="741"/>
      <c r="AC13" s="741"/>
      <c r="AD13" s="741">
        <v>15</v>
      </c>
      <c r="AE13" s="741"/>
      <c r="AF13" s="741"/>
      <c r="AG13" s="741">
        <v>16</v>
      </c>
      <c r="AH13" s="741"/>
      <c r="AI13" s="741"/>
      <c r="AJ13" s="741">
        <v>17</v>
      </c>
      <c r="AK13" s="741"/>
      <c r="AL13" s="741"/>
      <c r="AM13" s="741">
        <v>18</v>
      </c>
      <c r="AN13" s="741"/>
      <c r="AO13" s="741"/>
      <c r="AP13" s="741">
        <v>19</v>
      </c>
      <c r="AQ13" s="742"/>
      <c r="AR13" s="729"/>
    </row>
    <row r="14" spans="1:44" ht="22.5" customHeight="1">
      <c r="A14" s="719" t="s">
        <v>57</v>
      </c>
      <c r="B14" s="152" t="s">
        <v>58</v>
      </c>
      <c r="C14" s="701"/>
      <c r="D14" s="701"/>
      <c r="E14" s="701"/>
      <c r="F14" s="153"/>
      <c r="G14" s="153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743"/>
      <c r="AR14" s="730"/>
    </row>
    <row r="15" spans="1:44" ht="37.5" customHeight="1">
      <c r="A15" s="720" t="s">
        <v>59</v>
      </c>
      <c r="B15" s="155" t="s">
        <v>60</v>
      </c>
      <c r="C15" s="162">
        <f>F15+I15+L15+O15+R15+U15+X15+AA15+AD15+AG15+AJ15+AM15+AP15</f>
        <v>9500000</v>
      </c>
      <c r="D15" s="162">
        <f t="shared" ref="D15:E30" si="0">G15+J15+M15+P15+S15+V15+Y15+AB15+AE15+AH15+AK15+AN15+AQ15</f>
        <v>26105942</v>
      </c>
      <c r="E15" s="162">
        <f t="shared" si="0"/>
        <v>19181668</v>
      </c>
      <c r="F15" s="154"/>
      <c r="G15" s="154"/>
      <c r="H15" s="154"/>
      <c r="I15" s="154"/>
      <c r="J15" s="154"/>
      <c r="K15" s="154"/>
      <c r="L15" s="154"/>
      <c r="M15" s="154">
        <v>9000000</v>
      </c>
      <c r="N15" s="154">
        <v>9000000</v>
      </c>
      <c r="O15" s="154"/>
      <c r="P15" s="154"/>
      <c r="Q15" s="154"/>
      <c r="R15" s="154"/>
      <c r="S15" s="154"/>
      <c r="T15" s="154"/>
      <c r="U15" s="154"/>
      <c r="V15" s="154"/>
      <c r="W15" s="154"/>
      <c r="X15" s="154">
        <v>5000000</v>
      </c>
      <c r="Y15" s="154">
        <v>11805942</v>
      </c>
      <c r="Z15" s="154">
        <v>9276994</v>
      </c>
      <c r="AA15" s="154">
        <v>4500000</v>
      </c>
      <c r="AB15" s="154">
        <v>4500000</v>
      </c>
      <c r="AC15" s="154">
        <v>104674</v>
      </c>
      <c r="AD15" s="154"/>
      <c r="AE15" s="154"/>
      <c r="AF15" s="154"/>
      <c r="AG15" s="154"/>
      <c r="AH15" s="154">
        <v>800000</v>
      </c>
      <c r="AI15" s="154">
        <v>800000</v>
      </c>
      <c r="AJ15" s="154"/>
      <c r="AK15" s="154"/>
      <c r="AL15" s="154"/>
      <c r="AM15" s="154"/>
      <c r="AN15" s="154"/>
      <c r="AO15" s="154"/>
      <c r="AP15" s="154"/>
      <c r="AQ15" s="743"/>
      <c r="AR15" s="730"/>
    </row>
    <row r="16" spans="1:44" ht="26.25" customHeight="1">
      <c r="A16" s="721" t="s">
        <v>61</v>
      </c>
      <c r="B16" s="156" t="s">
        <v>62</v>
      </c>
      <c r="C16" s="162">
        <f t="shared" ref="C16:E61" si="1">F16+I16+L16+O16+R16+U16+X16+AA16+AD16+AG16+AJ16+AM16+AP16</f>
        <v>18740000</v>
      </c>
      <c r="D16" s="162">
        <f t="shared" si="0"/>
        <v>47083838</v>
      </c>
      <c r="E16" s="162">
        <f t="shared" si="0"/>
        <v>55329449</v>
      </c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>
        <v>15240000</v>
      </c>
      <c r="Y16" s="154">
        <v>37483838</v>
      </c>
      <c r="Z16" s="154">
        <v>36372859</v>
      </c>
      <c r="AA16" s="154"/>
      <c r="AB16" s="154"/>
      <c r="AC16" s="154"/>
      <c r="AD16" s="154">
        <v>3500000</v>
      </c>
      <c r="AE16" s="154">
        <v>9600000</v>
      </c>
      <c r="AF16" s="154">
        <v>18903250</v>
      </c>
      <c r="AG16" s="154"/>
      <c r="AH16" s="154"/>
      <c r="AI16" s="154"/>
      <c r="AJ16" s="159"/>
      <c r="AK16" s="159"/>
      <c r="AL16" s="702">
        <v>53340</v>
      </c>
      <c r="AM16" s="154"/>
      <c r="AN16" s="154"/>
      <c r="AO16" s="154"/>
      <c r="AP16" s="154"/>
      <c r="AQ16" s="743"/>
      <c r="AR16" s="730"/>
    </row>
    <row r="17" spans="1:44" ht="26.25" customHeight="1">
      <c r="A17" s="722" t="s">
        <v>63</v>
      </c>
      <c r="B17" s="157" t="s">
        <v>64</v>
      </c>
      <c r="C17" s="162">
        <f t="shared" si="1"/>
        <v>0</v>
      </c>
      <c r="D17" s="162">
        <f t="shared" si="0"/>
        <v>5582639</v>
      </c>
      <c r="E17" s="162">
        <f t="shared" si="0"/>
        <v>5904327</v>
      </c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>
        <v>589000</v>
      </c>
      <c r="Z17" s="154">
        <v>910688</v>
      </c>
      <c r="AA17" s="154"/>
      <c r="AB17" s="154"/>
      <c r="AC17" s="154"/>
      <c r="AD17" s="154"/>
      <c r="AE17" s="154"/>
      <c r="AF17" s="154"/>
      <c r="AG17" s="154"/>
      <c r="AH17" s="154">
        <v>4993639</v>
      </c>
      <c r="AI17" s="154">
        <v>4993639</v>
      </c>
      <c r="AJ17" s="154"/>
      <c r="AK17" s="154"/>
      <c r="AL17" s="154"/>
      <c r="AM17" s="154"/>
      <c r="AN17" s="154"/>
      <c r="AO17" s="154"/>
      <c r="AP17" s="154"/>
      <c r="AQ17" s="743"/>
      <c r="AR17" s="730"/>
    </row>
    <row r="18" spans="1:44" ht="26.25" customHeight="1">
      <c r="A18" s="721" t="s">
        <v>65</v>
      </c>
      <c r="B18" s="156" t="s">
        <v>66</v>
      </c>
      <c r="C18" s="162">
        <f t="shared" si="1"/>
        <v>1284578591</v>
      </c>
      <c r="D18" s="162">
        <f t="shared" si="0"/>
        <v>1409543575</v>
      </c>
      <c r="E18" s="162">
        <f t="shared" si="0"/>
        <v>1413975416</v>
      </c>
      <c r="F18" s="154">
        <v>1284578591</v>
      </c>
      <c r="G18" s="154">
        <v>1367569547</v>
      </c>
      <c r="H18" s="154">
        <v>1372001388</v>
      </c>
      <c r="I18" s="154"/>
      <c r="J18" s="154"/>
      <c r="K18" s="154"/>
      <c r="L18" s="154"/>
      <c r="M18" s="154">
        <v>7298000</v>
      </c>
      <c r="N18" s="154">
        <v>7298000</v>
      </c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743">
        <v>34676028</v>
      </c>
      <c r="AR18" s="731">
        <v>34676028</v>
      </c>
    </row>
    <row r="19" spans="1:44" ht="26.25" customHeight="1">
      <c r="A19" s="721" t="s">
        <v>67</v>
      </c>
      <c r="B19" s="156" t="s">
        <v>68</v>
      </c>
      <c r="C19" s="162">
        <f t="shared" si="1"/>
        <v>0</v>
      </c>
      <c r="D19" s="162">
        <f t="shared" si="0"/>
        <v>1174803695</v>
      </c>
      <c r="E19" s="162">
        <f t="shared" si="0"/>
        <v>1174803695</v>
      </c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>
        <v>1174803695</v>
      </c>
      <c r="AO19" s="154">
        <v>1174803695</v>
      </c>
      <c r="AP19" s="154"/>
      <c r="AQ19" s="743"/>
      <c r="AR19" s="730"/>
    </row>
    <row r="20" spans="1:44" ht="26.25" customHeight="1">
      <c r="A20" s="721" t="s">
        <v>69</v>
      </c>
      <c r="B20" s="156" t="s">
        <v>70</v>
      </c>
      <c r="C20" s="162">
        <f t="shared" si="1"/>
        <v>0</v>
      </c>
      <c r="D20" s="162">
        <f t="shared" si="0"/>
        <v>600000</v>
      </c>
      <c r="E20" s="162">
        <f t="shared" si="0"/>
        <v>600000</v>
      </c>
      <c r="F20" s="154"/>
      <c r="G20" s="154"/>
      <c r="H20" s="154"/>
      <c r="I20" s="154"/>
      <c r="J20" s="154"/>
      <c r="K20" s="154"/>
      <c r="L20" s="154"/>
      <c r="M20" s="154">
        <v>600000</v>
      </c>
      <c r="N20" s="154">
        <v>600000</v>
      </c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743"/>
      <c r="AR20" s="730"/>
    </row>
    <row r="21" spans="1:44" ht="26.25" customHeight="1">
      <c r="A21" s="722" t="s">
        <v>71</v>
      </c>
      <c r="B21" s="158" t="s">
        <v>72</v>
      </c>
      <c r="C21" s="162">
        <f t="shared" si="1"/>
        <v>0</v>
      </c>
      <c r="D21" s="162">
        <f t="shared" si="0"/>
        <v>8640</v>
      </c>
      <c r="E21" s="162">
        <f t="shared" si="0"/>
        <v>8646</v>
      </c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>
        <v>8640</v>
      </c>
      <c r="Z21" s="154">
        <v>8646</v>
      </c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743"/>
      <c r="AR21" s="730"/>
    </row>
    <row r="22" spans="1:44" ht="26.25" customHeight="1">
      <c r="A22" s="722" t="s">
        <v>73</v>
      </c>
      <c r="B22" s="157" t="s">
        <v>74</v>
      </c>
      <c r="C22" s="162">
        <f t="shared" si="1"/>
        <v>0</v>
      </c>
      <c r="D22" s="162">
        <f t="shared" si="0"/>
        <v>145114</v>
      </c>
      <c r="E22" s="162">
        <f t="shared" si="0"/>
        <v>145114</v>
      </c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>
        <v>120388</v>
      </c>
      <c r="Z22" s="154">
        <v>120388</v>
      </c>
      <c r="AA22" s="154"/>
      <c r="AB22" s="154"/>
      <c r="AC22" s="154"/>
      <c r="AD22" s="154"/>
      <c r="AE22" s="154">
        <v>24726</v>
      </c>
      <c r="AF22" s="154">
        <v>24726</v>
      </c>
      <c r="AG22" s="154"/>
      <c r="AH22" s="154"/>
      <c r="AI22" s="154"/>
      <c r="AJ22" s="154"/>
      <c r="AK22" s="159"/>
      <c r="AL22" s="159"/>
      <c r="AM22" s="154"/>
      <c r="AN22" s="154"/>
      <c r="AO22" s="154"/>
      <c r="AP22" s="154"/>
      <c r="AQ22" s="743"/>
      <c r="AR22" s="730"/>
    </row>
    <row r="23" spans="1:44" ht="26.25" customHeight="1">
      <c r="A23" s="722" t="s">
        <v>75</v>
      </c>
      <c r="B23" s="158" t="s">
        <v>76</v>
      </c>
      <c r="C23" s="162">
        <f t="shared" si="1"/>
        <v>0</v>
      </c>
      <c r="D23" s="162">
        <f t="shared" si="0"/>
        <v>16603780</v>
      </c>
      <c r="E23" s="162">
        <f t="shared" si="0"/>
        <v>16603863</v>
      </c>
      <c r="F23" s="154"/>
      <c r="G23" s="154"/>
      <c r="H23" s="154"/>
      <c r="I23" s="154"/>
      <c r="J23" s="154">
        <v>16603780</v>
      </c>
      <c r="K23" s="154">
        <v>16603780</v>
      </c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>
        <v>83</v>
      </c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743"/>
      <c r="AR23" s="730"/>
    </row>
    <row r="24" spans="1:44" ht="26.25" customHeight="1">
      <c r="A24" s="722" t="s">
        <v>77</v>
      </c>
      <c r="B24" s="158" t="s">
        <v>78</v>
      </c>
      <c r="C24" s="162">
        <f t="shared" si="1"/>
        <v>0</v>
      </c>
      <c r="D24" s="162">
        <f t="shared" si="0"/>
        <v>2476000</v>
      </c>
      <c r="E24" s="162">
        <f t="shared" si="0"/>
        <v>2476000</v>
      </c>
      <c r="F24" s="154"/>
      <c r="G24" s="154"/>
      <c r="H24" s="154"/>
      <c r="I24" s="154"/>
      <c r="J24" s="154"/>
      <c r="K24" s="154"/>
      <c r="L24" s="154"/>
      <c r="M24" s="154">
        <v>2476000</v>
      </c>
      <c r="N24" s="154">
        <v>2476000</v>
      </c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743"/>
      <c r="AR24" s="730"/>
    </row>
    <row r="25" spans="1:44" ht="26.25" customHeight="1">
      <c r="A25" s="722" t="s">
        <v>79</v>
      </c>
      <c r="B25" s="158" t="s">
        <v>80</v>
      </c>
      <c r="C25" s="162">
        <f t="shared" si="1"/>
        <v>0</v>
      </c>
      <c r="D25" s="162">
        <f t="shared" si="0"/>
        <v>2571654</v>
      </c>
      <c r="E25" s="162">
        <f t="shared" si="0"/>
        <v>2656404</v>
      </c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>
        <v>1940000</v>
      </c>
      <c r="Z25" s="154">
        <v>1940000</v>
      </c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>
        <v>631654</v>
      </c>
      <c r="AL25" s="154">
        <v>716404</v>
      </c>
      <c r="AM25" s="154"/>
      <c r="AN25" s="154"/>
      <c r="AO25" s="154"/>
      <c r="AP25" s="154"/>
      <c r="AQ25" s="743"/>
      <c r="AR25" s="730"/>
    </row>
    <row r="26" spans="1:44" ht="26.25" customHeight="1">
      <c r="A26" s="722" t="s">
        <v>81</v>
      </c>
      <c r="B26" s="157" t="s">
        <v>82</v>
      </c>
      <c r="C26" s="162">
        <f t="shared" si="1"/>
        <v>0</v>
      </c>
      <c r="D26" s="162">
        <f t="shared" si="0"/>
        <v>20453677</v>
      </c>
      <c r="E26" s="162">
        <f t="shared" si="0"/>
        <v>20610324</v>
      </c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>
        <v>20453677</v>
      </c>
      <c r="Z26" s="154">
        <v>20610324</v>
      </c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743"/>
      <c r="AR26" s="730"/>
    </row>
    <row r="27" spans="1:44" ht="30" customHeight="1">
      <c r="A27" s="722" t="s">
        <v>83</v>
      </c>
      <c r="B27" s="157" t="s">
        <v>84</v>
      </c>
      <c r="C27" s="162">
        <f t="shared" si="1"/>
        <v>0</v>
      </c>
      <c r="D27" s="162">
        <f t="shared" si="0"/>
        <v>6000</v>
      </c>
      <c r="E27" s="162">
        <f t="shared" si="0"/>
        <v>937605</v>
      </c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>
        <v>6000</v>
      </c>
      <c r="Z27" s="154">
        <v>937605</v>
      </c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743"/>
      <c r="AR27" s="730"/>
    </row>
    <row r="28" spans="1:44" ht="26.25" customHeight="1">
      <c r="A28" s="721" t="s">
        <v>85</v>
      </c>
      <c r="B28" s="156" t="s">
        <v>86</v>
      </c>
      <c r="C28" s="162">
        <f t="shared" si="1"/>
        <v>10160000</v>
      </c>
      <c r="D28" s="162">
        <f t="shared" si="0"/>
        <v>21201498</v>
      </c>
      <c r="E28" s="162">
        <f t="shared" si="0"/>
        <v>23238887</v>
      </c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>
        <v>10160000</v>
      </c>
      <c r="Y28" s="154">
        <v>21201498</v>
      </c>
      <c r="Z28" s="154">
        <v>23238887</v>
      </c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743"/>
      <c r="AR28" s="730"/>
    </row>
    <row r="29" spans="1:44" ht="30" customHeight="1">
      <c r="A29" s="721" t="s">
        <v>87</v>
      </c>
      <c r="B29" s="156" t="s">
        <v>88</v>
      </c>
      <c r="C29" s="162">
        <f t="shared" si="1"/>
        <v>0</v>
      </c>
      <c r="D29" s="162">
        <f t="shared" si="0"/>
        <v>0</v>
      </c>
      <c r="E29" s="162">
        <f t="shared" si="0"/>
        <v>6147</v>
      </c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>
        <v>6147</v>
      </c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743"/>
      <c r="AR29" s="730"/>
    </row>
    <row r="30" spans="1:44" ht="26.25" customHeight="1">
      <c r="A30" s="721" t="s">
        <v>89</v>
      </c>
      <c r="B30" s="156" t="s">
        <v>90</v>
      </c>
      <c r="C30" s="162">
        <f t="shared" si="1"/>
        <v>0</v>
      </c>
      <c r="D30" s="162">
        <f t="shared" si="0"/>
        <v>16359729</v>
      </c>
      <c r="E30" s="162">
        <f t="shared" si="0"/>
        <v>16483050</v>
      </c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>
        <v>16359729</v>
      </c>
      <c r="Z30" s="154">
        <v>16359729</v>
      </c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>
        <v>123321</v>
      </c>
      <c r="AM30" s="154"/>
      <c r="AN30" s="154"/>
      <c r="AO30" s="154"/>
      <c r="AP30" s="154"/>
      <c r="AQ30" s="743"/>
      <c r="AR30" s="730"/>
    </row>
    <row r="31" spans="1:44" ht="26.25" customHeight="1">
      <c r="A31" s="721" t="s">
        <v>91</v>
      </c>
      <c r="B31" s="156" t="s">
        <v>92</v>
      </c>
      <c r="C31" s="162">
        <f t="shared" si="1"/>
        <v>0</v>
      </c>
      <c r="D31" s="162">
        <f t="shared" si="1"/>
        <v>51050</v>
      </c>
      <c r="E31" s="162">
        <f t="shared" si="1"/>
        <v>115450</v>
      </c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>
        <v>51050</v>
      </c>
      <c r="Z31" s="154">
        <v>115450</v>
      </c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743"/>
      <c r="AR31" s="730"/>
    </row>
    <row r="32" spans="1:44" ht="26.25" customHeight="1">
      <c r="A32" s="721" t="s">
        <v>93</v>
      </c>
      <c r="B32" s="156" t="s">
        <v>94</v>
      </c>
      <c r="C32" s="162">
        <f t="shared" si="1"/>
        <v>0</v>
      </c>
      <c r="D32" s="162">
        <f t="shared" si="1"/>
        <v>5277</v>
      </c>
      <c r="E32" s="162">
        <f t="shared" si="1"/>
        <v>5277</v>
      </c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>
        <v>5277</v>
      </c>
      <c r="Z32" s="154">
        <v>5277</v>
      </c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743"/>
      <c r="AR32" s="730"/>
    </row>
    <row r="33" spans="1:44" ht="26.25" customHeight="1">
      <c r="A33" s="721" t="s">
        <v>95</v>
      </c>
      <c r="B33" s="156" t="s">
        <v>96</v>
      </c>
      <c r="C33" s="162">
        <f t="shared" si="1"/>
        <v>0</v>
      </c>
      <c r="D33" s="162">
        <f t="shared" si="1"/>
        <v>521943</v>
      </c>
      <c r="E33" s="162">
        <f t="shared" si="1"/>
        <v>664104</v>
      </c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>
        <v>493914</v>
      </c>
      <c r="Z33" s="154">
        <v>493924</v>
      </c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>
        <v>28029</v>
      </c>
      <c r="AL33" s="154">
        <v>170180</v>
      </c>
      <c r="AM33" s="154"/>
      <c r="AN33" s="154"/>
      <c r="AO33" s="154"/>
      <c r="AP33" s="154"/>
      <c r="AQ33" s="743"/>
      <c r="AR33" s="730"/>
    </row>
    <row r="34" spans="1:44" ht="26.25" customHeight="1">
      <c r="A34" s="722" t="s">
        <v>97</v>
      </c>
      <c r="B34" s="157" t="s">
        <v>98</v>
      </c>
      <c r="C34" s="162">
        <f t="shared" si="1"/>
        <v>0</v>
      </c>
      <c r="D34" s="162">
        <f t="shared" si="1"/>
        <v>1699989</v>
      </c>
      <c r="E34" s="162">
        <f t="shared" si="1"/>
        <v>1699990</v>
      </c>
      <c r="F34" s="154"/>
      <c r="G34" s="154"/>
      <c r="H34" s="154"/>
      <c r="I34" s="154"/>
      <c r="J34" s="154">
        <v>1699989</v>
      </c>
      <c r="K34" s="154">
        <v>1699989</v>
      </c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>
        <v>1</v>
      </c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743"/>
      <c r="AR34" s="730"/>
    </row>
    <row r="35" spans="1:44" ht="26.25" customHeight="1">
      <c r="A35" s="722" t="s">
        <v>99</v>
      </c>
      <c r="B35" s="157" t="s">
        <v>100</v>
      </c>
      <c r="C35" s="162">
        <f t="shared" si="1"/>
        <v>0</v>
      </c>
      <c r="D35" s="162">
        <f t="shared" si="1"/>
        <v>40000</v>
      </c>
      <c r="E35" s="162">
        <f t="shared" si="1"/>
        <v>190500</v>
      </c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>
        <v>40000</v>
      </c>
      <c r="Z35" s="154">
        <v>40500</v>
      </c>
      <c r="AA35" s="154"/>
      <c r="AB35" s="154"/>
      <c r="AC35" s="154"/>
      <c r="AD35" s="154"/>
      <c r="AE35" s="154"/>
      <c r="AF35" s="154">
        <v>150000</v>
      </c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743"/>
      <c r="AR35" s="730"/>
    </row>
    <row r="36" spans="1:44" ht="26.25" customHeight="1">
      <c r="A36" s="722" t="s">
        <v>101</v>
      </c>
      <c r="B36" s="157" t="s">
        <v>102</v>
      </c>
      <c r="C36" s="162">
        <f t="shared" si="1"/>
        <v>0</v>
      </c>
      <c r="D36" s="162">
        <f t="shared" si="1"/>
        <v>248073</v>
      </c>
      <c r="E36" s="162">
        <f t="shared" si="1"/>
        <v>248073</v>
      </c>
      <c r="F36" s="154"/>
      <c r="G36" s="154"/>
      <c r="H36" s="154"/>
      <c r="I36" s="154"/>
      <c r="J36" s="154">
        <v>248073</v>
      </c>
      <c r="K36" s="154">
        <v>248073</v>
      </c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743"/>
      <c r="AR36" s="730"/>
    </row>
    <row r="37" spans="1:44" ht="26.25" customHeight="1">
      <c r="A37" s="722" t="s">
        <v>103</v>
      </c>
      <c r="B37" s="157" t="s">
        <v>104</v>
      </c>
      <c r="C37" s="162">
        <f t="shared" si="1"/>
        <v>0</v>
      </c>
      <c r="D37" s="162">
        <f t="shared" si="1"/>
        <v>5000000</v>
      </c>
      <c r="E37" s="162">
        <f t="shared" si="1"/>
        <v>5000000</v>
      </c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>
        <v>5000000</v>
      </c>
      <c r="AL37" s="154">
        <v>5000000</v>
      </c>
      <c r="AM37" s="154"/>
      <c r="AN37" s="154"/>
      <c r="AO37" s="154"/>
      <c r="AP37" s="154"/>
      <c r="AQ37" s="743"/>
      <c r="AR37" s="730"/>
    </row>
    <row r="38" spans="1:44" ht="26.25" customHeight="1">
      <c r="A38" s="722" t="s">
        <v>105</v>
      </c>
      <c r="B38" s="157" t="s">
        <v>106</v>
      </c>
      <c r="C38" s="162">
        <f t="shared" si="1"/>
        <v>0</v>
      </c>
      <c r="D38" s="162">
        <f t="shared" si="1"/>
        <v>0</v>
      </c>
      <c r="E38" s="162">
        <f t="shared" si="1"/>
        <v>7285</v>
      </c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>
        <v>7285</v>
      </c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743"/>
      <c r="AR38" s="730"/>
    </row>
    <row r="39" spans="1:44" ht="26.25" customHeight="1">
      <c r="A39" s="722" t="s">
        <v>107</v>
      </c>
      <c r="B39" s="158" t="s">
        <v>108</v>
      </c>
      <c r="C39" s="162">
        <f t="shared" si="1"/>
        <v>0</v>
      </c>
      <c r="D39" s="162">
        <f t="shared" si="1"/>
        <v>5000000</v>
      </c>
      <c r="E39" s="162">
        <f t="shared" si="1"/>
        <v>5000000</v>
      </c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>
        <v>5000000</v>
      </c>
      <c r="AL39" s="154">
        <v>5000000</v>
      </c>
      <c r="AM39" s="154"/>
      <c r="AN39" s="154"/>
      <c r="AO39" s="154"/>
      <c r="AP39" s="154"/>
      <c r="AQ39" s="743"/>
      <c r="AR39" s="730"/>
    </row>
    <row r="40" spans="1:44" ht="26.25" customHeight="1">
      <c r="A40" s="722" t="s">
        <v>109</v>
      </c>
      <c r="B40" s="157" t="s">
        <v>110</v>
      </c>
      <c r="C40" s="162">
        <f t="shared" si="1"/>
        <v>0</v>
      </c>
      <c r="D40" s="162">
        <f t="shared" si="1"/>
        <v>13144500</v>
      </c>
      <c r="E40" s="162">
        <f t="shared" si="1"/>
        <v>13544500</v>
      </c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>
        <v>400000</v>
      </c>
      <c r="AJ40" s="154"/>
      <c r="AK40" s="154">
        <v>13144500</v>
      </c>
      <c r="AL40" s="154">
        <v>13144500</v>
      </c>
      <c r="AM40" s="154"/>
      <c r="AN40" s="154"/>
      <c r="AO40" s="154"/>
      <c r="AP40" s="154"/>
      <c r="AQ40" s="743"/>
      <c r="AR40" s="730"/>
    </row>
    <row r="41" spans="1:44" ht="26.25" customHeight="1">
      <c r="A41" s="722" t="s">
        <v>111</v>
      </c>
      <c r="B41" s="158" t="s">
        <v>112</v>
      </c>
      <c r="C41" s="162">
        <f t="shared" si="1"/>
        <v>0</v>
      </c>
      <c r="D41" s="162">
        <f t="shared" si="1"/>
        <v>1765</v>
      </c>
      <c r="E41" s="162">
        <f t="shared" si="1"/>
        <v>870725</v>
      </c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>
        <v>1765</v>
      </c>
      <c r="AI41" s="154">
        <v>870725</v>
      </c>
      <c r="AJ41" s="154"/>
      <c r="AK41" s="154"/>
      <c r="AL41" s="154"/>
      <c r="AM41" s="154"/>
      <c r="AN41" s="154"/>
      <c r="AO41" s="154"/>
      <c r="AP41" s="154"/>
      <c r="AQ41" s="743"/>
      <c r="AR41" s="730"/>
    </row>
    <row r="42" spans="1:44" ht="26.25" customHeight="1">
      <c r="A42" s="722" t="s">
        <v>113</v>
      </c>
      <c r="B42" s="158" t="s">
        <v>114</v>
      </c>
      <c r="C42" s="162">
        <f t="shared" si="1"/>
        <v>0</v>
      </c>
      <c r="D42" s="162">
        <f t="shared" si="1"/>
        <v>700000</v>
      </c>
      <c r="E42" s="162">
        <f t="shared" si="1"/>
        <v>700002</v>
      </c>
      <c r="F42" s="154"/>
      <c r="G42" s="154"/>
      <c r="H42" s="154"/>
      <c r="I42" s="154"/>
      <c r="J42" s="154">
        <v>700000</v>
      </c>
      <c r="K42" s="154">
        <v>700000</v>
      </c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>
        <v>2</v>
      </c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743"/>
      <c r="AR42" s="730"/>
    </row>
    <row r="43" spans="1:44" ht="26.25" customHeight="1">
      <c r="A43" s="722" t="s">
        <v>115</v>
      </c>
      <c r="B43" s="158" t="s">
        <v>116</v>
      </c>
      <c r="C43" s="162">
        <f t="shared" si="1"/>
        <v>0</v>
      </c>
      <c r="D43" s="162">
        <f t="shared" si="1"/>
        <v>0</v>
      </c>
      <c r="E43" s="162">
        <f t="shared" si="1"/>
        <v>3</v>
      </c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>
        <v>3</v>
      </c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743"/>
      <c r="AR43" s="730"/>
    </row>
    <row r="44" spans="1:44" ht="26.25" customHeight="1">
      <c r="A44" s="722" t="s">
        <v>117</v>
      </c>
      <c r="B44" s="158" t="s">
        <v>118</v>
      </c>
      <c r="C44" s="162">
        <f t="shared" si="1"/>
        <v>0</v>
      </c>
      <c r="D44" s="162">
        <f t="shared" si="1"/>
        <v>330000000</v>
      </c>
      <c r="E44" s="162">
        <f t="shared" si="1"/>
        <v>330000000</v>
      </c>
      <c r="F44" s="154"/>
      <c r="G44" s="154"/>
      <c r="H44" s="154"/>
      <c r="I44" s="154"/>
      <c r="J44" s="154"/>
      <c r="K44" s="154"/>
      <c r="L44" s="154"/>
      <c r="M44" s="154">
        <v>330000000</v>
      </c>
      <c r="N44" s="154">
        <v>330000000</v>
      </c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743"/>
      <c r="AR44" s="730"/>
    </row>
    <row r="45" spans="1:44" ht="30.75" customHeight="1">
      <c r="A45" s="722" t="s">
        <v>119</v>
      </c>
      <c r="B45" s="157" t="s">
        <v>120</v>
      </c>
      <c r="C45" s="162">
        <f t="shared" si="1"/>
        <v>0</v>
      </c>
      <c r="D45" s="162">
        <f t="shared" si="1"/>
        <v>1000</v>
      </c>
      <c r="E45" s="162">
        <f t="shared" si="1"/>
        <v>15340</v>
      </c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>
        <v>1000</v>
      </c>
      <c r="Z45" s="154">
        <v>15340</v>
      </c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743"/>
      <c r="AR45" s="730"/>
    </row>
    <row r="46" spans="1:44" ht="26.25" customHeight="1">
      <c r="A46" s="722" t="s">
        <v>121</v>
      </c>
      <c r="B46" s="157" t="s">
        <v>122</v>
      </c>
      <c r="C46" s="162">
        <f t="shared" si="1"/>
        <v>0</v>
      </c>
      <c r="D46" s="162">
        <f t="shared" si="1"/>
        <v>1204299</v>
      </c>
      <c r="E46" s="162">
        <f t="shared" si="1"/>
        <v>1214100</v>
      </c>
      <c r="F46" s="154"/>
      <c r="G46" s="154"/>
      <c r="H46" s="154"/>
      <c r="I46" s="154"/>
      <c r="J46" s="154">
        <v>1204299</v>
      </c>
      <c r="K46" s="154">
        <v>1214100</v>
      </c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743"/>
      <c r="AR46" s="730"/>
    </row>
    <row r="47" spans="1:44" ht="26.25" customHeight="1">
      <c r="A47" s="722" t="s">
        <v>123</v>
      </c>
      <c r="B47" s="157" t="s">
        <v>124</v>
      </c>
      <c r="C47" s="162">
        <f t="shared" si="1"/>
        <v>0</v>
      </c>
      <c r="D47" s="162">
        <f t="shared" si="1"/>
        <v>0</v>
      </c>
      <c r="E47" s="162">
        <f t="shared" si="1"/>
        <v>10660</v>
      </c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>
        <v>10660</v>
      </c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743"/>
      <c r="AR47" s="730"/>
    </row>
    <row r="48" spans="1:44" ht="26.25" customHeight="1">
      <c r="A48" s="722">
        <v>102023</v>
      </c>
      <c r="B48" s="157" t="s">
        <v>125</v>
      </c>
      <c r="C48" s="162">
        <f t="shared" si="1"/>
        <v>0</v>
      </c>
      <c r="D48" s="162">
        <f t="shared" si="1"/>
        <v>1105624</v>
      </c>
      <c r="E48" s="162">
        <f t="shared" si="1"/>
        <v>2613832</v>
      </c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>
        <v>1105624</v>
      </c>
      <c r="Z48" s="154">
        <v>2613832</v>
      </c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743"/>
      <c r="AR48" s="730"/>
    </row>
    <row r="49" spans="1:44" ht="26.25" customHeight="1">
      <c r="A49" s="722">
        <v>102031</v>
      </c>
      <c r="B49" s="158" t="s">
        <v>126</v>
      </c>
      <c r="C49" s="162">
        <f t="shared" si="1"/>
        <v>0</v>
      </c>
      <c r="D49" s="162">
        <f t="shared" si="1"/>
        <v>6149486</v>
      </c>
      <c r="E49" s="162">
        <f t="shared" si="1"/>
        <v>6149486</v>
      </c>
      <c r="F49" s="154"/>
      <c r="G49" s="154"/>
      <c r="H49" s="154"/>
      <c r="I49" s="154"/>
      <c r="J49" s="154">
        <v>6149486</v>
      </c>
      <c r="K49" s="154">
        <v>6149486</v>
      </c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743"/>
      <c r="AR49" s="730"/>
    </row>
    <row r="50" spans="1:44" ht="26.25" customHeight="1">
      <c r="A50" s="722">
        <v>104031</v>
      </c>
      <c r="B50" s="158" t="s">
        <v>127</v>
      </c>
      <c r="C50" s="162">
        <f t="shared" si="1"/>
        <v>0</v>
      </c>
      <c r="D50" s="162">
        <f t="shared" si="1"/>
        <v>400000000</v>
      </c>
      <c r="E50" s="162">
        <f t="shared" si="1"/>
        <v>400000000</v>
      </c>
      <c r="F50" s="154"/>
      <c r="G50" s="154"/>
      <c r="H50" s="154"/>
      <c r="I50" s="154"/>
      <c r="J50" s="154"/>
      <c r="K50" s="154"/>
      <c r="L50" s="154"/>
      <c r="M50" s="154">
        <v>400000000</v>
      </c>
      <c r="N50" s="154">
        <v>400000000</v>
      </c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743"/>
      <c r="AR50" s="730"/>
    </row>
    <row r="51" spans="1:44" ht="26.25" customHeight="1">
      <c r="A51" s="722">
        <v>104051</v>
      </c>
      <c r="B51" s="158" t="s">
        <v>128</v>
      </c>
      <c r="C51" s="162">
        <f t="shared" si="1"/>
        <v>0</v>
      </c>
      <c r="D51" s="162">
        <f t="shared" si="1"/>
        <v>3576000</v>
      </c>
      <c r="E51" s="162">
        <f t="shared" si="1"/>
        <v>3576000</v>
      </c>
      <c r="F51" s="154"/>
      <c r="G51" s="154"/>
      <c r="H51" s="154"/>
      <c r="I51" s="154"/>
      <c r="J51" s="154">
        <v>3576000</v>
      </c>
      <c r="K51" s="154">
        <v>3576000</v>
      </c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743"/>
      <c r="AR51" s="730"/>
    </row>
    <row r="52" spans="1:44" ht="26.25" customHeight="1">
      <c r="A52" s="722">
        <v>107051</v>
      </c>
      <c r="B52" s="158" t="s">
        <v>129</v>
      </c>
      <c r="C52" s="162">
        <f t="shared" si="1"/>
        <v>0</v>
      </c>
      <c r="D52" s="162">
        <f t="shared" si="1"/>
        <v>263730</v>
      </c>
      <c r="E52" s="162">
        <f t="shared" si="1"/>
        <v>263730</v>
      </c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>
        <v>263730</v>
      </c>
      <c r="Z52" s="154">
        <v>263730</v>
      </c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743"/>
      <c r="AR52" s="730"/>
    </row>
    <row r="53" spans="1:44" ht="26.25" customHeight="1">
      <c r="A53" s="722">
        <v>107052</v>
      </c>
      <c r="B53" s="158" t="s">
        <v>130</v>
      </c>
      <c r="C53" s="162">
        <f t="shared" si="1"/>
        <v>0</v>
      </c>
      <c r="D53" s="162">
        <f t="shared" si="1"/>
        <v>198335</v>
      </c>
      <c r="E53" s="162">
        <f t="shared" si="1"/>
        <v>198335</v>
      </c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>
        <v>198335</v>
      </c>
      <c r="Z53" s="154">
        <v>198335</v>
      </c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743"/>
      <c r="AR53" s="730"/>
    </row>
    <row r="54" spans="1:44" ht="26.25" customHeight="1">
      <c r="A54" s="722">
        <v>107060</v>
      </c>
      <c r="B54" s="158" t="s">
        <v>131</v>
      </c>
      <c r="C54" s="162">
        <f t="shared" si="1"/>
        <v>0</v>
      </c>
      <c r="D54" s="162">
        <f t="shared" si="1"/>
        <v>372871</v>
      </c>
      <c r="E54" s="162">
        <f t="shared" si="1"/>
        <v>391371</v>
      </c>
      <c r="F54" s="154"/>
      <c r="G54" s="154"/>
      <c r="H54" s="154"/>
      <c r="I54" s="154"/>
      <c r="J54" s="154"/>
      <c r="K54" s="154">
        <v>15000</v>
      </c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>
        <v>109704</v>
      </c>
      <c r="Z54" s="154">
        <v>113204</v>
      </c>
      <c r="AA54" s="154"/>
      <c r="AB54" s="154"/>
      <c r="AC54" s="154"/>
      <c r="AD54" s="154"/>
      <c r="AE54" s="154"/>
      <c r="AF54" s="154"/>
      <c r="AG54" s="154"/>
      <c r="AH54" s="154">
        <v>263167</v>
      </c>
      <c r="AI54" s="154">
        <v>263167</v>
      </c>
      <c r="AJ54" s="154"/>
      <c r="AK54" s="154"/>
      <c r="AL54" s="154"/>
      <c r="AM54" s="154"/>
      <c r="AN54" s="154"/>
      <c r="AO54" s="154"/>
      <c r="AP54" s="154"/>
      <c r="AQ54" s="743"/>
      <c r="AR54" s="730"/>
    </row>
    <row r="55" spans="1:44" ht="26.25" customHeight="1">
      <c r="A55" s="723" t="s">
        <v>132</v>
      </c>
      <c r="B55" s="157" t="s">
        <v>133</v>
      </c>
      <c r="C55" s="162">
        <f t="shared" si="1"/>
        <v>2982800000</v>
      </c>
      <c r="D55" s="162">
        <f t="shared" si="1"/>
        <v>3085154342</v>
      </c>
      <c r="E55" s="162">
        <f t="shared" si="1"/>
        <v>3682904098</v>
      </c>
      <c r="F55" s="154"/>
      <c r="G55" s="154"/>
      <c r="H55" s="154"/>
      <c r="I55" s="154"/>
      <c r="J55" s="154"/>
      <c r="K55" s="154"/>
      <c r="L55" s="154"/>
      <c r="M55" s="154"/>
      <c r="N55" s="154"/>
      <c r="O55" s="154">
        <v>800000000</v>
      </c>
      <c r="P55" s="154">
        <v>804057000</v>
      </c>
      <c r="Q55" s="154">
        <v>890294449</v>
      </c>
      <c r="R55" s="154">
        <v>2146800000</v>
      </c>
      <c r="S55" s="154">
        <v>2245097342</v>
      </c>
      <c r="T55" s="154">
        <v>2760368155</v>
      </c>
      <c r="U55" s="154">
        <v>36000000</v>
      </c>
      <c r="V55" s="154">
        <v>36000000</v>
      </c>
      <c r="W55" s="154">
        <v>32241494</v>
      </c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743"/>
      <c r="AR55" s="730"/>
    </row>
    <row r="56" spans="1:44" ht="26.25" customHeight="1">
      <c r="A56" s="724" t="s">
        <v>134</v>
      </c>
      <c r="B56" s="156" t="s">
        <v>135</v>
      </c>
      <c r="C56" s="162">
        <f t="shared" si="1"/>
        <v>980000000</v>
      </c>
      <c r="D56" s="162">
        <f t="shared" si="1"/>
        <v>3571320304</v>
      </c>
      <c r="E56" s="162">
        <f t="shared" si="1"/>
        <v>2137988362</v>
      </c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>
        <v>30000000</v>
      </c>
      <c r="AB56" s="154">
        <v>30544391</v>
      </c>
      <c r="AC56" s="154">
        <v>37683400</v>
      </c>
      <c r="AD56" s="154"/>
      <c r="AE56" s="154"/>
      <c r="AF56" s="154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>
        <v>950000000</v>
      </c>
      <c r="AQ56" s="743">
        <v>3540775913</v>
      </c>
      <c r="AR56" s="731">
        <v>2100304962</v>
      </c>
    </row>
    <row r="57" spans="1:44">
      <c r="A57" s="160"/>
      <c r="B57" s="161"/>
      <c r="C57" s="162"/>
      <c r="D57" s="162"/>
      <c r="E57" s="162"/>
      <c r="F57" s="163"/>
      <c r="G57" s="163"/>
      <c r="H57" s="163"/>
      <c r="I57" s="164"/>
      <c r="J57" s="165"/>
      <c r="K57" s="166"/>
      <c r="L57" s="167"/>
      <c r="M57" s="165"/>
      <c r="N57" s="166"/>
      <c r="O57" s="168"/>
      <c r="P57" s="165"/>
      <c r="Q57" s="166"/>
      <c r="R57" s="168"/>
      <c r="S57" s="165"/>
      <c r="T57" s="166"/>
      <c r="U57" s="168"/>
      <c r="V57" s="165"/>
      <c r="W57" s="166"/>
      <c r="X57" s="168"/>
      <c r="Y57" s="165"/>
      <c r="Z57" s="166"/>
      <c r="AA57" s="168"/>
      <c r="AB57" s="165"/>
      <c r="AC57" s="166"/>
      <c r="AD57" s="168"/>
      <c r="AE57" s="165"/>
      <c r="AF57" s="166"/>
      <c r="AG57" s="168"/>
      <c r="AH57" s="165"/>
      <c r="AI57" s="166"/>
      <c r="AJ57" s="168"/>
      <c r="AK57" s="165"/>
      <c r="AL57" s="166"/>
      <c r="AM57" s="168"/>
      <c r="AN57" s="168"/>
      <c r="AO57" s="166"/>
      <c r="AP57" s="169"/>
      <c r="AQ57" s="167"/>
      <c r="AR57" s="164"/>
    </row>
    <row r="58" spans="1:44" ht="20.100000000000001" customHeight="1" thickBot="1">
      <c r="A58" s="725" t="s">
        <v>136</v>
      </c>
      <c r="B58" s="726" t="s">
        <v>137</v>
      </c>
      <c r="C58" s="727">
        <f t="shared" si="1"/>
        <v>5285778591</v>
      </c>
      <c r="D58" s="727">
        <f t="shared" si="1"/>
        <v>10169304369</v>
      </c>
      <c r="E58" s="727">
        <f t="shared" si="1"/>
        <v>9346331818</v>
      </c>
      <c r="F58" s="728">
        <f t="shared" ref="F58:K58" si="2">SUM(F15:F57)</f>
        <v>1284578591</v>
      </c>
      <c r="G58" s="728">
        <f t="shared" si="2"/>
        <v>1367569547</v>
      </c>
      <c r="H58" s="728">
        <f t="shared" si="2"/>
        <v>1372001388</v>
      </c>
      <c r="I58" s="728">
        <f t="shared" si="2"/>
        <v>0</v>
      </c>
      <c r="J58" s="728">
        <f t="shared" si="2"/>
        <v>30181627</v>
      </c>
      <c r="K58" s="728">
        <f t="shared" si="2"/>
        <v>30206428</v>
      </c>
      <c r="L58" s="728">
        <f>SUM(L15:L56)</f>
        <v>0</v>
      </c>
      <c r="M58" s="728">
        <f>SUM(M15:M56)</f>
        <v>749374000</v>
      </c>
      <c r="N58" s="728">
        <f>SUM(N15:N56)</f>
        <v>749374000</v>
      </c>
      <c r="O58" s="728">
        <f t="shared" ref="O58:AR58" si="3">SUM(O15:O56)</f>
        <v>800000000</v>
      </c>
      <c r="P58" s="728">
        <f t="shared" si="3"/>
        <v>804057000</v>
      </c>
      <c r="Q58" s="728">
        <f t="shared" si="3"/>
        <v>890294449</v>
      </c>
      <c r="R58" s="728">
        <f t="shared" si="3"/>
        <v>2146800000</v>
      </c>
      <c r="S58" s="728">
        <f t="shared" si="3"/>
        <v>2245097342</v>
      </c>
      <c r="T58" s="728">
        <f t="shared" si="3"/>
        <v>2760368155</v>
      </c>
      <c r="U58" s="728">
        <f t="shared" si="3"/>
        <v>36000000</v>
      </c>
      <c r="V58" s="728">
        <f t="shared" si="3"/>
        <v>36000000</v>
      </c>
      <c r="W58" s="728">
        <f t="shared" si="3"/>
        <v>32241494</v>
      </c>
      <c r="X58" s="728">
        <f t="shared" si="3"/>
        <v>30400000</v>
      </c>
      <c r="Y58" s="728">
        <f t="shared" si="3"/>
        <v>112237346</v>
      </c>
      <c r="Z58" s="728">
        <f t="shared" si="3"/>
        <v>113659893</v>
      </c>
      <c r="AA58" s="728">
        <f t="shared" si="3"/>
        <v>34500000</v>
      </c>
      <c r="AB58" s="728">
        <f t="shared" si="3"/>
        <v>35044391</v>
      </c>
      <c r="AC58" s="728">
        <f t="shared" si="3"/>
        <v>37788074</v>
      </c>
      <c r="AD58" s="728">
        <f t="shared" si="3"/>
        <v>3500000</v>
      </c>
      <c r="AE58" s="728">
        <f t="shared" si="3"/>
        <v>9624726</v>
      </c>
      <c r="AF58" s="728">
        <f t="shared" si="3"/>
        <v>19077976</v>
      </c>
      <c r="AG58" s="728">
        <f t="shared" si="3"/>
        <v>0</v>
      </c>
      <c r="AH58" s="728">
        <f t="shared" si="3"/>
        <v>6058571</v>
      </c>
      <c r="AI58" s="728">
        <f t="shared" si="3"/>
        <v>7327531</v>
      </c>
      <c r="AJ58" s="728">
        <f t="shared" si="3"/>
        <v>0</v>
      </c>
      <c r="AK58" s="728">
        <f t="shared" si="3"/>
        <v>23804183</v>
      </c>
      <c r="AL58" s="728">
        <f t="shared" si="3"/>
        <v>24207745</v>
      </c>
      <c r="AM58" s="728">
        <f t="shared" si="3"/>
        <v>0</v>
      </c>
      <c r="AN58" s="728">
        <f t="shared" si="3"/>
        <v>1174803695</v>
      </c>
      <c r="AO58" s="728">
        <f t="shared" si="3"/>
        <v>1174803695</v>
      </c>
      <c r="AP58" s="728">
        <f t="shared" si="3"/>
        <v>950000000</v>
      </c>
      <c r="AQ58" s="744">
        <f t="shared" si="3"/>
        <v>3575451941</v>
      </c>
      <c r="AR58" s="732">
        <f t="shared" si="3"/>
        <v>2134980990</v>
      </c>
    </row>
    <row r="59" spans="1:44" s="129" customFormat="1" ht="20.100000000000001" customHeight="1">
      <c r="A59" s="745" t="s">
        <v>138</v>
      </c>
      <c r="B59" s="716" t="s">
        <v>139</v>
      </c>
      <c r="C59" s="717">
        <f t="shared" si="1"/>
        <v>2780000</v>
      </c>
      <c r="D59" s="717">
        <f t="shared" si="1"/>
        <v>20955979</v>
      </c>
      <c r="E59" s="717">
        <f t="shared" si="1"/>
        <v>21181333</v>
      </c>
      <c r="F59" s="718"/>
      <c r="G59" s="718"/>
      <c r="H59" s="718"/>
      <c r="I59" s="718"/>
      <c r="J59" s="718">
        <v>5693391</v>
      </c>
      <c r="K59" s="718">
        <v>5693391</v>
      </c>
      <c r="L59" s="718"/>
      <c r="M59" s="718"/>
      <c r="N59" s="718"/>
      <c r="O59" s="718"/>
      <c r="P59" s="718"/>
      <c r="Q59" s="718"/>
      <c r="R59" s="718"/>
      <c r="S59" s="718"/>
      <c r="T59" s="718"/>
      <c r="U59" s="718">
        <v>250000</v>
      </c>
      <c r="V59" s="718">
        <v>250000</v>
      </c>
      <c r="W59" s="718">
        <v>180000</v>
      </c>
      <c r="X59" s="718">
        <v>2470000</v>
      </c>
      <c r="Y59" s="718">
        <v>3888480</v>
      </c>
      <c r="Z59" s="718">
        <v>4218085</v>
      </c>
      <c r="AA59" s="718">
        <v>60000</v>
      </c>
      <c r="AB59" s="718">
        <v>60000</v>
      </c>
      <c r="AC59" s="718">
        <v>1273</v>
      </c>
      <c r="AD59" s="718"/>
      <c r="AE59" s="718">
        <v>55525</v>
      </c>
      <c r="AF59" s="718">
        <v>80001</v>
      </c>
      <c r="AG59" s="718"/>
      <c r="AH59" s="718"/>
      <c r="AI59" s="718"/>
      <c r="AJ59" s="718"/>
      <c r="AK59" s="718"/>
      <c r="AL59" s="718"/>
      <c r="AM59" s="718"/>
      <c r="AN59" s="718">
        <v>11008583</v>
      </c>
      <c r="AO59" s="718">
        <v>11008583</v>
      </c>
      <c r="AP59" s="718"/>
      <c r="AQ59" s="746"/>
      <c r="AR59" s="733"/>
    </row>
    <row r="60" spans="1:44" s="172" customFormat="1" ht="30" customHeight="1">
      <c r="A60" s="747" t="s">
        <v>140</v>
      </c>
      <c r="B60" s="171" t="s">
        <v>141</v>
      </c>
      <c r="C60" s="162">
        <f t="shared" si="1"/>
        <v>223354311</v>
      </c>
      <c r="D60" s="162">
        <f t="shared" si="1"/>
        <v>328311082</v>
      </c>
      <c r="E60" s="162">
        <f t="shared" si="1"/>
        <v>327762216</v>
      </c>
      <c r="F60" s="170"/>
      <c r="G60" s="170"/>
      <c r="H60" s="170"/>
      <c r="I60" s="170"/>
      <c r="J60" s="170">
        <v>1837391</v>
      </c>
      <c r="K60" s="170">
        <v>1837391</v>
      </c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>
        <v>223194311</v>
      </c>
      <c r="Y60" s="170">
        <v>326313691</v>
      </c>
      <c r="Z60" s="170">
        <v>325920704</v>
      </c>
      <c r="AA60" s="170">
        <v>160000</v>
      </c>
      <c r="AB60" s="170">
        <v>160000</v>
      </c>
      <c r="AC60" s="170">
        <v>4121</v>
      </c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748"/>
      <c r="AR60" s="734"/>
    </row>
    <row r="61" spans="1:44" s="172" customFormat="1" ht="29.25" customHeight="1" thickBot="1">
      <c r="A61" s="749" t="s">
        <v>142</v>
      </c>
      <c r="B61" s="709" t="s">
        <v>143</v>
      </c>
      <c r="C61" s="710">
        <f t="shared" si="1"/>
        <v>12619665</v>
      </c>
      <c r="D61" s="710">
        <f t="shared" si="1"/>
        <v>35295228</v>
      </c>
      <c r="E61" s="710">
        <f t="shared" si="1"/>
        <v>30233691</v>
      </c>
      <c r="F61" s="711"/>
      <c r="G61" s="711"/>
      <c r="H61" s="711"/>
      <c r="I61" s="711"/>
      <c r="J61" s="711"/>
      <c r="K61" s="711"/>
      <c r="L61" s="711"/>
      <c r="M61" s="711"/>
      <c r="N61" s="711"/>
      <c r="O61" s="711"/>
      <c r="P61" s="711"/>
      <c r="Q61" s="711"/>
      <c r="R61" s="711"/>
      <c r="S61" s="711"/>
      <c r="T61" s="711"/>
      <c r="U61" s="711"/>
      <c r="V61" s="711"/>
      <c r="W61" s="711"/>
      <c r="X61" s="711">
        <v>12609599</v>
      </c>
      <c r="Y61" s="711">
        <v>12609665</v>
      </c>
      <c r="Z61" s="711">
        <v>7556723</v>
      </c>
      <c r="AA61" s="711">
        <v>10066</v>
      </c>
      <c r="AB61" s="711">
        <v>10000</v>
      </c>
      <c r="AC61" s="711">
        <v>1405</v>
      </c>
      <c r="AD61" s="711"/>
      <c r="AE61" s="711"/>
      <c r="AF61" s="711"/>
      <c r="AG61" s="711"/>
      <c r="AH61" s="711">
        <v>800900</v>
      </c>
      <c r="AI61" s="711">
        <v>800900</v>
      </c>
      <c r="AJ61" s="711"/>
      <c r="AK61" s="711"/>
      <c r="AL61" s="711"/>
      <c r="AM61" s="711"/>
      <c r="AN61" s="711">
        <v>21874663</v>
      </c>
      <c r="AO61" s="711">
        <v>21874663</v>
      </c>
      <c r="AP61" s="711"/>
      <c r="AQ61" s="750"/>
      <c r="AR61" s="734"/>
    </row>
    <row r="62" spans="1:44" s="173" customFormat="1" ht="32.25" customHeight="1" thickBot="1">
      <c r="A62" s="712" t="s">
        <v>144</v>
      </c>
      <c r="B62" s="713" t="s">
        <v>145</v>
      </c>
      <c r="C62" s="714">
        <f t="shared" ref="C62:AR62" si="4">SUM(C58:C61)</f>
        <v>5524532567</v>
      </c>
      <c r="D62" s="714">
        <f t="shared" si="4"/>
        <v>10553866658</v>
      </c>
      <c r="E62" s="715">
        <f t="shared" si="4"/>
        <v>9725509058</v>
      </c>
      <c r="F62" s="715">
        <f t="shared" si="4"/>
        <v>1284578591</v>
      </c>
      <c r="G62" s="715">
        <f t="shared" si="4"/>
        <v>1367569547</v>
      </c>
      <c r="H62" s="715">
        <f t="shared" si="4"/>
        <v>1372001388</v>
      </c>
      <c r="I62" s="715">
        <f t="shared" si="4"/>
        <v>0</v>
      </c>
      <c r="J62" s="715">
        <f t="shared" si="4"/>
        <v>37712409</v>
      </c>
      <c r="K62" s="715">
        <f t="shared" si="4"/>
        <v>37737210</v>
      </c>
      <c r="L62" s="715">
        <f t="shared" si="4"/>
        <v>0</v>
      </c>
      <c r="M62" s="715">
        <f t="shared" si="4"/>
        <v>749374000</v>
      </c>
      <c r="N62" s="715">
        <f t="shared" si="4"/>
        <v>749374000</v>
      </c>
      <c r="O62" s="715">
        <f t="shared" si="4"/>
        <v>800000000</v>
      </c>
      <c r="P62" s="715">
        <f t="shared" si="4"/>
        <v>804057000</v>
      </c>
      <c r="Q62" s="715">
        <f t="shared" si="4"/>
        <v>890294449</v>
      </c>
      <c r="R62" s="715">
        <f t="shared" si="4"/>
        <v>2146800000</v>
      </c>
      <c r="S62" s="715">
        <f t="shared" si="4"/>
        <v>2245097342</v>
      </c>
      <c r="T62" s="715">
        <f t="shared" si="4"/>
        <v>2760368155</v>
      </c>
      <c r="U62" s="715">
        <f t="shared" si="4"/>
        <v>36250000</v>
      </c>
      <c r="V62" s="715">
        <f t="shared" si="4"/>
        <v>36250000</v>
      </c>
      <c r="W62" s="715">
        <f t="shared" si="4"/>
        <v>32421494</v>
      </c>
      <c r="X62" s="715">
        <f t="shared" si="4"/>
        <v>268673910</v>
      </c>
      <c r="Y62" s="715">
        <f t="shared" si="4"/>
        <v>455049182</v>
      </c>
      <c r="Z62" s="715">
        <f t="shared" si="4"/>
        <v>451355405</v>
      </c>
      <c r="AA62" s="715">
        <f t="shared" si="4"/>
        <v>34730066</v>
      </c>
      <c r="AB62" s="715">
        <f t="shared" si="4"/>
        <v>35274391</v>
      </c>
      <c r="AC62" s="715">
        <f t="shared" si="4"/>
        <v>37794873</v>
      </c>
      <c r="AD62" s="715">
        <f t="shared" si="4"/>
        <v>3500000</v>
      </c>
      <c r="AE62" s="715">
        <f t="shared" si="4"/>
        <v>9680251</v>
      </c>
      <c r="AF62" s="715">
        <f t="shared" si="4"/>
        <v>19157977</v>
      </c>
      <c r="AG62" s="715">
        <f t="shared" si="4"/>
        <v>0</v>
      </c>
      <c r="AH62" s="715">
        <f t="shared" si="4"/>
        <v>6859471</v>
      </c>
      <c r="AI62" s="715">
        <f t="shared" si="4"/>
        <v>8128431</v>
      </c>
      <c r="AJ62" s="715">
        <f t="shared" si="4"/>
        <v>0</v>
      </c>
      <c r="AK62" s="715">
        <f t="shared" si="4"/>
        <v>23804183</v>
      </c>
      <c r="AL62" s="715">
        <f t="shared" si="4"/>
        <v>24207745</v>
      </c>
      <c r="AM62" s="715">
        <f t="shared" si="4"/>
        <v>0</v>
      </c>
      <c r="AN62" s="715">
        <f t="shared" si="4"/>
        <v>1207686941</v>
      </c>
      <c r="AO62" s="715">
        <f t="shared" si="4"/>
        <v>1207686941</v>
      </c>
      <c r="AP62" s="715">
        <f t="shared" si="4"/>
        <v>950000000</v>
      </c>
      <c r="AQ62" s="715">
        <f t="shared" si="4"/>
        <v>3575451941</v>
      </c>
      <c r="AR62" s="735">
        <f t="shared" si="4"/>
        <v>2134980990</v>
      </c>
    </row>
    <row r="63" spans="1:44">
      <c r="C63" s="129"/>
      <c r="D63" s="129"/>
      <c r="E63" s="129"/>
      <c r="F63" s="129"/>
      <c r="H63" s="129"/>
      <c r="I63" s="129"/>
      <c r="K63" s="129"/>
      <c r="L63" s="129"/>
      <c r="N63" s="129"/>
      <c r="O63" s="129"/>
      <c r="Q63" s="129"/>
      <c r="R63" s="129"/>
      <c r="T63" s="129"/>
      <c r="U63" s="129"/>
      <c r="W63" s="129"/>
      <c r="X63" s="129"/>
      <c r="Z63" s="129"/>
      <c r="AA63" s="129"/>
      <c r="AC63" s="129"/>
      <c r="AD63" s="129"/>
      <c r="AF63" s="129"/>
      <c r="AG63" s="129"/>
      <c r="AI63" s="129"/>
      <c r="AJ63" s="129"/>
      <c r="AL63" s="129"/>
      <c r="AM63" s="129"/>
      <c r="AO63" s="129"/>
      <c r="AP63" s="129"/>
    </row>
    <row r="64" spans="1:44">
      <c r="C64" s="129"/>
      <c r="D64" s="129"/>
      <c r="E64" s="129"/>
      <c r="F64" s="129"/>
      <c r="H64" s="129"/>
      <c r="I64" s="129"/>
      <c r="J64" s="174"/>
      <c r="K64" s="174"/>
      <c r="L64" s="129"/>
      <c r="N64" s="129"/>
      <c r="O64" s="900"/>
      <c r="P64" s="900"/>
      <c r="Q64" s="174"/>
      <c r="R64" s="174"/>
      <c r="T64" s="129"/>
      <c r="U64" s="129"/>
      <c r="V64" s="174"/>
      <c r="W64" s="174"/>
      <c r="X64" s="174"/>
      <c r="Y64" s="174"/>
      <c r="Z64" s="174"/>
      <c r="AA64" s="129"/>
      <c r="AC64" s="129"/>
      <c r="AD64" s="129"/>
      <c r="AF64" s="129"/>
      <c r="AG64" s="129"/>
      <c r="AH64" s="174"/>
      <c r="AI64" s="174"/>
      <c r="AJ64" s="175"/>
      <c r="AK64" s="175"/>
      <c r="AL64" s="175"/>
      <c r="AM64" s="175"/>
      <c r="AN64" s="175"/>
      <c r="AO64" s="175"/>
      <c r="AP64" s="175"/>
      <c r="AQ64" s="175"/>
      <c r="AR64" s="176"/>
    </row>
    <row r="65" spans="3:44">
      <c r="C65" s="174"/>
      <c r="D65" s="174"/>
      <c r="E65" s="174"/>
      <c r="F65" s="129"/>
      <c r="H65" s="129"/>
      <c r="I65" s="129"/>
      <c r="J65" s="174"/>
      <c r="K65" s="174"/>
      <c r="L65" s="129"/>
      <c r="N65" s="129"/>
      <c r="O65" s="129"/>
      <c r="Q65" s="129"/>
      <c r="R65" s="129"/>
      <c r="T65" s="129"/>
      <c r="U65" s="129"/>
      <c r="W65" s="129"/>
      <c r="X65" s="174"/>
      <c r="Y65" s="174"/>
      <c r="Z65" s="174"/>
      <c r="AA65" s="129"/>
      <c r="AC65" s="129"/>
      <c r="AD65" s="129"/>
      <c r="AF65" s="129"/>
      <c r="AG65" s="129"/>
      <c r="AI65" s="129"/>
      <c r="AJ65" s="129"/>
      <c r="AL65" s="129"/>
      <c r="AM65" s="129"/>
      <c r="AO65" s="129"/>
      <c r="AP65" s="129"/>
    </row>
    <row r="66" spans="3:44">
      <c r="C66" s="129"/>
      <c r="D66" s="129"/>
      <c r="E66" s="129"/>
      <c r="F66" s="129"/>
      <c r="H66" s="129"/>
      <c r="I66" s="129"/>
      <c r="K66" s="129"/>
      <c r="L66" s="129"/>
      <c r="N66" s="129"/>
      <c r="O66" s="129"/>
      <c r="Q66" s="129"/>
      <c r="R66" s="129"/>
      <c r="T66" s="129"/>
      <c r="U66" s="129"/>
      <c r="W66" s="129"/>
      <c r="X66" s="129"/>
      <c r="Y66" s="174"/>
      <c r="Z66" s="129"/>
      <c r="AA66" s="129"/>
      <c r="AC66" s="129"/>
      <c r="AD66" s="129"/>
      <c r="AF66" s="129"/>
      <c r="AG66" s="129"/>
      <c r="AI66" s="129"/>
      <c r="AJ66" s="175"/>
      <c r="AK66" s="175"/>
      <c r="AL66" s="175"/>
      <c r="AM66" s="175"/>
      <c r="AN66" s="175"/>
      <c r="AO66" s="175"/>
      <c r="AP66" s="175"/>
      <c r="AQ66" s="175"/>
      <c r="AR66" s="176"/>
    </row>
  </sheetData>
  <mergeCells count="63">
    <mergeCell ref="O64:P64"/>
    <mergeCell ref="AM9:AM12"/>
    <mergeCell ref="AN9:AN12"/>
    <mergeCell ref="AO9:AO12"/>
    <mergeCell ref="AP9:AP12"/>
    <mergeCell ref="AA9:AA12"/>
    <mergeCell ref="AB9:AB12"/>
    <mergeCell ref="AC9:AC12"/>
    <mergeCell ref="AD9:AD12"/>
    <mergeCell ref="AE9:AE12"/>
    <mergeCell ref="AF9:AF12"/>
    <mergeCell ref="U9:U12"/>
    <mergeCell ref="V9:V12"/>
    <mergeCell ref="W9:W12"/>
    <mergeCell ref="X9:X12"/>
    <mergeCell ref="Y9:Y12"/>
    <mergeCell ref="AQ9:AQ12"/>
    <mergeCell ref="AR9:AR12"/>
    <mergeCell ref="AG9:AG12"/>
    <mergeCell ref="AH9:AH12"/>
    <mergeCell ref="AI9:AI12"/>
    <mergeCell ref="AJ9:AJ12"/>
    <mergeCell ref="AK9:AK12"/>
    <mergeCell ref="AL9:AL12"/>
    <mergeCell ref="Z9:Z12"/>
    <mergeCell ref="O9:O12"/>
    <mergeCell ref="P9:P12"/>
    <mergeCell ref="Q9:Q12"/>
    <mergeCell ref="R9:R12"/>
    <mergeCell ref="S9:S12"/>
    <mergeCell ref="T9:T12"/>
    <mergeCell ref="N9:N12"/>
    <mergeCell ref="C9:C12"/>
    <mergeCell ref="D9:D12"/>
    <mergeCell ref="E9:E12"/>
    <mergeCell ref="F9:F12"/>
    <mergeCell ref="G9:G12"/>
    <mergeCell ref="H9:H12"/>
    <mergeCell ref="I9:I12"/>
    <mergeCell ref="J9:J12"/>
    <mergeCell ref="K9:K12"/>
    <mergeCell ref="L9:L12"/>
    <mergeCell ref="M9:M12"/>
    <mergeCell ref="AJ7:AL8"/>
    <mergeCell ref="AM7:AO8"/>
    <mergeCell ref="AP7:AR8"/>
    <mergeCell ref="C8:E8"/>
    <mergeCell ref="F8:H8"/>
    <mergeCell ref="I8:K8"/>
    <mergeCell ref="L8:N8"/>
    <mergeCell ref="O8:Q8"/>
    <mergeCell ref="R8:T8"/>
    <mergeCell ref="U8:W8"/>
    <mergeCell ref="I1:Q1"/>
    <mergeCell ref="I2:Q2"/>
    <mergeCell ref="A5:AI5"/>
    <mergeCell ref="A6:AI6"/>
    <mergeCell ref="O7:W7"/>
    <mergeCell ref="X7:AC7"/>
    <mergeCell ref="AD7:AF8"/>
    <mergeCell ref="AG7:AI8"/>
    <mergeCell ref="X8:Z8"/>
    <mergeCell ref="AA8:AC8"/>
  </mergeCells>
  <printOptions horizontalCentered="1"/>
  <pageMargins left="0" right="0" top="0.11811023622047245" bottom="0.15748031496062992" header="0" footer="0"/>
  <pageSetup paperSize="8" scale="55" firstPageNumber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AJ97"/>
  <sheetViews>
    <sheetView zoomScaleNormal="100" workbookViewId="0">
      <selection activeCell="A3" sqref="A3:AJ3"/>
    </sheetView>
  </sheetViews>
  <sheetFormatPr defaultRowHeight="12.75"/>
  <cols>
    <col min="1" max="1" width="3.85546875" style="1" customWidth="1"/>
    <col min="2" max="2" width="26" style="1" customWidth="1"/>
    <col min="3" max="4" width="18.140625" style="1" customWidth="1"/>
    <col min="5" max="5" width="10.5703125" style="1" hidden="1" customWidth="1"/>
    <col min="6" max="7" width="10.5703125" style="1" customWidth="1"/>
    <col min="8" max="8" width="10.5703125" style="1" hidden="1" customWidth="1"/>
    <col min="9" max="10" width="10.5703125" style="1" customWidth="1"/>
    <col min="11" max="11" width="10.5703125" style="1" hidden="1" customWidth="1"/>
    <col min="12" max="13" width="10.5703125" style="1" customWidth="1"/>
    <col min="14" max="14" width="10.5703125" style="1" hidden="1" customWidth="1"/>
    <col min="15" max="16" width="10.5703125" style="1" customWidth="1"/>
    <col min="17" max="17" width="10.5703125" style="1" hidden="1" customWidth="1"/>
    <col min="18" max="19" width="10.5703125" style="1" customWidth="1"/>
    <col min="20" max="20" width="10.5703125" style="1" hidden="1" customWidth="1"/>
    <col min="21" max="22" width="10.5703125" style="1" customWidth="1"/>
    <col min="23" max="23" width="10.5703125" style="1" hidden="1" customWidth="1"/>
    <col min="24" max="25" width="10.5703125" style="1" customWidth="1"/>
    <col min="26" max="26" width="10.5703125" style="1" hidden="1" customWidth="1"/>
    <col min="27" max="28" width="10.5703125" style="1" customWidth="1"/>
    <col min="29" max="29" width="10.5703125" style="1" hidden="1" customWidth="1"/>
    <col min="30" max="31" width="10.5703125" style="1" customWidth="1"/>
    <col min="32" max="32" width="10.5703125" style="1" hidden="1" customWidth="1"/>
    <col min="33" max="33" width="10.5703125" style="1" customWidth="1"/>
    <col min="34" max="34" width="11.28515625" style="1" customWidth="1"/>
    <col min="35" max="35" width="10.5703125" style="1" hidden="1" customWidth="1"/>
    <col min="36" max="36" width="7.7109375" style="1" customWidth="1"/>
    <col min="37" max="256" width="9.140625" style="1"/>
    <col min="257" max="257" width="3.85546875" style="1" customWidth="1"/>
    <col min="258" max="258" width="26" style="1" customWidth="1"/>
    <col min="259" max="291" width="10.5703125" style="1" customWidth="1"/>
    <col min="292" max="292" width="7.7109375" style="1" customWidth="1"/>
    <col min="293" max="512" width="9.140625" style="1"/>
    <col min="513" max="513" width="3.85546875" style="1" customWidth="1"/>
    <col min="514" max="514" width="26" style="1" customWidth="1"/>
    <col min="515" max="547" width="10.5703125" style="1" customWidth="1"/>
    <col min="548" max="548" width="7.7109375" style="1" customWidth="1"/>
    <col min="549" max="768" width="9.140625" style="1"/>
    <col min="769" max="769" width="3.85546875" style="1" customWidth="1"/>
    <col min="770" max="770" width="26" style="1" customWidth="1"/>
    <col min="771" max="803" width="10.5703125" style="1" customWidth="1"/>
    <col min="804" max="804" width="7.7109375" style="1" customWidth="1"/>
    <col min="805" max="1024" width="9.140625" style="1"/>
    <col min="1025" max="1025" width="3.85546875" style="1" customWidth="1"/>
    <col min="1026" max="1026" width="26" style="1" customWidth="1"/>
    <col min="1027" max="1059" width="10.5703125" style="1" customWidth="1"/>
    <col min="1060" max="1060" width="7.7109375" style="1" customWidth="1"/>
    <col min="1061" max="1280" width="9.140625" style="1"/>
    <col min="1281" max="1281" width="3.85546875" style="1" customWidth="1"/>
    <col min="1282" max="1282" width="26" style="1" customWidth="1"/>
    <col min="1283" max="1315" width="10.5703125" style="1" customWidth="1"/>
    <col min="1316" max="1316" width="7.7109375" style="1" customWidth="1"/>
    <col min="1317" max="1536" width="9.140625" style="1"/>
    <col min="1537" max="1537" width="3.85546875" style="1" customWidth="1"/>
    <col min="1538" max="1538" width="26" style="1" customWidth="1"/>
    <col min="1539" max="1571" width="10.5703125" style="1" customWidth="1"/>
    <col min="1572" max="1572" width="7.7109375" style="1" customWidth="1"/>
    <col min="1573" max="1792" width="9.140625" style="1"/>
    <col min="1793" max="1793" width="3.85546875" style="1" customWidth="1"/>
    <col min="1794" max="1794" width="26" style="1" customWidth="1"/>
    <col min="1795" max="1827" width="10.5703125" style="1" customWidth="1"/>
    <col min="1828" max="1828" width="7.7109375" style="1" customWidth="1"/>
    <col min="1829" max="2048" width="9.140625" style="1"/>
    <col min="2049" max="2049" width="3.85546875" style="1" customWidth="1"/>
    <col min="2050" max="2050" width="26" style="1" customWidth="1"/>
    <col min="2051" max="2083" width="10.5703125" style="1" customWidth="1"/>
    <col min="2084" max="2084" width="7.7109375" style="1" customWidth="1"/>
    <col min="2085" max="2304" width="9.140625" style="1"/>
    <col min="2305" max="2305" width="3.85546875" style="1" customWidth="1"/>
    <col min="2306" max="2306" width="26" style="1" customWidth="1"/>
    <col min="2307" max="2339" width="10.5703125" style="1" customWidth="1"/>
    <col min="2340" max="2340" width="7.7109375" style="1" customWidth="1"/>
    <col min="2341" max="2560" width="9.140625" style="1"/>
    <col min="2561" max="2561" width="3.85546875" style="1" customWidth="1"/>
    <col min="2562" max="2562" width="26" style="1" customWidth="1"/>
    <col min="2563" max="2595" width="10.5703125" style="1" customWidth="1"/>
    <col min="2596" max="2596" width="7.7109375" style="1" customWidth="1"/>
    <col min="2597" max="2816" width="9.140625" style="1"/>
    <col min="2817" max="2817" width="3.85546875" style="1" customWidth="1"/>
    <col min="2818" max="2818" width="26" style="1" customWidth="1"/>
    <col min="2819" max="2851" width="10.5703125" style="1" customWidth="1"/>
    <col min="2852" max="2852" width="7.7109375" style="1" customWidth="1"/>
    <col min="2853" max="3072" width="9.140625" style="1"/>
    <col min="3073" max="3073" width="3.85546875" style="1" customWidth="1"/>
    <col min="3074" max="3074" width="26" style="1" customWidth="1"/>
    <col min="3075" max="3107" width="10.5703125" style="1" customWidth="1"/>
    <col min="3108" max="3108" width="7.7109375" style="1" customWidth="1"/>
    <col min="3109" max="3328" width="9.140625" style="1"/>
    <col min="3329" max="3329" width="3.85546875" style="1" customWidth="1"/>
    <col min="3330" max="3330" width="26" style="1" customWidth="1"/>
    <col min="3331" max="3363" width="10.5703125" style="1" customWidth="1"/>
    <col min="3364" max="3364" width="7.7109375" style="1" customWidth="1"/>
    <col min="3365" max="3584" width="9.140625" style="1"/>
    <col min="3585" max="3585" width="3.85546875" style="1" customWidth="1"/>
    <col min="3586" max="3586" width="26" style="1" customWidth="1"/>
    <col min="3587" max="3619" width="10.5703125" style="1" customWidth="1"/>
    <col min="3620" max="3620" width="7.7109375" style="1" customWidth="1"/>
    <col min="3621" max="3840" width="9.140625" style="1"/>
    <col min="3841" max="3841" width="3.85546875" style="1" customWidth="1"/>
    <col min="3842" max="3842" width="26" style="1" customWidth="1"/>
    <col min="3843" max="3875" width="10.5703125" style="1" customWidth="1"/>
    <col min="3876" max="3876" width="7.7109375" style="1" customWidth="1"/>
    <col min="3877" max="4096" width="9.140625" style="1"/>
    <col min="4097" max="4097" width="3.85546875" style="1" customWidth="1"/>
    <col min="4098" max="4098" width="26" style="1" customWidth="1"/>
    <col min="4099" max="4131" width="10.5703125" style="1" customWidth="1"/>
    <col min="4132" max="4132" width="7.7109375" style="1" customWidth="1"/>
    <col min="4133" max="4352" width="9.140625" style="1"/>
    <col min="4353" max="4353" width="3.85546875" style="1" customWidth="1"/>
    <col min="4354" max="4354" width="26" style="1" customWidth="1"/>
    <col min="4355" max="4387" width="10.5703125" style="1" customWidth="1"/>
    <col min="4388" max="4388" width="7.7109375" style="1" customWidth="1"/>
    <col min="4389" max="4608" width="9.140625" style="1"/>
    <col min="4609" max="4609" width="3.85546875" style="1" customWidth="1"/>
    <col min="4610" max="4610" width="26" style="1" customWidth="1"/>
    <col min="4611" max="4643" width="10.5703125" style="1" customWidth="1"/>
    <col min="4644" max="4644" width="7.7109375" style="1" customWidth="1"/>
    <col min="4645" max="4864" width="9.140625" style="1"/>
    <col min="4865" max="4865" width="3.85546875" style="1" customWidth="1"/>
    <col min="4866" max="4866" width="26" style="1" customWidth="1"/>
    <col min="4867" max="4899" width="10.5703125" style="1" customWidth="1"/>
    <col min="4900" max="4900" width="7.7109375" style="1" customWidth="1"/>
    <col min="4901" max="5120" width="9.140625" style="1"/>
    <col min="5121" max="5121" width="3.85546875" style="1" customWidth="1"/>
    <col min="5122" max="5122" width="26" style="1" customWidth="1"/>
    <col min="5123" max="5155" width="10.5703125" style="1" customWidth="1"/>
    <col min="5156" max="5156" width="7.7109375" style="1" customWidth="1"/>
    <col min="5157" max="5376" width="9.140625" style="1"/>
    <col min="5377" max="5377" width="3.85546875" style="1" customWidth="1"/>
    <col min="5378" max="5378" width="26" style="1" customWidth="1"/>
    <col min="5379" max="5411" width="10.5703125" style="1" customWidth="1"/>
    <col min="5412" max="5412" width="7.7109375" style="1" customWidth="1"/>
    <col min="5413" max="5632" width="9.140625" style="1"/>
    <col min="5633" max="5633" width="3.85546875" style="1" customWidth="1"/>
    <col min="5634" max="5634" width="26" style="1" customWidth="1"/>
    <col min="5635" max="5667" width="10.5703125" style="1" customWidth="1"/>
    <col min="5668" max="5668" width="7.7109375" style="1" customWidth="1"/>
    <col min="5669" max="5888" width="9.140625" style="1"/>
    <col min="5889" max="5889" width="3.85546875" style="1" customWidth="1"/>
    <col min="5890" max="5890" width="26" style="1" customWidth="1"/>
    <col min="5891" max="5923" width="10.5703125" style="1" customWidth="1"/>
    <col min="5924" max="5924" width="7.7109375" style="1" customWidth="1"/>
    <col min="5925" max="6144" width="9.140625" style="1"/>
    <col min="6145" max="6145" width="3.85546875" style="1" customWidth="1"/>
    <col min="6146" max="6146" width="26" style="1" customWidth="1"/>
    <col min="6147" max="6179" width="10.5703125" style="1" customWidth="1"/>
    <col min="6180" max="6180" width="7.7109375" style="1" customWidth="1"/>
    <col min="6181" max="6400" width="9.140625" style="1"/>
    <col min="6401" max="6401" width="3.85546875" style="1" customWidth="1"/>
    <col min="6402" max="6402" width="26" style="1" customWidth="1"/>
    <col min="6403" max="6435" width="10.5703125" style="1" customWidth="1"/>
    <col min="6436" max="6436" width="7.7109375" style="1" customWidth="1"/>
    <col min="6437" max="6656" width="9.140625" style="1"/>
    <col min="6657" max="6657" width="3.85546875" style="1" customWidth="1"/>
    <col min="6658" max="6658" width="26" style="1" customWidth="1"/>
    <col min="6659" max="6691" width="10.5703125" style="1" customWidth="1"/>
    <col min="6692" max="6692" width="7.7109375" style="1" customWidth="1"/>
    <col min="6693" max="6912" width="9.140625" style="1"/>
    <col min="6913" max="6913" width="3.85546875" style="1" customWidth="1"/>
    <col min="6914" max="6914" width="26" style="1" customWidth="1"/>
    <col min="6915" max="6947" width="10.5703125" style="1" customWidth="1"/>
    <col min="6948" max="6948" width="7.7109375" style="1" customWidth="1"/>
    <col min="6949" max="7168" width="9.140625" style="1"/>
    <col min="7169" max="7169" width="3.85546875" style="1" customWidth="1"/>
    <col min="7170" max="7170" width="26" style="1" customWidth="1"/>
    <col min="7171" max="7203" width="10.5703125" style="1" customWidth="1"/>
    <col min="7204" max="7204" width="7.7109375" style="1" customWidth="1"/>
    <col min="7205" max="7424" width="9.140625" style="1"/>
    <col min="7425" max="7425" width="3.85546875" style="1" customWidth="1"/>
    <col min="7426" max="7426" width="26" style="1" customWidth="1"/>
    <col min="7427" max="7459" width="10.5703125" style="1" customWidth="1"/>
    <col min="7460" max="7460" width="7.7109375" style="1" customWidth="1"/>
    <col min="7461" max="7680" width="9.140625" style="1"/>
    <col min="7681" max="7681" width="3.85546875" style="1" customWidth="1"/>
    <col min="7682" max="7682" width="26" style="1" customWidth="1"/>
    <col min="7683" max="7715" width="10.5703125" style="1" customWidth="1"/>
    <col min="7716" max="7716" width="7.7109375" style="1" customWidth="1"/>
    <col min="7717" max="7936" width="9.140625" style="1"/>
    <col min="7937" max="7937" width="3.85546875" style="1" customWidth="1"/>
    <col min="7938" max="7938" width="26" style="1" customWidth="1"/>
    <col min="7939" max="7971" width="10.5703125" style="1" customWidth="1"/>
    <col min="7972" max="7972" width="7.7109375" style="1" customWidth="1"/>
    <col min="7973" max="8192" width="9.140625" style="1"/>
    <col min="8193" max="8193" width="3.85546875" style="1" customWidth="1"/>
    <col min="8194" max="8194" width="26" style="1" customWidth="1"/>
    <col min="8195" max="8227" width="10.5703125" style="1" customWidth="1"/>
    <col min="8228" max="8228" width="7.7109375" style="1" customWidth="1"/>
    <col min="8229" max="8448" width="9.140625" style="1"/>
    <col min="8449" max="8449" width="3.85546875" style="1" customWidth="1"/>
    <col min="8450" max="8450" width="26" style="1" customWidth="1"/>
    <col min="8451" max="8483" width="10.5703125" style="1" customWidth="1"/>
    <col min="8484" max="8484" width="7.7109375" style="1" customWidth="1"/>
    <col min="8485" max="8704" width="9.140625" style="1"/>
    <col min="8705" max="8705" width="3.85546875" style="1" customWidth="1"/>
    <col min="8706" max="8706" width="26" style="1" customWidth="1"/>
    <col min="8707" max="8739" width="10.5703125" style="1" customWidth="1"/>
    <col min="8740" max="8740" width="7.7109375" style="1" customWidth="1"/>
    <col min="8741" max="8960" width="9.140625" style="1"/>
    <col min="8961" max="8961" width="3.85546875" style="1" customWidth="1"/>
    <col min="8962" max="8962" width="26" style="1" customWidth="1"/>
    <col min="8963" max="8995" width="10.5703125" style="1" customWidth="1"/>
    <col min="8996" max="8996" width="7.7109375" style="1" customWidth="1"/>
    <col min="8997" max="9216" width="9.140625" style="1"/>
    <col min="9217" max="9217" width="3.85546875" style="1" customWidth="1"/>
    <col min="9218" max="9218" width="26" style="1" customWidth="1"/>
    <col min="9219" max="9251" width="10.5703125" style="1" customWidth="1"/>
    <col min="9252" max="9252" width="7.7109375" style="1" customWidth="1"/>
    <col min="9253" max="9472" width="9.140625" style="1"/>
    <col min="9473" max="9473" width="3.85546875" style="1" customWidth="1"/>
    <col min="9474" max="9474" width="26" style="1" customWidth="1"/>
    <col min="9475" max="9507" width="10.5703125" style="1" customWidth="1"/>
    <col min="9508" max="9508" width="7.7109375" style="1" customWidth="1"/>
    <col min="9509" max="9728" width="9.140625" style="1"/>
    <col min="9729" max="9729" width="3.85546875" style="1" customWidth="1"/>
    <col min="9730" max="9730" width="26" style="1" customWidth="1"/>
    <col min="9731" max="9763" width="10.5703125" style="1" customWidth="1"/>
    <col min="9764" max="9764" width="7.7109375" style="1" customWidth="1"/>
    <col min="9765" max="9984" width="9.140625" style="1"/>
    <col min="9985" max="9985" width="3.85546875" style="1" customWidth="1"/>
    <col min="9986" max="9986" width="26" style="1" customWidth="1"/>
    <col min="9987" max="10019" width="10.5703125" style="1" customWidth="1"/>
    <col min="10020" max="10020" width="7.7109375" style="1" customWidth="1"/>
    <col min="10021" max="10240" width="9.140625" style="1"/>
    <col min="10241" max="10241" width="3.85546875" style="1" customWidth="1"/>
    <col min="10242" max="10242" width="26" style="1" customWidth="1"/>
    <col min="10243" max="10275" width="10.5703125" style="1" customWidth="1"/>
    <col min="10276" max="10276" width="7.7109375" style="1" customWidth="1"/>
    <col min="10277" max="10496" width="9.140625" style="1"/>
    <col min="10497" max="10497" width="3.85546875" style="1" customWidth="1"/>
    <col min="10498" max="10498" width="26" style="1" customWidth="1"/>
    <col min="10499" max="10531" width="10.5703125" style="1" customWidth="1"/>
    <col min="10532" max="10532" width="7.7109375" style="1" customWidth="1"/>
    <col min="10533" max="10752" width="9.140625" style="1"/>
    <col min="10753" max="10753" width="3.85546875" style="1" customWidth="1"/>
    <col min="10754" max="10754" width="26" style="1" customWidth="1"/>
    <col min="10755" max="10787" width="10.5703125" style="1" customWidth="1"/>
    <col min="10788" max="10788" width="7.7109375" style="1" customWidth="1"/>
    <col min="10789" max="11008" width="9.140625" style="1"/>
    <col min="11009" max="11009" width="3.85546875" style="1" customWidth="1"/>
    <col min="11010" max="11010" width="26" style="1" customWidth="1"/>
    <col min="11011" max="11043" width="10.5703125" style="1" customWidth="1"/>
    <col min="11044" max="11044" width="7.7109375" style="1" customWidth="1"/>
    <col min="11045" max="11264" width="9.140625" style="1"/>
    <col min="11265" max="11265" width="3.85546875" style="1" customWidth="1"/>
    <col min="11266" max="11266" width="26" style="1" customWidth="1"/>
    <col min="11267" max="11299" width="10.5703125" style="1" customWidth="1"/>
    <col min="11300" max="11300" width="7.7109375" style="1" customWidth="1"/>
    <col min="11301" max="11520" width="9.140625" style="1"/>
    <col min="11521" max="11521" width="3.85546875" style="1" customWidth="1"/>
    <col min="11522" max="11522" width="26" style="1" customWidth="1"/>
    <col min="11523" max="11555" width="10.5703125" style="1" customWidth="1"/>
    <col min="11556" max="11556" width="7.7109375" style="1" customWidth="1"/>
    <col min="11557" max="11776" width="9.140625" style="1"/>
    <col min="11777" max="11777" width="3.85546875" style="1" customWidth="1"/>
    <col min="11778" max="11778" width="26" style="1" customWidth="1"/>
    <col min="11779" max="11811" width="10.5703125" style="1" customWidth="1"/>
    <col min="11812" max="11812" width="7.7109375" style="1" customWidth="1"/>
    <col min="11813" max="12032" width="9.140625" style="1"/>
    <col min="12033" max="12033" width="3.85546875" style="1" customWidth="1"/>
    <col min="12034" max="12034" width="26" style="1" customWidth="1"/>
    <col min="12035" max="12067" width="10.5703125" style="1" customWidth="1"/>
    <col min="12068" max="12068" width="7.7109375" style="1" customWidth="1"/>
    <col min="12069" max="12288" width="9.140625" style="1"/>
    <col min="12289" max="12289" width="3.85546875" style="1" customWidth="1"/>
    <col min="12290" max="12290" width="26" style="1" customWidth="1"/>
    <col min="12291" max="12323" width="10.5703125" style="1" customWidth="1"/>
    <col min="12324" max="12324" width="7.7109375" style="1" customWidth="1"/>
    <col min="12325" max="12544" width="9.140625" style="1"/>
    <col min="12545" max="12545" width="3.85546875" style="1" customWidth="1"/>
    <col min="12546" max="12546" width="26" style="1" customWidth="1"/>
    <col min="12547" max="12579" width="10.5703125" style="1" customWidth="1"/>
    <col min="12580" max="12580" width="7.7109375" style="1" customWidth="1"/>
    <col min="12581" max="12800" width="9.140625" style="1"/>
    <col min="12801" max="12801" width="3.85546875" style="1" customWidth="1"/>
    <col min="12802" max="12802" width="26" style="1" customWidth="1"/>
    <col min="12803" max="12835" width="10.5703125" style="1" customWidth="1"/>
    <col min="12836" max="12836" width="7.7109375" style="1" customWidth="1"/>
    <col min="12837" max="13056" width="9.140625" style="1"/>
    <col min="13057" max="13057" width="3.85546875" style="1" customWidth="1"/>
    <col min="13058" max="13058" width="26" style="1" customWidth="1"/>
    <col min="13059" max="13091" width="10.5703125" style="1" customWidth="1"/>
    <col min="13092" max="13092" width="7.7109375" style="1" customWidth="1"/>
    <col min="13093" max="13312" width="9.140625" style="1"/>
    <col min="13313" max="13313" width="3.85546875" style="1" customWidth="1"/>
    <col min="13314" max="13314" width="26" style="1" customWidth="1"/>
    <col min="13315" max="13347" width="10.5703125" style="1" customWidth="1"/>
    <col min="13348" max="13348" width="7.7109375" style="1" customWidth="1"/>
    <col min="13349" max="13568" width="9.140625" style="1"/>
    <col min="13569" max="13569" width="3.85546875" style="1" customWidth="1"/>
    <col min="13570" max="13570" width="26" style="1" customWidth="1"/>
    <col min="13571" max="13603" width="10.5703125" style="1" customWidth="1"/>
    <col min="13604" max="13604" width="7.7109375" style="1" customWidth="1"/>
    <col min="13605" max="13824" width="9.140625" style="1"/>
    <col min="13825" max="13825" width="3.85546875" style="1" customWidth="1"/>
    <col min="13826" max="13826" width="26" style="1" customWidth="1"/>
    <col min="13827" max="13859" width="10.5703125" style="1" customWidth="1"/>
    <col min="13860" max="13860" width="7.7109375" style="1" customWidth="1"/>
    <col min="13861" max="14080" width="9.140625" style="1"/>
    <col min="14081" max="14081" width="3.85546875" style="1" customWidth="1"/>
    <col min="14082" max="14082" width="26" style="1" customWidth="1"/>
    <col min="14083" max="14115" width="10.5703125" style="1" customWidth="1"/>
    <col min="14116" max="14116" width="7.7109375" style="1" customWidth="1"/>
    <col min="14117" max="14336" width="9.140625" style="1"/>
    <col min="14337" max="14337" width="3.85546875" style="1" customWidth="1"/>
    <col min="14338" max="14338" width="26" style="1" customWidth="1"/>
    <col min="14339" max="14371" width="10.5703125" style="1" customWidth="1"/>
    <col min="14372" max="14372" width="7.7109375" style="1" customWidth="1"/>
    <col min="14373" max="14592" width="9.140625" style="1"/>
    <col min="14593" max="14593" width="3.85546875" style="1" customWidth="1"/>
    <col min="14594" max="14594" width="26" style="1" customWidth="1"/>
    <col min="14595" max="14627" width="10.5703125" style="1" customWidth="1"/>
    <col min="14628" max="14628" width="7.7109375" style="1" customWidth="1"/>
    <col min="14629" max="14848" width="9.140625" style="1"/>
    <col min="14849" max="14849" width="3.85546875" style="1" customWidth="1"/>
    <col min="14850" max="14850" width="26" style="1" customWidth="1"/>
    <col min="14851" max="14883" width="10.5703125" style="1" customWidth="1"/>
    <col min="14884" max="14884" width="7.7109375" style="1" customWidth="1"/>
    <col min="14885" max="15104" width="9.140625" style="1"/>
    <col min="15105" max="15105" width="3.85546875" style="1" customWidth="1"/>
    <col min="15106" max="15106" width="26" style="1" customWidth="1"/>
    <col min="15107" max="15139" width="10.5703125" style="1" customWidth="1"/>
    <col min="15140" max="15140" width="7.7109375" style="1" customWidth="1"/>
    <col min="15141" max="15360" width="9.140625" style="1"/>
    <col min="15361" max="15361" width="3.85546875" style="1" customWidth="1"/>
    <col min="15362" max="15362" width="26" style="1" customWidth="1"/>
    <col min="15363" max="15395" width="10.5703125" style="1" customWidth="1"/>
    <col min="15396" max="15396" width="7.7109375" style="1" customWidth="1"/>
    <col min="15397" max="15616" width="9.140625" style="1"/>
    <col min="15617" max="15617" width="3.85546875" style="1" customWidth="1"/>
    <col min="15618" max="15618" width="26" style="1" customWidth="1"/>
    <col min="15619" max="15651" width="10.5703125" style="1" customWidth="1"/>
    <col min="15652" max="15652" width="7.7109375" style="1" customWidth="1"/>
    <col min="15653" max="15872" width="9.140625" style="1"/>
    <col min="15873" max="15873" width="3.85546875" style="1" customWidth="1"/>
    <col min="15874" max="15874" width="26" style="1" customWidth="1"/>
    <col min="15875" max="15907" width="10.5703125" style="1" customWidth="1"/>
    <col min="15908" max="15908" width="7.7109375" style="1" customWidth="1"/>
    <col min="15909" max="16128" width="9.140625" style="1"/>
    <col min="16129" max="16129" width="3.85546875" style="1" customWidth="1"/>
    <col min="16130" max="16130" width="26" style="1" customWidth="1"/>
    <col min="16131" max="16163" width="10.5703125" style="1" customWidth="1"/>
    <col min="16164" max="16164" width="7.7109375" style="1" customWidth="1"/>
    <col min="16165" max="16384" width="9.140625" style="1"/>
  </cols>
  <sheetData>
    <row r="1" spans="1:36">
      <c r="AG1" s="72"/>
      <c r="AH1" s="72"/>
      <c r="AI1" s="72"/>
    </row>
    <row r="2" spans="1:36">
      <c r="AG2" s="72"/>
      <c r="AH2" s="72"/>
      <c r="AI2" s="72"/>
    </row>
    <row r="3" spans="1:36">
      <c r="A3" s="911" t="s">
        <v>29</v>
      </c>
      <c r="B3" s="911"/>
      <c r="C3" s="911"/>
      <c r="D3" s="911"/>
      <c r="E3" s="911"/>
      <c r="F3" s="911"/>
      <c r="G3" s="911"/>
      <c r="H3" s="911"/>
      <c r="I3" s="911"/>
      <c r="J3" s="911"/>
      <c r="K3" s="911"/>
      <c r="L3" s="911"/>
      <c r="M3" s="911"/>
      <c r="N3" s="911"/>
      <c r="O3" s="911"/>
      <c r="P3" s="911"/>
      <c r="Q3" s="911"/>
      <c r="R3" s="911"/>
      <c r="S3" s="911"/>
      <c r="T3" s="911"/>
      <c r="U3" s="911"/>
      <c r="V3" s="911"/>
      <c r="W3" s="911"/>
      <c r="X3" s="911"/>
      <c r="Y3" s="911"/>
      <c r="Z3" s="911"/>
      <c r="AA3" s="911"/>
      <c r="AB3" s="911"/>
      <c r="AC3" s="911"/>
      <c r="AD3" s="911"/>
      <c r="AE3" s="911"/>
      <c r="AF3" s="911"/>
      <c r="AG3" s="911"/>
      <c r="AH3" s="911"/>
      <c r="AI3" s="911"/>
      <c r="AJ3" s="911"/>
    </row>
    <row r="4" spans="1:36" hidden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6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 t="s">
        <v>30</v>
      </c>
      <c r="AE5" s="3"/>
      <c r="AF5" s="3"/>
      <c r="AG5" s="3"/>
      <c r="AH5" s="3"/>
      <c r="AI5" s="3"/>
    </row>
    <row r="6" spans="1:36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83"/>
      <c r="AH6" s="83"/>
      <c r="AI6" s="83"/>
    </row>
    <row r="7" spans="1:36" ht="13.5" thickBot="1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4"/>
      <c r="AH7" s="4" t="s">
        <v>31</v>
      </c>
      <c r="AI7" s="4"/>
    </row>
    <row r="8" spans="1:36" ht="15.75" thickBot="1">
      <c r="A8" s="84"/>
      <c r="B8" s="85"/>
      <c r="C8" s="912" t="s">
        <v>746</v>
      </c>
      <c r="D8" s="913"/>
      <c r="E8" s="914"/>
      <c r="F8" s="920" t="s">
        <v>4</v>
      </c>
      <c r="G8" s="920"/>
      <c r="H8" s="920"/>
      <c r="I8" s="920"/>
      <c r="J8" s="920"/>
      <c r="K8" s="920"/>
      <c r="L8" s="920"/>
      <c r="M8" s="920"/>
      <c r="N8" s="920"/>
      <c r="O8" s="920"/>
      <c r="P8" s="920"/>
      <c r="Q8" s="920"/>
      <c r="R8" s="920"/>
      <c r="S8" s="920"/>
      <c r="T8" s="920"/>
      <c r="U8" s="920"/>
      <c r="V8" s="555"/>
      <c r="W8" s="555"/>
      <c r="X8" s="921" t="s">
        <v>5</v>
      </c>
      <c r="Y8" s="922"/>
      <c r="Z8" s="922"/>
      <c r="AA8" s="922"/>
      <c r="AB8" s="922"/>
      <c r="AC8" s="922"/>
      <c r="AD8" s="922"/>
      <c r="AE8" s="922"/>
      <c r="AF8" s="922"/>
      <c r="AG8" s="922"/>
      <c r="AH8" s="923"/>
      <c r="AI8" s="924"/>
    </row>
    <row r="9" spans="1:36" ht="30.75" customHeight="1" thickBot="1">
      <c r="A9" s="86"/>
      <c r="B9" s="87"/>
      <c r="C9" s="915"/>
      <c r="D9" s="911"/>
      <c r="E9" s="916"/>
      <c r="F9" s="925" t="s">
        <v>32</v>
      </c>
      <c r="G9" s="926"/>
      <c r="H9" s="926"/>
      <c r="I9" s="926"/>
      <c r="J9" s="926"/>
      <c r="K9" s="926"/>
      <c r="L9" s="926"/>
      <c r="M9" s="926"/>
      <c r="N9" s="926"/>
      <c r="O9" s="926"/>
      <c r="P9" s="926"/>
      <c r="Q9" s="926"/>
      <c r="R9" s="908" t="s">
        <v>33</v>
      </c>
      <c r="S9" s="909"/>
      <c r="T9" s="909"/>
      <c r="U9" s="909"/>
      <c r="V9" s="927"/>
      <c r="W9" s="928"/>
      <c r="X9" s="925" t="s">
        <v>32</v>
      </c>
      <c r="Y9" s="926"/>
      <c r="Z9" s="926"/>
      <c r="AA9" s="926"/>
      <c r="AB9" s="926"/>
      <c r="AC9" s="926"/>
      <c r="AD9" s="926"/>
      <c r="AE9" s="929"/>
      <c r="AF9" s="929"/>
      <c r="AG9" s="929"/>
      <c r="AH9" s="929"/>
      <c r="AI9" s="930"/>
    </row>
    <row r="10" spans="1:36" s="633" customFormat="1" ht="39.75" customHeight="1" thickBot="1">
      <c r="A10" s="631"/>
      <c r="B10" s="632"/>
      <c r="C10" s="917"/>
      <c r="D10" s="918"/>
      <c r="E10" s="919"/>
      <c r="F10" s="908" t="s">
        <v>298</v>
      </c>
      <c r="G10" s="909"/>
      <c r="H10" s="910"/>
      <c r="I10" s="931" t="s">
        <v>747</v>
      </c>
      <c r="J10" s="932"/>
      <c r="K10" s="933"/>
      <c r="L10" s="908" t="s">
        <v>300</v>
      </c>
      <c r="M10" s="909"/>
      <c r="N10" s="910"/>
      <c r="O10" s="934" t="s">
        <v>301</v>
      </c>
      <c r="P10" s="935"/>
      <c r="Q10" s="935"/>
      <c r="R10" s="908" t="s">
        <v>35</v>
      </c>
      <c r="S10" s="909"/>
      <c r="T10" s="910"/>
      <c r="U10" s="908" t="s">
        <v>36</v>
      </c>
      <c r="V10" s="909"/>
      <c r="W10" s="910"/>
      <c r="X10" s="908" t="s">
        <v>298</v>
      </c>
      <c r="Y10" s="909"/>
      <c r="Z10" s="910"/>
      <c r="AA10" s="931" t="s">
        <v>747</v>
      </c>
      <c r="AB10" s="932"/>
      <c r="AC10" s="933"/>
      <c r="AD10" s="908" t="s">
        <v>300</v>
      </c>
      <c r="AE10" s="909"/>
      <c r="AF10" s="910"/>
      <c r="AG10" s="908" t="s">
        <v>748</v>
      </c>
      <c r="AH10" s="909"/>
      <c r="AI10" s="910"/>
    </row>
    <row r="11" spans="1:36" ht="12.75" customHeight="1">
      <c r="A11" s="936" t="s">
        <v>14</v>
      </c>
      <c r="B11" s="939" t="s">
        <v>15</v>
      </c>
      <c r="C11" s="905" t="s">
        <v>16</v>
      </c>
      <c r="D11" s="849" t="s">
        <v>17</v>
      </c>
      <c r="E11" s="901" t="s">
        <v>18</v>
      </c>
      <c r="F11" s="905" t="s">
        <v>16</v>
      </c>
      <c r="G11" s="849" t="s">
        <v>17</v>
      </c>
      <c r="H11" s="901" t="s">
        <v>18</v>
      </c>
      <c r="I11" s="905" t="s">
        <v>16</v>
      </c>
      <c r="J11" s="849" t="s">
        <v>17</v>
      </c>
      <c r="K11" s="901" t="s">
        <v>18</v>
      </c>
      <c r="L11" s="905" t="s">
        <v>16</v>
      </c>
      <c r="M11" s="849" t="s">
        <v>17</v>
      </c>
      <c r="N11" s="901" t="s">
        <v>18</v>
      </c>
      <c r="O11" s="905" t="s">
        <v>16</v>
      </c>
      <c r="P11" s="849" t="s">
        <v>17</v>
      </c>
      <c r="Q11" s="901" t="s">
        <v>18</v>
      </c>
      <c r="R11" s="905" t="s">
        <v>16</v>
      </c>
      <c r="S11" s="849" t="s">
        <v>17</v>
      </c>
      <c r="T11" s="901" t="s">
        <v>18</v>
      </c>
      <c r="U11" s="905" t="s">
        <v>16</v>
      </c>
      <c r="V11" s="849" t="s">
        <v>17</v>
      </c>
      <c r="W11" s="901" t="s">
        <v>18</v>
      </c>
      <c r="X11" s="905" t="s">
        <v>16</v>
      </c>
      <c r="Y11" s="849" t="s">
        <v>17</v>
      </c>
      <c r="Z11" s="901" t="s">
        <v>18</v>
      </c>
      <c r="AA11" s="905" t="s">
        <v>16</v>
      </c>
      <c r="AB11" s="849" t="s">
        <v>17</v>
      </c>
      <c r="AC11" s="901" t="s">
        <v>18</v>
      </c>
      <c r="AD11" s="905" t="s">
        <v>16</v>
      </c>
      <c r="AE11" s="849" t="s">
        <v>17</v>
      </c>
      <c r="AF11" s="901" t="s">
        <v>18</v>
      </c>
      <c r="AG11" s="905" t="s">
        <v>16</v>
      </c>
      <c r="AH11" s="849" t="s">
        <v>17</v>
      </c>
      <c r="AI11" s="901" t="s">
        <v>18</v>
      </c>
    </row>
    <row r="12" spans="1:36">
      <c r="A12" s="937"/>
      <c r="B12" s="940"/>
      <c r="C12" s="906"/>
      <c r="D12" s="842"/>
      <c r="E12" s="902"/>
      <c r="F12" s="906"/>
      <c r="G12" s="842"/>
      <c r="H12" s="902"/>
      <c r="I12" s="906"/>
      <c r="J12" s="842"/>
      <c r="K12" s="902"/>
      <c r="L12" s="906"/>
      <c r="M12" s="842"/>
      <c r="N12" s="902"/>
      <c r="O12" s="906"/>
      <c r="P12" s="842"/>
      <c r="Q12" s="902"/>
      <c r="R12" s="906"/>
      <c r="S12" s="842"/>
      <c r="T12" s="902"/>
      <c r="U12" s="906"/>
      <c r="V12" s="842"/>
      <c r="W12" s="902"/>
      <c r="X12" s="906"/>
      <c r="Y12" s="842"/>
      <c r="Z12" s="902"/>
      <c r="AA12" s="906"/>
      <c r="AB12" s="842"/>
      <c r="AC12" s="902"/>
      <c r="AD12" s="906"/>
      <c r="AE12" s="842"/>
      <c r="AF12" s="902"/>
      <c r="AG12" s="906"/>
      <c r="AH12" s="842"/>
      <c r="AI12" s="902"/>
    </row>
    <row r="13" spans="1:36">
      <c r="A13" s="937"/>
      <c r="B13" s="940"/>
      <c r="C13" s="906"/>
      <c r="D13" s="843"/>
      <c r="E13" s="903"/>
      <c r="F13" s="906"/>
      <c r="G13" s="843"/>
      <c r="H13" s="903"/>
      <c r="I13" s="906"/>
      <c r="J13" s="843"/>
      <c r="K13" s="903"/>
      <c r="L13" s="906"/>
      <c r="M13" s="843"/>
      <c r="N13" s="903"/>
      <c r="O13" s="906"/>
      <c r="P13" s="843"/>
      <c r="Q13" s="903"/>
      <c r="R13" s="906"/>
      <c r="S13" s="843"/>
      <c r="T13" s="903"/>
      <c r="U13" s="906"/>
      <c r="V13" s="843"/>
      <c r="W13" s="903"/>
      <c r="X13" s="906"/>
      <c r="Y13" s="843"/>
      <c r="Z13" s="903"/>
      <c r="AA13" s="906"/>
      <c r="AB13" s="843"/>
      <c r="AC13" s="903"/>
      <c r="AD13" s="906"/>
      <c r="AE13" s="843"/>
      <c r="AF13" s="903"/>
      <c r="AG13" s="906"/>
      <c r="AH13" s="843"/>
      <c r="AI13" s="903"/>
    </row>
    <row r="14" spans="1:36" ht="13.5" thickBot="1">
      <c r="A14" s="938"/>
      <c r="B14" s="941"/>
      <c r="C14" s="907"/>
      <c r="D14" s="844"/>
      <c r="E14" s="904"/>
      <c r="F14" s="907"/>
      <c r="G14" s="844"/>
      <c r="H14" s="904"/>
      <c r="I14" s="907"/>
      <c r="J14" s="844"/>
      <c r="K14" s="904"/>
      <c r="L14" s="907"/>
      <c r="M14" s="844"/>
      <c r="N14" s="904"/>
      <c r="O14" s="907"/>
      <c r="P14" s="844"/>
      <c r="Q14" s="904"/>
      <c r="R14" s="907"/>
      <c r="S14" s="844"/>
      <c r="T14" s="904"/>
      <c r="U14" s="907"/>
      <c r="V14" s="844"/>
      <c r="W14" s="904"/>
      <c r="X14" s="907"/>
      <c r="Y14" s="844"/>
      <c r="Z14" s="904"/>
      <c r="AA14" s="907"/>
      <c r="AB14" s="844"/>
      <c r="AC14" s="904"/>
      <c r="AD14" s="907"/>
      <c r="AE14" s="844"/>
      <c r="AF14" s="904"/>
      <c r="AG14" s="907"/>
      <c r="AH14" s="844"/>
      <c r="AI14" s="904"/>
    </row>
    <row r="15" spans="1:36" ht="13.5" thickBot="1">
      <c r="A15" s="90">
        <v>1</v>
      </c>
      <c r="B15" s="91">
        <v>2</v>
      </c>
      <c r="C15" s="10">
        <v>3</v>
      </c>
      <c r="D15" s="7"/>
      <c r="E15" s="91"/>
      <c r="F15" s="10">
        <v>4</v>
      </c>
      <c r="G15" s="11"/>
      <c r="H15" s="91"/>
      <c r="I15" s="10">
        <v>5</v>
      </c>
      <c r="J15" s="7"/>
      <c r="K15" s="91"/>
      <c r="L15" s="10">
        <v>6</v>
      </c>
      <c r="M15" s="7"/>
      <c r="N15" s="91"/>
      <c r="O15" s="10">
        <v>7</v>
      </c>
      <c r="P15" s="7"/>
      <c r="Q15" s="91"/>
      <c r="R15" s="10">
        <v>10</v>
      </c>
      <c r="S15" s="7"/>
      <c r="T15" s="91"/>
      <c r="U15" s="10">
        <v>11</v>
      </c>
      <c r="V15" s="7"/>
      <c r="W15" s="92"/>
      <c r="X15" s="10">
        <v>13</v>
      </c>
      <c r="Y15" s="7"/>
      <c r="Z15" s="91"/>
      <c r="AA15" s="10">
        <v>14</v>
      </c>
      <c r="AB15" s="7"/>
      <c r="AC15" s="91"/>
      <c r="AD15" s="10">
        <v>15</v>
      </c>
      <c r="AE15" s="7"/>
      <c r="AF15" s="91"/>
      <c r="AG15" s="10">
        <v>16</v>
      </c>
      <c r="AH15" s="7">
        <v>16</v>
      </c>
      <c r="AI15" s="12">
        <v>16</v>
      </c>
    </row>
    <row r="16" spans="1:36">
      <c r="A16" s="93"/>
      <c r="B16" s="94"/>
      <c r="C16" s="95"/>
      <c r="D16" s="96"/>
      <c r="E16" s="97"/>
      <c r="F16" s="98"/>
      <c r="G16" s="99"/>
      <c r="H16" s="100"/>
      <c r="I16" s="98"/>
      <c r="J16" s="101"/>
      <c r="K16" s="100"/>
      <c r="L16" s="98"/>
      <c r="M16" s="101"/>
      <c r="N16" s="100"/>
      <c r="O16" s="98"/>
      <c r="P16" s="101"/>
      <c r="Q16" s="100"/>
      <c r="R16" s="102"/>
      <c r="S16" s="101"/>
      <c r="T16" s="100"/>
      <c r="U16" s="98"/>
      <c r="V16" s="101"/>
      <c r="W16" s="99"/>
      <c r="X16" s="102"/>
      <c r="Y16" s="101"/>
      <c r="Z16" s="100"/>
      <c r="AA16" s="102"/>
      <c r="AB16" s="101"/>
      <c r="AC16" s="100"/>
      <c r="AD16" s="102"/>
      <c r="AE16" s="101"/>
      <c r="AF16" s="100"/>
      <c r="AG16" s="102"/>
      <c r="AH16" s="101"/>
      <c r="AI16" s="103"/>
    </row>
    <row r="17" spans="1:35" s="44" customFormat="1">
      <c r="A17" s="624" t="s">
        <v>19</v>
      </c>
      <c r="B17" s="625" t="s">
        <v>20</v>
      </c>
      <c r="C17" s="36">
        <f>SUM(F17+I17+L17+O17+R17+U17+X17+AA17+AD17+AG17)</f>
        <v>576718895</v>
      </c>
      <c r="D17" s="36">
        <f t="shared" ref="D17:E25" si="0">SUM(G17+J17+M17+P17+S17+V17+Y17+AB17+AE17+AH17)</f>
        <v>600679284</v>
      </c>
      <c r="E17" s="36">
        <f t="shared" si="0"/>
        <v>528248577</v>
      </c>
      <c r="F17" s="104">
        <v>380250500</v>
      </c>
      <c r="G17" s="626">
        <v>388319961</v>
      </c>
      <c r="H17" s="627">
        <v>339544522</v>
      </c>
      <c r="I17" s="104">
        <v>85543395</v>
      </c>
      <c r="J17" s="628">
        <v>86974027</v>
      </c>
      <c r="K17" s="627">
        <v>78448229</v>
      </c>
      <c r="L17" s="104">
        <v>95685000</v>
      </c>
      <c r="M17" s="628">
        <v>103741617</v>
      </c>
      <c r="N17" s="627">
        <v>90179819</v>
      </c>
      <c r="O17" s="104"/>
      <c r="P17" s="628">
        <v>3634000</v>
      </c>
      <c r="Q17" s="627">
        <v>3538000</v>
      </c>
      <c r="R17" s="104">
        <v>15240000</v>
      </c>
      <c r="S17" s="628">
        <v>18009679</v>
      </c>
      <c r="T17" s="627">
        <v>16538007</v>
      </c>
      <c r="U17" s="104"/>
      <c r="V17" s="628"/>
      <c r="W17" s="626"/>
      <c r="X17" s="104"/>
      <c r="Y17" s="628"/>
      <c r="Z17" s="627"/>
      <c r="AA17" s="104"/>
      <c r="AB17" s="628"/>
      <c r="AC17" s="627"/>
      <c r="AD17" s="104"/>
      <c r="AE17" s="628"/>
      <c r="AF17" s="627"/>
      <c r="AG17" s="104"/>
      <c r="AH17" s="628"/>
      <c r="AI17" s="629"/>
    </row>
    <row r="18" spans="1:35">
      <c r="A18" s="93"/>
      <c r="B18" s="45"/>
      <c r="C18" s="31"/>
      <c r="D18" s="31"/>
      <c r="E18" s="31"/>
      <c r="F18" s="104"/>
      <c r="G18" s="105"/>
      <c r="H18" s="106"/>
      <c r="I18" s="104"/>
      <c r="J18" s="107"/>
      <c r="K18" s="106"/>
      <c r="L18" s="104"/>
      <c r="M18" s="107"/>
      <c r="N18" s="106"/>
      <c r="O18" s="104"/>
      <c r="P18" s="107"/>
      <c r="Q18" s="106"/>
      <c r="R18" s="104"/>
      <c r="S18" s="107"/>
      <c r="T18" s="106"/>
      <c r="U18" s="108"/>
      <c r="V18" s="107"/>
      <c r="W18" s="105"/>
      <c r="X18" s="104"/>
      <c r="Y18" s="107"/>
      <c r="Z18" s="106"/>
      <c r="AA18" s="104"/>
      <c r="AB18" s="107"/>
      <c r="AC18" s="106"/>
      <c r="AD18" s="104"/>
      <c r="AE18" s="107"/>
      <c r="AF18" s="106"/>
      <c r="AG18" s="104"/>
      <c r="AH18" s="107"/>
      <c r="AI18" s="109"/>
    </row>
    <row r="19" spans="1:35">
      <c r="A19" s="93" t="s">
        <v>21</v>
      </c>
      <c r="B19" s="45" t="s">
        <v>38</v>
      </c>
      <c r="C19" s="36">
        <f t="shared" ref="C19:C25" si="1">SUM(F19+I19+L19+O19+R19+U19+X19+AA19+AD19+AG19)</f>
        <v>1724684609</v>
      </c>
      <c r="D19" s="36">
        <f t="shared" si="0"/>
        <v>1864489551</v>
      </c>
      <c r="E19" s="36">
        <f t="shared" si="0"/>
        <v>1781644715</v>
      </c>
      <c r="F19" s="108">
        <v>820457949</v>
      </c>
      <c r="G19" s="105">
        <v>852351820</v>
      </c>
      <c r="H19" s="106">
        <v>851026427</v>
      </c>
      <c r="I19" s="108">
        <v>228119757</v>
      </c>
      <c r="J19" s="107">
        <v>219345243</v>
      </c>
      <c r="K19" s="106">
        <v>215939449</v>
      </c>
      <c r="L19" s="108">
        <v>659544335</v>
      </c>
      <c r="M19" s="107">
        <v>771579981</v>
      </c>
      <c r="N19" s="106">
        <v>694256432</v>
      </c>
      <c r="O19" s="108"/>
      <c r="P19" s="107"/>
      <c r="Q19" s="106"/>
      <c r="R19" s="108">
        <v>16562568</v>
      </c>
      <c r="S19" s="107">
        <v>21212507</v>
      </c>
      <c r="T19" s="106">
        <v>20422407</v>
      </c>
      <c r="U19" s="108"/>
      <c r="V19" s="107"/>
      <c r="W19" s="105"/>
      <c r="X19" s="108"/>
      <c r="Y19" s="107"/>
      <c r="Z19" s="106"/>
      <c r="AA19" s="108"/>
      <c r="AB19" s="107"/>
      <c r="AC19" s="106"/>
      <c r="AD19" s="108"/>
      <c r="AE19" s="107"/>
      <c r="AF19" s="106"/>
      <c r="AG19" s="108"/>
      <c r="AH19" s="107"/>
      <c r="AI19" s="109"/>
    </row>
    <row r="20" spans="1:35">
      <c r="A20" s="93" t="s">
        <v>23</v>
      </c>
      <c r="B20" s="45" t="s">
        <v>24</v>
      </c>
      <c r="C20" s="36">
        <f t="shared" si="1"/>
        <v>54882447</v>
      </c>
      <c r="D20" s="36">
        <f t="shared" si="0"/>
        <v>59376358</v>
      </c>
      <c r="E20" s="36">
        <f t="shared" si="0"/>
        <v>42245871</v>
      </c>
      <c r="F20" s="108">
        <v>10549641</v>
      </c>
      <c r="G20" s="105">
        <v>9295531</v>
      </c>
      <c r="H20" s="106">
        <v>5037266</v>
      </c>
      <c r="I20" s="108">
        <v>2523105</v>
      </c>
      <c r="J20" s="107">
        <v>1983089</v>
      </c>
      <c r="K20" s="106">
        <v>1427619</v>
      </c>
      <c r="L20" s="108">
        <v>10008130</v>
      </c>
      <c r="M20" s="107">
        <v>8776061</v>
      </c>
      <c r="N20" s="106">
        <v>6310402</v>
      </c>
      <c r="O20" s="108"/>
      <c r="P20" s="107"/>
      <c r="Q20" s="106"/>
      <c r="R20" s="108"/>
      <c r="S20" s="107"/>
      <c r="T20" s="106"/>
      <c r="U20" s="108"/>
      <c r="V20" s="107"/>
      <c r="W20" s="105"/>
      <c r="X20" s="108">
        <v>13541660</v>
      </c>
      <c r="Y20" s="107">
        <v>15333693</v>
      </c>
      <c r="Z20" s="106">
        <v>10241174</v>
      </c>
      <c r="AA20" s="108">
        <v>3263554</v>
      </c>
      <c r="AB20" s="107">
        <v>3927810</v>
      </c>
      <c r="AC20" s="106">
        <v>2976895</v>
      </c>
      <c r="AD20" s="108">
        <v>14996357</v>
      </c>
      <c r="AE20" s="107">
        <v>13910688</v>
      </c>
      <c r="AF20" s="106">
        <v>10103029</v>
      </c>
      <c r="AG20" s="108"/>
      <c r="AH20" s="107">
        <v>6149486</v>
      </c>
      <c r="AI20" s="110">
        <v>6149486</v>
      </c>
    </row>
    <row r="21" spans="1:35">
      <c r="A21" s="93" t="s">
        <v>25</v>
      </c>
      <c r="B21" s="45" t="s">
        <v>26</v>
      </c>
      <c r="C21" s="36">
        <f t="shared" si="1"/>
        <v>12664242</v>
      </c>
      <c r="D21" s="36">
        <f t="shared" si="0"/>
        <v>18986378</v>
      </c>
      <c r="E21" s="36">
        <f t="shared" si="0"/>
        <v>17457244</v>
      </c>
      <c r="F21" s="108">
        <v>8329000</v>
      </c>
      <c r="G21" s="105">
        <v>10154898</v>
      </c>
      <c r="H21" s="106">
        <v>10154898</v>
      </c>
      <c r="I21" s="108">
        <v>1894142</v>
      </c>
      <c r="J21" s="107">
        <v>2570841</v>
      </c>
      <c r="K21" s="106">
        <v>2570841</v>
      </c>
      <c r="L21" s="108">
        <v>1869100</v>
      </c>
      <c r="M21" s="107">
        <v>5334217</v>
      </c>
      <c r="N21" s="106">
        <v>4264949</v>
      </c>
      <c r="O21" s="108"/>
      <c r="P21" s="107"/>
      <c r="Q21" s="106"/>
      <c r="R21" s="108">
        <v>572000</v>
      </c>
      <c r="S21" s="107">
        <v>926422</v>
      </c>
      <c r="T21" s="106">
        <v>466556</v>
      </c>
      <c r="U21" s="108"/>
      <c r="V21" s="107"/>
      <c r="W21" s="105"/>
      <c r="X21" s="108"/>
      <c r="Y21" s="107"/>
      <c r="Z21" s="106"/>
      <c r="AA21" s="108"/>
      <c r="AB21" s="107"/>
      <c r="AC21" s="106"/>
      <c r="AD21" s="108"/>
      <c r="AE21" s="107"/>
      <c r="AF21" s="106"/>
      <c r="AG21" s="108"/>
      <c r="AH21" s="107"/>
      <c r="AI21" s="109"/>
    </row>
    <row r="22" spans="1:35" ht="13.5" thickBot="1">
      <c r="A22" s="86"/>
      <c r="B22" s="111" t="s">
        <v>27</v>
      </c>
      <c r="C22" s="36">
        <f>SUM(C19:C21)</f>
        <v>1792231298</v>
      </c>
      <c r="D22" s="36">
        <f t="shared" ref="D22:AI22" si="2">SUM(D19:D21)</f>
        <v>1942852287</v>
      </c>
      <c r="E22" s="36">
        <f t="shared" si="2"/>
        <v>1841347830</v>
      </c>
      <c r="F22" s="36">
        <f t="shared" si="2"/>
        <v>839336590</v>
      </c>
      <c r="G22" s="36">
        <f t="shared" si="2"/>
        <v>871802249</v>
      </c>
      <c r="H22" s="36">
        <f t="shared" si="2"/>
        <v>866218591</v>
      </c>
      <c r="I22" s="36">
        <f t="shared" si="2"/>
        <v>232537004</v>
      </c>
      <c r="J22" s="36">
        <f t="shared" si="2"/>
        <v>223899173</v>
      </c>
      <c r="K22" s="36">
        <f t="shared" si="2"/>
        <v>219937909</v>
      </c>
      <c r="L22" s="36">
        <f t="shared" si="2"/>
        <v>671421565</v>
      </c>
      <c r="M22" s="36">
        <f t="shared" si="2"/>
        <v>785690259</v>
      </c>
      <c r="N22" s="36">
        <f t="shared" si="2"/>
        <v>704831783</v>
      </c>
      <c r="O22" s="36">
        <f t="shared" si="2"/>
        <v>0</v>
      </c>
      <c r="P22" s="36">
        <f t="shared" si="2"/>
        <v>0</v>
      </c>
      <c r="Q22" s="36">
        <f t="shared" si="2"/>
        <v>0</v>
      </c>
      <c r="R22" s="36">
        <f t="shared" si="2"/>
        <v>17134568</v>
      </c>
      <c r="S22" s="36">
        <f t="shared" si="2"/>
        <v>22138929</v>
      </c>
      <c r="T22" s="36">
        <f t="shared" si="2"/>
        <v>20888963</v>
      </c>
      <c r="U22" s="36">
        <f t="shared" si="2"/>
        <v>0</v>
      </c>
      <c r="V22" s="36">
        <f t="shared" si="2"/>
        <v>0</v>
      </c>
      <c r="W22" s="36">
        <f t="shared" si="2"/>
        <v>0</v>
      </c>
      <c r="X22" s="36">
        <f t="shared" si="2"/>
        <v>13541660</v>
      </c>
      <c r="Y22" s="36">
        <f t="shared" si="2"/>
        <v>15333693</v>
      </c>
      <c r="Z22" s="36">
        <f t="shared" si="2"/>
        <v>10241174</v>
      </c>
      <c r="AA22" s="36">
        <f t="shared" si="2"/>
        <v>3263554</v>
      </c>
      <c r="AB22" s="36">
        <f t="shared" si="2"/>
        <v>3927810</v>
      </c>
      <c r="AC22" s="36">
        <f t="shared" si="2"/>
        <v>2976895</v>
      </c>
      <c r="AD22" s="36">
        <f t="shared" si="2"/>
        <v>14996357</v>
      </c>
      <c r="AE22" s="36">
        <f t="shared" si="2"/>
        <v>13910688</v>
      </c>
      <c r="AF22" s="36">
        <f t="shared" si="2"/>
        <v>10103029</v>
      </c>
      <c r="AG22" s="36">
        <f t="shared" si="2"/>
        <v>0</v>
      </c>
      <c r="AH22" s="36">
        <f t="shared" si="2"/>
        <v>6149486</v>
      </c>
      <c r="AI22" s="36">
        <f t="shared" si="2"/>
        <v>6149486</v>
      </c>
    </row>
    <row r="23" spans="1:35" ht="13.5" hidden="1" thickBot="1">
      <c r="A23" s="86"/>
      <c r="B23" s="112"/>
      <c r="C23" s="31">
        <f t="shared" si="1"/>
        <v>0</v>
      </c>
      <c r="D23" s="31">
        <f t="shared" si="0"/>
        <v>0</v>
      </c>
      <c r="E23" s="31">
        <f t="shared" si="0"/>
        <v>0</v>
      </c>
      <c r="F23" s="108"/>
      <c r="G23" s="105"/>
      <c r="H23" s="106"/>
      <c r="I23" s="108"/>
      <c r="J23" s="107"/>
      <c r="K23" s="106"/>
      <c r="L23" s="108"/>
      <c r="M23" s="107"/>
      <c r="N23" s="106"/>
      <c r="O23" s="108"/>
      <c r="P23" s="107"/>
      <c r="Q23" s="106"/>
      <c r="R23" s="108"/>
      <c r="S23" s="107"/>
      <c r="T23" s="106"/>
      <c r="U23" s="108"/>
      <c r="V23" s="107"/>
      <c r="W23" s="105"/>
      <c r="X23" s="108"/>
      <c r="Y23" s="107"/>
      <c r="Z23" s="106"/>
      <c r="AA23" s="108"/>
      <c r="AB23" s="107"/>
      <c r="AC23" s="106"/>
      <c r="AD23" s="108"/>
      <c r="AE23" s="107"/>
      <c r="AF23" s="106"/>
      <c r="AG23" s="108"/>
      <c r="AH23" s="107"/>
      <c r="AI23" s="109"/>
    </row>
    <row r="24" spans="1:35" ht="13.5" hidden="1" thickBot="1">
      <c r="A24" s="86"/>
      <c r="B24" s="112"/>
      <c r="C24" s="31">
        <f t="shared" si="1"/>
        <v>0</v>
      </c>
      <c r="D24" s="31">
        <f t="shared" si="0"/>
        <v>0</v>
      </c>
      <c r="E24" s="31">
        <f t="shared" si="0"/>
        <v>0</v>
      </c>
      <c r="F24" s="108"/>
      <c r="G24" s="105"/>
      <c r="H24" s="106"/>
      <c r="I24" s="108"/>
      <c r="J24" s="107"/>
      <c r="K24" s="106"/>
      <c r="L24" s="108"/>
      <c r="M24" s="107"/>
      <c r="N24" s="106"/>
      <c r="O24" s="108"/>
      <c r="P24" s="107"/>
      <c r="Q24" s="106"/>
      <c r="R24" s="108"/>
      <c r="S24" s="107"/>
      <c r="T24" s="106"/>
      <c r="U24" s="108"/>
      <c r="V24" s="107"/>
      <c r="W24" s="105"/>
      <c r="X24" s="108"/>
      <c r="Y24" s="107"/>
      <c r="Z24" s="106"/>
      <c r="AA24" s="108"/>
      <c r="AB24" s="107"/>
      <c r="AC24" s="106"/>
      <c r="AD24" s="108"/>
      <c r="AE24" s="107"/>
      <c r="AF24" s="106"/>
      <c r="AG24" s="108"/>
      <c r="AH24" s="107"/>
      <c r="AI24" s="109"/>
    </row>
    <row r="25" spans="1:35" ht="13.5" hidden="1" thickBot="1">
      <c r="A25" s="86"/>
      <c r="B25" s="113"/>
      <c r="C25" s="630">
        <f t="shared" si="1"/>
        <v>0</v>
      </c>
      <c r="D25" s="630">
        <f t="shared" si="0"/>
        <v>0</v>
      </c>
      <c r="E25" s="630">
        <f t="shared" si="0"/>
        <v>0</v>
      </c>
      <c r="F25" s="114"/>
      <c r="G25" s="115"/>
      <c r="H25" s="116"/>
      <c r="I25" s="114"/>
      <c r="J25" s="117"/>
      <c r="K25" s="116"/>
      <c r="L25" s="114"/>
      <c r="M25" s="117"/>
      <c r="N25" s="116"/>
      <c r="O25" s="114"/>
      <c r="P25" s="117"/>
      <c r="Q25" s="116"/>
      <c r="R25" s="114"/>
      <c r="S25" s="117"/>
      <c r="T25" s="116"/>
      <c r="U25" s="114"/>
      <c r="V25" s="117"/>
      <c r="W25" s="115"/>
      <c r="X25" s="114"/>
      <c r="Y25" s="117"/>
      <c r="Z25" s="116"/>
      <c r="AA25" s="114"/>
      <c r="AB25" s="117"/>
      <c r="AC25" s="116"/>
      <c r="AD25" s="114"/>
      <c r="AE25" s="117"/>
      <c r="AF25" s="116"/>
      <c r="AG25" s="114"/>
      <c r="AH25" s="117"/>
      <c r="AI25" s="118"/>
    </row>
    <row r="26" spans="1:35" ht="28.5" customHeight="1" thickBot="1">
      <c r="A26" s="119"/>
      <c r="B26" s="120" t="s">
        <v>28</v>
      </c>
      <c r="C26" s="121">
        <f>C17+C22</f>
        <v>2368950193</v>
      </c>
      <c r="D26" s="121">
        <f t="shared" ref="D26:AI26" si="3">D17+D22</f>
        <v>2543531571</v>
      </c>
      <c r="E26" s="121">
        <f t="shared" si="3"/>
        <v>2369596407</v>
      </c>
      <c r="F26" s="121">
        <f t="shared" si="3"/>
        <v>1219587090</v>
      </c>
      <c r="G26" s="121">
        <f t="shared" si="3"/>
        <v>1260122210</v>
      </c>
      <c r="H26" s="121">
        <f t="shared" si="3"/>
        <v>1205763113</v>
      </c>
      <c r="I26" s="121">
        <f t="shared" si="3"/>
        <v>318080399</v>
      </c>
      <c r="J26" s="121">
        <f t="shared" si="3"/>
        <v>310873200</v>
      </c>
      <c r="K26" s="121">
        <f t="shared" si="3"/>
        <v>298386138</v>
      </c>
      <c r="L26" s="121">
        <f t="shared" si="3"/>
        <v>767106565</v>
      </c>
      <c r="M26" s="121">
        <f t="shared" si="3"/>
        <v>889431876</v>
      </c>
      <c r="N26" s="121">
        <f t="shared" si="3"/>
        <v>795011602</v>
      </c>
      <c r="O26" s="121">
        <f t="shared" si="3"/>
        <v>0</v>
      </c>
      <c r="P26" s="121">
        <f t="shared" si="3"/>
        <v>3634000</v>
      </c>
      <c r="Q26" s="121">
        <f t="shared" si="3"/>
        <v>3538000</v>
      </c>
      <c r="R26" s="121">
        <f t="shared" si="3"/>
        <v>32374568</v>
      </c>
      <c r="S26" s="121">
        <f t="shared" si="3"/>
        <v>40148608</v>
      </c>
      <c r="T26" s="121">
        <f t="shared" si="3"/>
        <v>37426970</v>
      </c>
      <c r="U26" s="121">
        <f t="shared" si="3"/>
        <v>0</v>
      </c>
      <c r="V26" s="121">
        <f t="shared" si="3"/>
        <v>0</v>
      </c>
      <c r="W26" s="121">
        <f t="shared" si="3"/>
        <v>0</v>
      </c>
      <c r="X26" s="121">
        <f t="shared" si="3"/>
        <v>13541660</v>
      </c>
      <c r="Y26" s="121">
        <f t="shared" si="3"/>
        <v>15333693</v>
      </c>
      <c r="Z26" s="121">
        <f t="shared" si="3"/>
        <v>10241174</v>
      </c>
      <c r="AA26" s="121">
        <f t="shared" si="3"/>
        <v>3263554</v>
      </c>
      <c r="AB26" s="121">
        <f t="shared" si="3"/>
        <v>3927810</v>
      </c>
      <c r="AC26" s="121">
        <f t="shared" si="3"/>
        <v>2976895</v>
      </c>
      <c r="AD26" s="121">
        <f t="shared" si="3"/>
        <v>14996357</v>
      </c>
      <c r="AE26" s="121">
        <f t="shared" si="3"/>
        <v>13910688</v>
      </c>
      <c r="AF26" s="121">
        <f t="shared" si="3"/>
        <v>10103029</v>
      </c>
      <c r="AG26" s="121">
        <f t="shared" si="3"/>
        <v>0</v>
      </c>
      <c r="AH26" s="121">
        <f t="shared" si="3"/>
        <v>6149486</v>
      </c>
      <c r="AI26" s="121">
        <f t="shared" si="3"/>
        <v>6149486</v>
      </c>
    </row>
    <row r="27" spans="1:35">
      <c r="C27" s="81"/>
      <c r="D27" s="81"/>
      <c r="E27" s="8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s="44" customFormat="1">
      <c r="B28" s="122"/>
      <c r="C28" s="123"/>
      <c r="D28" s="123"/>
      <c r="E28" s="123"/>
      <c r="F28" s="124"/>
      <c r="G28" s="43"/>
      <c r="H28" s="124"/>
      <c r="I28" s="124"/>
      <c r="J28" s="124"/>
      <c r="K28" s="125"/>
      <c r="L28" s="125"/>
      <c r="M28" s="124"/>
      <c r="N28" s="125"/>
      <c r="O28" s="125"/>
      <c r="P28" s="125"/>
      <c r="Q28" s="125"/>
      <c r="R28" s="125"/>
      <c r="S28" s="124"/>
      <c r="T28" s="125"/>
      <c r="U28" s="125"/>
      <c r="V28" s="125"/>
      <c r="W28" s="125"/>
      <c r="X28" s="125"/>
      <c r="Y28" s="124"/>
      <c r="Z28" s="125"/>
      <c r="AA28" s="125"/>
      <c r="AB28" s="124"/>
      <c r="AC28" s="125"/>
      <c r="AD28" s="125"/>
      <c r="AE28" s="124"/>
      <c r="AF28" s="125"/>
      <c r="AG28" s="125"/>
      <c r="AH28" s="125"/>
      <c r="AI28" s="125"/>
    </row>
    <row r="29" spans="1:35">
      <c r="B29" s="80"/>
      <c r="C29" s="69"/>
      <c r="D29" s="69"/>
      <c r="E29" s="69"/>
      <c r="F29" s="81"/>
      <c r="G29" s="75"/>
      <c r="H29" s="69"/>
      <c r="I29" s="81"/>
      <c r="J29" s="75"/>
      <c r="K29" s="81"/>
      <c r="L29" s="81"/>
      <c r="M29" s="75"/>
      <c r="N29" s="81"/>
      <c r="O29" s="81"/>
      <c r="P29" s="81"/>
      <c r="Q29" s="81"/>
      <c r="R29" s="81"/>
      <c r="S29" s="124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</row>
    <row r="30" spans="1:35">
      <c r="B30" s="80"/>
      <c r="C30" s="69"/>
      <c r="D30" s="69"/>
      <c r="E30" s="69"/>
      <c r="F30" s="81"/>
      <c r="G30" s="75"/>
      <c r="H30" s="69"/>
      <c r="I30" s="81"/>
      <c r="J30" s="75"/>
      <c r="K30" s="81"/>
      <c r="L30" s="81"/>
      <c r="M30" s="75"/>
      <c r="N30" s="81"/>
      <c r="O30" s="81"/>
      <c r="P30" s="81"/>
      <c r="Q30" s="81"/>
      <c r="R30" s="81"/>
      <c r="S30" s="124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</row>
    <row r="31" spans="1:35">
      <c r="B31" s="80"/>
      <c r="C31" s="69"/>
      <c r="D31" s="69"/>
      <c r="E31" s="69"/>
      <c r="F31" s="81"/>
      <c r="G31" s="75"/>
      <c r="H31" s="69"/>
      <c r="I31" s="81"/>
      <c r="J31" s="75"/>
      <c r="K31" s="81"/>
      <c r="L31" s="81"/>
      <c r="M31" s="75"/>
      <c r="N31" s="81"/>
      <c r="O31" s="81"/>
      <c r="P31" s="81"/>
      <c r="Q31" s="81"/>
      <c r="R31" s="81"/>
      <c r="S31" s="124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</row>
    <row r="32" spans="1:35">
      <c r="B32" s="89"/>
      <c r="C32" s="81"/>
      <c r="D32" s="81"/>
      <c r="E32" s="81"/>
      <c r="F32" s="81"/>
      <c r="G32" s="69"/>
      <c r="H32" s="69"/>
      <c r="I32" s="69"/>
      <c r="J32" s="69"/>
      <c r="K32" s="81"/>
      <c r="L32" s="69"/>
      <c r="M32" s="69"/>
      <c r="N32" s="81"/>
      <c r="O32" s="69"/>
      <c r="P32" s="81"/>
      <c r="Q32" s="81"/>
      <c r="R32" s="81"/>
      <c r="S32" s="69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</row>
    <row r="33" spans="3:35">
      <c r="C33" s="123"/>
      <c r="D33" s="123"/>
      <c r="E33" s="123"/>
      <c r="F33" s="81"/>
      <c r="G33" s="81"/>
      <c r="H33" s="81"/>
      <c r="I33" s="69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</row>
    <row r="34" spans="3:35"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</row>
    <row r="35" spans="3:35">
      <c r="C35" s="72"/>
      <c r="D35" s="72"/>
      <c r="E35" s="72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</row>
    <row r="36" spans="3:35">
      <c r="C36" s="72"/>
      <c r="D36" s="72"/>
      <c r="E36" s="72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</row>
    <row r="37" spans="3:35">
      <c r="C37" s="72"/>
      <c r="D37" s="72"/>
      <c r="E37" s="72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</row>
    <row r="38" spans="3:35">
      <c r="C38" s="72"/>
      <c r="D38" s="72"/>
      <c r="E38" s="72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</row>
    <row r="39" spans="3:35">
      <c r="C39" s="72"/>
      <c r="D39" s="72"/>
      <c r="E39" s="72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8"/>
      <c r="AC39" s="81"/>
      <c r="AD39" s="81"/>
      <c r="AE39" s="81"/>
      <c r="AF39" s="81"/>
      <c r="AG39" s="81"/>
      <c r="AH39" s="81"/>
      <c r="AI39" s="81"/>
    </row>
    <row r="40" spans="3:35">
      <c r="C40" s="72"/>
      <c r="D40" s="72"/>
      <c r="E40" s="72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8"/>
      <c r="AC40" s="81"/>
      <c r="AD40" s="81"/>
      <c r="AE40" s="81"/>
      <c r="AF40" s="81"/>
      <c r="AG40" s="81"/>
      <c r="AH40" s="81"/>
      <c r="AI40" s="81"/>
    </row>
    <row r="41" spans="3:35">
      <c r="C41" s="72"/>
      <c r="D41" s="72"/>
      <c r="E41" s="72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8"/>
      <c r="AC41" s="81"/>
      <c r="AD41" s="81"/>
      <c r="AE41" s="81"/>
      <c r="AF41" s="81"/>
      <c r="AG41" s="81"/>
      <c r="AH41" s="81"/>
      <c r="AI41" s="81"/>
    </row>
    <row r="42" spans="3:35">
      <c r="C42" s="72"/>
      <c r="D42" s="72"/>
      <c r="E42" s="72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126"/>
      <c r="AC42" s="81"/>
      <c r="AD42" s="81"/>
      <c r="AE42" s="81"/>
      <c r="AF42" s="81"/>
      <c r="AG42" s="81"/>
      <c r="AH42" s="81"/>
      <c r="AI42" s="81"/>
    </row>
    <row r="43" spans="3:35">
      <c r="C43" s="72"/>
      <c r="D43" s="72"/>
      <c r="E43" s="72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</row>
    <row r="44" spans="3:35">
      <c r="C44" s="72"/>
      <c r="D44" s="72"/>
      <c r="E44" s="72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</row>
    <row r="45" spans="3:35">
      <c r="C45" s="72"/>
      <c r="D45" s="72"/>
      <c r="E45" s="72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</row>
    <row r="46" spans="3:35">
      <c r="C46" s="72"/>
      <c r="D46" s="72"/>
      <c r="E46" s="72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</row>
    <row r="47" spans="3:35">
      <c r="C47" s="72"/>
      <c r="D47" s="72"/>
      <c r="E47" s="72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</row>
    <row r="48" spans="3:35">
      <c r="C48" s="72"/>
      <c r="D48" s="72"/>
      <c r="E48" s="72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</row>
    <row r="49" spans="3:35">
      <c r="C49" s="72"/>
      <c r="D49" s="72"/>
      <c r="E49" s="72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</row>
    <row r="50" spans="3:35">
      <c r="C50" s="72"/>
      <c r="D50" s="72"/>
      <c r="E50" s="72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</row>
    <row r="51" spans="3:35">
      <c r="C51" s="72"/>
      <c r="D51" s="72"/>
      <c r="E51" s="72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</row>
    <row r="52" spans="3:35">
      <c r="C52" s="72"/>
      <c r="D52" s="72"/>
      <c r="E52" s="72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</row>
    <row r="53" spans="3:35">
      <c r="C53" s="72"/>
      <c r="D53" s="72"/>
      <c r="E53" s="72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</row>
    <row r="54" spans="3:35">
      <c r="C54" s="72"/>
      <c r="D54" s="72"/>
      <c r="E54" s="72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</row>
    <row r="55" spans="3:35">
      <c r="C55" s="72"/>
      <c r="D55" s="72"/>
      <c r="E55" s="72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</row>
    <row r="56" spans="3:35">
      <c r="C56" s="72"/>
      <c r="D56" s="72"/>
      <c r="E56" s="72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</row>
    <row r="57" spans="3:35"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</row>
    <row r="58" spans="3:35"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</row>
    <row r="59" spans="3:35"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</row>
    <row r="60" spans="3:35"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</row>
    <row r="61" spans="3:35"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</row>
    <row r="62" spans="3:35"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</row>
    <row r="63" spans="3:35"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</row>
    <row r="64" spans="3:35"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</row>
    <row r="65" spans="3:35"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</row>
    <row r="66" spans="3:35"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</row>
    <row r="67" spans="3:35"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</row>
    <row r="68" spans="3:35"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</row>
    <row r="69" spans="3:35"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</row>
    <row r="70" spans="3:35"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</row>
    <row r="71" spans="3:35"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</row>
    <row r="72" spans="3:35"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</row>
    <row r="73" spans="3:35"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</row>
    <row r="74" spans="3:35"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</row>
    <row r="75" spans="3:35"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</row>
    <row r="76" spans="3:35"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</row>
    <row r="77" spans="3:35"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</row>
    <row r="78" spans="3:35"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</row>
    <row r="79" spans="3:35"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</row>
    <row r="80" spans="3:35"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</row>
    <row r="81" spans="6:35"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</row>
    <row r="82" spans="6:35"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</row>
    <row r="83" spans="6:35"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</row>
    <row r="84" spans="6:35"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</row>
    <row r="85" spans="6:35"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</row>
    <row r="86" spans="6:35"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</row>
    <row r="87" spans="6:35"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</row>
    <row r="88" spans="6:35"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</row>
    <row r="89" spans="6:35"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</row>
    <row r="90" spans="6:35"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</row>
    <row r="91" spans="6:35"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</row>
    <row r="92" spans="6:35"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</row>
    <row r="93" spans="6:35"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</row>
    <row r="94" spans="6:35"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</row>
    <row r="95" spans="6:35"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</row>
    <row r="96" spans="6:35"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</row>
    <row r="97" spans="6:35"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</row>
  </sheetData>
  <mergeCells count="52">
    <mergeCell ref="AA11:AA14"/>
    <mergeCell ref="AB11:AB14"/>
    <mergeCell ref="AC11:AC14"/>
    <mergeCell ref="AD11:AD14"/>
    <mergeCell ref="AE11:AE14"/>
    <mergeCell ref="K11:K14"/>
    <mergeCell ref="L11:L14"/>
    <mergeCell ref="M11:M14"/>
    <mergeCell ref="N11:N14"/>
    <mergeCell ref="O11:O14"/>
    <mergeCell ref="F11:F14"/>
    <mergeCell ref="G11:G14"/>
    <mergeCell ref="H11:H14"/>
    <mergeCell ref="I11:I14"/>
    <mergeCell ref="J11:J14"/>
    <mergeCell ref="A11:A14"/>
    <mergeCell ref="B11:B14"/>
    <mergeCell ref="C11:C14"/>
    <mergeCell ref="D11:D14"/>
    <mergeCell ref="E11:E14"/>
    <mergeCell ref="A3:AJ3"/>
    <mergeCell ref="C8:E10"/>
    <mergeCell ref="F8:U8"/>
    <mergeCell ref="X8:AI8"/>
    <mergeCell ref="F9:Q9"/>
    <mergeCell ref="R9:W9"/>
    <mergeCell ref="X9:AI9"/>
    <mergeCell ref="F10:H10"/>
    <mergeCell ref="I10:K10"/>
    <mergeCell ref="L10:N10"/>
    <mergeCell ref="O10:Q10"/>
    <mergeCell ref="R10:T10"/>
    <mergeCell ref="U10:W10"/>
    <mergeCell ref="X10:Z10"/>
    <mergeCell ref="AA10:AC10"/>
    <mergeCell ref="AD10:AF10"/>
    <mergeCell ref="AG10:AI10"/>
    <mergeCell ref="AF11:AF14"/>
    <mergeCell ref="AG11:AG14"/>
    <mergeCell ref="AH11:AH14"/>
    <mergeCell ref="AI11:AI14"/>
    <mergeCell ref="Y11:Y14"/>
    <mergeCell ref="Z11:Z14"/>
    <mergeCell ref="P11:P14"/>
    <mergeCell ref="Q11:Q14"/>
    <mergeCell ref="R11:R14"/>
    <mergeCell ref="S11:S14"/>
    <mergeCell ref="T11:T14"/>
    <mergeCell ref="U11:U14"/>
    <mergeCell ref="V11:V14"/>
    <mergeCell ref="W11:W14"/>
    <mergeCell ref="X11:X14"/>
  </mergeCells>
  <printOptions horizontalCentered="1"/>
  <pageMargins left="0.19685039370078741" right="0.19685039370078741" top="0.78740157480314965" bottom="0.19685039370078741" header="0.39370078740157483" footer="0"/>
  <pageSetup paperSize="8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3:AX86"/>
  <sheetViews>
    <sheetView zoomScaleNormal="100" workbookViewId="0">
      <selection activeCell="J33" sqref="J33"/>
    </sheetView>
  </sheetViews>
  <sheetFormatPr defaultRowHeight="12.75"/>
  <cols>
    <col min="1" max="1" width="3.85546875" style="1" customWidth="1"/>
    <col min="2" max="2" width="25" style="1" customWidth="1"/>
    <col min="3" max="4" width="11.85546875" style="1" customWidth="1"/>
    <col min="5" max="5" width="11.85546875" style="1" hidden="1" customWidth="1"/>
    <col min="6" max="7" width="11.85546875" style="1" customWidth="1"/>
    <col min="8" max="8" width="11.85546875" style="1" hidden="1" customWidth="1"/>
    <col min="9" max="10" width="11.85546875" style="1" customWidth="1"/>
    <col min="11" max="11" width="11.85546875" style="1" hidden="1" customWidth="1"/>
    <col min="12" max="13" width="11.85546875" style="1" customWidth="1"/>
    <col min="14" max="14" width="11.85546875" style="1" hidden="1" customWidth="1"/>
    <col min="15" max="16" width="11.85546875" style="1" customWidth="1"/>
    <col min="17" max="17" width="11.85546875" style="1" hidden="1" customWidth="1"/>
    <col min="18" max="19" width="11.85546875" style="1" customWidth="1"/>
    <col min="20" max="20" width="11.85546875" style="1" hidden="1" customWidth="1"/>
    <col min="21" max="22" width="11.85546875" style="1" customWidth="1"/>
    <col min="23" max="23" width="11.85546875" style="1" hidden="1" customWidth="1"/>
    <col min="24" max="25" width="11.85546875" style="1" customWidth="1"/>
    <col min="26" max="26" width="11.85546875" style="1" hidden="1" customWidth="1"/>
    <col min="27" max="28" width="11.85546875" style="1" customWidth="1"/>
    <col min="29" max="29" width="11.85546875" style="1" hidden="1" customWidth="1"/>
    <col min="30" max="31" width="11.85546875" style="1" customWidth="1"/>
    <col min="32" max="32" width="11.85546875" style="1" hidden="1" customWidth="1"/>
    <col min="33" max="34" width="11.85546875" style="1" customWidth="1"/>
    <col min="35" max="35" width="11.85546875" style="1" hidden="1" customWidth="1"/>
    <col min="36" max="37" width="11.85546875" style="1" customWidth="1"/>
    <col min="38" max="38" width="11.85546875" style="1" hidden="1" customWidth="1"/>
    <col min="39" max="256" width="9.140625" style="1"/>
    <col min="257" max="257" width="3.85546875" style="1" customWidth="1"/>
    <col min="258" max="258" width="25" style="1" customWidth="1"/>
    <col min="259" max="294" width="11.85546875" style="1" customWidth="1"/>
    <col min="295" max="512" width="9.140625" style="1"/>
    <col min="513" max="513" width="3.85546875" style="1" customWidth="1"/>
    <col min="514" max="514" width="25" style="1" customWidth="1"/>
    <col min="515" max="550" width="11.85546875" style="1" customWidth="1"/>
    <col min="551" max="768" width="9.140625" style="1"/>
    <col min="769" max="769" width="3.85546875" style="1" customWidth="1"/>
    <col min="770" max="770" width="25" style="1" customWidth="1"/>
    <col min="771" max="806" width="11.85546875" style="1" customWidth="1"/>
    <col min="807" max="1024" width="9.140625" style="1"/>
    <col min="1025" max="1025" width="3.85546875" style="1" customWidth="1"/>
    <col min="1026" max="1026" width="25" style="1" customWidth="1"/>
    <col min="1027" max="1062" width="11.85546875" style="1" customWidth="1"/>
    <col min="1063" max="1280" width="9.140625" style="1"/>
    <col min="1281" max="1281" width="3.85546875" style="1" customWidth="1"/>
    <col min="1282" max="1282" width="25" style="1" customWidth="1"/>
    <col min="1283" max="1318" width="11.85546875" style="1" customWidth="1"/>
    <col min="1319" max="1536" width="9.140625" style="1"/>
    <col min="1537" max="1537" width="3.85546875" style="1" customWidth="1"/>
    <col min="1538" max="1538" width="25" style="1" customWidth="1"/>
    <col min="1539" max="1574" width="11.85546875" style="1" customWidth="1"/>
    <col min="1575" max="1792" width="9.140625" style="1"/>
    <col min="1793" max="1793" width="3.85546875" style="1" customWidth="1"/>
    <col min="1794" max="1794" width="25" style="1" customWidth="1"/>
    <col min="1795" max="1830" width="11.85546875" style="1" customWidth="1"/>
    <col min="1831" max="2048" width="9.140625" style="1"/>
    <col min="2049" max="2049" width="3.85546875" style="1" customWidth="1"/>
    <col min="2050" max="2050" width="25" style="1" customWidth="1"/>
    <col min="2051" max="2086" width="11.85546875" style="1" customWidth="1"/>
    <col min="2087" max="2304" width="9.140625" style="1"/>
    <col min="2305" max="2305" width="3.85546875" style="1" customWidth="1"/>
    <col min="2306" max="2306" width="25" style="1" customWidth="1"/>
    <col min="2307" max="2342" width="11.85546875" style="1" customWidth="1"/>
    <col min="2343" max="2560" width="9.140625" style="1"/>
    <col min="2561" max="2561" width="3.85546875" style="1" customWidth="1"/>
    <col min="2562" max="2562" width="25" style="1" customWidth="1"/>
    <col min="2563" max="2598" width="11.85546875" style="1" customWidth="1"/>
    <col min="2599" max="2816" width="9.140625" style="1"/>
    <col min="2817" max="2817" width="3.85546875" style="1" customWidth="1"/>
    <col min="2818" max="2818" width="25" style="1" customWidth="1"/>
    <col min="2819" max="2854" width="11.85546875" style="1" customWidth="1"/>
    <col min="2855" max="3072" width="9.140625" style="1"/>
    <col min="3073" max="3073" width="3.85546875" style="1" customWidth="1"/>
    <col min="3074" max="3074" width="25" style="1" customWidth="1"/>
    <col min="3075" max="3110" width="11.85546875" style="1" customWidth="1"/>
    <col min="3111" max="3328" width="9.140625" style="1"/>
    <col min="3329" max="3329" width="3.85546875" style="1" customWidth="1"/>
    <col min="3330" max="3330" width="25" style="1" customWidth="1"/>
    <col min="3331" max="3366" width="11.85546875" style="1" customWidth="1"/>
    <col min="3367" max="3584" width="9.140625" style="1"/>
    <col min="3585" max="3585" width="3.85546875" style="1" customWidth="1"/>
    <col min="3586" max="3586" width="25" style="1" customWidth="1"/>
    <col min="3587" max="3622" width="11.85546875" style="1" customWidth="1"/>
    <col min="3623" max="3840" width="9.140625" style="1"/>
    <col min="3841" max="3841" width="3.85546875" style="1" customWidth="1"/>
    <col min="3842" max="3842" width="25" style="1" customWidth="1"/>
    <col min="3843" max="3878" width="11.85546875" style="1" customWidth="1"/>
    <col min="3879" max="4096" width="9.140625" style="1"/>
    <col min="4097" max="4097" width="3.85546875" style="1" customWidth="1"/>
    <col min="4098" max="4098" width="25" style="1" customWidth="1"/>
    <col min="4099" max="4134" width="11.85546875" style="1" customWidth="1"/>
    <col min="4135" max="4352" width="9.140625" style="1"/>
    <col min="4353" max="4353" width="3.85546875" style="1" customWidth="1"/>
    <col min="4354" max="4354" width="25" style="1" customWidth="1"/>
    <col min="4355" max="4390" width="11.85546875" style="1" customWidth="1"/>
    <col min="4391" max="4608" width="9.140625" style="1"/>
    <col min="4609" max="4609" width="3.85546875" style="1" customWidth="1"/>
    <col min="4610" max="4610" width="25" style="1" customWidth="1"/>
    <col min="4611" max="4646" width="11.85546875" style="1" customWidth="1"/>
    <col min="4647" max="4864" width="9.140625" style="1"/>
    <col min="4865" max="4865" width="3.85546875" style="1" customWidth="1"/>
    <col min="4866" max="4866" width="25" style="1" customWidth="1"/>
    <col min="4867" max="4902" width="11.85546875" style="1" customWidth="1"/>
    <col min="4903" max="5120" width="9.140625" style="1"/>
    <col min="5121" max="5121" width="3.85546875" style="1" customWidth="1"/>
    <col min="5122" max="5122" width="25" style="1" customWidth="1"/>
    <col min="5123" max="5158" width="11.85546875" style="1" customWidth="1"/>
    <col min="5159" max="5376" width="9.140625" style="1"/>
    <col min="5377" max="5377" width="3.85546875" style="1" customWidth="1"/>
    <col min="5378" max="5378" width="25" style="1" customWidth="1"/>
    <col min="5379" max="5414" width="11.85546875" style="1" customWidth="1"/>
    <col min="5415" max="5632" width="9.140625" style="1"/>
    <col min="5633" max="5633" width="3.85546875" style="1" customWidth="1"/>
    <col min="5634" max="5634" width="25" style="1" customWidth="1"/>
    <col min="5635" max="5670" width="11.85546875" style="1" customWidth="1"/>
    <col min="5671" max="5888" width="9.140625" style="1"/>
    <col min="5889" max="5889" width="3.85546875" style="1" customWidth="1"/>
    <col min="5890" max="5890" width="25" style="1" customWidth="1"/>
    <col min="5891" max="5926" width="11.85546875" style="1" customWidth="1"/>
    <col min="5927" max="6144" width="9.140625" style="1"/>
    <col min="6145" max="6145" width="3.85546875" style="1" customWidth="1"/>
    <col min="6146" max="6146" width="25" style="1" customWidth="1"/>
    <col min="6147" max="6182" width="11.85546875" style="1" customWidth="1"/>
    <col min="6183" max="6400" width="9.140625" style="1"/>
    <col min="6401" max="6401" width="3.85546875" style="1" customWidth="1"/>
    <col min="6402" max="6402" width="25" style="1" customWidth="1"/>
    <col min="6403" max="6438" width="11.85546875" style="1" customWidth="1"/>
    <col min="6439" max="6656" width="9.140625" style="1"/>
    <col min="6657" max="6657" width="3.85546875" style="1" customWidth="1"/>
    <col min="6658" max="6658" width="25" style="1" customWidth="1"/>
    <col min="6659" max="6694" width="11.85546875" style="1" customWidth="1"/>
    <col min="6695" max="6912" width="9.140625" style="1"/>
    <col min="6913" max="6913" width="3.85546875" style="1" customWidth="1"/>
    <col min="6914" max="6914" width="25" style="1" customWidth="1"/>
    <col min="6915" max="6950" width="11.85546875" style="1" customWidth="1"/>
    <col min="6951" max="7168" width="9.140625" style="1"/>
    <col min="7169" max="7169" width="3.85546875" style="1" customWidth="1"/>
    <col min="7170" max="7170" width="25" style="1" customWidth="1"/>
    <col min="7171" max="7206" width="11.85546875" style="1" customWidth="1"/>
    <col min="7207" max="7424" width="9.140625" style="1"/>
    <col min="7425" max="7425" width="3.85546875" style="1" customWidth="1"/>
    <col min="7426" max="7426" width="25" style="1" customWidth="1"/>
    <col min="7427" max="7462" width="11.85546875" style="1" customWidth="1"/>
    <col min="7463" max="7680" width="9.140625" style="1"/>
    <col min="7681" max="7681" width="3.85546875" style="1" customWidth="1"/>
    <col min="7682" max="7682" width="25" style="1" customWidth="1"/>
    <col min="7683" max="7718" width="11.85546875" style="1" customWidth="1"/>
    <col min="7719" max="7936" width="9.140625" style="1"/>
    <col min="7937" max="7937" width="3.85546875" style="1" customWidth="1"/>
    <col min="7938" max="7938" width="25" style="1" customWidth="1"/>
    <col min="7939" max="7974" width="11.85546875" style="1" customWidth="1"/>
    <col min="7975" max="8192" width="9.140625" style="1"/>
    <col min="8193" max="8193" width="3.85546875" style="1" customWidth="1"/>
    <col min="8194" max="8194" width="25" style="1" customWidth="1"/>
    <col min="8195" max="8230" width="11.85546875" style="1" customWidth="1"/>
    <col min="8231" max="8448" width="9.140625" style="1"/>
    <col min="8449" max="8449" width="3.85546875" style="1" customWidth="1"/>
    <col min="8450" max="8450" width="25" style="1" customWidth="1"/>
    <col min="8451" max="8486" width="11.85546875" style="1" customWidth="1"/>
    <col min="8487" max="8704" width="9.140625" style="1"/>
    <col min="8705" max="8705" width="3.85546875" style="1" customWidth="1"/>
    <col min="8706" max="8706" width="25" style="1" customWidth="1"/>
    <col min="8707" max="8742" width="11.85546875" style="1" customWidth="1"/>
    <col min="8743" max="8960" width="9.140625" style="1"/>
    <col min="8961" max="8961" width="3.85546875" style="1" customWidth="1"/>
    <col min="8962" max="8962" width="25" style="1" customWidth="1"/>
    <col min="8963" max="8998" width="11.85546875" style="1" customWidth="1"/>
    <col min="8999" max="9216" width="9.140625" style="1"/>
    <col min="9217" max="9217" width="3.85546875" style="1" customWidth="1"/>
    <col min="9218" max="9218" width="25" style="1" customWidth="1"/>
    <col min="9219" max="9254" width="11.85546875" style="1" customWidth="1"/>
    <col min="9255" max="9472" width="9.140625" style="1"/>
    <col min="9473" max="9473" width="3.85546875" style="1" customWidth="1"/>
    <col min="9474" max="9474" width="25" style="1" customWidth="1"/>
    <col min="9475" max="9510" width="11.85546875" style="1" customWidth="1"/>
    <col min="9511" max="9728" width="9.140625" style="1"/>
    <col min="9729" max="9729" width="3.85546875" style="1" customWidth="1"/>
    <col min="9730" max="9730" width="25" style="1" customWidth="1"/>
    <col min="9731" max="9766" width="11.85546875" style="1" customWidth="1"/>
    <col min="9767" max="9984" width="9.140625" style="1"/>
    <col min="9985" max="9985" width="3.85546875" style="1" customWidth="1"/>
    <col min="9986" max="9986" width="25" style="1" customWidth="1"/>
    <col min="9987" max="10022" width="11.85546875" style="1" customWidth="1"/>
    <col min="10023" max="10240" width="9.140625" style="1"/>
    <col min="10241" max="10241" width="3.85546875" style="1" customWidth="1"/>
    <col min="10242" max="10242" width="25" style="1" customWidth="1"/>
    <col min="10243" max="10278" width="11.85546875" style="1" customWidth="1"/>
    <col min="10279" max="10496" width="9.140625" style="1"/>
    <col min="10497" max="10497" width="3.85546875" style="1" customWidth="1"/>
    <col min="10498" max="10498" width="25" style="1" customWidth="1"/>
    <col min="10499" max="10534" width="11.85546875" style="1" customWidth="1"/>
    <col min="10535" max="10752" width="9.140625" style="1"/>
    <col min="10753" max="10753" width="3.85546875" style="1" customWidth="1"/>
    <col min="10754" max="10754" width="25" style="1" customWidth="1"/>
    <col min="10755" max="10790" width="11.85546875" style="1" customWidth="1"/>
    <col min="10791" max="11008" width="9.140625" style="1"/>
    <col min="11009" max="11009" width="3.85546875" style="1" customWidth="1"/>
    <col min="11010" max="11010" width="25" style="1" customWidth="1"/>
    <col min="11011" max="11046" width="11.85546875" style="1" customWidth="1"/>
    <col min="11047" max="11264" width="9.140625" style="1"/>
    <col min="11265" max="11265" width="3.85546875" style="1" customWidth="1"/>
    <col min="11266" max="11266" width="25" style="1" customWidth="1"/>
    <col min="11267" max="11302" width="11.85546875" style="1" customWidth="1"/>
    <col min="11303" max="11520" width="9.140625" style="1"/>
    <col min="11521" max="11521" width="3.85546875" style="1" customWidth="1"/>
    <col min="11522" max="11522" width="25" style="1" customWidth="1"/>
    <col min="11523" max="11558" width="11.85546875" style="1" customWidth="1"/>
    <col min="11559" max="11776" width="9.140625" style="1"/>
    <col min="11777" max="11777" width="3.85546875" style="1" customWidth="1"/>
    <col min="11778" max="11778" width="25" style="1" customWidth="1"/>
    <col min="11779" max="11814" width="11.85546875" style="1" customWidth="1"/>
    <col min="11815" max="12032" width="9.140625" style="1"/>
    <col min="12033" max="12033" width="3.85546875" style="1" customWidth="1"/>
    <col min="12034" max="12034" width="25" style="1" customWidth="1"/>
    <col min="12035" max="12070" width="11.85546875" style="1" customWidth="1"/>
    <col min="12071" max="12288" width="9.140625" style="1"/>
    <col min="12289" max="12289" width="3.85546875" style="1" customWidth="1"/>
    <col min="12290" max="12290" width="25" style="1" customWidth="1"/>
    <col min="12291" max="12326" width="11.85546875" style="1" customWidth="1"/>
    <col min="12327" max="12544" width="9.140625" style="1"/>
    <col min="12545" max="12545" width="3.85546875" style="1" customWidth="1"/>
    <col min="12546" max="12546" width="25" style="1" customWidth="1"/>
    <col min="12547" max="12582" width="11.85546875" style="1" customWidth="1"/>
    <col min="12583" max="12800" width="9.140625" style="1"/>
    <col min="12801" max="12801" width="3.85546875" style="1" customWidth="1"/>
    <col min="12802" max="12802" width="25" style="1" customWidth="1"/>
    <col min="12803" max="12838" width="11.85546875" style="1" customWidth="1"/>
    <col min="12839" max="13056" width="9.140625" style="1"/>
    <col min="13057" max="13057" width="3.85546875" style="1" customWidth="1"/>
    <col min="13058" max="13058" width="25" style="1" customWidth="1"/>
    <col min="13059" max="13094" width="11.85546875" style="1" customWidth="1"/>
    <col min="13095" max="13312" width="9.140625" style="1"/>
    <col min="13313" max="13313" width="3.85546875" style="1" customWidth="1"/>
    <col min="13314" max="13314" width="25" style="1" customWidth="1"/>
    <col min="13315" max="13350" width="11.85546875" style="1" customWidth="1"/>
    <col min="13351" max="13568" width="9.140625" style="1"/>
    <col min="13569" max="13569" width="3.85546875" style="1" customWidth="1"/>
    <col min="13570" max="13570" width="25" style="1" customWidth="1"/>
    <col min="13571" max="13606" width="11.85546875" style="1" customWidth="1"/>
    <col min="13607" max="13824" width="9.140625" style="1"/>
    <col min="13825" max="13825" width="3.85546875" style="1" customWidth="1"/>
    <col min="13826" max="13826" width="25" style="1" customWidth="1"/>
    <col min="13827" max="13862" width="11.85546875" style="1" customWidth="1"/>
    <col min="13863" max="14080" width="9.140625" style="1"/>
    <col min="14081" max="14081" width="3.85546875" style="1" customWidth="1"/>
    <col min="14082" max="14082" width="25" style="1" customWidth="1"/>
    <col min="14083" max="14118" width="11.85546875" style="1" customWidth="1"/>
    <col min="14119" max="14336" width="9.140625" style="1"/>
    <col min="14337" max="14337" width="3.85546875" style="1" customWidth="1"/>
    <col min="14338" max="14338" width="25" style="1" customWidth="1"/>
    <col min="14339" max="14374" width="11.85546875" style="1" customWidth="1"/>
    <col min="14375" max="14592" width="9.140625" style="1"/>
    <col min="14593" max="14593" width="3.85546875" style="1" customWidth="1"/>
    <col min="14594" max="14594" width="25" style="1" customWidth="1"/>
    <col min="14595" max="14630" width="11.85546875" style="1" customWidth="1"/>
    <col min="14631" max="14848" width="9.140625" style="1"/>
    <col min="14849" max="14849" width="3.85546875" style="1" customWidth="1"/>
    <col min="14850" max="14850" width="25" style="1" customWidth="1"/>
    <col min="14851" max="14886" width="11.85546875" style="1" customWidth="1"/>
    <col min="14887" max="15104" width="9.140625" style="1"/>
    <col min="15105" max="15105" width="3.85546875" style="1" customWidth="1"/>
    <col min="15106" max="15106" width="25" style="1" customWidth="1"/>
    <col min="15107" max="15142" width="11.85546875" style="1" customWidth="1"/>
    <col min="15143" max="15360" width="9.140625" style="1"/>
    <col min="15361" max="15361" width="3.85546875" style="1" customWidth="1"/>
    <col min="15362" max="15362" width="25" style="1" customWidth="1"/>
    <col min="15363" max="15398" width="11.85546875" style="1" customWidth="1"/>
    <col min="15399" max="15616" width="9.140625" style="1"/>
    <col min="15617" max="15617" width="3.85546875" style="1" customWidth="1"/>
    <col min="15618" max="15618" width="25" style="1" customWidth="1"/>
    <col min="15619" max="15654" width="11.85546875" style="1" customWidth="1"/>
    <col min="15655" max="15872" width="9.140625" style="1"/>
    <col min="15873" max="15873" width="3.85546875" style="1" customWidth="1"/>
    <col min="15874" max="15874" width="25" style="1" customWidth="1"/>
    <col min="15875" max="15910" width="11.85546875" style="1" customWidth="1"/>
    <col min="15911" max="16128" width="9.140625" style="1"/>
    <col min="16129" max="16129" width="3.85546875" style="1" customWidth="1"/>
    <col min="16130" max="16130" width="25" style="1" customWidth="1"/>
    <col min="16131" max="16166" width="11.85546875" style="1" customWidth="1"/>
    <col min="16167" max="16384" width="9.140625" style="1"/>
  </cols>
  <sheetData>
    <row r="3" spans="1:50">
      <c r="B3" s="707"/>
      <c r="C3" s="707"/>
      <c r="D3" s="707"/>
      <c r="E3" s="707"/>
      <c r="F3" s="707"/>
      <c r="G3" s="707"/>
      <c r="H3" s="707"/>
      <c r="I3" s="707"/>
      <c r="J3" s="707"/>
      <c r="K3" s="707"/>
      <c r="L3" s="707"/>
      <c r="M3" s="707"/>
      <c r="N3" s="707" t="s">
        <v>0</v>
      </c>
      <c r="O3" s="707" t="s">
        <v>29</v>
      </c>
      <c r="P3" s="707"/>
      <c r="Q3" s="707"/>
      <c r="R3" s="707"/>
      <c r="S3" s="707"/>
      <c r="T3" s="707"/>
      <c r="U3" s="707"/>
      <c r="V3" s="707"/>
      <c r="W3" s="707"/>
      <c r="X3" s="707"/>
      <c r="Y3" s="707"/>
      <c r="Z3" s="707"/>
      <c r="AA3" s="707"/>
      <c r="AB3" s="707"/>
      <c r="AC3" s="707"/>
      <c r="AD3" s="707"/>
      <c r="AE3" s="707"/>
      <c r="AF3" s="707"/>
      <c r="AG3" s="707"/>
      <c r="AH3" s="707"/>
      <c r="AI3" s="707"/>
      <c r="AJ3" s="707"/>
      <c r="AK3" s="707"/>
      <c r="AL3" s="707"/>
      <c r="AM3" s="707"/>
      <c r="AN3" s="707"/>
      <c r="AO3" s="707"/>
      <c r="AP3" s="707"/>
      <c r="AQ3" s="707"/>
      <c r="AR3" s="707"/>
      <c r="AS3" s="707"/>
      <c r="AT3" s="707"/>
      <c r="AU3" s="707"/>
      <c r="AV3" s="707"/>
      <c r="AW3" s="707"/>
      <c r="AX3" s="707"/>
    </row>
    <row r="4" spans="1:50" ht="12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4" t="s">
        <v>1</v>
      </c>
      <c r="AL4" s="3"/>
    </row>
    <row r="5" spans="1:50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751" t="s">
        <v>760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H5" s="4"/>
      <c r="AI5" s="4"/>
      <c r="AJ5" s="4"/>
      <c r="AK5" s="3"/>
      <c r="AL5" s="3"/>
    </row>
    <row r="6" spans="1:50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4"/>
      <c r="V6" s="4"/>
      <c r="W6" s="4"/>
      <c r="X6" s="3"/>
      <c r="Y6" s="3"/>
      <c r="Z6" s="3"/>
      <c r="AA6" s="3"/>
      <c r="AB6" s="3"/>
      <c r="AC6" s="3"/>
      <c r="AD6" s="3"/>
      <c r="AE6" s="3"/>
      <c r="AF6" s="3"/>
      <c r="AH6" s="3"/>
      <c r="AI6" s="3"/>
      <c r="AJ6" s="3"/>
      <c r="AK6" s="3"/>
      <c r="AL6" s="4"/>
    </row>
    <row r="7" spans="1:50" ht="13.5" thickBot="1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H7" s="3"/>
      <c r="AI7" s="3"/>
      <c r="AJ7" s="3"/>
      <c r="AK7" s="3"/>
      <c r="AL7" s="3"/>
    </row>
    <row r="8" spans="1:50" ht="15.75" customHeight="1" thickBot="1">
      <c r="A8" s="957"/>
      <c r="B8" s="913"/>
      <c r="C8" s="960" t="s">
        <v>2</v>
      </c>
      <c r="D8" s="961"/>
      <c r="E8" s="962"/>
      <c r="F8" s="912" t="s">
        <v>3</v>
      </c>
      <c r="G8" s="913"/>
      <c r="H8" s="914"/>
      <c r="I8" s="921" t="s">
        <v>4</v>
      </c>
      <c r="J8" s="922"/>
      <c r="K8" s="922"/>
      <c r="L8" s="922"/>
      <c r="M8" s="922"/>
      <c r="N8" s="922"/>
      <c r="O8" s="922"/>
      <c r="P8" s="922"/>
      <c r="Q8" s="922"/>
      <c r="R8" s="922"/>
      <c r="S8" s="922"/>
      <c r="T8" s="922"/>
      <c r="U8" s="922"/>
      <c r="V8" s="922"/>
      <c r="W8" s="922"/>
      <c r="X8" s="942" t="s">
        <v>5</v>
      </c>
      <c r="Y8" s="943"/>
      <c r="Z8" s="943"/>
      <c r="AA8" s="943"/>
      <c r="AB8" s="943"/>
      <c r="AC8" s="943"/>
      <c r="AD8" s="943"/>
      <c r="AE8" s="943"/>
      <c r="AF8" s="943"/>
      <c r="AG8" s="943"/>
      <c r="AH8" s="943"/>
      <c r="AI8" s="943"/>
      <c r="AJ8" s="943"/>
      <c r="AK8" s="943"/>
      <c r="AL8" s="944"/>
    </row>
    <row r="9" spans="1:50" ht="12.75" customHeight="1" thickBot="1">
      <c r="A9" s="958"/>
      <c r="B9" s="911"/>
      <c r="C9" s="963"/>
      <c r="D9" s="964"/>
      <c r="E9" s="965"/>
      <c r="F9" s="915"/>
      <c r="G9" s="911"/>
      <c r="H9" s="916"/>
      <c r="I9" s="912" t="s">
        <v>6</v>
      </c>
      <c r="J9" s="913"/>
      <c r="K9" s="914"/>
      <c r="L9" s="945" t="s">
        <v>7</v>
      </c>
      <c r="M9" s="945"/>
      <c r="N9" s="945"/>
      <c r="O9" s="945"/>
      <c r="P9" s="946"/>
      <c r="Q9" s="947"/>
      <c r="R9" s="948" t="s">
        <v>8</v>
      </c>
      <c r="S9" s="949"/>
      <c r="T9" s="950"/>
      <c r="U9" s="951" t="s">
        <v>9</v>
      </c>
      <c r="V9" s="952"/>
      <c r="W9" s="953"/>
      <c r="X9" s="868" t="s">
        <v>3</v>
      </c>
      <c r="Y9" s="869"/>
      <c r="Z9" s="870"/>
      <c r="AA9" s="971" t="s">
        <v>7</v>
      </c>
      <c r="AB9" s="972"/>
      <c r="AC9" s="972"/>
      <c r="AD9" s="972"/>
      <c r="AE9" s="972"/>
      <c r="AF9" s="973"/>
      <c r="AG9" s="868" t="s">
        <v>10</v>
      </c>
      <c r="AH9" s="869"/>
      <c r="AI9" s="870"/>
      <c r="AJ9" s="912" t="s">
        <v>11</v>
      </c>
      <c r="AK9" s="913"/>
      <c r="AL9" s="914"/>
    </row>
    <row r="10" spans="1:50" ht="21" customHeight="1" thickBot="1">
      <c r="A10" s="959"/>
      <c r="B10" s="918"/>
      <c r="C10" s="966"/>
      <c r="D10" s="967"/>
      <c r="E10" s="968"/>
      <c r="F10" s="917"/>
      <c r="G10" s="918"/>
      <c r="H10" s="919"/>
      <c r="I10" s="917"/>
      <c r="J10" s="918"/>
      <c r="K10" s="919"/>
      <c r="L10" s="972" t="s">
        <v>12</v>
      </c>
      <c r="M10" s="972"/>
      <c r="N10" s="973"/>
      <c r="O10" s="971" t="s">
        <v>13</v>
      </c>
      <c r="P10" s="972"/>
      <c r="Q10" s="973"/>
      <c r="R10" s="879"/>
      <c r="S10" s="880"/>
      <c r="T10" s="881"/>
      <c r="U10" s="954"/>
      <c r="V10" s="955"/>
      <c r="W10" s="956"/>
      <c r="X10" s="871"/>
      <c r="Y10" s="872"/>
      <c r="Z10" s="873"/>
      <c r="AA10" s="971" t="s">
        <v>12</v>
      </c>
      <c r="AB10" s="972"/>
      <c r="AC10" s="973"/>
      <c r="AD10" s="971" t="s">
        <v>13</v>
      </c>
      <c r="AE10" s="972"/>
      <c r="AF10" s="973"/>
      <c r="AG10" s="871"/>
      <c r="AH10" s="872"/>
      <c r="AI10" s="873"/>
      <c r="AJ10" s="917"/>
      <c r="AK10" s="918"/>
      <c r="AL10" s="919"/>
    </row>
    <row r="11" spans="1:50" ht="12.75" customHeight="1">
      <c r="A11" s="981" t="s">
        <v>14</v>
      </c>
      <c r="B11" s="939" t="s">
        <v>15</v>
      </c>
      <c r="C11" s="969" t="s">
        <v>16</v>
      </c>
      <c r="D11" s="975" t="s">
        <v>17</v>
      </c>
      <c r="E11" s="978" t="s">
        <v>18</v>
      </c>
      <c r="F11" s="969" t="s">
        <v>16</v>
      </c>
      <c r="G11" s="975" t="s">
        <v>17</v>
      </c>
      <c r="H11" s="978" t="s">
        <v>18</v>
      </c>
      <c r="I11" s="969" t="s">
        <v>16</v>
      </c>
      <c r="J11" s="975" t="s">
        <v>17</v>
      </c>
      <c r="K11" s="978" t="s">
        <v>18</v>
      </c>
      <c r="L11" s="969" t="s">
        <v>16</v>
      </c>
      <c r="M11" s="975" t="s">
        <v>17</v>
      </c>
      <c r="N11" s="978" t="s">
        <v>18</v>
      </c>
      <c r="O11" s="969" t="s">
        <v>16</v>
      </c>
      <c r="P11" s="975" t="s">
        <v>17</v>
      </c>
      <c r="Q11" s="978" t="s">
        <v>18</v>
      </c>
      <c r="R11" s="969" t="s">
        <v>16</v>
      </c>
      <c r="S11" s="975" t="s">
        <v>17</v>
      </c>
      <c r="T11" s="978" t="s">
        <v>18</v>
      </c>
      <c r="U11" s="905" t="s">
        <v>16</v>
      </c>
      <c r="V11" s="989" t="s">
        <v>17</v>
      </c>
      <c r="W11" s="991" t="s">
        <v>18</v>
      </c>
      <c r="X11" s="905" t="s">
        <v>16</v>
      </c>
      <c r="Y11" s="989" t="s">
        <v>17</v>
      </c>
      <c r="Z11" s="991" t="s">
        <v>18</v>
      </c>
      <c r="AA11" s="905" t="s">
        <v>16</v>
      </c>
      <c r="AB11" s="989" t="s">
        <v>17</v>
      </c>
      <c r="AC11" s="991" t="s">
        <v>18</v>
      </c>
      <c r="AD11" s="905" t="s">
        <v>16</v>
      </c>
      <c r="AE11" s="989" t="s">
        <v>17</v>
      </c>
      <c r="AF11" s="991" t="s">
        <v>18</v>
      </c>
      <c r="AG11" s="905" t="s">
        <v>16</v>
      </c>
      <c r="AH11" s="989" t="s">
        <v>17</v>
      </c>
      <c r="AI11" s="991" t="s">
        <v>18</v>
      </c>
      <c r="AJ11" s="905" t="s">
        <v>16</v>
      </c>
      <c r="AK11" s="989" t="s">
        <v>17</v>
      </c>
      <c r="AL11" s="991" t="s">
        <v>18</v>
      </c>
    </row>
    <row r="12" spans="1:50" ht="12.75" customHeight="1">
      <c r="A12" s="982"/>
      <c r="B12" s="984"/>
      <c r="C12" s="970"/>
      <c r="D12" s="976"/>
      <c r="E12" s="979"/>
      <c r="F12" s="970"/>
      <c r="G12" s="976"/>
      <c r="H12" s="979"/>
      <c r="I12" s="970"/>
      <c r="J12" s="976"/>
      <c r="K12" s="979"/>
      <c r="L12" s="970"/>
      <c r="M12" s="976"/>
      <c r="N12" s="979"/>
      <c r="O12" s="970"/>
      <c r="P12" s="976"/>
      <c r="Q12" s="979"/>
      <c r="R12" s="970"/>
      <c r="S12" s="976"/>
      <c r="T12" s="979"/>
      <c r="U12" s="969"/>
      <c r="V12" s="975"/>
      <c r="W12" s="992"/>
      <c r="X12" s="969"/>
      <c r="Y12" s="975"/>
      <c r="Z12" s="992"/>
      <c r="AA12" s="969"/>
      <c r="AB12" s="975"/>
      <c r="AC12" s="992"/>
      <c r="AD12" s="969"/>
      <c r="AE12" s="975"/>
      <c r="AF12" s="992"/>
      <c r="AG12" s="969"/>
      <c r="AH12" s="975"/>
      <c r="AI12" s="992"/>
      <c r="AJ12" s="969"/>
      <c r="AK12" s="975"/>
      <c r="AL12" s="992"/>
    </row>
    <row r="13" spans="1:50" ht="12.75" customHeight="1">
      <c r="A13" s="982"/>
      <c r="B13" s="984"/>
      <c r="C13" s="970"/>
      <c r="D13" s="977"/>
      <c r="E13" s="980"/>
      <c r="F13" s="970"/>
      <c r="G13" s="977"/>
      <c r="H13" s="980"/>
      <c r="I13" s="970"/>
      <c r="J13" s="977"/>
      <c r="K13" s="980"/>
      <c r="L13" s="970"/>
      <c r="M13" s="977"/>
      <c r="N13" s="980"/>
      <c r="O13" s="970"/>
      <c r="P13" s="977"/>
      <c r="Q13" s="980"/>
      <c r="R13" s="970"/>
      <c r="S13" s="977"/>
      <c r="T13" s="980"/>
      <c r="U13" s="969"/>
      <c r="V13" s="975"/>
      <c r="W13" s="992"/>
      <c r="X13" s="969"/>
      <c r="Y13" s="975"/>
      <c r="Z13" s="992"/>
      <c r="AA13" s="969"/>
      <c r="AB13" s="975"/>
      <c r="AC13" s="992"/>
      <c r="AD13" s="969"/>
      <c r="AE13" s="975"/>
      <c r="AF13" s="992"/>
      <c r="AG13" s="969"/>
      <c r="AH13" s="975"/>
      <c r="AI13" s="992"/>
      <c r="AJ13" s="969"/>
      <c r="AK13" s="975"/>
      <c r="AL13" s="992"/>
    </row>
    <row r="14" spans="1:50" ht="13.5" customHeight="1" thickBot="1">
      <c r="A14" s="983"/>
      <c r="B14" s="985"/>
      <c r="C14" s="970"/>
      <c r="D14" s="977"/>
      <c r="E14" s="980"/>
      <c r="F14" s="970"/>
      <c r="G14" s="977"/>
      <c r="H14" s="980"/>
      <c r="I14" s="970"/>
      <c r="J14" s="977"/>
      <c r="K14" s="980"/>
      <c r="L14" s="974"/>
      <c r="M14" s="986"/>
      <c r="N14" s="987"/>
      <c r="O14" s="974"/>
      <c r="P14" s="986"/>
      <c r="Q14" s="987"/>
      <c r="R14" s="974"/>
      <c r="S14" s="986"/>
      <c r="T14" s="987"/>
      <c r="U14" s="988"/>
      <c r="V14" s="990"/>
      <c r="W14" s="993"/>
      <c r="X14" s="988"/>
      <c r="Y14" s="990"/>
      <c r="Z14" s="993"/>
      <c r="AA14" s="988"/>
      <c r="AB14" s="990"/>
      <c r="AC14" s="993"/>
      <c r="AD14" s="988"/>
      <c r="AE14" s="990"/>
      <c r="AF14" s="993"/>
      <c r="AG14" s="988"/>
      <c r="AH14" s="990"/>
      <c r="AI14" s="993"/>
      <c r="AJ14" s="988"/>
      <c r="AK14" s="990"/>
      <c r="AL14" s="993"/>
    </row>
    <row r="15" spans="1:50" ht="13.5" thickBot="1">
      <c r="A15" s="5">
        <v>1</v>
      </c>
      <c r="B15" s="6">
        <v>2</v>
      </c>
      <c r="C15" s="7">
        <v>3</v>
      </c>
      <c r="D15" s="8"/>
      <c r="E15" s="9"/>
      <c r="F15" s="7">
        <v>4</v>
      </c>
      <c r="G15" s="8"/>
      <c r="H15" s="9"/>
      <c r="I15" s="7">
        <v>5</v>
      </c>
      <c r="J15" s="8"/>
      <c r="K15" s="9"/>
      <c r="L15" s="10">
        <v>6</v>
      </c>
      <c r="M15" s="11"/>
      <c r="N15" s="12"/>
      <c r="O15" s="13">
        <v>7</v>
      </c>
      <c r="P15" s="14"/>
      <c r="Q15" s="15"/>
      <c r="R15" s="13">
        <v>8</v>
      </c>
      <c r="S15" s="16"/>
      <c r="T15" s="17"/>
      <c r="U15" s="13">
        <v>9</v>
      </c>
      <c r="V15" s="16"/>
      <c r="W15" s="15"/>
      <c r="X15" s="13">
        <v>10</v>
      </c>
      <c r="Y15" s="18"/>
      <c r="Z15" s="6"/>
      <c r="AA15" s="13">
        <v>11</v>
      </c>
      <c r="AB15" s="16"/>
      <c r="AC15" s="15"/>
      <c r="AD15" s="13">
        <v>12</v>
      </c>
      <c r="AE15" s="16"/>
      <c r="AF15" s="15"/>
      <c r="AG15" s="13">
        <v>13</v>
      </c>
      <c r="AH15" s="16"/>
      <c r="AI15" s="15"/>
      <c r="AJ15" s="19">
        <v>14</v>
      </c>
      <c r="AK15" s="20"/>
      <c r="AL15" s="21"/>
    </row>
    <row r="16" spans="1:50">
      <c r="A16" s="22"/>
      <c r="B16" s="23"/>
      <c r="C16" s="24"/>
      <c r="D16" s="25"/>
      <c r="E16" s="26"/>
      <c r="F16" s="24"/>
      <c r="G16" s="22"/>
      <c r="H16" s="27"/>
      <c r="I16" s="27"/>
      <c r="J16" s="27"/>
      <c r="K16" s="27"/>
      <c r="L16" s="28"/>
      <c r="M16" s="29"/>
      <c r="N16" s="30"/>
      <c r="O16" s="31"/>
      <c r="P16" s="29"/>
      <c r="Q16" s="30"/>
      <c r="R16" s="31"/>
      <c r="S16" s="32"/>
      <c r="T16" s="28"/>
      <c r="U16" s="31"/>
      <c r="V16" s="32"/>
      <c r="W16" s="30"/>
      <c r="X16" s="31"/>
      <c r="Y16" s="32"/>
      <c r="Z16" s="30"/>
      <c r="AA16" s="31"/>
      <c r="AB16" s="32"/>
      <c r="AC16" s="30"/>
      <c r="AD16" s="31"/>
      <c r="AE16" s="32"/>
      <c r="AF16" s="30"/>
      <c r="AG16" s="31"/>
      <c r="AH16" s="32"/>
      <c r="AI16" s="30"/>
      <c r="AJ16" s="31"/>
      <c r="AK16" s="30"/>
      <c r="AL16" s="33"/>
    </row>
    <row r="17" spans="1:39" s="44" customFormat="1">
      <c r="A17" s="34" t="s">
        <v>19</v>
      </c>
      <c r="B17" s="35" t="s">
        <v>20</v>
      </c>
      <c r="C17" s="36">
        <f>F17+I17+L17+O17+R17+U17+X17+AA17+AD17+AG17+AJ17</f>
        <v>576718895</v>
      </c>
      <c r="D17" s="36">
        <f>G17+J17+M17+P17+S17+V17+Y17+AB17+AE17+AH17+AK17</f>
        <v>600679284</v>
      </c>
      <c r="E17" s="36">
        <f>H17+K17+N17+Q17+T17+W17+Z17+AC17+AF17+AI17+AL17</f>
        <v>534087740</v>
      </c>
      <c r="F17" s="36">
        <v>573938895</v>
      </c>
      <c r="G17" s="37">
        <v>579723305</v>
      </c>
      <c r="H17" s="38">
        <v>512906407</v>
      </c>
      <c r="I17" s="38">
        <v>250000</v>
      </c>
      <c r="J17" s="38">
        <v>250000</v>
      </c>
      <c r="K17" s="38">
        <v>180000</v>
      </c>
      <c r="L17" s="39">
        <v>2470000</v>
      </c>
      <c r="M17" s="40">
        <v>3888480</v>
      </c>
      <c r="N17" s="41">
        <v>4218085</v>
      </c>
      <c r="O17" s="36">
        <v>60000</v>
      </c>
      <c r="P17" s="40">
        <v>60000</v>
      </c>
      <c r="Q17" s="41">
        <v>1273</v>
      </c>
      <c r="R17" s="36"/>
      <c r="S17" s="42">
        <v>5693391</v>
      </c>
      <c r="T17" s="39">
        <v>5693391</v>
      </c>
      <c r="U17" s="36"/>
      <c r="V17" s="42">
        <v>55525</v>
      </c>
      <c r="W17" s="41">
        <v>80001</v>
      </c>
      <c r="X17" s="36"/>
      <c r="Y17" s="42"/>
      <c r="Z17" s="41"/>
      <c r="AA17" s="36"/>
      <c r="AB17" s="42"/>
      <c r="AC17" s="41"/>
      <c r="AD17" s="36"/>
      <c r="AE17" s="42"/>
      <c r="AF17" s="41"/>
      <c r="AG17" s="36"/>
      <c r="AH17" s="42"/>
      <c r="AI17" s="41"/>
      <c r="AJ17" s="36"/>
      <c r="AK17" s="41">
        <v>11008583</v>
      </c>
      <c r="AL17" s="36">
        <v>11008583</v>
      </c>
      <c r="AM17" s="43"/>
    </row>
    <row r="18" spans="1:39" s="44" customFormat="1">
      <c r="A18" s="34"/>
      <c r="B18" s="35"/>
      <c r="C18" s="36"/>
      <c r="D18" s="36"/>
      <c r="E18" s="36"/>
      <c r="F18" s="36"/>
      <c r="G18" s="37"/>
      <c r="H18" s="38"/>
      <c r="I18" s="38"/>
      <c r="J18" s="38"/>
      <c r="K18" s="38"/>
      <c r="L18" s="39"/>
      <c r="M18" s="40"/>
      <c r="N18" s="41"/>
      <c r="O18" s="36"/>
      <c r="P18" s="40"/>
      <c r="Q18" s="41"/>
      <c r="R18" s="36"/>
      <c r="S18" s="42"/>
      <c r="T18" s="39"/>
      <c r="U18" s="36"/>
      <c r="V18" s="42"/>
      <c r="W18" s="41"/>
      <c r="X18" s="36"/>
      <c r="Y18" s="42"/>
      <c r="Z18" s="41"/>
      <c r="AA18" s="36"/>
      <c r="AB18" s="42"/>
      <c r="AC18" s="41"/>
      <c r="AD18" s="36"/>
      <c r="AE18" s="42"/>
      <c r="AF18" s="41"/>
      <c r="AG18" s="36"/>
      <c r="AH18" s="42"/>
      <c r="AI18" s="41"/>
      <c r="AJ18" s="36"/>
      <c r="AK18" s="41"/>
      <c r="AL18" s="36"/>
      <c r="AM18" s="43"/>
    </row>
    <row r="19" spans="1:39">
      <c r="A19" s="22" t="s">
        <v>21</v>
      </c>
      <c r="B19" s="45" t="s">
        <v>22</v>
      </c>
      <c r="C19" s="36">
        <f t="shared" ref="C19:E21" si="0">F19+I19+L19+O19+R19+U19+X19+AA19+AD19+AG19+AJ19</f>
        <v>1724684609</v>
      </c>
      <c r="D19" s="36">
        <f t="shared" si="0"/>
        <v>1864489551</v>
      </c>
      <c r="E19" s="36">
        <f t="shared" si="0"/>
        <v>1813496907</v>
      </c>
      <c r="F19" s="46">
        <v>1503254109</v>
      </c>
      <c r="G19" s="47">
        <v>1520447884</v>
      </c>
      <c r="H19" s="48">
        <v>1469453985</v>
      </c>
      <c r="I19" s="48"/>
      <c r="J19" s="48"/>
      <c r="K19" s="48"/>
      <c r="L19" s="49">
        <v>221280500</v>
      </c>
      <c r="M19" s="50">
        <v>324399880</v>
      </c>
      <c r="N19" s="51">
        <v>324547109</v>
      </c>
      <c r="O19" s="46">
        <v>150000</v>
      </c>
      <c r="P19" s="50">
        <v>150000</v>
      </c>
      <c r="Q19" s="51">
        <v>4026</v>
      </c>
      <c r="R19" s="46">
        <v>0</v>
      </c>
      <c r="S19" s="52">
        <v>1837391</v>
      </c>
      <c r="T19" s="49">
        <v>1837391</v>
      </c>
      <c r="U19" s="46"/>
      <c r="V19" s="52"/>
      <c r="W19" s="51"/>
      <c r="X19" s="46"/>
      <c r="Y19" s="52"/>
      <c r="Z19" s="51"/>
      <c r="AA19" s="46"/>
      <c r="AB19" s="52"/>
      <c r="AC19" s="51"/>
      <c r="AD19" s="46"/>
      <c r="AE19" s="52"/>
      <c r="AF19" s="51"/>
      <c r="AG19" s="46"/>
      <c r="AH19" s="52"/>
      <c r="AI19" s="51"/>
      <c r="AJ19" s="46"/>
      <c r="AK19" s="51">
        <v>17654396</v>
      </c>
      <c r="AL19" s="46">
        <v>17654396</v>
      </c>
      <c r="AM19" s="53"/>
    </row>
    <row r="20" spans="1:39">
      <c r="A20" s="22" t="s">
        <v>23</v>
      </c>
      <c r="B20" s="45" t="s">
        <v>24</v>
      </c>
      <c r="C20" s="36">
        <f t="shared" si="0"/>
        <v>54882447</v>
      </c>
      <c r="D20" s="36">
        <f t="shared" si="0"/>
        <v>59376358</v>
      </c>
      <c r="E20" s="36">
        <f t="shared" si="0"/>
        <v>42245871</v>
      </c>
      <c r="F20" s="46">
        <v>21167065</v>
      </c>
      <c r="G20" s="47">
        <v>16877256</v>
      </c>
      <c r="H20" s="48">
        <v>10237738</v>
      </c>
      <c r="I20" s="48"/>
      <c r="J20" s="48"/>
      <c r="K20" s="48"/>
      <c r="L20" s="49">
        <v>1913811</v>
      </c>
      <c r="M20" s="50">
        <v>1913811</v>
      </c>
      <c r="N20" s="51">
        <v>1273935</v>
      </c>
      <c r="O20" s="46"/>
      <c r="P20" s="50"/>
      <c r="Q20" s="51"/>
      <c r="R20" s="46"/>
      <c r="S20" s="52"/>
      <c r="T20" s="49"/>
      <c r="U20" s="46"/>
      <c r="V20" s="52"/>
      <c r="W20" s="51"/>
      <c r="X20" s="46">
        <v>19181906</v>
      </c>
      <c r="Y20" s="52">
        <v>23600955</v>
      </c>
      <c r="Z20" s="51">
        <v>18811399</v>
      </c>
      <c r="AA20" s="46">
        <v>12609599</v>
      </c>
      <c r="AB20" s="52">
        <v>12609665</v>
      </c>
      <c r="AC20" s="51">
        <v>7556723</v>
      </c>
      <c r="AD20" s="46">
        <v>10066</v>
      </c>
      <c r="AE20" s="52">
        <v>10000</v>
      </c>
      <c r="AF20" s="51">
        <v>1405</v>
      </c>
      <c r="AG20" s="46"/>
      <c r="AH20" s="52">
        <v>800900</v>
      </c>
      <c r="AI20" s="51">
        <v>800900</v>
      </c>
      <c r="AJ20" s="46"/>
      <c r="AK20" s="51">
        <v>3563771</v>
      </c>
      <c r="AL20" s="46">
        <v>3563771</v>
      </c>
      <c r="AM20" s="53"/>
    </row>
    <row r="21" spans="1:39">
      <c r="A21" s="22" t="s">
        <v>25</v>
      </c>
      <c r="B21" s="45" t="s">
        <v>26</v>
      </c>
      <c r="C21" s="36">
        <f t="shared" si="0"/>
        <v>12664242</v>
      </c>
      <c r="D21" s="36">
        <f t="shared" si="0"/>
        <v>18986378</v>
      </c>
      <c r="E21" s="36">
        <f t="shared" si="0"/>
        <v>18495586</v>
      </c>
      <c r="F21" s="46">
        <v>12654242</v>
      </c>
      <c r="G21" s="47">
        <v>18319882</v>
      </c>
      <c r="H21" s="48">
        <v>17739335</v>
      </c>
      <c r="I21" s="48"/>
      <c r="J21" s="48"/>
      <c r="K21" s="48"/>
      <c r="L21" s="49">
        <v>0</v>
      </c>
      <c r="M21" s="50">
        <v>0</v>
      </c>
      <c r="N21" s="51">
        <v>99660</v>
      </c>
      <c r="O21" s="46">
        <v>10000</v>
      </c>
      <c r="P21" s="50">
        <v>10000</v>
      </c>
      <c r="Q21" s="51">
        <v>95</v>
      </c>
      <c r="R21" s="46"/>
      <c r="S21" s="52"/>
      <c r="T21" s="49"/>
      <c r="U21" s="46"/>
      <c r="V21" s="52"/>
      <c r="W21" s="51"/>
      <c r="X21" s="46"/>
      <c r="Y21" s="52"/>
      <c r="Z21" s="51"/>
      <c r="AA21" s="46"/>
      <c r="AB21" s="52"/>
      <c r="AC21" s="51"/>
      <c r="AD21" s="46"/>
      <c r="AE21" s="52"/>
      <c r="AF21" s="51"/>
      <c r="AG21" s="46"/>
      <c r="AH21" s="52"/>
      <c r="AI21" s="51"/>
      <c r="AJ21" s="46"/>
      <c r="AK21" s="51">
        <v>656496</v>
      </c>
      <c r="AL21" s="46">
        <v>656496</v>
      </c>
      <c r="AM21" s="53"/>
    </row>
    <row r="22" spans="1:39" ht="13.5" thickBot="1">
      <c r="A22" s="54"/>
      <c r="B22" s="55" t="s">
        <v>27</v>
      </c>
      <c r="C22" s="36">
        <f>SUM(C19:C21)</f>
        <v>1792231298</v>
      </c>
      <c r="D22" s="36">
        <f t="shared" ref="D22:AL22" si="1">SUM(D19:D21)</f>
        <v>1942852287</v>
      </c>
      <c r="E22" s="36">
        <f t="shared" si="1"/>
        <v>1874238364</v>
      </c>
      <c r="F22" s="36">
        <f t="shared" si="1"/>
        <v>1537075416</v>
      </c>
      <c r="G22" s="36">
        <f t="shared" si="1"/>
        <v>1555645022</v>
      </c>
      <c r="H22" s="36">
        <f t="shared" si="1"/>
        <v>1497431058</v>
      </c>
      <c r="I22" s="36">
        <f t="shared" si="1"/>
        <v>0</v>
      </c>
      <c r="J22" s="36">
        <f t="shared" si="1"/>
        <v>0</v>
      </c>
      <c r="K22" s="36">
        <f t="shared" si="1"/>
        <v>0</v>
      </c>
      <c r="L22" s="36">
        <f t="shared" si="1"/>
        <v>223194311</v>
      </c>
      <c r="M22" s="36">
        <f t="shared" si="1"/>
        <v>326313691</v>
      </c>
      <c r="N22" s="36">
        <f t="shared" si="1"/>
        <v>325920704</v>
      </c>
      <c r="O22" s="36">
        <f t="shared" si="1"/>
        <v>160000</v>
      </c>
      <c r="P22" s="36">
        <f t="shared" si="1"/>
        <v>160000</v>
      </c>
      <c r="Q22" s="36">
        <f t="shared" si="1"/>
        <v>4121</v>
      </c>
      <c r="R22" s="36">
        <f t="shared" si="1"/>
        <v>0</v>
      </c>
      <c r="S22" s="36">
        <f t="shared" si="1"/>
        <v>1837391</v>
      </c>
      <c r="T22" s="36">
        <f t="shared" si="1"/>
        <v>1837391</v>
      </c>
      <c r="U22" s="36">
        <f t="shared" si="1"/>
        <v>0</v>
      </c>
      <c r="V22" s="36">
        <f t="shared" si="1"/>
        <v>0</v>
      </c>
      <c r="W22" s="36">
        <f t="shared" si="1"/>
        <v>0</v>
      </c>
      <c r="X22" s="36">
        <f t="shared" si="1"/>
        <v>19181906</v>
      </c>
      <c r="Y22" s="36">
        <f t="shared" si="1"/>
        <v>23600955</v>
      </c>
      <c r="Z22" s="36">
        <f t="shared" si="1"/>
        <v>18811399</v>
      </c>
      <c r="AA22" s="36">
        <f t="shared" si="1"/>
        <v>12609599</v>
      </c>
      <c r="AB22" s="36">
        <f t="shared" si="1"/>
        <v>12609665</v>
      </c>
      <c r="AC22" s="36">
        <f t="shared" si="1"/>
        <v>7556723</v>
      </c>
      <c r="AD22" s="36">
        <f t="shared" si="1"/>
        <v>10066</v>
      </c>
      <c r="AE22" s="36">
        <f t="shared" si="1"/>
        <v>10000</v>
      </c>
      <c r="AF22" s="36">
        <f t="shared" si="1"/>
        <v>1405</v>
      </c>
      <c r="AG22" s="36">
        <f t="shared" si="1"/>
        <v>0</v>
      </c>
      <c r="AH22" s="36">
        <f t="shared" si="1"/>
        <v>800900</v>
      </c>
      <c r="AI22" s="36">
        <f t="shared" si="1"/>
        <v>800900</v>
      </c>
      <c r="AJ22" s="36">
        <f t="shared" si="1"/>
        <v>0</v>
      </c>
      <c r="AK22" s="36">
        <f t="shared" si="1"/>
        <v>21874663</v>
      </c>
      <c r="AL22" s="36">
        <f t="shared" si="1"/>
        <v>21874663</v>
      </c>
    </row>
    <row r="23" spans="1:39" ht="13.5" hidden="1" customHeight="1">
      <c r="A23" s="56"/>
      <c r="B23" s="57"/>
      <c r="C23" s="36">
        <f t="shared" ref="C23:E25" si="2">F23+I23+L23+O23+R23+U23+X23+AA23+AD23+AG23+AJ23</f>
        <v>0</v>
      </c>
      <c r="D23" s="36">
        <f t="shared" si="2"/>
        <v>0</v>
      </c>
      <c r="E23" s="36">
        <f t="shared" si="2"/>
        <v>0</v>
      </c>
      <c r="F23" s="58"/>
      <c r="G23" s="59"/>
      <c r="H23" s="60"/>
      <c r="I23" s="60"/>
      <c r="J23" s="60"/>
      <c r="K23" s="60"/>
      <c r="L23" s="61"/>
      <c r="M23" s="62"/>
      <c r="N23" s="63"/>
      <c r="O23" s="58"/>
      <c r="P23" s="62"/>
      <c r="Q23" s="63"/>
      <c r="R23" s="58"/>
      <c r="S23" s="64"/>
      <c r="T23" s="61"/>
      <c r="U23" s="58"/>
      <c r="V23" s="64"/>
      <c r="W23" s="63"/>
      <c r="X23" s="58"/>
      <c r="Y23" s="64"/>
      <c r="Z23" s="63"/>
      <c r="AA23" s="58"/>
      <c r="AB23" s="64"/>
      <c r="AC23" s="63"/>
      <c r="AD23" s="58"/>
      <c r="AE23" s="64"/>
      <c r="AF23" s="63"/>
      <c r="AG23" s="58"/>
      <c r="AH23" s="64"/>
      <c r="AI23" s="63"/>
      <c r="AJ23" s="58"/>
      <c r="AK23" s="63"/>
      <c r="AL23" s="58"/>
    </row>
    <row r="24" spans="1:39" ht="13.5" hidden="1" customHeight="1">
      <c r="A24" s="56"/>
      <c r="B24" s="57"/>
      <c r="C24" s="36">
        <f t="shared" si="2"/>
        <v>0</v>
      </c>
      <c r="D24" s="36">
        <f t="shared" si="2"/>
        <v>0</v>
      </c>
      <c r="E24" s="36">
        <f t="shared" si="2"/>
        <v>0</v>
      </c>
      <c r="F24" s="58"/>
      <c r="G24" s="59"/>
      <c r="H24" s="60"/>
      <c r="I24" s="60"/>
      <c r="J24" s="60"/>
      <c r="K24" s="60"/>
      <c r="L24" s="61"/>
      <c r="M24" s="62"/>
      <c r="N24" s="63"/>
      <c r="O24" s="58"/>
      <c r="P24" s="62"/>
      <c r="Q24" s="63"/>
      <c r="R24" s="58"/>
      <c r="S24" s="64"/>
      <c r="T24" s="61"/>
      <c r="U24" s="58"/>
      <c r="V24" s="64"/>
      <c r="W24" s="63"/>
      <c r="X24" s="58"/>
      <c r="Y24" s="64"/>
      <c r="Z24" s="63"/>
      <c r="AA24" s="58"/>
      <c r="AB24" s="64"/>
      <c r="AC24" s="63"/>
      <c r="AD24" s="58"/>
      <c r="AE24" s="64"/>
      <c r="AF24" s="63"/>
      <c r="AG24" s="58"/>
      <c r="AH24" s="64"/>
      <c r="AI24" s="63"/>
      <c r="AJ24" s="58"/>
      <c r="AK24" s="63"/>
      <c r="AL24" s="58"/>
    </row>
    <row r="25" spans="1:39" ht="13.5" hidden="1" customHeight="1">
      <c r="A25" s="56"/>
      <c r="B25" s="65"/>
      <c r="C25" s="36">
        <f t="shared" si="2"/>
        <v>0</v>
      </c>
      <c r="D25" s="36">
        <f t="shared" si="2"/>
        <v>0</v>
      </c>
      <c r="E25" s="36">
        <f t="shared" si="2"/>
        <v>0</v>
      </c>
      <c r="F25" s="58"/>
      <c r="G25" s="59"/>
      <c r="H25" s="66"/>
      <c r="I25" s="66"/>
      <c r="J25" s="66"/>
      <c r="K25" s="66"/>
      <c r="L25" s="61"/>
      <c r="M25" s="62"/>
      <c r="N25" s="63"/>
      <c r="O25" s="58"/>
      <c r="P25" s="62"/>
      <c r="Q25" s="63"/>
      <c r="R25" s="58"/>
      <c r="S25" s="64"/>
      <c r="T25" s="61"/>
      <c r="U25" s="58"/>
      <c r="V25" s="64"/>
      <c r="W25" s="63"/>
      <c r="X25" s="58"/>
      <c r="Y25" s="64"/>
      <c r="Z25" s="63"/>
      <c r="AA25" s="58"/>
      <c r="AB25" s="64"/>
      <c r="AC25" s="63"/>
      <c r="AD25" s="58"/>
      <c r="AE25" s="64"/>
      <c r="AF25" s="63"/>
      <c r="AG25" s="58"/>
      <c r="AH25" s="64"/>
      <c r="AI25" s="63"/>
      <c r="AJ25" s="58"/>
      <c r="AK25" s="63"/>
      <c r="AL25" s="58"/>
    </row>
    <row r="26" spans="1:39" s="44" customFormat="1" ht="20.25" customHeight="1" thickBot="1">
      <c r="A26" s="67"/>
      <c r="B26" s="68" t="s">
        <v>28</v>
      </c>
      <c r="C26" s="36">
        <f>C17+C22</f>
        <v>2368950193</v>
      </c>
      <c r="D26" s="36">
        <f t="shared" ref="D26:AL26" si="3">D17+D22</f>
        <v>2543531571</v>
      </c>
      <c r="E26" s="36">
        <f t="shared" si="3"/>
        <v>2408326104</v>
      </c>
      <c r="F26" s="36">
        <f t="shared" si="3"/>
        <v>2111014311</v>
      </c>
      <c r="G26" s="36">
        <f t="shared" si="3"/>
        <v>2135368327</v>
      </c>
      <c r="H26" s="36">
        <f t="shared" si="3"/>
        <v>2010337465</v>
      </c>
      <c r="I26" s="36">
        <f t="shared" si="3"/>
        <v>250000</v>
      </c>
      <c r="J26" s="36">
        <f t="shared" si="3"/>
        <v>250000</v>
      </c>
      <c r="K26" s="36">
        <f t="shared" si="3"/>
        <v>180000</v>
      </c>
      <c r="L26" s="36">
        <f t="shared" si="3"/>
        <v>225664311</v>
      </c>
      <c r="M26" s="36">
        <f t="shared" si="3"/>
        <v>330202171</v>
      </c>
      <c r="N26" s="36">
        <f t="shared" si="3"/>
        <v>330138789</v>
      </c>
      <c r="O26" s="36">
        <f t="shared" si="3"/>
        <v>220000</v>
      </c>
      <c r="P26" s="36">
        <f t="shared" si="3"/>
        <v>220000</v>
      </c>
      <c r="Q26" s="36">
        <f t="shared" si="3"/>
        <v>5394</v>
      </c>
      <c r="R26" s="36">
        <f t="shared" si="3"/>
        <v>0</v>
      </c>
      <c r="S26" s="36">
        <f t="shared" si="3"/>
        <v>7530782</v>
      </c>
      <c r="T26" s="36">
        <f t="shared" si="3"/>
        <v>7530782</v>
      </c>
      <c r="U26" s="36">
        <f t="shared" si="3"/>
        <v>0</v>
      </c>
      <c r="V26" s="36">
        <f t="shared" si="3"/>
        <v>55525</v>
      </c>
      <c r="W26" s="36">
        <f t="shared" si="3"/>
        <v>80001</v>
      </c>
      <c r="X26" s="36">
        <f t="shared" si="3"/>
        <v>19181906</v>
      </c>
      <c r="Y26" s="36">
        <f t="shared" si="3"/>
        <v>23600955</v>
      </c>
      <c r="Z26" s="36">
        <f t="shared" si="3"/>
        <v>18811399</v>
      </c>
      <c r="AA26" s="36">
        <f t="shared" si="3"/>
        <v>12609599</v>
      </c>
      <c r="AB26" s="36">
        <f t="shared" si="3"/>
        <v>12609665</v>
      </c>
      <c r="AC26" s="36">
        <f t="shared" si="3"/>
        <v>7556723</v>
      </c>
      <c r="AD26" s="36">
        <f t="shared" si="3"/>
        <v>10066</v>
      </c>
      <c r="AE26" s="36">
        <f t="shared" si="3"/>
        <v>10000</v>
      </c>
      <c r="AF26" s="36">
        <f t="shared" si="3"/>
        <v>1405</v>
      </c>
      <c r="AG26" s="36">
        <f t="shared" si="3"/>
        <v>0</v>
      </c>
      <c r="AH26" s="36">
        <f t="shared" si="3"/>
        <v>800900</v>
      </c>
      <c r="AI26" s="36">
        <f t="shared" si="3"/>
        <v>800900</v>
      </c>
      <c r="AJ26" s="36">
        <f t="shared" si="3"/>
        <v>0</v>
      </c>
      <c r="AK26" s="36">
        <f t="shared" si="3"/>
        <v>32883246</v>
      </c>
      <c r="AL26" s="36">
        <f t="shared" si="3"/>
        <v>32883246</v>
      </c>
    </row>
    <row r="27" spans="1:39">
      <c r="C27" s="69"/>
      <c r="D27" s="69"/>
      <c r="E27" s="69"/>
      <c r="F27" s="70"/>
      <c r="G27" s="71"/>
      <c r="H27" s="71"/>
      <c r="I27" s="71"/>
      <c r="J27" s="71"/>
      <c r="K27" s="71"/>
    </row>
    <row r="28" spans="1:39">
      <c r="C28" s="72"/>
      <c r="D28" s="72"/>
      <c r="E28" s="72"/>
      <c r="F28" s="73"/>
      <c r="G28" s="74"/>
      <c r="H28" s="74"/>
      <c r="I28" s="74"/>
      <c r="J28" s="74"/>
      <c r="K28" s="74"/>
      <c r="L28" s="75"/>
      <c r="M28" s="75"/>
      <c r="N28" s="75"/>
      <c r="X28" s="53"/>
      <c r="Y28" s="53"/>
      <c r="Z28" s="53"/>
    </row>
    <row r="29" spans="1:39">
      <c r="C29" s="72"/>
      <c r="E29" s="72"/>
      <c r="F29" s="72"/>
      <c r="G29" s="76"/>
      <c r="H29" s="76"/>
      <c r="I29" s="76"/>
      <c r="J29" s="76"/>
      <c r="K29" s="76"/>
      <c r="L29" s="77"/>
      <c r="M29" s="69"/>
      <c r="N29" s="69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</row>
    <row r="30" spans="1:39">
      <c r="C30" s="72"/>
      <c r="D30" s="72"/>
      <c r="E30" s="72"/>
      <c r="F30" s="72"/>
      <c r="G30" s="72"/>
      <c r="H30" s="72"/>
      <c r="I30" s="72"/>
      <c r="J30" s="72"/>
      <c r="K30" s="72"/>
      <c r="L30" s="77"/>
      <c r="M30" s="69"/>
      <c r="N30" s="69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</row>
    <row r="31" spans="1:39">
      <c r="B31" s="78"/>
      <c r="C31" s="79"/>
      <c r="D31" s="79"/>
      <c r="E31" s="79"/>
      <c r="F31" s="72"/>
      <c r="G31" s="72"/>
      <c r="H31" s="72"/>
      <c r="I31" s="72"/>
      <c r="J31" s="72"/>
      <c r="K31" s="72"/>
      <c r="L31" s="77"/>
      <c r="M31" s="69"/>
      <c r="N31" s="69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</row>
    <row r="32" spans="1:39">
      <c r="B32" s="80"/>
      <c r="C32" s="79"/>
      <c r="D32" s="79"/>
      <c r="E32" s="79"/>
      <c r="F32" s="72"/>
      <c r="G32" s="72"/>
      <c r="H32" s="72"/>
      <c r="I32" s="72"/>
      <c r="J32" s="72"/>
      <c r="K32" s="72"/>
      <c r="L32" s="77"/>
      <c r="M32" s="71"/>
      <c r="N32" s="30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</row>
    <row r="33" spans="2:38">
      <c r="B33" s="80"/>
      <c r="C33" s="79"/>
      <c r="D33" s="79"/>
      <c r="E33" s="79"/>
      <c r="F33" s="72"/>
      <c r="G33" s="72"/>
      <c r="H33" s="72"/>
      <c r="I33" s="72"/>
      <c r="J33" s="72"/>
      <c r="K33" s="72"/>
      <c r="L33" s="81"/>
      <c r="M33" s="69"/>
      <c r="N33" s="69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</row>
    <row r="34" spans="2:38">
      <c r="B34" s="80"/>
      <c r="C34" s="79"/>
      <c r="D34" s="79"/>
      <c r="E34" s="79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</row>
    <row r="35" spans="2:38">
      <c r="C35" s="82"/>
      <c r="D35" s="82"/>
      <c r="E35" s="82"/>
      <c r="F35" s="76"/>
      <c r="G35" s="76"/>
      <c r="H35" s="76"/>
      <c r="I35" s="76"/>
      <c r="J35" s="76"/>
      <c r="K35" s="76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</row>
    <row r="36" spans="2:38">
      <c r="C36" s="79"/>
      <c r="D36" s="79"/>
      <c r="E36" s="79"/>
      <c r="F36" s="76"/>
      <c r="G36" s="76"/>
      <c r="H36" s="76"/>
      <c r="I36" s="76"/>
      <c r="J36" s="76"/>
      <c r="K36" s="76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</row>
    <row r="37" spans="2:38">
      <c r="C37" s="73"/>
      <c r="D37" s="73"/>
      <c r="E37" s="73"/>
      <c r="F37" s="76"/>
      <c r="G37" s="76"/>
      <c r="H37" s="76"/>
      <c r="I37" s="76"/>
      <c r="J37" s="76"/>
      <c r="K37" s="76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</row>
    <row r="38" spans="2:38">
      <c r="C38" s="76"/>
      <c r="D38" s="76"/>
      <c r="E38" s="76"/>
      <c r="F38" s="76"/>
      <c r="G38" s="76"/>
      <c r="H38" s="76"/>
      <c r="I38" s="76"/>
      <c r="J38" s="76"/>
      <c r="K38" s="76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</row>
    <row r="39" spans="2:38">
      <c r="C39" s="76"/>
      <c r="D39" s="76"/>
      <c r="E39" s="76"/>
      <c r="F39" s="76"/>
      <c r="G39" s="76"/>
      <c r="H39" s="76"/>
      <c r="I39" s="76"/>
      <c r="J39" s="76"/>
      <c r="K39" s="76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</row>
    <row r="40" spans="2:38">
      <c r="C40" s="76"/>
      <c r="D40" s="76"/>
      <c r="E40" s="76"/>
      <c r="F40" s="76"/>
      <c r="G40" s="76"/>
      <c r="H40" s="76"/>
      <c r="I40" s="76"/>
      <c r="J40" s="76"/>
      <c r="K40" s="76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</row>
    <row r="41" spans="2:38">
      <c r="C41" s="76"/>
      <c r="D41" s="76"/>
      <c r="E41" s="76"/>
      <c r="F41" s="76"/>
      <c r="G41" s="76"/>
      <c r="H41" s="76"/>
      <c r="I41" s="76"/>
      <c r="J41" s="76"/>
      <c r="K41" s="76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</row>
    <row r="42" spans="2:38">
      <c r="C42" s="76"/>
      <c r="D42" s="76"/>
      <c r="E42" s="76"/>
      <c r="F42" s="76"/>
      <c r="G42" s="76"/>
      <c r="H42" s="76"/>
      <c r="I42" s="76"/>
      <c r="J42" s="76"/>
      <c r="K42" s="76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</row>
    <row r="43" spans="2:38">
      <c r="C43" s="76"/>
      <c r="D43" s="76"/>
      <c r="E43" s="76"/>
      <c r="F43" s="76"/>
      <c r="G43" s="76"/>
      <c r="H43" s="76"/>
      <c r="I43" s="76"/>
      <c r="J43" s="76"/>
      <c r="K43" s="76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</row>
    <row r="44" spans="2:38">
      <c r="C44" s="76"/>
      <c r="D44" s="76"/>
      <c r="E44" s="76"/>
      <c r="F44" s="76"/>
      <c r="G44" s="76"/>
      <c r="H44" s="76"/>
      <c r="I44" s="76"/>
      <c r="J44" s="76"/>
      <c r="K44" s="76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</row>
    <row r="45" spans="2:38">
      <c r="C45" s="76"/>
      <c r="D45" s="76"/>
      <c r="E45" s="76"/>
      <c r="F45" s="76"/>
      <c r="G45" s="76"/>
      <c r="H45" s="76"/>
      <c r="I45" s="76"/>
      <c r="J45" s="76"/>
      <c r="K45" s="76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</row>
    <row r="46" spans="2:38">
      <c r="C46" s="76"/>
      <c r="D46" s="76"/>
      <c r="E46" s="76"/>
      <c r="F46" s="76"/>
      <c r="G46" s="76"/>
      <c r="H46" s="76"/>
      <c r="I46" s="76"/>
      <c r="J46" s="76"/>
      <c r="K46" s="76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</row>
    <row r="47" spans="2:38">
      <c r="C47" s="76"/>
      <c r="D47" s="76"/>
      <c r="E47" s="76"/>
      <c r="F47" s="76"/>
      <c r="G47" s="76"/>
      <c r="H47" s="76"/>
      <c r="I47" s="76"/>
      <c r="J47" s="76"/>
      <c r="K47" s="76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</row>
    <row r="48" spans="2:38">
      <c r="C48" s="76"/>
      <c r="D48" s="76"/>
      <c r="E48" s="76"/>
      <c r="F48" s="76"/>
      <c r="G48" s="76"/>
      <c r="H48" s="76"/>
      <c r="I48" s="76"/>
      <c r="J48" s="76"/>
      <c r="K48" s="76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</row>
    <row r="49" spans="3:38">
      <c r="C49" s="76"/>
      <c r="D49" s="76"/>
      <c r="E49" s="76"/>
      <c r="F49" s="76"/>
      <c r="G49" s="76"/>
      <c r="H49" s="76"/>
      <c r="I49" s="76"/>
      <c r="J49" s="76"/>
      <c r="K49" s="76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</row>
    <row r="50" spans="3:38">
      <c r="C50" s="76"/>
      <c r="D50" s="76"/>
      <c r="E50" s="76"/>
      <c r="F50" s="76"/>
      <c r="G50" s="76"/>
      <c r="H50" s="76"/>
      <c r="I50" s="76"/>
      <c r="J50" s="76"/>
      <c r="K50" s="76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</row>
    <row r="51" spans="3:38"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</row>
    <row r="52" spans="3:38"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</row>
    <row r="53" spans="3:38"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</row>
    <row r="54" spans="3:38"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</row>
    <row r="55" spans="3:38"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</row>
    <row r="56" spans="3:38"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</row>
    <row r="57" spans="3:38"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</row>
    <row r="58" spans="3:38"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</row>
    <row r="59" spans="3:38"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</row>
    <row r="60" spans="3:38"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</row>
    <row r="61" spans="3:38"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</row>
    <row r="62" spans="3:38"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</row>
    <row r="63" spans="3:38"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</row>
    <row r="64" spans="3:38"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</row>
    <row r="65" spans="3:38"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</row>
    <row r="66" spans="3:38"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</row>
    <row r="67" spans="3:38"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</row>
    <row r="68" spans="3:38"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</row>
    <row r="69" spans="3:38"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</row>
    <row r="70" spans="3:38"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</row>
    <row r="71" spans="3:38"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</row>
    <row r="72" spans="3:38"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</row>
    <row r="73" spans="3:38"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</row>
    <row r="74" spans="3:38"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</row>
    <row r="75" spans="3:38"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</row>
    <row r="76" spans="3:38"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</row>
    <row r="77" spans="3:38"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</row>
    <row r="78" spans="3:38"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</row>
    <row r="79" spans="3:38"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</row>
    <row r="80" spans="3:38"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</row>
    <row r="81" spans="3:38"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</row>
    <row r="82" spans="3:38"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</row>
    <row r="83" spans="3:38"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</row>
    <row r="84" spans="3:38"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</row>
    <row r="85" spans="3:38"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</row>
    <row r="86" spans="3:38"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</row>
  </sheetData>
  <sheetProtection selectLockedCells="1" selectUnlockedCells="1"/>
  <mergeCells count="56">
    <mergeCell ref="AK11:AK14"/>
    <mergeCell ref="AL11:AL14"/>
    <mergeCell ref="AE11:AE14"/>
    <mergeCell ref="AF11:AF14"/>
    <mergeCell ref="AG11:AG14"/>
    <mergeCell ref="AH11:AH14"/>
    <mergeCell ref="AI11:AI14"/>
    <mergeCell ref="AJ11:AJ14"/>
    <mergeCell ref="AD11:AD14"/>
    <mergeCell ref="S11:S14"/>
    <mergeCell ref="T11:T14"/>
    <mergeCell ref="U11:U14"/>
    <mergeCell ref="V11:V14"/>
    <mergeCell ref="W11:W14"/>
    <mergeCell ref="X11:X14"/>
    <mergeCell ref="Y11:Y14"/>
    <mergeCell ref="Z11:Z14"/>
    <mergeCell ref="AA11:AA14"/>
    <mergeCell ref="AB11:AB14"/>
    <mergeCell ref="AC11:AC14"/>
    <mergeCell ref="M11:M14"/>
    <mergeCell ref="N11:N14"/>
    <mergeCell ref="O11:O14"/>
    <mergeCell ref="P11:P14"/>
    <mergeCell ref="Q11:Q14"/>
    <mergeCell ref="A11:A14"/>
    <mergeCell ref="B11:B14"/>
    <mergeCell ref="C11:C14"/>
    <mergeCell ref="D11:D14"/>
    <mergeCell ref="E11:E14"/>
    <mergeCell ref="F11:F14"/>
    <mergeCell ref="X9:Z10"/>
    <mergeCell ref="AA9:AF9"/>
    <mergeCell ref="AG9:AI10"/>
    <mergeCell ref="AJ9:AL10"/>
    <mergeCell ref="L10:N10"/>
    <mergeCell ref="O10:Q10"/>
    <mergeCell ref="AA10:AC10"/>
    <mergeCell ref="AD10:AF10"/>
    <mergeCell ref="R11:R14"/>
    <mergeCell ref="G11:G14"/>
    <mergeCell ref="H11:H14"/>
    <mergeCell ref="I11:I14"/>
    <mergeCell ref="J11:J14"/>
    <mergeCell ref="K11:K14"/>
    <mergeCell ref="L11:L14"/>
    <mergeCell ref="A8:A10"/>
    <mergeCell ref="B8:B10"/>
    <mergeCell ref="C8:E10"/>
    <mergeCell ref="F8:H10"/>
    <mergeCell ref="I8:W8"/>
    <mergeCell ref="X8:AL8"/>
    <mergeCell ref="I9:K10"/>
    <mergeCell ref="L9:Q9"/>
    <mergeCell ref="R9:T10"/>
    <mergeCell ref="U9:W10"/>
  </mergeCells>
  <printOptions horizontalCentered="1"/>
  <pageMargins left="0.19685039370078741" right="0.19685039370078741" top="0.31496062992125984" bottom="0.31496062992125984" header="0.51181102362204722" footer="0.51181102362204722"/>
  <pageSetup paperSize="8" scale="70" firstPageNumber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H103"/>
  <sheetViews>
    <sheetView zoomScale="90" zoomScaleNormal="90" workbookViewId="0">
      <pane ySplit="2" topLeftCell="A3" activePane="bottomLeft" state="frozen"/>
      <selection pane="bottomLeft" activeCell="H1" sqref="H1:H2"/>
    </sheetView>
  </sheetViews>
  <sheetFormatPr defaultRowHeight="12.75"/>
  <cols>
    <col min="1" max="1" width="9.140625" style="179"/>
    <col min="2" max="2" width="47.42578125" style="179" customWidth="1"/>
    <col min="3" max="3" width="25.28515625" style="179" customWidth="1"/>
    <col min="4" max="4" width="18.42578125" style="179" customWidth="1"/>
    <col min="5" max="5" width="17.85546875" style="179" customWidth="1"/>
    <col min="6" max="6" width="18.42578125" style="179" customWidth="1"/>
    <col min="7" max="7" width="17.85546875" style="179" customWidth="1"/>
    <col min="8" max="8" width="16.85546875" style="179" hidden="1" customWidth="1"/>
    <col min="9" max="257" width="9.140625" style="179"/>
    <col min="258" max="258" width="47.42578125" style="179" customWidth="1"/>
    <col min="259" max="259" width="25.28515625" style="179" customWidth="1"/>
    <col min="260" max="260" width="18.42578125" style="179" customWidth="1"/>
    <col min="261" max="261" width="17.85546875" style="179" customWidth="1"/>
    <col min="262" max="262" width="18.42578125" style="179" customWidth="1"/>
    <col min="263" max="263" width="17.85546875" style="179" customWidth="1"/>
    <col min="264" max="264" width="16.85546875" style="179" customWidth="1"/>
    <col min="265" max="513" width="9.140625" style="179"/>
    <col min="514" max="514" width="47.42578125" style="179" customWidth="1"/>
    <col min="515" max="515" width="25.28515625" style="179" customWidth="1"/>
    <col min="516" max="516" width="18.42578125" style="179" customWidth="1"/>
    <col min="517" max="517" width="17.85546875" style="179" customWidth="1"/>
    <col min="518" max="518" width="18.42578125" style="179" customWidth="1"/>
    <col min="519" max="519" width="17.85546875" style="179" customWidth="1"/>
    <col min="520" max="520" width="16.85546875" style="179" customWidth="1"/>
    <col min="521" max="769" width="9.140625" style="179"/>
    <col min="770" max="770" width="47.42578125" style="179" customWidth="1"/>
    <col min="771" max="771" width="25.28515625" style="179" customWidth="1"/>
    <col min="772" max="772" width="18.42578125" style="179" customWidth="1"/>
    <col min="773" max="773" width="17.85546875" style="179" customWidth="1"/>
    <col min="774" max="774" width="18.42578125" style="179" customWidth="1"/>
    <col min="775" max="775" width="17.85546875" style="179" customWidth="1"/>
    <col min="776" max="776" width="16.85546875" style="179" customWidth="1"/>
    <col min="777" max="1025" width="9.140625" style="179"/>
    <col min="1026" max="1026" width="47.42578125" style="179" customWidth="1"/>
    <col min="1027" max="1027" width="25.28515625" style="179" customWidth="1"/>
    <col min="1028" max="1028" width="18.42578125" style="179" customWidth="1"/>
    <col min="1029" max="1029" width="17.85546875" style="179" customWidth="1"/>
    <col min="1030" max="1030" width="18.42578125" style="179" customWidth="1"/>
    <col min="1031" max="1031" width="17.85546875" style="179" customWidth="1"/>
    <col min="1032" max="1032" width="16.85546875" style="179" customWidth="1"/>
    <col min="1033" max="1281" width="9.140625" style="179"/>
    <col min="1282" max="1282" width="47.42578125" style="179" customWidth="1"/>
    <col min="1283" max="1283" width="25.28515625" style="179" customWidth="1"/>
    <col min="1284" max="1284" width="18.42578125" style="179" customWidth="1"/>
    <col min="1285" max="1285" width="17.85546875" style="179" customWidth="1"/>
    <col min="1286" max="1286" width="18.42578125" style="179" customWidth="1"/>
    <col min="1287" max="1287" width="17.85546875" style="179" customWidth="1"/>
    <col min="1288" max="1288" width="16.85546875" style="179" customWidth="1"/>
    <col min="1289" max="1537" width="9.140625" style="179"/>
    <col min="1538" max="1538" width="47.42578125" style="179" customWidth="1"/>
    <col min="1539" max="1539" width="25.28515625" style="179" customWidth="1"/>
    <col min="1540" max="1540" width="18.42578125" style="179" customWidth="1"/>
    <col min="1541" max="1541" width="17.85546875" style="179" customWidth="1"/>
    <col min="1542" max="1542" width="18.42578125" style="179" customWidth="1"/>
    <col min="1543" max="1543" width="17.85546875" style="179" customWidth="1"/>
    <col min="1544" max="1544" width="16.85546875" style="179" customWidth="1"/>
    <col min="1545" max="1793" width="9.140625" style="179"/>
    <col min="1794" max="1794" width="47.42578125" style="179" customWidth="1"/>
    <col min="1795" max="1795" width="25.28515625" style="179" customWidth="1"/>
    <col min="1796" max="1796" width="18.42578125" style="179" customWidth="1"/>
    <col min="1797" max="1797" width="17.85546875" style="179" customWidth="1"/>
    <col min="1798" max="1798" width="18.42578125" style="179" customWidth="1"/>
    <col min="1799" max="1799" width="17.85546875" style="179" customWidth="1"/>
    <col min="1800" max="1800" width="16.85546875" style="179" customWidth="1"/>
    <col min="1801" max="2049" width="9.140625" style="179"/>
    <col min="2050" max="2050" width="47.42578125" style="179" customWidth="1"/>
    <col min="2051" max="2051" width="25.28515625" style="179" customWidth="1"/>
    <col min="2052" max="2052" width="18.42578125" style="179" customWidth="1"/>
    <col min="2053" max="2053" width="17.85546875" style="179" customWidth="1"/>
    <col min="2054" max="2054" width="18.42578125" style="179" customWidth="1"/>
    <col min="2055" max="2055" width="17.85546875" style="179" customWidth="1"/>
    <col min="2056" max="2056" width="16.85546875" style="179" customWidth="1"/>
    <col min="2057" max="2305" width="9.140625" style="179"/>
    <col min="2306" max="2306" width="47.42578125" style="179" customWidth="1"/>
    <col min="2307" max="2307" width="25.28515625" style="179" customWidth="1"/>
    <col min="2308" max="2308" width="18.42578125" style="179" customWidth="1"/>
    <col min="2309" max="2309" width="17.85546875" style="179" customWidth="1"/>
    <col min="2310" max="2310" width="18.42578125" style="179" customWidth="1"/>
    <col min="2311" max="2311" width="17.85546875" style="179" customWidth="1"/>
    <col min="2312" max="2312" width="16.85546875" style="179" customWidth="1"/>
    <col min="2313" max="2561" width="9.140625" style="179"/>
    <col min="2562" max="2562" width="47.42578125" style="179" customWidth="1"/>
    <col min="2563" max="2563" width="25.28515625" style="179" customWidth="1"/>
    <col min="2564" max="2564" width="18.42578125" style="179" customWidth="1"/>
    <col min="2565" max="2565" width="17.85546875" style="179" customWidth="1"/>
    <col min="2566" max="2566" width="18.42578125" style="179" customWidth="1"/>
    <col min="2567" max="2567" width="17.85546875" style="179" customWidth="1"/>
    <col min="2568" max="2568" width="16.85546875" style="179" customWidth="1"/>
    <col min="2569" max="2817" width="9.140625" style="179"/>
    <col min="2818" max="2818" width="47.42578125" style="179" customWidth="1"/>
    <col min="2819" max="2819" width="25.28515625" style="179" customWidth="1"/>
    <col min="2820" max="2820" width="18.42578125" style="179" customWidth="1"/>
    <col min="2821" max="2821" width="17.85546875" style="179" customWidth="1"/>
    <col min="2822" max="2822" width="18.42578125" style="179" customWidth="1"/>
    <col min="2823" max="2823" width="17.85546875" style="179" customWidth="1"/>
    <col min="2824" max="2824" width="16.85546875" style="179" customWidth="1"/>
    <col min="2825" max="3073" width="9.140625" style="179"/>
    <col min="3074" max="3074" width="47.42578125" style="179" customWidth="1"/>
    <col min="3075" max="3075" width="25.28515625" style="179" customWidth="1"/>
    <col min="3076" max="3076" width="18.42578125" style="179" customWidth="1"/>
    <col min="3077" max="3077" width="17.85546875" style="179" customWidth="1"/>
    <col min="3078" max="3078" width="18.42578125" style="179" customWidth="1"/>
    <col min="3079" max="3079" width="17.85546875" style="179" customWidth="1"/>
    <col min="3080" max="3080" width="16.85546875" style="179" customWidth="1"/>
    <col min="3081" max="3329" width="9.140625" style="179"/>
    <col min="3330" max="3330" width="47.42578125" style="179" customWidth="1"/>
    <col min="3331" max="3331" width="25.28515625" style="179" customWidth="1"/>
    <col min="3332" max="3332" width="18.42578125" style="179" customWidth="1"/>
    <col min="3333" max="3333" width="17.85546875" style="179" customWidth="1"/>
    <col min="3334" max="3334" width="18.42578125" style="179" customWidth="1"/>
    <col min="3335" max="3335" width="17.85546875" style="179" customWidth="1"/>
    <col min="3336" max="3336" width="16.85546875" style="179" customWidth="1"/>
    <col min="3337" max="3585" width="9.140625" style="179"/>
    <col min="3586" max="3586" width="47.42578125" style="179" customWidth="1"/>
    <col min="3587" max="3587" width="25.28515625" style="179" customWidth="1"/>
    <col min="3588" max="3588" width="18.42578125" style="179" customWidth="1"/>
    <col min="3589" max="3589" width="17.85546875" style="179" customWidth="1"/>
    <col min="3590" max="3590" width="18.42578125" style="179" customWidth="1"/>
    <col min="3591" max="3591" width="17.85546875" style="179" customWidth="1"/>
    <col min="3592" max="3592" width="16.85546875" style="179" customWidth="1"/>
    <col min="3593" max="3841" width="9.140625" style="179"/>
    <col min="3842" max="3842" width="47.42578125" style="179" customWidth="1"/>
    <col min="3843" max="3843" width="25.28515625" style="179" customWidth="1"/>
    <col min="3844" max="3844" width="18.42578125" style="179" customWidth="1"/>
    <col min="3845" max="3845" width="17.85546875" style="179" customWidth="1"/>
    <col min="3846" max="3846" width="18.42578125" style="179" customWidth="1"/>
    <col min="3847" max="3847" width="17.85546875" style="179" customWidth="1"/>
    <col min="3848" max="3848" width="16.85546875" style="179" customWidth="1"/>
    <col min="3849" max="4097" width="9.140625" style="179"/>
    <col min="4098" max="4098" width="47.42578125" style="179" customWidth="1"/>
    <col min="4099" max="4099" width="25.28515625" style="179" customWidth="1"/>
    <col min="4100" max="4100" width="18.42578125" style="179" customWidth="1"/>
    <col min="4101" max="4101" width="17.85546875" style="179" customWidth="1"/>
    <col min="4102" max="4102" width="18.42578125" style="179" customWidth="1"/>
    <col min="4103" max="4103" width="17.85546875" style="179" customWidth="1"/>
    <col min="4104" max="4104" width="16.85546875" style="179" customWidth="1"/>
    <col min="4105" max="4353" width="9.140625" style="179"/>
    <col min="4354" max="4354" width="47.42578125" style="179" customWidth="1"/>
    <col min="4355" max="4355" width="25.28515625" style="179" customWidth="1"/>
    <col min="4356" max="4356" width="18.42578125" style="179" customWidth="1"/>
    <col min="4357" max="4357" width="17.85546875" style="179" customWidth="1"/>
    <col min="4358" max="4358" width="18.42578125" style="179" customWidth="1"/>
    <col min="4359" max="4359" width="17.85546875" style="179" customWidth="1"/>
    <col min="4360" max="4360" width="16.85546875" style="179" customWidth="1"/>
    <col min="4361" max="4609" width="9.140625" style="179"/>
    <col min="4610" max="4610" width="47.42578125" style="179" customWidth="1"/>
    <col min="4611" max="4611" width="25.28515625" style="179" customWidth="1"/>
    <col min="4612" max="4612" width="18.42578125" style="179" customWidth="1"/>
    <col min="4613" max="4613" width="17.85546875" style="179" customWidth="1"/>
    <col min="4614" max="4614" width="18.42578125" style="179" customWidth="1"/>
    <col min="4615" max="4615" width="17.85546875" style="179" customWidth="1"/>
    <col min="4616" max="4616" width="16.85546875" style="179" customWidth="1"/>
    <col min="4617" max="4865" width="9.140625" style="179"/>
    <col min="4866" max="4866" width="47.42578125" style="179" customWidth="1"/>
    <col min="4867" max="4867" width="25.28515625" style="179" customWidth="1"/>
    <col min="4868" max="4868" width="18.42578125" style="179" customWidth="1"/>
    <col min="4869" max="4869" width="17.85546875" style="179" customWidth="1"/>
    <col min="4870" max="4870" width="18.42578125" style="179" customWidth="1"/>
    <col min="4871" max="4871" width="17.85546875" style="179" customWidth="1"/>
    <col min="4872" max="4872" width="16.85546875" style="179" customWidth="1"/>
    <col min="4873" max="5121" width="9.140625" style="179"/>
    <col min="5122" max="5122" width="47.42578125" style="179" customWidth="1"/>
    <col min="5123" max="5123" width="25.28515625" style="179" customWidth="1"/>
    <col min="5124" max="5124" width="18.42578125" style="179" customWidth="1"/>
    <col min="5125" max="5125" width="17.85546875" style="179" customWidth="1"/>
    <col min="5126" max="5126" width="18.42578125" style="179" customWidth="1"/>
    <col min="5127" max="5127" width="17.85546875" style="179" customWidth="1"/>
    <col min="5128" max="5128" width="16.85546875" style="179" customWidth="1"/>
    <col min="5129" max="5377" width="9.140625" style="179"/>
    <col min="5378" max="5378" width="47.42578125" style="179" customWidth="1"/>
    <col min="5379" max="5379" width="25.28515625" style="179" customWidth="1"/>
    <col min="5380" max="5380" width="18.42578125" style="179" customWidth="1"/>
    <col min="5381" max="5381" width="17.85546875" style="179" customWidth="1"/>
    <col min="5382" max="5382" width="18.42578125" style="179" customWidth="1"/>
    <col min="5383" max="5383" width="17.85546875" style="179" customWidth="1"/>
    <col min="5384" max="5384" width="16.85546875" style="179" customWidth="1"/>
    <col min="5385" max="5633" width="9.140625" style="179"/>
    <col min="5634" max="5634" width="47.42578125" style="179" customWidth="1"/>
    <col min="5635" max="5635" width="25.28515625" style="179" customWidth="1"/>
    <col min="5636" max="5636" width="18.42578125" style="179" customWidth="1"/>
    <col min="5637" max="5637" width="17.85546875" style="179" customWidth="1"/>
    <col min="5638" max="5638" width="18.42578125" style="179" customWidth="1"/>
    <col min="5639" max="5639" width="17.85546875" style="179" customWidth="1"/>
    <col min="5640" max="5640" width="16.85546875" style="179" customWidth="1"/>
    <col min="5641" max="5889" width="9.140625" style="179"/>
    <col min="5890" max="5890" width="47.42578125" style="179" customWidth="1"/>
    <col min="5891" max="5891" width="25.28515625" style="179" customWidth="1"/>
    <col min="5892" max="5892" width="18.42578125" style="179" customWidth="1"/>
    <col min="5893" max="5893" width="17.85546875" style="179" customWidth="1"/>
    <col min="5894" max="5894" width="18.42578125" style="179" customWidth="1"/>
    <col min="5895" max="5895" width="17.85546875" style="179" customWidth="1"/>
    <col min="5896" max="5896" width="16.85546875" style="179" customWidth="1"/>
    <col min="5897" max="6145" width="9.140625" style="179"/>
    <col min="6146" max="6146" width="47.42578125" style="179" customWidth="1"/>
    <col min="6147" max="6147" width="25.28515625" style="179" customWidth="1"/>
    <col min="6148" max="6148" width="18.42578125" style="179" customWidth="1"/>
    <col min="6149" max="6149" width="17.85546875" style="179" customWidth="1"/>
    <col min="6150" max="6150" width="18.42578125" style="179" customWidth="1"/>
    <col min="6151" max="6151" width="17.85546875" style="179" customWidth="1"/>
    <col min="6152" max="6152" width="16.85546875" style="179" customWidth="1"/>
    <col min="6153" max="6401" width="9.140625" style="179"/>
    <col min="6402" max="6402" width="47.42578125" style="179" customWidth="1"/>
    <col min="6403" max="6403" width="25.28515625" style="179" customWidth="1"/>
    <col min="6404" max="6404" width="18.42578125" style="179" customWidth="1"/>
    <col min="6405" max="6405" width="17.85546875" style="179" customWidth="1"/>
    <col min="6406" max="6406" width="18.42578125" style="179" customWidth="1"/>
    <col min="6407" max="6407" width="17.85546875" style="179" customWidth="1"/>
    <col min="6408" max="6408" width="16.85546875" style="179" customWidth="1"/>
    <col min="6409" max="6657" width="9.140625" style="179"/>
    <col min="6658" max="6658" width="47.42578125" style="179" customWidth="1"/>
    <col min="6659" max="6659" width="25.28515625" style="179" customWidth="1"/>
    <col min="6660" max="6660" width="18.42578125" style="179" customWidth="1"/>
    <col min="6661" max="6661" width="17.85546875" style="179" customWidth="1"/>
    <col min="6662" max="6662" width="18.42578125" style="179" customWidth="1"/>
    <col min="6663" max="6663" width="17.85546875" style="179" customWidth="1"/>
    <col min="6664" max="6664" width="16.85546875" style="179" customWidth="1"/>
    <col min="6665" max="6913" width="9.140625" style="179"/>
    <col min="6914" max="6914" width="47.42578125" style="179" customWidth="1"/>
    <col min="6915" max="6915" width="25.28515625" style="179" customWidth="1"/>
    <col min="6916" max="6916" width="18.42578125" style="179" customWidth="1"/>
    <col min="6917" max="6917" width="17.85546875" style="179" customWidth="1"/>
    <col min="6918" max="6918" width="18.42578125" style="179" customWidth="1"/>
    <col min="6919" max="6919" width="17.85546875" style="179" customWidth="1"/>
    <col min="6920" max="6920" width="16.85546875" style="179" customWidth="1"/>
    <col min="6921" max="7169" width="9.140625" style="179"/>
    <col min="7170" max="7170" width="47.42578125" style="179" customWidth="1"/>
    <col min="7171" max="7171" width="25.28515625" style="179" customWidth="1"/>
    <col min="7172" max="7172" width="18.42578125" style="179" customWidth="1"/>
    <col min="7173" max="7173" width="17.85546875" style="179" customWidth="1"/>
    <col min="7174" max="7174" width="18.42578125" style="179" customWidth="1"/>
    <col min="7175" max="7175" width="17.85546875" style="179" customWidth="1"/>
    <col min="7176" max="7176" width="16.85546875" style="179" customWidth="1"/>
    <col min="7177" max="7425" width="9.140625" style="179"/>
    <col min="7426" max="7426" width="47.42578125" style="179" customWidth="1"/>
    <col min="7427" max="7427" width="25.28515625" style="179" customWidth="1"/>
    <col min="7428" max="7428" width="18.42578125" style="179" customWidth="1"/>
    <col min="7429" max="7429" width="17.85546875" style="179" customWidth="1"/>
    <col min="7430" max="7430" width="18.42578125" style="179" customWidth="1"/>
    <col min="7431" max="7431" width="17.85546875" style="179" customWidth="1"/>
    <col min="7432" max="7432" width="16.85546875" style="179" customWidth="1"/>
    <col min="7433" max="7681" width="9.140625" style="179"/>
    <col min="7682" max="7682" width="47.42578125" style="179" customWidth="1"/>
    <col min="7683" max="7683" width="25.28515625" style="179" customWidth="1"/>
    <col min="7684" max="7684" width="18.42578125" style="179" customWidth="1"/>
    <col min="7685" max="7685" width="17.85546875" style="179" customWidth="1"/>
    <col min="7686" max="7686" width="18.42578125" style="179" customWidth="1"/>
    <col min="7687" max="7687" width="17.85546875" style="179" customWidth="1"/>
    <col min="7688" max="7688" width="16.85546875" style="179" customWidth="1"/>
    <col min="7689" max="7937" width="9.140625" style="179"/>
    <col min="7938" max="7938" width="47.42578125" style="179" customWidth="1"/>
    <col min="7939" max="7939" width="25.28515625" style="179" customWidth="1"/>
    <col min="7940" max="7940" width="18.42578125" style="179" customWidth="1"/>
    <col min="7941" max="7941" width="17.85546875" style="179" customWidth="1"/>
    <col min="7942" max="7942" width="18.42578125" style="179" customWidth="1"/>
    <col min="7943" max="7943" width="17.85546875" style="179" customWidth="1"/>
    <col min="7944" max="7944" width="16.85546875" style="179" customWidth="1"/>
    <col min="7945" max="8193" width="9.140625" style="179"/>
    <col min="8194" max="8194" width="47.42578125" style="179" customWidth="1"/>
    <col min="8195" max="8195" width="25.28515625" style="179" customWidth="1"/>
    <col min="8196" max="8196" width="18.42578125" style="179" customWidth="1"/>
    <col min="8197" max="8197" width="17.85546875" style="179" customWidth="1"/>
    <col min="8198" max="8198" width="18.42578125" style="179" customWidth="1"/>
    <col min="8199" max="8199" width="17.85546875" style="179" customWidth="1"/>
    <col min="8200" max="8200" width="16.85546875" style="179" customWidth="1"/>
    <col min="8201" max="8449" width="9.140625" style="179"/>
    <col min="8450" max="8450" width="47.42578125" style="179" customWidth="1"/>
    <col min="8451" max="8451" width="25.28515625" style="179" customWidth="1"/>
    <col min="8452" max="8452" width="18.42578125" style="179" customWidth="1"/>
    <col min="8453" max="8453" width="17.85546875" style="179" customWidth="1"/>
    <col min="8454" max="8454" width="18.42578125" style="179" customWidth="1"/>
    <col min="8455" max="8455" width="17.85546875" style="179" customWidth="1"/>
    <col min="8456" max="8456" width="16.85546875" style="179" customWidth="1"/>
    <col min="8457" max="8705" width="9.140625" style="179"/>
    <col min="8706" max="8706" width="47.42578125" style="179" customWidth="1"/>
    <col min="8707" max="8707" width="25.28515625" style="179" customWidth="1"/>
    <col min="8708" max="8708" width="18.42578125" style="179" customWidth="1"/>
    <col min="8709" max="8709" width="17.85546875" style="179" customWidth="1"/>
    <col min="8710" max="8710" width="18.42578125" style="179" customWidth="1"/>
    <col min="8711" max="8711" width="17.85546875" style="179" customWidth="1"/>
    <col min="8712" max="8712" width="16.85546875" style="179" customWidth="1"/>
    <col min="8713" max="8961" width="9.140625" style="179"/>
    <col min="8962" max="8962" width="47.42578125" style="179" customWidth="1"/>
    <col min="8963" max="8963" width="25.28515625" style="179" customWidth="1"/>
    <col min="8964" max="8964" width="18.42578125" style="179" customWidth="1"/>
    <col min="8965" max="8965" width="17.85546875" style="179" customWidth="1"/>
    <col min="8966" max="8966" width="18.42578125" style="179" customWidth="1"/>
    <col min="8967" max="8967" width="17.85546875" style="179" customWidth="1"/>
    <col min="8968" max="8968" width="16.85546875" style="179" customWidth="1"/>
    <col min="8969" max="9217" width="9.140625" style="179"/>
    <col min="9218" max="9218" width="47.42578125" style="179" customWidth="1"/>
    <col min="9219" max="9219" width="25.28515625" style="179" customWidth="1"/>
    <col min="9220" max="9220" width="18.42578125" style="179" customWidth="1"/>
    <col min="9221" max="9221" width="17.85546875" style="179" customWidth="1"/>
    <col min="9222" max="9222" width="18.42578125" style="179" customWidth="1"/>
    <col min="9223" max="9223" width="17.85546875" style="179" customWidth="1"/>
    <col min="9224" max="9224" width="16.85546875" style="179" customWidth="1"/>
    <col min="9225" max="9473" width="9.140625" style="179"/>
    <col min="9474" max="9474" width="47.42578125" style="179" customWidth="1"/>
    <col min="9475" max="9475" width="25.28515625" style="179" customWidth="1"/>
    <col min="9476" max="9476" width="18.42578125" style="179" customWidth="1"/>
    <col min="9477" max="9477" width="17.85546875" style="179" customWidth="1"/>
    <col min="9478" max="9478" width="18.42578125" style="179" customWidth="1"/>
    <col min="9479" max="9479" width="17.85546875" style="179" customWidth="1"/>
    <col min="9480" max="9480" width="16.85546875" style="179" customWidth="1"/>
    <col min="9481" max="9729" width="9.140625" style="179"/>
    <col min="9730" max="9730" width="47.42578125" style="179" customWidth="1"/>
    <col min="9731" max="9731" width="25.28515625" style="179" customWidth="1"/>
    <col min="9732" max="9732" width="18.42578125" style="179" customWidth="1"/>
    <col min="9733" max="9733" width="17.85546875" style="179" customWidth="1"/>
    <col min="9734" max="9734" width="18.42578125" style="179" customWidth="1"/>
    <col min="9735" max="9735" width="17.85546875" style="179" customWidth="1"/>
    <col min="9736" max="9736" width="16.85546875" style="179" customWidth="1"/>
    <col min="9737" max="9985" width="9.140625" style="179"/>
    <col min="9986" max="9986" width="47.42578125" style="179" customWidth="1"/>
    <col min="9987" max="9987" width="25.28515625" style="179" customWidth="1"/>
    <col min="9988" max="9988" width="18.42578125" style="179" customWidth="1"/>
    <col min="9989" max="9989" width="17.85546875" style="179" customWidth="1"/>
    <col min="9990" max="9990" width="18.42578125" style="179" customWidth="1"/>
    <col min="9991" max="9991" width="17.85546875" style="179" customWidth="1"/>
    <col min="9992" max="9992" width="16.85546875" style="179" customWidth="1"/>
    <col min="9993" max="10241" width="9.140625" style="179"/>
    <col min="10242" max="10242" width="47.42578125" style="179" customWidth="1"/>
    <col min="10243" max="10243" width="25.28515625" style="179" customWidth="1"/>
    <col min="10244" max="10244" width="18.42578125" style="179" customWidth="1"/>
    <col min="10245" max="10245" width="17.85546875" style="179" customWidth="1"/>
    <col min="10246" max="10246" width="18.42578125" style="179" customWidth="1"/>
    <col min="10247" max="10247" width="17.85546875" style="179" customWidth="1"/>
    <col min="10248" max="10248" width="16.85546875" style="179" customWidth="1"/>
    <col min="10249" max="10497" width="9.140625" style="179"/>
    <col min="10498" max="10498" width="47.42578125" style="179" customWidth="1"/>
    <col min="10499" max="10499" width="25.28515625" style="179" customWidth="1"/>
    <col min="10500" max="10500" width="18.42578125" style="179" customWidth="1"/>
    <col min="10501" max="10501" width="17.85546875" style="179" customWidth="1"/>
    <col min="10502" max="10502" width="18.42578125" style="179" customWidth="1"/>
    <col min="10503" max="10503" width="17.85546875" style="179" customWidth="1"/>
    <col min="10504" max="10504" width="16.85546875" style="179" customWidth="1"/>
    <col min="10505" max="10753" width="9.140625" style="179"/>
    <col min="10754" max="10754" width="47.42578125" style="179" customWidth="1"/>
    <col min="10755" max="10755" width="25.28515625" style="179" customWidth="1"/>
    <col min="10756" max="10756" width="18.42578125" style="179" customWidth="1"/>
    <col min="10757" max="10757" width="17.85546875" style="179" customWidth="1"/>
    <col min="10758" max="10758" width="18.42578125" style="179" customWidth="1"/>
    <col min="10759" max="10759" width="17.85546875" style="179" customWidth="1"/>
    <col min="10760" max="10760" width="16.85546875" style="179" customWidth="1"/>
    <col min="10761" max="11009" width="9.140625" style="179"/>
    <col min="11010" max="11010" width="47.42578125" style="179" customWidth="1"/>
    <col min="11011" max="11011" width="25.28515625" style="179" customWidth="1"/>
    <col min="11012" max="11012" width="18.42578125" style="179" customWidth="1"/>
    <col min="11013" max="11013" width="17.85546875" style="179" customWidth="1"/>
    <col min="11014" max="11014" width="18.42578125" style="179" customWidth="1"/>
    <col min="11015" max="11015" width="17.85546875" style="179" customWidth="1"/>
    <col min="11016" max="11016" width="16.85546875" style="179" customWidth="1"/>
    <col min="11017" max="11265" width="9.140625" style="179"/>
    <col min="11266" max="11266" width="47.42578125" style="179" customWidth="1"/>
    <col min="11267" max="11267" width="25.28515625" style="179" customWidth="1"/>
    <col min="11268" max="11268" width="18.42578125" style="179" customWidth="1"/>
    <col min="11269" max="11269" width="17.85546875" style="179" customWidth="1"/>
    <col min="11270" max="11270" width="18.42578125" style="179" customWidth="1"/>
    <col min="11271" max="11271" width="17.85546875" style="179" customWidth="1"/>
    <col min="11272" max="11272" width="16.85546875" style="179" customWidth="1"/>
    <col min="11273" max="11521" width="9.140625" style="179"/>
    <col min="11522" max="11522" width="47.42578125" style="179" customWidth="1"/>
    <col min="11523" max="11523" width="25.28515625" style="179" customWidth="1"/>
    <col min="11524" max="11524" width="18.42578125" style="179" customWidth="1"/>
    <col min="11525" max="11525" width="17.85546875" style="179" customWidth="1"/>
    <col min="11526" max="11526" width="18.42578125" style="179" customWidth="1"/>
    <col min="11527" max="11527" width="17.85546875" style="179" customWidth="1"/>
    <col min="11528" max="11528" width="16.85546875" style="179" customWidth="1"/>
    <col min="11529" max="11777" width="9.140625" style="179"/>
    <col min="11778" max="11778" width="47.42578125" style="179" customWidth="1"/>
    <col min="11779" max="11779" width="25.28515625" style="179" customWidth="1"/>
    <col min="11780" max="11780" width="18.42578125" style="179" customWidth="1"/>
    <col min="11781" max="11781" width="17.85546875" style="179" customWidth="1"/>
    <col min="11782" max="11782" width="18.42578125" style="179" customWidth="1"/>
    <col min="11783" max="11783" width="17.85546875" style="179" customWidth="1"/>
    <col min="11784" max="11784" width="16.85546875" style="179" customWidth="1"/>
    <col min="11785" max="12033" width="9.140625" style="179"/>
    <col min="12034" max="12034" width="47.42578125" style="179" customWidth="1"/>
    <col min="12035" max="12035" width="25.28515625" style="179" customWidth="1"/>
    <col min="12036" max="12036" width="18.42578125" style="179" customWidth="1"/>
    <col min="12037" max="12037" width="17.85546875" style="179" customWidth="1"/>
    <col min="12038" max="12038" width="18.42578125" style="179" customWidth="1"/>
    <col min="12039" max="12039" width="17.85546875" style="179" customWidth="1"/>
    <col min="12040" max="12040" width="16.85546875" style="179" customWidth="1"/>
    <col min="12041" max="12289" width="9.140625" style="179"/>
    <col min="12290" max="12290" width="47.42578125" style="179" customWidth="1"/>
    <col min="12291" max="12291" width="25.28515625" style="179" customWidth="1"/>
    <col min="12292" max="12292" width="18.42578125" style="179" customWidth="1"/>
    <col min="12293" max="12293" width="17.85546875" style="179" customWidth="1"/>
    <col min="12294" max="12294" width="18.42578125" style="179" customWidth="1"/>
    <col min="12295" max="12295" width="17.85546875" style="179" customWidth="1"/>
    <col min="12296" max="12296" width="16.85546875" style="179" customWidth="1"/>
    <col min="12297" max="12545" width="9.140625" style="179"/>
    <col min="12546" max="12546" width="47.42578125" style="179" customWidth="1"/>
    <col min="12547" max="12547" width="25.28515625" style="179" customWidth="1"/>
    <col min="12548" max="12548" width="18.42578125" style="179" customWidth="1"/>
    <col min="12549" max="12549" width="17.85546875" style="179" customWidth="1"/>
    <col min="12550" max="12550" width="18.42578125" style="179" customWidth="1"/>
    <col min="12551" max="12551" width="17.85546875" style="179" customWidth="1"/>
    <col min="12552" max="12552" width="16.85546875" style="179" customWidth="1"/>
    <col min="12553" max="12801" width="9.140625" style="179"/>
    <col min="12802" max="12802" width="47.42578125" style="179" customWidth="1"/>
    <col min="12803" max="12803" width="25.28515625" style="179" customWidth="1"/>
    <col min="12804" max="12804" width="18.42578125" style="179" customWidth="1"/>
    <col min="12805" max="12805" width="17.85546875" style="179" customWidth="1"/>
    <col min="12806" max="12806" width="18.42578125" style="179" customWidth="1"/>
    <col min="12807" max="12807" width="17.85546875" style="179" customWidth="1"/>
    <col min="12808" max="12808" width="16.85546875" style="179" customWidth="1"/>
    <col min="12809" max="13057" width="9.140625" style="179"/>
    <col min="13058" max="13058" width="47.42578125" style="179" customWidth="1"/>
    <col min="13059" max="13059" width="25.28515625" style="179" customWidth="1"/>
    <col min="13060" max="13060" width="18.42578125" style="179" customWidth="1"/>
    <col min="13061" max="13061" width="17.85546875" style="179" customWidth="1"/>
    <col min="13062" max="13062" width="18.42578125" style="179" customWidth="1"/>
    <col min="13063" max="13063" width="17.85546875" style="179" customWidth="1"/>
    <col min="13064" max="13064" width="16.85546875" style="179" customWidth="1"/>
    <col min="13065" max="13313" width="9.140625" style="179"/>
    <col min="13314" max="13314" width="47.42578125" style="179" customWidth="1"/>
    <col min="13315" max="13315" width="25.28515625" style="179" customWidth="1"/>
    <col min="13316" max="13316" width="18.42578125" style="179" customWidth="1"/>
    <col min="13317" max="13317" width="17.85546875" style="179" customWidth="1"/>
    <col min="13318" max="13318" width="18.42578125" style="179" customWidth="1"/>
    <col min="13319" max="13319" width="17.85546875" style="179" customWidth="1"/>
    <col min="13320" max="13320" width="16.85546875" style="179" customWidth="1"/>
    <col min="13321" max="13569" width="9.140625" style="179"/>
    <col min="13570" max="13570" width="47.42578125" style="179" customWidth="1"/>
    <col min="13571" max="13571" width="25.28515625" style="179" customWidth="1"/>
    <col min="13572" max="13572" width="18.42578125" style="179" customWidth="1"/>
    <col min="13573" max="13573" width="17.85546875" style="179" customWidth="1"/>
    <col min="13574" max="13574" width="18.42578125" style="179" customWidth="1"/>
    <col min="13575" max="13575" width="17.85546875" style="179" customWidth="1"/>
    <col min="13576" max="13576" width="16.85546875" style="179" customWidth="1"/>
    <col min="13577" max="13825" width="9.140625" style="179"/>
    <col min="13826" max="13826" width="47.42578125" style="179" customWidth="1"/>
    <col min="13827" max="13827" width="25.28515625" style="179" customWidth="1"/>
    <col min="13828" max="13828" width="18.42578125" style="179" customWidth="1"/>
    <col min="13829" max="13829" width="17.85546875" style="179" customWidth="1"/>
    <col min="13830" max="13830" width="18.42578125" style="179" customWidth="1"/>
    <col min="13831" max="13831" width="17.85546875" style="179" customWidth="1"/>
    <col min="13832" max="13832" width="16.85546875" style="179" customWidth="1"/>
    <col min="13833" max="14081" width="9.140625" style="179"/>
    <col min="14082" max="14082" width="47.42578125" style="179" customWidth="1"/>
    <col min="14083" max="14083" width="25.28515625" style="179" customWidth="1"/>
    <col min="14084" max="14084" width="18.42578125" style="179" customWidth="1"/>
    <col min="14085" max="14085" width="17.85546875" style="179" customWidth="1"/>
    <col min="14086" max="14086" width="18.42578125" style="179" customWidth="1"/>
    <col min="14087" max="14087" width="17.85546875" style="179" customWidth="1"/>
    <col min="14088" max="14088" width="16.85546875" style="179" customWidth="1"/>
    <col min="14089" max="14337" width="9.140625" style="179"/>
    <col min="14338" max="14338" width="47.42578125" style="179" customWidth="1"/>
    <col min="14339" max="14339" width="25.28515625" style="179" customWidth="1"/>
    <col min="14340" max="14340" width="18.42578125" style="179" customWidth="1"/>
    <col min="14341" max="14341" width="17.85546875" style="179" customWidth="1"/>
    <col min="14342" max="14342" width="18.42578125" style="179" customWidth="1"/>
    <col min="14343" max="14343" width="17.85546875" style="179" customWidth="1"/>
    <col min="14344" max="14344" width="16.85546875" style="179" customWidth="1"/>
    <col min="14345" max="14593" width="9.140625" style="179"/>
    <col min="14594" max="14594" width="47.42578125" style="179" customWidth="1"/>
    <col min="14595" max="14595" width="25.28515625" style="179" customWidth="1"/>
    <col min="14596" max="14596" width="18.42578125" style="179" customWidth="1"/>
    <col min="14597" max="14597" width="17.85546875" style="179" customWidth="1"/>
    <col min="14598" max="14598" width="18.42578125" style="179" customWidth="1"/>
    <col min="14599" max="14599" width="17.85546875" style="179" customWidth="1"/>
    <col min="14600" max="14600" width="16.85546875" style="179" customWidth="1"/>
    <col min="14601" max="14849" width="9.140625" style="179"/>
    <col min="14850" max="14850" width="47.42578125" style="179" customWidth="1"/>
    <col min="14851" max="14851" width="25.28515625" style="179" customWidth="1"/>
    <col min="14852" max="14852" width="18.42578125" style="179" customWidth="1"/>
    <col min="14853" max="14853" width="17.85546875" style="179" customWidth="1"/>
    <col min="14854" max="14854" width="18.42578125" style="179" customWidth="1"/>
    <col min="14855" max="14855" width="17.85546875" style="179" customWidth="1"/>
    <col min="14856" max="14856" width="16.85546875" style="179" customWidth="1"/>
    <col min="14857" max="15105" width="9.140625" style="179"/>
    <col min="15106" max="15106" width="47.42578125" style="179" customWidth="1"/>
    <col min="15107" max="15107" width="25.28515625" style="179" customWidth="1"/>
    <col min="15108" max="15108" width="18.42578125" style="179" customWidth="1"/>
    <col min="15109" max="15109" width="17.85546875" style="179" customWidth="1"/>
    <col min="15110" max="15110" width="18.42578125" style="179" customWidth="1"/>
    <col min="15111" max="15111" width="17.85546875" style="179" customWidth="1"/>
    <col min="15112" max="15112" width="16.85546875" style="179" customWidth="1"/>
    <col min="15113" max="15361" width="9.140625" style="179"/>
    <col min="15362" max="15362" width="47.42578125" style="179" customWidth="1"/>
    <col min="15363" max="15363" width="25.28515625" style="179" customWidth="1"/>
    <col min="15364" max="15364" width="18.42578125" style="179" customWidth="1"/>
    <col min="15365" max="15365" width="17.85546875" style="179" customWidth="1"/>
    <col min="15366" max="15366" width="18.42578125" style="179" customWidth="1"/>
    <col min="15367" max="15367" width="17.85546875" style="179" customWidth="1"/>
    <col min="15368" max="15368" width="16.85546875" style="179" customWidth="1"/>
    <col min="15369" max="15617" width="9.140625" style="179"/>
    <col min="15618" max="15618" width="47.42578125" style="179" customWidth="1"/>
    <col min="15619" max="15619" width="25.28515625" style="179" customWidth="1"/>
    <col min="15620" max="15620" width="18.42578125" style="179" customWidth="1"/>
    <col min="15621" max="15621" width="17.85546875" style="179" customWidth="1"/>
    <col min="15622" max="15622" width="18.42578125" style="179" customWidth="1"/>
    <col min="15623" max="15623" width="17.85546875" style="179" customWidth="1"/>
    <col min="15624" max="15624" width="16.85546875" style="179" customWidth="1"/>
    <col min="15625" max="15873" width="9.140625" style="179"/>
    <col min="15874" max="15874" width="47.42578125" style="179" customWidth="1"/>
    <col min="15875" max="15875" width="25.28515625" style="179" customWidth="1"/>
    <col min="15876" max="15876" width="18.42578125" style="179" customWidth="1"/>
    <col min="15877" max="15877" width="17.85546875" style="179" customWidth="1"/>
    <col min="15878" max="15878" width="18.42578125" style="179" customWidth="1"/>
    <col min="15879" max="15879" width="17.85546875" style="179" customWidth="1"/>
    <col min="15880" max="15880" width="16.85546875" style="179" customWidth="1"/>
    <col min="15881" max="16129" width="9.140625" style="179"/>
    <col min="16130" max="16130" width="47.42578125" style="179" customWidth="1"/>
    <col min="16131" max="16131" width="25.28515625" style="179" customWidth="1"/>
    <col min="16132" max="16132" width="18.42578125" style="179" customWidth="1"/>
    <col min="16133" max="16133" width="17.85546875" style="179" customWidth="1"/>
    <col min="16134" max="16134" width="18.42578125" style="179" customWidth="1"/>
    <col min="16135" max="16135" width="17.85546875" style="179" customWidth="1"/>
    <col min="16136" max="16136" width="16.85546875" style="179" customWidth="1"/>
    <col min="16137" max="16384" width="9.140625" style="179"/>
  </cols>
  <sheetData>
    <row r="1" spans="1:8" s="178" customFormat="1" ht="26.25" customHeight="1">
      <c r="A1" s="177" t="s">
        <v>146</v>
      </c>
      <c r="B1" s="994" t="s">
        <v>147</v>
      </c>
      <c r="C1" s="995"/>
      <c r="D1" s="996" t="s">
        <v>148</v>
      </c>
      <c r="E1" s="998" t="s">
        <v>149</v>
      </c>
      <c r="F1" s="996" t="s">
        <v>150</v>
      </c>
      <c r="G1" s="998" t="s">
        <v>52</v>
      </c>
      <c r="H1" s="1001" t="s">
        <v>53</v>
      </c>
    </row>
    <row r="2" spans="1:8" ht="27" customHeight="1" thickBot="1">
      <c r="A2" s="1003" t="s">
        <v>151</v>
      </c>
      <c r="B2" s="1004"/>
      <c r="C2" s="1004"/>
      <c r="D2" s="997"/>
      <c r="E2" s="999"/>
      <c r="F2" s="1000"/>
      <c r="G2" s="999"/>
      <c r="H2" s="1002"/>
    </row>
    <row r="3" spans="1:8" ht="13.5">
      <c r="A3" s="1007" t="s">
        <v>152</v>
      </c>
      <c r="B3" s="1008"/>
      <c r="C3" s="1008"/>
      <c r="D3" s="180">
        <f>SUM(D4:D5)</f>
        <v>14833700</v>
      </c>
      <c r="E3" s="181">
        <f>SUM(E4:E5)</f>
        <v>13516045</v>
      </c>
      <c r="F3" s="181">
        <f>SUM(F4:F5)</f>
        <v>0</v>
      </c>
      <c r="G3" s="181">
        <f>SUM(G4:G5)</f>
        <v>13516045</v>
      </c>
      <c r="H3" s="181">
        <f>SUM(H4:H5)</f>
        <v>12833700</v>
      </c>
    </row>
    <row r="4" spans="1:8">
      <c r="A4" s="182"/>
      <c r="B4" s="1009" t="s">
        <v>153</v>
      </c>
      <c r="C4" s="1009"/>
      <c r="D4" s="183">
        <v>12833700</v>
      </c>
      <c r="E4" s="183">
        <f>SUM(B4:D4)</f>
        <v>12833700</v>
      </c>
      <c r="F4" s="183"/>
      <c r="G4" s="183">
        <f t="shared" ref="G4:G39" si="0">SUM(E4:F4)</f>
        <v>12833700</v>
      </c>
      <c r="H4" s="183">
        <v>12833700</v>
      </c>
    </row>
    <row r="5" spans="1:8">
      <c r="A5" s="184"/>
      <c r="B5" s="1005" t="s">
        <v>154</v>
      </c>
      <c r="C5" s="1005"/>
      <c r="D5" s="183">
        <v>2000000</v>
      </c>
      <c r="E5" s="183">
        <v>682345</v>
      </c>
      <c r="F5" s="183"/>
      <c r="G5" s="183">
        <f t="shared" si="0"/>
        <v>682345</v>
      </c>
      <c r="H5" s="183"/>
    </row>
    <row r="6" spans="1:8" ht="13.5">
      <c r="A6" s="1006" t="s">
        <v>155</v>
      </c>
      <c r="B6" s="1005"/>
      <c r="C6" s="1005"/>
      <c r="D6" s="185">
        <f>SUM(D7:D9)</f>
        <v>6200000</v>
      </c>
      <c r="E6" s="185">
        <f>SUM(E7:E9)</f>
        <v>4063966</v>
      </c>
      <c r="F6" s="185">
        <f>SUM(F7:F9)</f>
        <v>-1358023</v>
      </c>
      <c r="G6" s="185">
        <f>SUM(G7:G9)</f>
        <v>2705943</v>
      </c>
      <c r="H6" s="185">
        <f>SUM(H7:H9)</f>
        <v>1300000</v>
      </c>
    </row>
    <row r="7" spans="1:8">
      <c r="A7" s="182"/>
      <c r="B7" s="1005" t="s">
        <v>156</v>
      </c>
      <c r="C7" s="1005"/>
      <c r="D7" s="183">
        <v>3000000</v>
      </c>
      <c r="E7" s="183">
        <v>1063966</v>
      </c>
      <c r="F7" s="183">
        <v>-1063966</v>
      </c>
      <c r="G7" s="183">
        <f t="shared" si="0"/>
        <v>0</v>
      </c>
      <c r="H7" s="183"/>
    </row>
    <row r="8" spans="1:8">
      <c r="A8" s="182"/>
      <c r="B8" s="1010" t="s">
        <v>157</v>
      </c>
      <c r="C8" s="1011"/>
      <c r="D8" s="183">
        <v>200000</v>
      </c>
      <c r="E8" s="183">
        <v>0</v>
      </c>
      <c r="F8" s="183"/>
      <c r="G8" s="183">
        <f t="shared" si="0"/>
        <v>0</v>
      </c>
      <c r="H8" s="183"/>
    </row>
    <row r="9" spans="1:8">
      <c r="A9" s="186"/>
      <c r="B9" s="1005" t="s">
        <v>158</v>
      </c>
      <c r="C9" s="1005"/>
      <c r="D9" s="183">
        <v>3000000</v>
      </c>
      <c r="E9" s="183">
        <f>SUM(B9:D9)</f>
        <v>3000000</v>
      </c>
      <c r="F9" s="183">
        <v>-294057</v>
      </c>
      <c r="G9" s="183">
        <f t="shared" si="0"/>
        <v>2705943</v>
      </c>
      <c r="H9" s="183">
        <v>1300000</v>
      </c>
    </row>
    <row r="10" spans="1:8" ht="13.5">
      <c r="A10" s="1006" t="s">
        <v>159</v>
      </c>
      <c r="B10" s="1005"/>
      <c r="C10" s="1005"/>
      <c r="D10" s="185">
        <f>SUM(D11:D39)</f>
        <v>44819000</v>
      </c>
      <c r="E10" s="185">
        <f>SUM(E11:E39)</f>
        <v>43169705</v>
      </c>
      <c r="F10" s="185">
        <f>SUM(F11:F39)</f>
        <v>365000</v>
      </c>
      <c r="G10" s="185">
        <f>SUM(G11:G39)</f>
        <v>43534705</v>
      </c>
      <c r="H10" s="185">
        <f>SUM(H11:H39)</f>
        <v>38455000</v>
      </c>
    </row>
    <row r="11" spans="1:8">
      <c r="A11" s="187"/>
      <c r="B11" s="1005" t="s">
        <v>160</v>
      </c>
      <c r="C11" s="1005"/>
      <c r="D11" s="183">
        <v>13000000</v>
      </c>
      <c r="E11" s="183">
        <f>SUM(B11:D11)</f>
        <v>13000000</v>
      </c>
      <c r="F11" s="183"/>
      <c r="G11" s="183">
        <f t="shared" si="0"/>
        <v>13000000</v>
      </c>
      <c r="H11" s="183">
        <v>13000000</v>
      </c>
    </row>
    <row r="12" spans="1:8">
      <c r="A12" s="187"/>
      <c r="B12" s="1005" t="s">
        <v>161</v>
      </c>
      <c r="C12" s="1005"/>
      <c r="D12" s="183">
        <v>550000</v>
      </c>
      <c r="E12" s="183">
        <v>300000</v>
      </c>
      <c r="F12" s="183"/>
      <c r="G12" s="183">
        <f t="shared" si="0"/>
        <v>300000</v>
      </c>
      <c r="H12" s="183">
        <v>300000</v>
      </c>
    </row>
    <row r="13" spans="1:8">
      <c r="A13" s="187"/>
      <c r="B13" s="1005" t="s">
        <v>162</v>
      </c>
      <c r="C13" s="1005"/>
      <c r="D13" s="183">
        <v>150000</v>
      </c>
      <c r="E13" s="183">
        <f t="shared" ref="E13:E22" si="1">SUM(B13:D13)</f>
        <v>150000</v>
      </c>
      <c r="F13" s="183"/>
      <c r="G13" s="183">
        <f t="shared" si="0"/>
        <v>150000</v>
      </c>
      <c r="H13" s="183">
        <v>150000</v>
      </c>
    </row>
    <row r="14" spans="1:8">
      <c r="A14" s="187"/>
      <c r="B14" s="1005" t="s">
        <v>163</v>
      </c>
      <c r="C14" s="1005"/>
      <c r="D14" s="183">
        <v>7500000</v>
      </c>
      <c r="E14" s="183">
        <f t="shared" si="1"/>
        <v>7500000</v>
      </c>
      <c r="F14" s="183"/>
      <c r="G14" s="183">
        <f t="shared" si="0"/>
        <v>7500000</v>
      </c>
      <c r="H14" s="183">
        <v>7500000</v>
      </c>
    </row>
    <row r="15" spans="1:8">
      <c r="A15" s="187"/>
      <c r="B15" s="1005" t="s">
        <v>164</v>
      </c>
      <c r="C15" s="1005"/>
      <c r="D15" s="183">
        <v>460000</v>
      </c>
      <c r="E15" s="183">
        <f t="shared" si="1"/>
        <v>460000</v>
      </c>
      <c r="F15" s="183">
        <v>1528000</v>
      </c>
      <c r="G15" s="183">
        <f t="shared" si="0"/>
        <v>1988000</v>
      </c>
      <c r="H15" s="183">
        <v>1988000</v>
      </c>
    </row>
    <row r="16" spans="1:8">
      <c r="A16" s="187"/>
      <c r="B16" s="1009" t="s">
        <v>165</v>
      </c>
      <c r="C16" s="1009"/>
      <c r="D16" s="183">
        <v>590000</v>
      </c>
      <c r="E16" s="183">
        <f t="shared" si="1"/>
        <v>590000</v>
      </c>
      <c r="F16" s="183"/>
      <c r="G16" s="183">
        <f t="shared" si="0"/>
        <v>590000</v>
      </c>
      <c r="H16" s="183">
        <v>590000</v>
      </c>
    </row>
    <row r="17" spans="1:8">
      <c r="A17" s="187"/>
      <c r="B17" s="1009" t="s">
        <v>166</v>
      </c>
      <c r="C17" s="1009"/>
      <c r="D17" s="183">
        <v>230000</v>
      </c>
      <c r="E17" s="183">
        <f t="shared" si="1"/>
        <v>230000</v>
      </c>
      <c r="F17" s="183"/>
      <c r="G17" s="183">
        <f t="shared" si="0"/>
        <v>230000</v>
      </c>
      <c r="H17" s="183">
        <v>230000</v>
      </c>
    </row>
    <row r="18" spans="1:8">
      <c r="A18" s="187"/>
      <c r="B18" s="1009" t="s">
        <v>167</v>
      </c>
      <c r="C18" s="1009"/>
      <c r="D18" s="183">
        <v>120000</v>
      </c>
      <c r="E18" s="183">
        <f t="shared" si="1"/>
        <v>120000</v>
      </c>
      <c r="F18" s="183"/>
      <c r="G18" s="183">
        <f t="shared" si="0"/>
        <v>120000</v>
      </c>
      <c r="H18" s="183">
        <v>120000</v>
      </c>
    </row>
    <row r="19" spans="1:8">
      <c r="A19" s="187"/>
      <c r="B19" s="1009" t="s">
        <v>168</v>
      </c>
      <c r="C19" s="1009"/>
      <c r="D19" s="183">
        <v>100000</v>
      </c>
      <c r="E19" s="183">
        <f t="shared" si="1"/>
        <v>100000</v>
      </c>
      <c r="F19" s="183"/>
      <c r="G19" s="183">
        <f t="shared" si="0"/>
        <v>100000</v>
      </c>
      <c r="H19" s="183">
        <f>SUM(F19:G19)</f>
        <v>100000</v>
      </c>
    </row>
    <row r="20" spans="1:8">
      <c r="A20" s="187"/>
      <c r="B20" s="1009" t="s">
        <v>169</v>
      </c>
      <c r="C20" s="1009"/>
      <c r="D20" s="183">
        <v>50000</v>
      </c>
      <c r="E20" s="183">
        <f t="shared" si="1"/>
        <v>50000</v>
      </c>
      <c r="F20" s="183"/>
      <c r="G20" s="183">
        <f t="shared" si="0"/>
        <v>50000</v>
      </c>
      <c r="H20" s="183">
        <f>SUM(F20:G20)</f>
        <v>50000</v>
      </c>
    </row>
    <row r="21" spans="1:8">
      <c r="A21" s="187"/>
      <c r="B21" s="1009" t="s">
        <v>170</v>
      </c>
      <c r="C21" s="1009"/>
      <c r="D21" s="183">
        <v>60000</v>
      </c>
      <c r="E21" s="183">
        <f t="shared" si="1"/>
        <v>60000</v>
      </c>
      <c r="F21" s="183"/>
      <c r="G21" s="183">
        <f t="shared" si="0"/>
        <v>60000</v>
      </c>
      <c r="H21" s="183"/>
    </row>
    <row r="22" spans="1:8">
      <c r="A22" s="187"/>
      <c r="B22" s="1009" t="s">
        <v>171</v>
      </c>
      <c r="C22" s="1009"/>
      <c r="D22" s="183">
        <v>60000</v>
      </c>
      <c r="E22" s="183">
        <f t="shared" si="1"/>
        <v>60000</v>
      </c>
      <c r="F22" s="183"/>
      <c r="G22" s="183">
        <f t="shared" si="0"/>
        <v>60000</v>
      </c>
      <c r="H22" s="183">
        <f>SUM(F22:G22)</f>
        <v>60000</v>
      </c>
    </row>
    <row r="23" spans="1:8">
      <c r="A23" s="187"/>
      <c r="B23" s="1010" t="s">
        <v>172</v>
      </c>
      <c r="C23" s="1011"/>
      <c r="D23" s="183"/>
      <c r="E23" s="183">
        <v>90000</v>
      </c>
      <c r="F23" s="183"/>
      <c r="G23" s="183">
        <f t="shared" si="0"/>
        <v>90000</v>
      </c>
      <c r="H23" s="183">
        <v>90000</v>
      </c>
    </row>
    <row r="24" spans="1:8">
      <c r="A24" s="187"/>
      <c r="B24" s="1010" t="s">
        <v>173</v>
      </c>
      <c r="C24" s="1011"/>
      <c r="D24" s="183"/>
      <c r="E24" s="183">
        <v>1500000</v>
      </c>
      <c r="F24" s="183"/>
      <c r="G24" s="183">
        <f t="shared" si="0"/>
        <v>1500000</v>
      </c>
      <c r="H24" s="183">
        <v>1500000</v>
      </c>
    </row>
    <row r="25" spans="1:8">
      <c r="A25" s="188"/>
      <c r="B25" s="1009" t="s">
        <v>174</v>
      </c>
      <c r="C25" s="1009"/>
      <c r="D25" s="183">
        <v>570000</v>
      </c>
      <c r="E25" s="183">
        <f>SUM(B25:D25)</f>
        <v>570000</v>
      </c>
      <c r="F25" s="183"/>
      <c r="G25" s="183">
        <f t="shared" si="0"/>
        <v>570000</v>
      </c>
      <c r="H25" s="183">
        <v>570000</v>
      </c>
    </row>
    <row r="26" spans="1:8">
      <c r="A26" s="187"/>
      <c r="B26" s="1009" t="s">
        <v>175</v>
      </c>
      <c r="C26" s="1009"/>
      <c r="D26" s="183">
        <v>1300000</v>
      </c>
      <c r="E26" s="183">
        <v>1450000</v>
      </c>
      <c r="F26" s="183"/>
      <c r="G26" s="183">
        <f t="shared" si="0"/>
        <v>1450000</v>
      </c>
      <c r="H26" s="183">
        <v>1450000</v>
      </c>
    </row>
    <row r="27" spans="1:8">
      <c r="A27" s="187"/>
      <c r="B27" s="1009" t="s">
        <v>176</v>
      </c>
      <c r="C27" s="1009"/>
      <c r="D27" s="189">
        <v>1540000</v>
      </c>
      <c r="E27" s="183">
        <v>1324705</v>
      </c>
      <c r="F27" s="183"/>
      <c r="G27" s="183">
        <f t="shared" si="0"/>
        <v>1324705</v>
      </c>
      <c r="H27" s="183">
        <v>1305000</v>
      </c>
    </row>
    <row r="28" spans="1:8">
      <c r="A28" s="187"/>
      <c r="B28" s="1009" t="s">
        <v>177</v>
      </c>
      <c r="C28" s="1009"/>
      <c r="D28" s="189">
        <v>1220000</v>
      </c>
      <c r="E28" s="183">
        <f t="shared" ref="E28:E33" si="2">SUM(B28:D28)</f>
        <v>1220000</v>
      </c>
      <c r="F28" s="183"/>
      <c r="G28" s="183">
        <f t="shared" si="0"/>
        <v>1220000</v>
      </c>
      <c r="H28" s="183">
        <v>1220000</v>
      </c>
    </row>
    <row r="29" spans="1:8">
      <c r="A29" s="187"/>
      <c r="B29" s="1009" t="s">
        <v>178</v>
      </c>
      <c r="C29" s="1009"/>
      <c r="D29" s="189">
        <v>925000</v>
      </c>
      <c r="E29" s="183">
        <f t="shared" si="2"/>
        <v>925000</v>
      </c>
      <c r="F29" s="183"/>
      <c r="G29" s="183">
        <f t="shared" si="0"/>
        <v>925000</v>
      </c>
      <c r="H29" s="183">
        <v>925000</v>
      </c>
    </row>
    <row r="30" spans="1:8">
      <c r="A30" s="187"/>
      <c r="B30" s="1009" t="s">
        <v>179</v>
      </c>
      <c r="C30" s="1009"/>
      <c r="D30" s="189">
        <v>780000</v>
      </c>
      <c r="E30" s="183">
        <f t="shared" si="2"/>
        <v>780000</v>
      </c>
      <c r="F30" s="183"/>
      <c r="G30" s="183">
        <f t="shared" si="0"/>
        <v>780000</v>
      </c>
      <c r="H30" s="183">
        <v>780000</v>
      </c>
    </row>
    <row r="31" spans="1:8">
      <c r="A31" s="187"/>
      <c r="B31" s="1009" t="s">
        <v>180</v>
      </c>
      <c r="C31" s="1009"/>
      <c r="D31" s="189">
        <v>1650000</v>
      </c>
      <c r="E31" s="183">
        <f t="shared" si="2"/>
        <v>1650000</v>
      </c>
      <c r="F31" s="183"/>
      <c r="G31" s="183">
        <f t="shared" si="0"/>
        <v>1650000</v>
      </c>
      <c r="H31" s="183">
        <v>1650000</v>
      </c>
    </row>
    <row r="32" spans="1:8">
      <c r="A32" s="187"/>
      <c r="B32" s="1009" t="s">
        <v>181</v>
      </c>
      <c r="C32" s="1009"/>
      <c r="D32" s="189">
        <v>1040000</v>
      </c>
      <c r="E32" s="183">
        <f t="shared" si="2"/>
        <v>1040000</v>
      </c>
      <c r="F32" s="183"/>
      <c r="G32" s="183">
        <f t="shared" si="0"/>
        <v>1040000</v>
      </c>
      <c r="H32" s="183">
        <v>1040000</v>
      </c>
    </row>
    <row r="33" spans="1:8">
      <c r="A33" s="187"/>
      <c r="B33" s="1009" t="s">
        <v>182</v>
      </c>
      <c r="C33" s="1009"/>
      <c r="D33" s="183">
        <v>10000000</v>
      </c>
      <c r="E33" s="183">
        <f t="shared" si="2"/>
        <v>10000000</v>
      </c>
      <c r="F33" s="183">
        <v>-5000000</v>
      </c>
      <c r="G33" s="183">
        <f t="shared" si="0"/>
        <v>5000000</v>
      </c>
      <c r="H33" s="183"/>
    </row>
    <row r="34" spans="1:8">
      <c r="A34" s="187"/>
      <c r="B34" s="190" t="s">
        <v>183</v>
      </c>
      <c r="C34" s="190" t="s">
        <v>184</v>
      </c>
      <c r="D34" s="183">
        <v>1173000</v>
      </c>
      <c r="E34" s="183">
        <v>0</v>
      </c>
      <c r="F34" s="183"/>
      <c r="G34" s="183">
        <f t="shared" si="0"/>
        <v>0</v>
      </c>
      <c r="H34" s="183"/>
    </row>
    <row r="35" spans="1:8">
      <c r="A35" s="187"/>
      <c r="B35" s="190"/>
      <c r="C35" s="190" t="s">
        <v>185</v>
      </c>
      <c r="D35" s="183">
        <v>635000</v>
      </c>
      <c r="E35" s="183">
        <v>0</v>
      </c>
      <c r="F35" s="183"/>
      <c r="G35" s="183">
        <f t="shared" si="0"/>
        <v>0</v>
      </c>
      <c r="H35" s="183"/>
    </row>
    <row r="36" spans="1:8">
      <c r="A36" s="187"/>
      <c r="B36" s="190"/>
      <c r="C36" s="190" t="s">
        <v>186</v>
      </c>
      <c r="D36" s="183">
        <v>355000</v>
      </c>
      <c r="E36" s="183">
        <v>0</v>
      </c>
      <c r="F36" s="183"/>
      <c r="G36" s="183">
        <f t="shared" si="0"/>
        <v>0</v>
      </c>
      <c r="H36" s="183"/>
    </row>
    <row r="37" spans="1:8">
      <c r="A37" s="187"/>
      <c r="B37" s="190"/>
      <c r="C37" s="190" t="s">
        <v>187</v>
      </c>
      <c r="D37" s="183">
        <v>371000</v>
      </c>
      <c r="E37" s="183">
        <v>0</v>
      </c>
      <c r="F37" s="183"/>
      <c r="G37" s="183">
        <f t="shared" si="0"/>
        <v>0</v>
      </c>
      <c r="H37" s="183"/>
    </row>
    <row r="38" spans="1:8">
      <c r="A38" s="187"/>
      <c r="B38" s="190"/>
      <c r="C38" s="190" t="s">
        <v>188</v>
      </c>
      <c r="D38" s="183">
        <v>390000</v>
      </c>
      <c r="E38" s="183">
        <v>0</v>
      </c>
      <c r="F38" s="183"/>
      <c r="G38" s="183">
        <f t="shared" si="0"/>
        <v>0</v>
      </c>
      <c r="H38" s="183"/>
    </row>
    <row r="39" spans="1:8">
      <c r="A39" s="187"/>
      <c r="B39" s="1009" t="s">
        <v>189</v>
      </c>
      <c r="C39" s="1009"/>
      <c r="D39" s="183"/>
      <c r="E39" s="183"/>
      <c r="F39" s="183">
        <v>3837000</v>
      </c>
      <c r="G39" s="183">
        <f t="shared" si="0"/>
        <v>3837000</v>
      </c>
      <c r="H39" s="183">
        <v>3837000</v>
      </c>
    </row>
    <row r="40" spans="1:8" ht="13.5">
      <c r="A40" s="1006" t="s">
        <v>190</v>
      </c>
      <c r="B40" s="1005"/>
      <c r="C40" s="1005"/>
      <c r="D40" s="185">
        <f>SUM(D41:D48)</f>
        <v>4100000</v>
      </c>
      <c r="E40" s="185">
        <f>SUM(E41:E48)</f>
        <v>4100000</v>
      </c>
      <c r="F40" s="185">
        <f>SUM(F41:F48)</f>
        <v>0</v>
      </c>
      <c r="G40" s="185">
        <f>SUM(G41:G48)</f>
        <v>4100000</v>
      </c>
      <c r="H40" s="185">
        <f>SUM(H41:H48)</f>
        <v>4100000</v>
      </c>
    </row>
    <row r="41" spans="1:8">
      <c r="A41" s="187"/>
      <c r="B41" s="1012" t="s">
        <v>191</v>
      </c>
      <c r="C41" s="1005"/>
      <c r="D41" s="183">
        <v>550000</v>
      </c>
      <c r="E41" s="183">
        <f t="shared" ref="E41:E48" si="3">SUM(B41:D41)</f>
        <v>550000</v>
      </c>
      <c r="F41" s="183"/>
      <c r="G41" s="183">
        <f>SUM(E41:F41)</f>
        <v>550000</v>
      </c>
      <c r="H41" s="183">
        <v>550000</v>
      </c>
    </row>
    <row r="42" spans="1:8">
      <c r="A42" s="187"/>
      <c r="B42" s="1012" t="s">
        <v>192</v>
      </c>
      <c r="C42" s="1005"/>
      <c r="D42" s="183">
        <v>150000</v>
      </c>
      <c r="E42" s="183">
        <f t="shared" si="3"/>
        <v>150000</v>
      </c>
      <c r="F42" s="183"/>
      <c r="G42" s="183">
        <f t="shared" ref="G42:G48" si="4">SUM(E42:F42)</f>
        <v>150000</v>
      </c>
      <c r="H42" s="183">
        <v>150000</v>
      </c>
    </row>
    <row r="43" spans="1:8">
      <c r="A43" s="187"/>
      <c r="B43" s="1012" t="s">
        <v>193</v>
      </c>
      <c r="C43" s="1005"/>
      <c r="D43" s="183">
        <v>800000</v>
      </c>
      <c r="E43" s="183">
        <f t="shared" si="3"/>
        <v>800000</v>
      </c>
      <c r="F43" s="183"/>
      <c r="G43" s="183">
        <f t="shared" si="4"/>
        <v>800000</v>
      </c>
      <c r="H43" s="183">
        <v>800000</v>
      </c>
    </row>
    <row r="44" spans="1:8">
      <c r="A44" s="187"/>
      <c r="B44" s="1009" t="s">
        <v>194</v>
      </c>
      <c r="C44" s="1009"/>
      <c r="D44" s="183">
        <v>150000</v>
      </c>
      <c r="E44" s="183">
        <f t="shared" si="3"/>
        <v>150000</v>
      </c>
      <c r="F44" s="183"/>
      <c r="G44" s="183">
        <f t="shared" si="4"/>
        <v>150000</v>
      </c>
      <c r="H44" s="183">
        <v>150000</v>
      </c>
    </row>
    <row r="45" spans="1:8">
      <c r="A45" s="187"/>
      <c r="B45" s="1013" t="s">
        <v>195</v>
      </c>
      <c r="C45" s="1013"/>
      <c r="D45" s="183">
        <v>250000</v>
      </c>
      <c r="E45" s="183">
        <f t="shared" si="3"/>
        <v>250000</v>
      </c>
      <c r="F45" s="183"/>
      <c r="G45" s="183">
        <f t="shared" si="4"/>
        <v>250000</v>
      </c>
      <c r="H45" s="183">
        <v>250000</v>
      </c>
    </row>
    <row r="46" spans="1:8">
      <c r="A46" s="187"/>
      <c r="B46" s="1012" t="s">
        <v>196</v>
      </c>
      <c r="C46" s="1005"/>
      <c r="D46" s="183">
        <v>800000</v>
      </c>
      <c r="E46" s="183">
        <f t="shared" si="3"/>
        <v>800000</v>
      </c>
      <c r="F46" s="183"/>
      <c r="G46" s="183">
        <f t="shared" si="4"/>
        <v>800000</v>
      </c>
      <c r="H46" s="183">
        <v>800000</v>
      </c>
    </row>
    <row r="47" spans="1:8">
      <c r="A47" s="187"/>
      <c r="B47" s="1013" t="s">
        <v>197</v>
      </c>
      <c r="C47" s="1013"/>
      <c r="D47" s="183">
        <v>700000</v>
      </c>
      <c r="E47" s="183">
        <f t="shared" si="3"/>
        <v>700000</v>
      </c>
      <c r="F47" s="183"/>
      <c r="G47" s="183">
        <f t="shared" si="4"/>
        <v>700000</v>
      </c>
      <c r="H47" s="183">
        <v>700000</v>
      </c>
    </row>
    <row r="48" spans="1:8">
      <c r="A48" s="187"/>
      <c r="B48" s="1012" t="s">
        <v>198</v>
      </c>
      <c r="C48" s="1005"/>
      <c r="D48" s="183">
        <v>700000</v>
      </c>
      <c r="E48" s="183">
        <f t="shared" si="3"/>
        <v>700000</v>
      </c>
      <c r="F48" s="183"/>
      <c r="G48" s="183">
        <f t="shared" si="4"/>
        <v>700000</v>
      </c>
      <c r="H48" s="183">
        <v>700000</v>
      </c>
    </row>
    <row r="49" spans="1:8" ht="13.5">
      <c r="A49" s="1006" t="s">
        <v>199</v>
      </c>
      <c r="B49" s="1005"/>
      <c r="C49" s="1005"/>
      <c r="D49" s="185">
        <f>SUM(D50:D73)</f>
        <v>127300000</v>
      </c>
      <c r="E49" s="185">
        <f>SUM(E50:E73)</f>
        <v>111241178</v>
      </c>
      <c r="F49" s="185">
        <f>SUM(F50:F73)</f>
        <v>-14372634</v>
      </c>
      <c r="G49" s="185">
        <f>SUM(G50:G73)</f>
        <v>96868544</v>
      </c>
      <c r="H49" s="185">
        <f>SUM(H50:H73)</f>
        <v>66510417</v>
      </c>
    </row>
    <row r="50" spans="1:8">
      <c r="A50" s="187"/>
      <c r="B50" s="1012" t="s">
        <v>200</v>
      </c>
      <c r="C50" s="1005"/>
      <c r="D50" s="183">
        <v>4500000</v>
      </c>
      <c r="E50" s="183">
        <f t="shared" ref="E50:E70" si="5">SUM(B50:D50)</f>
        <v>4500000</v>
      </c>
      <c r="F50" s="183"/>
      <c r="G50" s="183">
        <f>SUM(E50:F50)</f>
        <v>4500000</v>
      </c>
      <c r="H50" s="183">
        <v>4408000</v>
      </c>
    </row>
    <row r="51" spans="1:8">
      <c r="A51" s="187"/>
      <c r="B51" s="1012" t="s">
        <v>201</v>
      </c>
      <c r="C51" s="1005"/>
      <c r="D51" s="183">
        <v>100000000</v>
      </c>
      <c r="E51" s="183">
        <v>88000000</v>
      </c>
      <c r="F51" s="183">
        <v>-12500000</v>
      </c>
      <c r="G51" s="183">
        <f t="shared" ref="G51:G73" si="6">SUM(E51:F51)</f>
        <v>75500000</v>
      </c>
      <c r="H51" s="183">
        <v>50302417</v>
      </c>
    </row>
    <row r="52" spans="1:8">
      <c r="A52" s="187"/>
      <c r="B52" s="1012" t="s">
        <v>202</v>
      </c>
      <c r="C52" s="1005"/>
      <c r="D52" s="183">
        <v>350000</v>
      </c>
      <c r="E52" s="183">
        <f t="shared" si="5"/>
        <v>350000</v>
      </c>
      <c r="F52" s="183"/>
      <c r="G52" s="183">
        <f t="shared" si="6"/>
        <v>350000</v>
      </c>
      <c r="H52" s="183">
        <v>350000</v>
      </c>
    </row>
    <row r="53" spans="1:8">
      <c r="A53" s="187"/>
      <c r="B53" s="1012" t="s">
        <v>203</v>
      </c>
      <c r="C53" s="1005"/>
      <c r="D53" s="183">
        <v>100000</v>
      </c>
      <c r="E53" s="183">
        <f t="shared" si="5"/>
        <v>100000</v>
      </c>
      <c r="F53" s="183"/>
      <c r="G53" s="183">
        <f t="shared" si="6"/>
        <v>100000</v>
      </c>
      <c r="H53" s="183">
        <v>100000</v>
      </c>
    </row>
    <row r="54" spans="1:8">
      <c r="A54" s="187"/>
      <c r="B54" s="1012" t="s">
        <v>204</v>
      </c>
      <c r="C54" s="1005"/>
      <c r="D54" s="183">
        <v>1450000</v>
      </c>
      <c r="E54" s="183">
        <f t="shared" si="5"/>
        <v>1450000</v>
      </c>
      <c r="F54" s="183"/>
      <c r="G54" s="183">
        <f t="shared" si="6"/>
        <v>1450000</v>
      </c>
      <c r="H54" s="183">
        <v>1450000</v>
      </c>
    </row>
    <row r="55" spans="1:8">
      <c r="A55" s="187"/>
      <c r="B55" s="1012" t="s">
        <v>205</v>
      </c>
      <c r="C55" s="1005"/>
      <c r="D55" s="183">
        <v>1500000</v>
      </c>
      <c r="E55" s="183">
        <f t="shared" si="5"/>
        <v>1500000</v>
      </c>
      <c r="F55" s="183">
        <v>-1500000</v>
      </c>
      <c r="G55" s="183">
        <f t="shared" si="6"/>
        <v>0</v>
      </c>
      <c r="H55" s="183"/>
    </row>
    <row r="56" spans="1:8">
      <c r="A56" s="187"/>
      <c r="B56" s="1012" t="s">
        <v>206</v>
      </c>
      <c r="C56" s="1005"/>
      <c r="D56" s="183">
        <v>100000</v>
      </c>
      <c r="E56" s="183">
        <f t="shared" si="5"/>
        <v>100000</v>
      </c>
      <c r="F56" s="183"/>
      <c r="G56" s="183">
        <f t="shared" si="6"/>
        <v>100000</v>
      </c>
      <c r="H56" s="183">
        <v>100000</v>
      </c>
    </row>
    <row r="57" spans="1:8">
      <c r="A57" s="187"/>
      <c r="B57" s="1012" t="s">
        <v>207</v>
      </c>
      <c r="C57" s="1005"/>
      <c r="D57" s="183">
        <v>50000</v>
      </c>
      <c r="E57" s="183">
        <f t="shared" si="5"/>
        <v>50000</v>
      </c>
      <c r="F57" s="183">
        <v>-28000</v>
      </c>
      <c r="G57" s="183">
        <f t="shared" si="6"/>
        <v>22000</v>
      </c>
      <c r="H57" s="183"/>
    </row>
    <row r="58" spans="1:8">
      <c r="A58" s="187"/>
      <c r="B58" s="1012" t="s">
        <v>208</v>
      </c>
      <c r="C58" s="1005"/>
      <c r="D58" s="183">
        <v>100000</v>
      </c>
      <c r="E58" s="183">
        <f t="shared" si="5"/>
        <v>100000</v>
      </c>
      <c r="F58" s="183"/>
      <c r="G58" s="183">
        <f t="shared" si="6"/>
        <v>100000</v>
      </c>
      <c r="H58" s="183">
        <v>100000</v>
      </c>
    </row>
    <row r="59" spans="1:8">
      <c r="A59" s="187"/>
      <c r="B59" s="1012" t="s">
        <v>209</v>
      </c>
      <c r="C59" s="1005"/>
      <c r="D59" s="183">
        <v>50000</v>
      </c>
      <c r="E59" s="183">
        <f t="shared" si="5"/>
        <v>50000</v>
      </c>
      <c r="F59" s="183"/>
      <c r="G59" s="183">
        <f t="shared" si="6"/>
        <v>50000</v>
      </c>
      <c r="H59" s="183"/>
    </row>
    <row r="60" spans="1:8">
      <c r="A60" s="187"/>
      <c r="B60" s="1012" t="s">
        <v>210</v>
      </c>
      <c r="C60" s="1005"/>
      <c r="D60" s="183">
        <v>150000</v>
      </c>
      <c r="E60" s="183">
        <f t="shared" si="5"/>
        <v>150000</v>
      </c>
      <c r="F60" s="183"/>
      <c r="G60" s="183">
        <f t="shared" si="6"/>
        <v>150000</v>
      </c>
      <c r="H60" s="183">
        <f>SUM(F60:G60)</f>
        <v>150000</v>
      </c>
    </row>
    <row r="61" spans="1:8">
      <c r="A61" s="187"/>
      <c r="B61" s="1012" t="s">
        <v>211</v>
      </c>
      <c r="C61" s="1005"/>
      <c r="D61" s="183">
        <v>150000</v>
      </c>
      <c r="E61" s="183">
        <f t="shared" si="5"/>
        <v>150000</v>
      </c>
      <c r="F61" s="183"/>
      <c r="G61" s="183">
        <f t="shared" si="6"/>
        <v>150000</v>
      </c>
      <c r="H61" s="183">
        <f>SUM(F61:G61)</f>
        <v>150000</v>
      </c>
    </row>
    <row r="62" spans="1:8">
      <c r="A62" s="187"/>
      <c r="B62" s="1012" t="s">
        <v>212</v>
      </c>
      <c r="C62" s="1005"/>
      <c r="D62" s="183">
        <v>100000</v>
      </c>
      <c r="E62" s="183">
        <f t="shared" si="5"/>
        <v>100000</v>
      </c>
      <c r="F62" s="183"/>
      <c r="G62" s="183">
        <f t="shared" si="6"/>
        <v>100000</v>
      </c>
      <c r="H62" s="183"/>
    </row>
    <row r="63" spans="1:8">
      <c r="A63" s="187"/>
      <c r="B63" s="1012" t="s">
        <v>213</v>
      </c>
      <c r="C63" s="1005"/>
      <c r="D63" s="183">
        <v>400000</v>
      </c>
      <c r="E63" s="183">
        <f t="shared" si="5"/>
        <v>400000</v>
      </c>
      <c r="F63" s="183"/>
      <c r="G63" s="183">
        <f t="shared" si="6"/>
        <v>400000</v>
      </c>
      <c r="H63" s="183">
        <v>400000</v>
      </c>
    </row>
    <row r="64" spans="1:8">
      <c r="A64" s="187"/>
      <c r="B64" s="1012" t="s">
        <v>214</v>
      </c>
      <c r="C64" s="1005"/>
      <c r="D64" s="183">
        <v>100000</v>
      </c>
      <c r="E64" s="183">
        <f t="shared" si="5"/>
        <v>100000</v>
      </c>
      <c r="F64" s="183"/>
      <c r="G64" s="183">
        <f t="shared" si="6"/>
        <v>100000</v>
      </c>
      <c r="H64" s="183">
        <f>SUM(F64:G64)</f>
        <v>100000</v>
      </c>
    </row>
    <row r="65" spans="1:8">
      <c r="A65" s="187"/>
      <c r="B65" s="1012" t="s">
        <v>215</v>
      </c>
      <c r="C65" s="1005"/>
      <c r="D65" s="183">
        <v>500000</v>
      </c>
      <c r="E65" s="183">
        <f t="shared" si="5"/>
        <v>500000</v>
      </c>
      <c r="F65" s="183"/>
      <c r="G65" s="183">
        <f t="shared" si="6"/>
        <v>500000</v>
      </c>
      <c r="H65" s="183">
        <v>500000</v>
      </c>
    </row>
    <row r="66" spans="1:8">
      <c r="A66" s="187"/>
      <c r="B66" s="1012" t="s">
        <v>216</v>
      </c>
      <c r="C66" s="1005"/>
      <c r="D66" s="183">
        <v>1000000</v>
      </c>
      <c r="E66" s="183">
        <f t="shared" si="5"/>
        <v>1000000</v>
      </c>
      <c r="F66" s="183"/>
      <c r="G66" s="183">
        <f t="shared" si="6"/>
        <v>1000000</v>
      </c>
      <c r="H66" s="183">
        <f>SUM(F66:G66)</f>
        <v>1000000</v>
      </c>
    </row>
    <row r="67" spans="1:8">
      <c r="A67" s="187"/>
      <c r="B67" s="1012" t="s">
        <v>217</v>
      </c>
      <c r="C67" s="1005"/>
      <c r="D67" s="183">
        <v>100000</v>
      </c>
      <c r="E67" s="183">
        <f t="shared" si="5"/>
        <v>100000</v>
      </c>
      <c r="F67" s="183"/>
      <c r="G67" s="183">
        <f t="shared" si="6"/>
        <v>100000</v>
      </c>
      <c r="H67" s="183"/>
    </row>
    <row r="68" spans="1:8">
      <c r="A68" s="187"/>
      <c r="B68" s="1012" t="s">
        <v>218</v>
      </c>
      <c r="C68" s="1005"/>
      <c r="D68" s="183">
        <v>1000000</v>
      </c>
      <c r="E68" s="183">
        <f t="shared" si="5"/>
        <v>1000000</v>
      </c>
      <c r="F68" s="183"/>
      <c r="G68" s="183">
        <f t="shared" si="6"/>
        <v>1000000</v>
      </c>
      <c r="H68" s="183">
        <f>SUM(F68:G68)</f>
        <v>1000000</v>
      </c>
    </row>
    <row r="69" spans="1:8">
      <c r="A69" s="187"/>
      <c r="B69" s="1012" t="s">
        <v>219</v>
      </c>
      <c r="C69" s="1005"/>
      <c r="D69" s="183">
        <v>50000</v>
      </c>
      <c r="E69" s="183">
        <f t="shared" si="5"/>
        <v>50000</v>
      </c>
      <c r="F69" s="183"/>
      <c r="G69" s="183">
        <f t="shared" si="6"/>
        <v>50000</v>
      </c>
      <c r="H69" s="183">
        <v>50000</v>
      </c>
    </row>
    <row r="70" spans="1:8">
      <c r="A70" s="187"/>
      <c r="B70" s="1012" t="s">
        <v>220</v>
      </c>
      <c r="C70" s="1005"/>
      <c r="D70" s="183">
        <v>50000</v>
      </c>
      <c r="E70" s="183">
        <f t="shared" si="5"/>
        <v>50000</v>
      </c>
      <c r="F70" s="183"/>
      <c r="G70" s="183">
        <f t="shared" si="6"/>
        <v>50000</v>
      </c>
      <c r="H70" s="183"/>
    </row>
    <row r="71" spans="1:8">
      <c r="A71" s="187"/>
      <c r="B71" s="1012" t="s">
        <v>221</v>
      </c>
      <c r="C71" s="1005"/>
      <c r="D71" s="183">
        <v>11000000</v>
      </c>
      <c r="E71" s="183">
        <v>9941178</v>
      </c>
      <c r="F71" s="183">
        <v>-154092</v>
      </c>
      <c r="G71" s="183">
        <f t="shared" si="6"/>
        <v>9787086</v>
      </c>
      <c r="H71" s="183">
        <v>6000000</v>
      </c>
    </row>
    <row r="72" spans="1:8">
      <c r="A72" s="187"/>
      <c r="B72" s="1012" t="s">
        <v>222</v>
      </c>
      <c r="C72" s="1005"/>
      <c r="D72" s="183">
        <v>1500000</v>
      </c>
      <c r="E72" s="183">
        <f>SUM(B72:D72)</f>
        <v>1500000</v>
      </c>
      <c r="F72" s="183">
        <v>-190542</v>
      </c>
      <c r="G72" s="183">
        <f t="shared" si="6"/>
        <v>1309458</v>
      </c>
      <c r="H72" s="183">
        <v>350000</v>
      </c>
    </row>
    <row r="73" spans="1:8">
      <c r="A73" s="187"/>
      <c r="B73" s="1012" t="s">
        <v>223</v>
      </c>
      <c r="C73" s="1005"/>
      <c r="D73" s="183">
        <v>3000000</v>
      </c>
      <c r="E73" s="183">
        <v>0</v>
      </c>
      <c r="F73" s="183"/>
      <c r="G73" s="183">
        <f t="shared" si="6"/>
        <v>0</v>
      </c>
      <c r="H73" s="183"/>
    </row>
    <row r="74" spans="1:8" ht="13.5">
      <c r="A74" s="1006" t="s">
        <v>224</v>
      </c>
      <c r="B74" s="1005"/>
      <c r="C74" s="1005"/>
      <c r="D74" s="191">
        <f>SUM(D75:D83)</f>
        <v>17323991</v>
      </c>
      <c r="E74" s="185">
        <f>SUM(E75:E83)</f>
        <v>25965745</v>
      </c>
      <c r="F74" s="185">
        <f>SUM(F75:F83)</f>
        <v>5330906</v>
      </c>
      <c r="G74" s="185">
        <f>SUM(G75:G83)</f>
        <v>31296651</v>
      </c>
      <c r="H74" s="185">
        <f>SUM(H75:H83)</f>
        <v>30957062</v>
      </c>
    </row>
    <row r="75" spans="1:8" ht="13.5">
      <c r="A75" s="192"/>
      <c r="B75" s="1009" t="s">
        <v>225</v>
      </c>
      <c r="C75" s="1009"/>
      <c r="D75" s="189">
        <v>5021827</v>
      </c>
      <c r="E75" s="183">
        <f t="shared" ref="E75:E81" si="7">SUM(B75:D75)</f>
        <v>5021827</v>
      </c>
      <c r="F75" s="183"/>
      <c r="G75" s="183">
        <f>SUM(E75:F75)</f>
        <v>5021827</v>
      </c>
      <c r="H75" s="183">
        <v>5021827</v>
      </c>
    </row>
    <row r="76" spans="1:8" ht="13.5">
      <c r="A76" s="192"/>
      <c r="B76" s="1009" t="s">
        <v>226</v>
      </c>
      <c r="C76" s="1009"/>
      <c r="D76" s="189">
        <v>9422164</v>
      </c>
      <c r="E76" s="183">
        <f t="shared" si="7"/>
        <v>9422164</v>
      </c>
      <c r="F76" s="183"/>
      <c r="G76" s="183">
        <f t="shared" ref="G76:G81" si="8">SUM(E76:F76)</f>
        <v>9422164</v>
      </c>
      <c r="H76" s="183">
        <v>9422164</v>
      </c>
    </row>
    <row r="77" spans="1:8" ht="13.5">
      <c r="A77" s="192"/>
      <c r="B77" s="1009" t="s">
        <v>227</v>
      </c>
      <c r="C77" s="1009"/>
      <c r="D77" s="189">
        <v>960000</v>
      </c>
      <c r="E77" s="183">
        <f t="shared" si="7"/>
        <v>960000</v>
      </c>
      <c r="F77" s="183">
        <v>-140411</v>
      </c>
      <c r="G77" s="183">
        <f t="shared" si="8"/>
        <v>819589</v>
      </c>
      <c r="H77" s="183">
        <v>480000</v>
      </c>
    </row>
    <row r="78" spans="1:8" ht="13.5">
      <c r="A78" s="192"/>
      <c r="B78" s="1009" t="s">
        <v>228</v>
      </c>
      <c r="C78" s="1009"/>
      <c r="D78" s="189">
        <v>100000</v>
      </c>
      <c r="E78" s="183">
        <f t="shared" si="7"/>
        <v>100000</v>
      </c>
      <c r="F78" s="183"/>
      <c r="G78" s="183">
        <f t="shared" si="8"/>
        <v>100000</v>
      </c>
      <c r="H78" s="183">
        <v>100000</v>
      </c>
    </row>
    <row r="79" spans="1:8" ht="13.5">
      <c r="A79" s="192"/>
      <c r="B79" s="1009" t="s">
        <v>229</v>
      </c>
      <c r="C79" s="1009"/>
      <c r="D79" s="189">
        <v>750000</v>
      </c>
      <c r="E79" s="183">
        <f t="shared" si="7"/>
        <v>750000</v>
      </c>
      <c r="F79" s="183">
        <v>140411</v>
      </c>
      <c r="G79" s="183">
        <f t="shared" si="8"/>
        <v>890411</v>
      </c>
      <c r="H79" s="183">
        <v>890411</v>
      </c>
    </row>
    <row r="80" spans="1:8" ht="13.5">
      <c r="A80" s="192"/>
      <c r="B80" s="193" t="s">
        <v>230</v>
      </c>
      <c r="C80" s="193"/>
      <c r="D80" s="189">
        <v>100000</v>
      </c>
      <c r="E80" s="183">
        <f t="shared" si="7"/>
        <v>100000</v>
      </c>
      <c r="F80" s="183"/>
      <c r="G80" s="183">
        <f t="shared" si="8"/>
        <v>100000</v>
      </c>
      <c r="H80" s="183">
        <v>100000</v>
      </c>
    </row>
    <row r="81" spans="1:8">
      <c r="A81" s="194"/>
      <c r="B81" s="1005" t="s">
        <v>231</v>
      </c>
      <c r="C81" s="1005"/>
      <c r="D81" s="189">
        <v>970000</v>
      </c>
      <c r="E81" s="183">
        <f t="shared" si="7"/>
        <v>970000</v>
      </c>
      <c r="F81" s="183"/>
      <c r="G81" s="183">
        <f t="shared" si="8"/>
        <v>970000</v>
      </c>
      <c r="H81" s="183">
        <v>970000</v>
      </c>
    </row>
    <row r="82" spans="1:8">
      <c r="A82" s="187"/>
      <c r="B82" s="1015" t="s">
        <v>232</v>
      </c>
      <c r="C82" s="1015"/>
      <c r="D82" s="183"/>
      <c r="E82" s="183">
        <v>29000</v>
      </c>
      <c r="F82" s="183"/>
      <c r="G82" s="183">
        <f>SUM(E82:F82)</f>
        <v>29000</v>
      </c>
      <c r="H82" s="183">
        <v>29000</v>
      </c>
    </row>
    <row r="83" spans="1:8">
      <c r="A83" s="194"/>
      <c r="B83" s="1009" t="s">
        <v>233</v>
      </c>
      <c r="C83" s="1009"/>
      <c r="D83" s="189"/>
      <c r="E83" s="183">
        <v>8612754</v>
      </c>
      <c r="F83" s="183">
        <v>5330906</v>
      </c>
      <c r="G83" s="183">
        <f>SUM(E83:F83)</f>
        <v>13943660</v>
      </c>
      <c r="H83" s="183">
        <v>13943660</v>
      </c>
    </row>
    <row r="84" spans="1:8" ht="13.5">
      <c r="A84" s="195"/>
      <c r="B84" s="1016" t="s">
        <v>234</v>
      </c>
      <c r="C84" s="1017"/>
      <c r="D84" s="196">
        <f>SUM(D3+D6+D40+D49+D74+D10)</f>
        <v>214576691</v>
      </c>
      <c r="E84" s="196">
        <f>SUM(E3+E6+E40+E49+E74+E10)</f>
        <v>202056639</v>
      </c>
      <c r="F84" s="196">
        <f>SUM(F3+F6+F40+F49+F74+F10)</f>
        <v>-10034751</v>
      </c>
      <c r="G84" s="196">
        <f>SUM(G3+G6+G40+G49+G74+G10)</f>
        <v>192021888</v>
      </c>
      <c r="H84" s="196">
        <f>SUM(H3+H6+H40+H49+H74+H10)</f>
        <v>154156179</v>
      </c>
    </row>
    <row r="85" spans="1:8" ht="27" customHeight="1">
      <c r="A85" s="1018" t="s">
        <v>235</v>
      </c>
      <c r="B85" s="1018"/>
      <c r="C85" s="1018"/>
      <c r="D85" s="1018"/>
      <c r="E85" s="197"/>
      <c r="F85" s="1014"/>
      <c r="G85" s="1014"/>
      <c r="H85" s="1014"/>
    </row>
    <row r="86" spans="1:8">
      <c r="A86" s="187"/>
      <c r="B86" s="1005" t="s">
        <v>236</v>
      </c>
      <c r="C86" s="1005"/>
      <c r="D86" s="183">
        <v>340000000</v>
      </c>
      <c r="E86" s="183">
        <v>315774157</v>
      </c>
      <c r="F86" s="183"/>
      <c r="G86" s="183">
        <f>SUM(E86:F86)</f>
        <v>315774157</v>
      </c>
      <c r="H86" s="183"/>
    </row>
    <row r="87" spans="1:8">
      <c r="A87" s="187"/>
      <c r="B87" s="1012" t="s">
        <v>237</v>
      </c>
      <c r="C87" s="1005"/>
      <c r="D87" s="183"/>
      <c r="E87" s="183">
        <v>36225843</v>
      </c>
      <c r="F87" s="183">
        <v>12500000</v>
      </c>
      <c r="G87" s="183">
        <f t="shared" ref="G87:G102" si="9">SUM(E87:F87)</f>
        <v>48725843</v>
      </c>
      <c r="H87" s="183">
        <v>48725843</v>
      </c>
    </row>
    <row r="88" spans="1:8">
      <c r="A88" s="187"/>
      <c r="B88" s="1010" t="s">
        <v>238</v>
      </c>
      <c r="C88" s="1011"/>
      <c r="D88" s="183"/>
      <c r="E88" s="183">
        <v>200000</v>
      </c>
      <c r="F88" s="183"/>
      <c r="G88" s="183">
        <f t="shared" si="9"/>
        <v>200000</v>
      </c>
      <c r="H88" s="183">
        <v>200000</v>
      </c>
    </row>
    <row r="89" spans="1:8">
      <c r="A89" s="187"/>
      <c r="B89" s="1005" t="s">
        <v>239</v>
      </c>
      <c r="C89" s="1005"/>
      <c r="D89" s="183"/>
      <c r="E89" s="183">
        <v>250000</v>
      </c>
      <c r="F89" s="183"/>
      <c r="G89" s="183">
        <f t="shared" si="9"/>
        <v>250000</v>
      </c>
      <c r="H89" s="183">
        <v>250000</v>
      </c>
    </row>
    <row r="90" spans="1:8">
      <c r="A90" s="187"/>
      <c r="B90" s="1010" t="s">
        <v>240</v>
      </c>
      <c r="C90" s="1011"/>
      <c r="D90" s="183"/>
      <c r="E90" s="183">
        <v>32567612</v>
      </c>
      <c r="F90" s="183"/>
      <c r="G90" s="183">
        <f t="shared" si="9"/>
        <v>32567612</v>
      </c>
      <c r="H90" s="183">
        <v>32567612</v>
      </c>
    </row>
    <row r="91" spans="1:8">
      <c r="A91" s="187"/>
      <c r="B91" s="1012" t="s">
        <v>193</v>
      </c>
      <c r="C91" s="1005"/>
      <c r="D91" s="183">
        <v>2500000</v>
      </c>
      <c r="E91" s="183">
        <f t="shared" ref="E91:E96" si="10">SUM(B91:D91)</f>
        <v>2500000</v>
      </c>
      <c r="F91" s="183"/>
      <c r="G91" s="183">
        <f t="shared" si="9"/>
        <v>2500000</v>
      </c>
      <c r="H91" s="183">
        <f t="shared" ref="H91:H96" si="11">SUM(F91:G91)</f>
        <v>2500000</v>
      </c>
    </row>
    <row r="92" spans="1:8">
      <c r="A92" s="187"/>
      <c r="B92" s="1012" t="s">
        <v>191</v>
      </c>
      <c r="C92" s="1005"/>
      <c r="D92" s="183">
        <v>1500000</v>
      </c>
      <c r="E92" s="183">
        <f t="shared" si="10"/>
        <v>1500000</v>
      </c>
      <c r="F92" s="183"/>
      <c r="G92" s="183">
        <f t="shared" si="9"/>
        <v>1500000</v>
      </c>
      <c r="H92" s="183">
        <f t="shared" si="11"/>
        <v>1500000</v>
      </c>
    </row>
    <row r="93" spans="1:8">
      <c r="A93" s="187"/>
      <c r="B93" s="1012" t="s">
        <v>241</v>
      </c>
      <c r="C93" s="1005"/>
      <c r="D93" s="183">
        <v>1000000</v>
      </c>
      <c r="E93" s="183">
        <f t="shared" si="10"/>
        <v>1000000</v>
      </c>
      <c r="F93" s="183"/>
      <c r="G93" s="183">
        <f t="shared" si="9"/>
        <v>1000000</v>
      </c>
      <c r="H93" s="183">
        <f t="shared" si="11"/>
        <v>1000000</v>
      </c>
    </row>
    <row r="94" spans="1:8">
      <c r="A94" s="187"/>
      <c r="B94" s="1012" t="s">
        <v>197</v>
      </c>
      <c r="C94" s="1005"/>
      <c r="D94" s="183">
        <v>800000</v>
      </c>
      <c r="E94" s="183">
        <f t="shared" si="10"/>
        <v>800000</v>
      </c>
      <c r="F94" s="183"/>
      <c r="G94" s="183">
        <f t="shared" si="9"/>
        <v>800000</v>
      </c>
      <c r="H94" s="183">
        <f t="shared" si="11"/>
        <v>800000</v>
      </c>
    </row>
    <row r="95" spans="1:8">
      <c r="A95" s="187"/>
      <c r="B95" s="1012" t="s">
        <v>198</v>
      </c>
      <c r="C95" s="1005"/>
      <c r="D95" s="183">
        <v>800000</v>
      </c>
      <c r="E95" s="183">
        <f t="shared" si="10"/>
        <v>800000</v>
      </c>
      <c r="F95" s="183"/>
      <c r="G95" s="183">
        <f t="shared" si="9"/>
        <v>800000</v>
      </c>
      <c r="H95" s="183">
        <f t="shared" si="11"/>
        <v>800000</v>
      </c>
    </row>
    <row r="96" spans="1:8">
      <c r="A96" s="187"/>
      <c r="B96" s="1019" t="s">
        <v>242</v>
      </c>
      <c r="C96" s="1019"/>
      <c r="D96" s="183">
        <v>400000</v>
      </c>
      <c r="E96" s="183">
        <f t="shared" si="10"/>
        <v>400000</v>
      </c>
      <c r="F96" s="183"/>
      <c r="G96" s="183">
        <f t="shared" si="9"/>
        <v>400000</v>
      </c>
      <c r="H96" s="183">
        <f t="shared" si="11"/>
        <v>400000</v>
      </c>
    </row>
    <row r="97" spans="1:8">
      <c r="A97" s="187"/>
      <c r="B97" s="1019" t="s">
        <v>243</v>
      </c>
      <c r="C97" s="1019"/>
      <c r="D97" s="183"/>
      <c r="E97" s="183"/>
      <c r="F97" s="183">
        <v>100000</v>
      </c>
      <c r="G97" s="183">
        <f t="shared" si="9"/>
        <v>100000</v>
      </c>
      <c r="H97" s="183">
        <v>100000</v>
      </c>
    </row>
    <row r="98" spans="1:8">
      <c r="A98" s="187"/>
      <c r="B98" s="1019" t="s">
        <v>244</v>
      </c>
      <c r="C98" s="1019"/>
      <c r="D98" s="183"/>
      <c r="E98" s="183"/>
      <c r="F98" s="183">
        <v>5726000</v>
      </c>
      <c r="G98" s="183">
        <f t="shared" si="9"/>
        <v>5726000</v>
      </c>
      <c r="H98" s="183">
        <v>5726000</v>
      </c>
    </row>
    <row r="99" spans="1:8">
      <c r="A99" s="187"/>
      <c r="B99" s="1009" t="s">
        <v>245</v>
      </c>
      <c r="C99" s="1009"/>
      <c r="D99" s="183"/>
      <c r="E99" s="183"/>
      <c r="F99" s="183">
        <v>1572000</v>
      </c>
      <c r="G99" s="183">
        <f t="shared" si="9"/>
        <v>1572000</v>
      </c>
      <c r="H99" s="183">
        <v>1572000</v>
      </c>
    </row>
    <row r="100" spans="1:8">
      <c r="A100" s="187"/>
      <c r="B100" s="1009" t="s">
        <v>246</v>
      </c>
      <c r="C100" s="1009"/>
      <c r="D100" s="183"/>
      <c r="E100" s="183"/>
      <c r="F100" s="183">
        <v>4057000</v>
      </c>
      <c r="G100" s="183">
        <f t="shared" si="9"/>
        <v>4057000</v>
      </c>
      <c r="H100" s="183">
        <v>4057000</v>
      </c>
    </row>
    <row r="101" spans="1:8">
      <c r="A101" s="187"/>
      <c r="B101" s="193" t="s">
        <v>247</v>
      </c>
      <c r="C101" s="193"/>
      <c r="D101" s="183"/>
      <c r="E101" s="183"/>
      <c r="F101" s="183">
        <v>5000000</v>
      </c>
      <c r="G101" s="183">
        <f t="shared" si="9"/>
        <v>5000000</v>
      </c>
      <c r="H101" s="183">
        <v>5000000</v>
      </c>
    </row>
    <row r="102" spans="1:8">
      <c r="A102" s="187"/>
      <c r="B102" s="1009" t="s">
        <v>248</v>
      </c>
      <c r="C102" s="1009"/>
      <c r="D102" s="183"/>
      <c r="E102" s="183"/>
      <c r="F102" s="183">
        <v>5700000</v>
      </c>
      <c r="G102" s="183">
        <f t="shared" si="9"/>
        <v>5700000</v>
      </c>
      <c r="H102" s="183">
        <v>5700000</v>
      </c>
    </row>
    <row r="103" spans="1:8" ht="13.5">
      <c r="A103" s="195"/>
      <c r="B103" s="1016" t="s">
        <v>249</v>
      </c>
      <c r="C103" s="1017"/>
      <c r="D103" s="196">
        <f>SUM(D86:D102)</f>
        <v>347000000</v>
      </c>
      <c r="E103" s="196">
        <f>SUM(E86:E102)</f>
        <v>392017612</v>
      </c>
      <c r="F103" s="196">
        <f>SUM(F86:F102)</f>
        <v>34655000</v>
      </c>
      <c r="G103" s="196">
        <f>SUM(G86:G102)</f>
        <v>426672612</v>
      </c>
      <c r="H103" s="196">
        <f>SUM(H86:H102)</f>
        <v>110898455</v>
      </c>
    </row>
  </sheetData>
  <mergeCells count="102">
    <mergeCell ref="B98:C98"/>
    <mergeCell ref="B99:C99"/>
    <mergeCell ref="B100:C100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1:C81"/>
    <mergeCell ref="B82:C82"/>
    <mergeCell ref="B83:C83"/>
    <mergeCell ref="B84:C84"/>
    <mergeCell ref="A85:D85"/>
    <mergeCell ref="F85:H85"/>
    <mergeCell ref="A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A49:C49"/>
    <mergeCell ref="B33:C33"/>
    <mergeCell ref="B39:C39"/>
    <mergeCell ref="A40:C40"/>
    <mergeCell ref="B41:C41"/>
    <mergeCell ref="B42:C42"/>
    <mergeCell ref="B43:C43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A3:C3"/>
    <mergeCell ref="B4:C4"/>
    <mergeCell ref="B5:C5"/>
    <mergeCell ref="A6:C6"/>
    <mergeCell ref="B7:C7"/>
    <mergeCell ref="B8:C8"/>
    <mergeCell ref="B1:C1"/>
    <mergeCell ref="D1:D2"/>
    <mergeCell ref="E1:E2"/>
    <mergeCell ref="F1:F2"/>
    <mergeCell ref="G1:G2"/>
    <mergeCell ref="H1:H2"/>
    <mergeCell ref="A2:C2"/>
    <mergeCell ref="B9:C9"/>
    <mergeCell ref="A10:C10"/>
  </mergeCells>
  <printOptions horizontalCentered="1"/>
  <pageMargins left="0.78740157480314965" right="0.78740157480314965" top="1.1811023622047245" bottom="0.19685039370078741" header="0.39370078740157483" footer="0"/>
  <pageSetup paperSize="8" scale="75" orientation="portrait" r:id="rId1"/>
  <headerFooter scaleWithDoc="0">
    <oddHeader>&amp;L&amp;"Times New Roman,Normál"&amp;9Dunakeszi Város Önkormányzata&amp;C&amp;"Times New Roman,Félkövér"&amp;12
Önkormányzati támogatások, átadott pénzeszközök
2017. év
&amp;R&amp;"Times New Roman,Normál"&amp;9 9.sz. melléklet
adatok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8</vt:i4>
      </vt:variant>
    </vt:vector>
  </HeadingPairs>
  <TitlesOfParts>
    <vt:vector size="19" baseType="lpstr">
      <vt:lpstr>1sz.mérleg</vt:lpstr>
      <vt:lpstr>2.sz.kiadás</vt:lpstr>
      <vt:lpstr>3.sz.bevétel_</vt:lpstr>
      <vt:lpstr>4.sz.állami tám.</vt:lpstr>
      <vt:lpstr>5.sz.kiadás_feladat </vt:lpstr>
      <vt:lpstr>6.sz.bevétel feladat</vt:lpstr>
      <vt:lpstr>7.sz.int.kiad.  </vt:lpstr>
      <vt:lpstr>8.sz.int_bevétel  </vt:lpstr>
      <vt:lpstr>9.sz.támogatás </vt:lpstr>
      <vt:lpstr>10.sz.céltartalék</vt:lpstr>
      <vt:lpstr>11sz._ Önk_beruházás </vt:lpstr>
      <vt:lpstr>'11sz._ Önk_beruházás '!Excel_BuiltIn_Print_Area_109_1</vt:lpstr>
      <vt:lpstr>'11sz._ Önk_beruházás '!Nyomtatási_cím</vt:lpstr>
      <vt:lpstr>'10.sz.céltartalék'!Nyomtatási_terület</vt:lpstr>
      <vt:lpstr>'11sz._ Önk_beruházás '!Nyomtatási_terület</vt:lpstr>
      <vt:lpstr>'3.sz.bevétel_'!Nyomtatási_terület</vt:lpstr>
      <vt:lpstr>'4.sz.állami tám.'!Nyomtatási_terület</vt:lpstr>
      <vt:lpstr>'6.sz.bevétel feladat'!Nyomtatási_terület</vt:lpstr>
      <vt:lpstr>'9.sz.támogatás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Bellusné Jánoska Krisztina</dc:creator>
  <cp:lastModifiedBy>forgacs.andrea</cp:lastModifiedBy>
  <cp:lastPrinted>2018-05-24T07:14:54Z</cp:lastPrinted>
  <dcterms:created xsi:type="dcterms:W3CDTF">2018-05-18T08:36:17Z</dcterms:created>
  <dcterms:modified xsi:type="dcterms:W3CDTF">2018-06-05T06:30:34Z</dcterms:modified>
</cp:coreProperties>
</file>