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N77" i="1"/>
  <c r="M77"/>
  <c r="L77"/>
  <c r="N76"/>
  <c r="M76"/>
  <c r="L76"/>
  <c r="K75"/>
  <c r="J75"/>
  <c r="I75"/>
  <c r="H75"/>
  <c r="G75"/>
  <c r="F75"/>
  <c r="E75"/>
  <c r="N75" s="1"/>
  <c r="D75"/>
  <c r="M75" s="1"/>
  <c r="C75"/>
  <c r="L75" s="1"/>
  <c r="N74"/>
  <c r="M74"/>
  <c r="L74"/>
  <c r="N73"/>
  <c r="M73"/>
  <c r="L73"/>
  <c r="N72"/>
  <c r="M72"/>
  <c r="L72"/>
  <c r="N71"/>
  <c r="M71"/>
  <c r="L71"/>
  <c r="K70"/>
  <c r="J70"/>
  <c r="I70"/>
  <c r="H70"/>
  <c r="G70"/>
  <c r="F70"/>
  <c r="E70"/>
  <c r="N70" s="1"/>
  <c r="D70"/>
  <c r="M70" s="1"/>
  <c r="C70"/>
  <c r="L70" s="1"/>
  <c r="N69"/>
  <c r="M69"/>
  <c r="L69"/>
  <c r="N68"/>
  <c r="M68"/>
  <c r="L68"/>
  <c r="N67"/>
  <c r="M67"/>
  <c r="L67"/>
  <c r="N66"/>
  <c r="M66"/>
  <c r="L66"/>
  <c r="N65"/>
  <c r="M65"/>
  <c r="L65"/>
  <c r="N64"/>
  <c r="M64"/>
  <c r="L64"/>
  <c r="N63"/>
  <c r="M63"/>
  <c r="L63"/>
  <c r="K62"/>
  <c r="J62"/>
  <c r="I62"/>
  <c r="H62"/>
  <c r="G62"/>
  <c r="F62"/>
  <c r="E62"/>
  <c r="N62" s="1"/>
  <c r="C62"/>
  <c r="L62" s="1"/>
  <c r="N61"/>
  <c r="M61"/>
  <c r="L61"/>
  <c r="N60"/>
  <c r="M60"/>
  <c r="L60"/>
  <c r="N59"/>
  <c r="M59"/>
  <c r="L59"/>
  <c r="N58"/>
  <c r="M58"/>
  <c r="L58"/>
  <c r="N57"/>
  <c r="M57"/>
  <c r="L57"/>
  <c r="N56"/>
  <c r="M56"/>
  <c r="L56"/>
  <c r="N55"/>
  <c r="M55"/>
  <c r="L55"/>
  <c r="N54"/>
  <c r="L54"/>
  <c r="D54"/>
  <c r="D62" s="1"/>
  <c r="M62" s="1"/>
  <c r="N53"/>
  <c r="M53"/>
  <c r="L53"/>
  <c r="K52"/>
  <c r="J52"/>
  <c r="I52"/>
  <c r="H52"/>
  <c r="G52"/>
  <c r="F52"/>
  <c r="E52"/>
  <c r="N52" s="1"/>
  <c r="D52"/>
  <c r="M52" s="1"/>
  <c r="C52"/>
  <c r="L52" s="1"/>
  <c r="N51"/>
  <c r="M51"/>
  <c r="L51"/>
  <c r="N50"/>
  <c r="M50"/>
  <c r="L50"/>
  <c r="N49"/>
  <c r="M49"/>
  <c r="L49"/>
  <c r="K47"/>
  <c r="J47"/>
  <c r="I47"/>
  <c r="H47"/>
  <c r="G47"/>
  <c r="F47"/>
  <c r="E47"/>
  <c r="N47" s="1"/>
  <c r="D47"/>
  <c r="M47" s="1"/>
  <c r="C47"/>
  <c r="L47" s="1"/>
  <c r="N46"/>
  <c r="M46"/>
  <c r="L46"/>
  <c r="N45"/>
  <c r="M45"/>
  <c r="L45"/>
  <c r="N44"/>
  <c r="M44"/>
  <c r="L44"/>
  <c r="N43"/>
  <c r="M43"/>
  <c r="L43"/>
  <c r="N42"/>
  <c r="M42"/>
  <c r="L42"/>
  <c r="K41"/>
  <c r="J41"/>
  <c r="I41"/>
  <c r="H41"/>
  <c r="G41"/>
  <c r="F41"/>
  <c r="E41"/>
  <c r="N41" s="1"/>
  <c r="D41"/>
  <c r="M41" s="1"/>
  <c r="C41"/>
  <c r="L41" s="1"/>
  <c r="N40"/>
  <c r="M40"/>
  <c r="L40"/>
  <c r="N39"/>
  <c r="M39"/>
  <c r="L39"/>
  <c r="K38"/>
  <c r="J38"/>
  <c r="I38"/>
  <c r="H38"/>
  <c r="G38"/>
  <c r="F38"/>
  <c r="E38"/>
  <c r="N38" s="1"/>
  <c r="D38"/>
  <c r="M38" s="1"/>
  <c r="C38"/>
  <c r="L38" s="1"/>
  <c r="N37"/>
  <c r="M37"/>
  <c r="L37"/>
  <c r="N36"/>
  <c r="M36"/>
  <c r="L36"/>
  <c r="N35"/>
  <c r="M35"/>
  <c r="L35"/>
  <c r="N34"/>
  <c r="M34"/>
  <c r="L34"/>
  <c r="N33"/>
  <c r="M33"/>
  <c r="L33"/>
  <c r="N32"/>
  <c r="M32"/>
  <c r="L32"/>
  <c r="N31"/>
  <c r="M31"/>
  <c r="L31"/>
  <c r="K30"/>
  <c r="J30"/>
  <c r="I30"/>
  <c r="H30"/>
  <c r="G30"/>
  <c r="F30"/>
  <c r="E30"/>
  <c r="N30" s="1"/>
  <c r="D30"/>
  <c r="M30" s="1"/>
  <c r="C30"/>
  <c r="L30" s="1"/>
  <c r="N29"/>
  <c r="M29"/>
  <c r="L29"/>
  <c r="N28"/>
  <c r="M28"/>
  <c r="L28"/>
  <c r="K27"/>
  <c r="K48" s="1"/>
  <c r="J27"/>
  <c r="J48" s="1"/>
  <c r="I27"/>
  <c r="I48" s="1"/>
  <c r="H27"/>
  <c r="H48" s="1"/>
  <c r="G27"/>
  <c r="G48" s="1"/>
  <c r="F27"/>
  <c r="F48" s="1"/>
  <c r="E27"/>
  <c r="E48" s="1"/>
  <c r="N48" s="1"/>
  <c r="D27"/>
  <c r="M27" s="1"/>
  <c r="C27"/>
  <c r="C48" s="1"/>
  <c r="L48" s="1"/>
  <c r="N26"/>
  <c r="M26"/>
  <c r="L26"/>
  <c r="N25"/>
  <c r="M25"/>
  <c r="L25"/>
  <c r="N24"/>
  <c r="M24"/>
  <c r="L24"/>
  <c r="N23"/>
  <c r="L23"/>
  <c r="J23"/>
  <c r="G23"/>
  <c r="D23"/>
  <c r="M23" s="1"/>
  <c r="K21"/>
  <c r="J21"/>
  <c r="I21"/>
  <c r="H21"/>
  <c r="G21"/>
  <c r="F21"/>
  <c r="E21"/>
  <c r="N21" s="1"/>
  <c r="D21"/>
  <c r="M21" s="1"/>
  <c r="C21"/>
  <c r="L21" s="1"/>
  <c r="N20"/>
  <c r="M20"/>
  <c r="L20"/>
  <c r="N19"/>
  <c r="M19"/>
  <c r="L19"/>
  <c r="N18"/>
  <c r="M18"/>
  <c r="L18"/>
  <c r="K17"/>
  <c r="K22" s="1"/>
  <c r="K78" s="1"/>
  <c r="J17"/>
  <c r="J22" s="1"/>
  <c r="J78" s="1"/>
  <c r="I17"/>
  <c r="I22" s="1"/>
  <c r="I78" s="1"/>
  <c r="H17"/>
  <c r="H22" s="1"/>
  <c r="H78" s="1"/>
  <c r="F17"/>
  <c r="F22" s="1"/>
  <c r="F78" s="1"/>
  <c r="E17"/>
  <c r="E22" s="1"/>
  <c r="D17"/>
  <c r="D22" s="1"/>
  <c r="C17"/>
  <c r="C22" s="1"/>
  <c r="N16"/>
  <c r="L16"/>
  <c r="G16"/>
  <c r="G17" s="1"/>
  <c r="G22" s="1"/>
  <c r="G78" s="1"/>
  <c r="N15"/>
  <c r="M15"/>
  <c r="L15"/>
  <c r="N14"/>
  <c r="M14"/>
  <c r="L14"/>
  <c r="N13"/>
  <c r="M13"/>
  <c r="L13"/>
  <c r="N12"/>
  <c r="M12"/>
  <c r="L12"/>
  <c r="N11"/>
  <c r="M11"/>
  <c r="L11"/>
  <c r="N10"/>
  <c r="M10"/>
  <c r="L10"/>
  <c r="N9"/>
  <c r="M9"/>
  <c r="L9"/>
  <c r="N8"/>
  <c r="M8"/>
  <c r="L8"/>
  <c r="N7"/>
  <c r="M7"/>
  <c r="L7"/>
  <c r="N6"/>
  <c r="M6"/>
  <c r="L6"/>
  <c r="N5"/>
  <c r="M5"/>
  <c r="L5"/>
  <c r="N4"/>
  <c r="M4"/>
  <c r="L4"/>
  <c r="C78" l="1"/>
  <c r="L78" s="1"/>
  <c r="L22"/>
  <c r="E78"/>
  <c r="N78" s="1"/>
  <c r="N22"/>
  <c r="M22"/>
  <c r="L17"/>
  <c r="N17"/>
  <c r="L27"/>
  <c r="N27"/>
  <c r="D48"/>
  <c r="M48" s="1"/>
  <c r="M16"/>
  <c r="M17"/>
  <c r="M54"/>
  <c r="D78" l="1"/>
  <c r="M78" s="1"/>
</calcChain>
</file>

<file path=xl/sharedStrings.xml><?xml version="1.0" encoding="utf-8"?>
<sst xmlns="http://schemas.openxmlformats.org/spreadsheetml/2006/main" count="168" uniqueCount="159">
  <si>
    <t xml:space="preserve"> K1-K8. Költségvetési kiadások</t>
  </si>
  <si>
    <t>Megnevezés</t>
  </si>
  <si>
    <t>Harkány Város Önkormányzata</t>
  </si>
  <si>
    <t>Harkányi Közös Önkormányzati Hivatal</t>
  </si>
  <si>
    <t>Harkányi Kulturális- és Sportközpont</t>
  </si>
  <si>
    <t>Összesen:</t>
  </si>
  <si>
    <t>Eredeti előirányzat</t>
  </si>
  <si>
    <t>Módosított előirányzat</t>
  </si>
  <si>
    <t>Módosított II. előirányzat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</si>
  <si>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</si>
  <si>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</si>
  <si>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</si>
  <si>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</si>
  <si>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</si>
  <si>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</si>
  <si>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</si>
  <si>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</si>
  <si>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</si>
  <si>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</si>
  <si>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</si>
  <si>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</si>
  <si>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</si>
  <si>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</si>
  <si>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</si>
  <si>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</si>
  <si>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</si>
  <si>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</si>
  <si>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</si>
  <si>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</si>
  <si>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</si>
  <si>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Lakhatási támogatások (K1111)</t>
  </si>
  <si>
    <t>12</t>
  </si>
  <si>
    <t>Szociális támogatások (K1112)</t>
  </si>
  <si>
    <t>13</t>
  </si>
  <si>
    <t>Foglalkoztatottak egyéb személyi juttatásai (K1113)</t>
  </si>
  <si>
    <t>14</t>
  </si>
  <si>
    <t>Foglalkoztatottak személyi juttatásai (=01+…+13) (K11)</t>
  </si>
  <si>
    <t>15</t>
  </si>
  <si>
    <t>Választott tisztségviselők juttatásai (K121)</t>
  </si>
  <si>
    <t>16</t>
  </si>
  <si>
    <t>Munkavégzésre irányuló egyéb jogviszonyban nem saját foglalkoztatottnak fizetett juttatások (K122)</t>
  </si>
  <si>
    <t>17</t>
  </si>
  <si>
    <t>Egyéb külső személyi juttatások (K123)</t>
  </si>
  <si>
    <t>18</t>
  </si>
  <si>
    <t>Külső személyi juttatások (=15+16+17) (K12)</t>
  </si>
  <si>
    <t>19</t>
  </si>
  <si>
    <t>Személyi juttatások (=14+18) (K1)</t>
  </si>
  <si>
    <t>20</t>
  </si>
  <si>
    <t>Munkaadókat terhelő járulékok és szociális hozzájárulási adó                                                                             (K2)</t>
  </si>
  <si>
    <t>21</t>
  </si>
  <si>
    <t>Szakmai anyagok beszerzése (K311)</t>
  </si>
  <si>
    <t>22</t>
  </si>
  <si>
    <t>Üzemeltetési anyagok beszerzése (K312)</t>
  </si>
  <si>
    <t>23</t>
  </si>
  <si>
    <t>Árubeszerzés (K313)</t>
  </si>
  <si>
    <t>24</t>
  </si>
  <si>
    <t>Készletbeszerzés (=21+22+23) (K31)</t>
  </si>
  <si>
    <t>25</t>
  </si>
  <si>
    <t>Informatikai szolgáltatások igénybevétele (K321)</t>
  </si>
  <si>
    <t>26</t>
  </si>
  <si>
    <t>Egyéb kommunikációs szolgáltatások (K322)</t>
  </si>
  <si>
    <t>27</t>
  </si>
  <si>
    <t>Kommunikációs szolgáltatások (=25+26) (K32)</t>
  </si>
  <si>
    <t>28</t>
  </si>
  <si>
    <t>Közüzemi díjak (K331)</t>
  </si>
  <si>
    <t>29</t>
  </si>
  <si>
    <t>Vásárolt élelmezés (K332)</t>
  </si>
  <si>
    <t>30</t>
  </si>
  <si>
    <t>Bérleti és lízing díjak (K333)</t>
  </si>
  <si>
    <t>31</t>
  </si>
  <si>
    <t>Karbantartási, kisjavítási szolgáltatások (K334)</t>
  </si>
  <si>
    <t>32</t>
  </si>
  <si>
    <t>Közvetített szolgáltatások (K335)</t>
  </si>
  <si>
    <t>33</t>
  </si>
  <si>
    <t>Szakmai tevékenységet segítő szolgáltatások  (K336)</t>
  </si>
  <si>
    <t>34</t>
  </si>
  <si>
    <t>Egyéb szolgáltatások (K337)</t>
  </si>
  <si>
    <t>35</t>
  </si>
  <si>
    <t>Szolgáltatási kiadások (=28+…+34) (K33)</t>
  </si>
  <si>
    <t>36</t>
  </si>
  <si>
    <t>Kiküldetések kiadásai (K341)</t>
  </si>
  <si>
    <t>37</t>
  </si>
  <si>
    <t>Reklám- és propagandakiadások (K342)</t>
  </si>
  <si>
    <t>38</t>
  </si>
  <si>
    <t>Kiküldetések, reklám- és propagandakiadások (=36+37) (K34)</t>
  </si>
  <si>
    <t>39</t>
  </si>
  <si>
    <t>Működési célú előzetesen felszámított általános forgalmi adó (K351)</t>
  </si>
  <si>
    <t>40</t>
  </si>
  <si>
    <t>Fizetendő általános forgalmi adó  (K352)</t>
  </si>
  <si>
    <t>41</t>
  </si>
  <si>
    <t>Kamatkiadások  (K353)</t>
  </si>
  <si>
    <t>42</t>
  </si>
  <si>
    <t>Egyéb pénzügyi műveletek kiadásai (K354)</t>
  </si>
  <si>
    <t>43</t>
  </si>
  <si>
    <t>Egyéb dologi kiadások (K355)</t>
  </si>
  <si>
    <t>44</t>
  </si>
  <si>
    <t>Különféle befizetések és egyéb dologi kiadások (=39+…+43) (K35)</t>
  </si>
  <si>
    <t>45</t>
  </si>
  <si>
    <t>Dologi kiadások (=24+27+35+38+44) (K3)</t>
  </si>
  <si>
    <t>46</t>
  </si>
  <si>
    <t>Lakhatással kapcsolatos ellátások (K46)</t>
  </si>
  <si>
    <t>47</t>
  </si>
  <si>
    <t>Intézményi ellátottak pénzbeli juttatásai (K47)</t>
  </si>
  <si>
    <t>48</t>
  </si>
  <si>
    <t>Egyéb nem intézményi ellátások (K48)</t>
  </si>
  <si>
    <t>49</t>
  </si>
  <si>
    <t>Ellátottak pénzbeli juttatásai (=46+...+53) (K4)</t>
  </si>
  <si>
    <t>50</t>
  </si>
  <si>
    <t>Elvonások és befizetések (K 502)</t>
  </si>
  <si>
    <t>51</t>
  </si>
  <si>
    <t>Egyéb működési célú támogatások államháztartáson belülre (K506)</t>
  </si>
  <si>
    <t>52</t>
  </si>
  <si>
    <t>Működési célú visszatérítendő tám. Áht-n belülre(K505)</t>
  </si>
  <si>
    <t>53</t>
  </si>
  <si>
    <t>Működési célú visszatérítendő támogatások, kölcsönök nyújtása államháztartáson kívülre (K508)</t>
  </si>
  <si>
    <t>54</t>
  </si>
  <si>
    <t>Árkiegészítések, ártámogatások (K509)</t>
  </si>
  <si>
    <t>55</t>
  </si>
  <si>
    <t>Kamattámogatások (K510)</t>
  </si>
  <si>
    <t>56</t>
  </si>
  <si>
    <t>Működési célú támogatások az Európai Uniónak (K511)</t>
  </si>
  <si>
    <t>57</t>
  </si>
  <si>
    <t>Egyéb működési célú támogatások államháztartáson kívülre (K512)</t>
  </si>
  <si>
    <t>58</t>
  </si>
  <si>
    <t>Tartalékok (K513)</t>
  </si>
  <si>
    <t>59</t>
  </si>
  <si>
    <t>Egyéb működési célú kiadások (=55+59+…+70) (K5)</t>
  </si>
  <si>
    <t>60</t>
  </si>
  <si>
    <t>Immateriális javak beszerzése, létesítése (K61)</t>
  </si>
  <si>
    <t>61</t>
  </si>
  <si>
    <t>Ingatlanok beszerzése, létesítése (K62)</t>
  </si>
  <si>
    <t>62</t>
  </si>
  <si>
    <t>Informatikai eszközök beszerzése, létesítése (K63)</t>
  </si>
  <si>
    <t>63</t>
  </si>
  <si>
    <t>Egyéb tárgyi eszközök beszerzése, létesítése (K64)</t>
  </si>
  <si>
    <t>64</t>
  </si>
  <si>
    <t>Részesedések beszerzése (K65)</t>
  </si>
  <si>
    <t>65</t>
  </si>
  <si>
    <t>Meglévő részesedések növeléséhez kapcsolódó kiadások (K66)</t>
  </si>
  <si>
    <t>66</t>
  </si>
  <si>
    <t>Beruházási célú előzetesen felszámított általános forgalmi adó (K67)</t>
  </si>
  <si>
    <t>67</t>
  </si>
  <si>
    <t>Beruházások (=72+…+78) (K6)</t>
  </si>
  <si>
    <t>68</t>
  </si>
  <si>
    <t>Ingatlanok felújítása (K71)</t>
  </si>
  <si>
    <t>69</t>
  </si>
  <si>
    <t>Informatikai eszközök felújítása (K72)</t>
  </si>
  <si>
    <t>70</t>
  </si>
  <si>
    <t>Egyéb tárgyi eszközök felújítása  (K73)</t>
  </si>
  <si>
    <t>71</t>
  </si>
  <si>
    <t>Felújítási célú előzetesen felszámított általános forgalmi adó (K74)</t>
  </si>
  <si>
    <t>72</t>
  </si>
  <si>
    <t>Felújítások (=80+...+83) (K7)</t>
  </si>
  <si>
    <t>73</t>
  </si>
  <si>
    <t>Egyéb felhalmozási célú támogatások államháztartáson kívülre  (K89)</t>
  </si>
  <si>
    <t>74</t>
  </si>
  <si>
    <t>Egyéb felhalmozási célú kiadások (=85+…+93) (K8)</t>
  </si>
  <si>
    <t>75</t>
  </si>
  <si>
    <t>Költségvetési kiadások (=19+20+45+54+71+79+84+94) (K1-K8)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</si>
</sst>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/>
    </xf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78"/>
  <sheetViews>
    <sheetView tabSelected="1" workbookViewId="0">
      <selection sqref="A1:O78"/>
    </sheetView>
  </sheetViews>
  <sheetFormatPr defaultRowHeight="15"/>
  <cols>
    <col min="12" max="12" width="10.7109375" customWidth="1"/>
    <col min="13" max="13" width="11.140625" customWidth="1"/>
    <col min="14" max="14" width="11.28515625" customWidth="1"/>
  </cols>
  <sheetData>
    <row r="1" spans="1:14" ht="15.75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31.5">
      <c r="A2" s="5"/>
      <c r="B2" s="6" t="s">
        <v>1</v>
      </c>
      <c r="C2" s="7" t="s">
        <v>2</v>
      </c>
      <c r="D2" s="8"/>
      <c r="E2" s="9"/>
      <c r="F2" s="10" t="s">
        <v>3</v>
      </c>
      <c r="G2" s="11"/>
      <c r="H2" s="12"/>
      <c r="I2" s="7" t="s">
        <v>4</v>
      </c>
      <c r="J2" s="8"/>
      <c r="K2" s="9"/>
      <c r="L2" s="13" t="s">
        <v>5</v>
      </c>
      <c r="M2" s="14"/>
      <c r="N2" s="14"/>
    </row>
    <row r="3" spans="1:14" ht="63">
      <c r="A3" s="5">
        <v>2</v>
      </c>
      <c r="B3" s="6">
        <v>3</v>
      </c>
      <c r="C3" s="15" t="s">
        <v>6</v>
      </c>
      <c r="D3" s="15" t="s">
        <v>7</v>
      </c>
      <c r="E3" s="15" t="s">
        <v>8</v>
      </c>
      <c r="F3" s="15" t="s">
        <v>6</v>
      </c>
      <c r="G3" s="15" t="s">
        <v>7</v>
      </c>
      <c r="H3" s="15" t="s">
        <v>8</v>
      </c>
      <c r="I3" s="15" t="s">
        <v>6</v>
      </c>
      <c r="J3" s="15" t="s">
        <v>7</v>
      </c>
      <c r="K3" s="15" t="s">
        <v>8</v>
      </c>
      <c r="L3" s="15" t="s">
        <v>6</v>
      </c>
      <c r="M3" s="15" t="s">
        <v>7</v>
      </c>
      <c r="N3" s="15" t="s">
        <v>8</v>
      </c>
    </row>
    <row r="4" spans="1:14" ht="76.5">
      <c r="A4" s="16" t="s">
        <v>9</v>
      </c>
      <c r="B4" s="17" t="s">
        <v>10</v>
      </c>
      <c r="C4" s="18">
        <v>54722896</v>
      </c>
      <c r="D4" s="18">
        <v>54722896</v>
      </c>
      <c r="E4" s="18">
        <v>58026173</v>
      </c>
      <c r="F4" s="18">
        <v>90086880</v>
      </c>
      <c r="G4" s="18">
        <v>90086880</v>
      </c>
      <c r="H4" s="18">
        <v>90086880</v>
      </c>
      <c r="I4" s="18">
        <v>23191400</v>
      </c>
      <c r="J4" s="18">
        <v>23191400</v>
      </c>
      <c r="K4" s="18">
        <v>23560193</v>
      </c>
      <c r="L4" s="19">
        <f>C4+F4+I4</f>
        <v>168001176</v>
      </c>
      <c r="M4" s="19">
        <f>D4+G4+J4</f>
        <v>168001176</v>
      </c>
      <c r="N4" s="19">
        <f>E4+H4+K4</f>
        <v>171673246</v>
      </c>
    </row>
    <row r="5" spans="1:14" ht="38.25">
      <c r="A5" s="16" t="s">
        <v>11</v>
      </c>
      <c r="B5" s="17" t="s">
        <v>12</v>
      </c>
      <c r="C5" s="18">
        <v>630000</v>
      </c>
      <c r="D5" s="18">
        <v>630000</v>
      </c>
      <c r="E5" s="18">
        <v>1330000</v>
      </c>
      <c r="F5" s="18">
        <v>4660500</v>
      </c>
      <c r="G5" s="18">
        <v>4660500</v>
      </c>
      <c r="H5" s="18">
        <v>4660500</v>
      </c>
      <c r="I5" s="18">
        <v>1131000</v>
      </c>
      <c r="J5" s="18">
        <v>1131000</v>
      </c>
      <c r="K5" s="18">
        <v>1131000</v>
      </c>
      <c r="L5" s="19">
        <f t="shared" ref="L5:N20" si="0">C5+F5+I5</f>
        <v>6421500</v>
      </c>
      <c r="M5" s="19">
        <f t="shared" si="0"/>
        <v>6421500</v>
      </c>
      <c r="N5" s="19">
        <f t="shared" si="0"/>
        <v>7121500</v>
      </c>
    </row>
    <row r="6" spans="1:14" ht="63.75">
      <c r="A6" s="16" t="s">
        <v>13</v>
      </c>
      <c r="B6" s="17" t="s">
        <v>14</v>
      </c>
      <c r="C6" s="18">
        <v>1000000</v>
      </c>
      <c r="D6" s="18">
        <v>1000000</v>
      </c>
      <c r="E6" s="18">
        <v>1000000</v>
      </c>
      <c r="F6" s="18">
        <v>1876024</v>
      </c>
      <c r="G6" s="18">
        <v>1876024</v>
      </c>
      <c r="H6" s="18">
        <v>1876024</v>
      </c>
      <c r="I6" s="18">
        <v>319000</v>
      </c>
      <c r="J6" s="18">
        <v>319000</v>
      </c>
      <c r="K6" s="18">
        <v>819000</v>
      </c>
      <c r="L6" s="19">
        <f t="shared" si="0"/>
        <v>3195024</v>
      </c>
      <c r="M6" s="19">
        <f t="shared" si="0"/>
        <v>3195024</v>
      </c>
      <c r="N6" s="19">
        <f t="shared" si="0"/>
        <v>3695024</v>
      </c>
    </row>
    <row r="7" spans="1:14" ht="89.25">
      <c r="A7" s="16" t="s">
        <v>15</v>
      </c>
      <c r="B7" s="17" t="s">
        <v>16</v>
      </c>
      <c r="C7" s="18">
        <v>1780000</v>
      </c>
      <c r="D7" s="18">
        <v>1780000</v>
      </c>
      <c r="E7" s="18">
        <v>2480000</v>
      </c>
      <c r="F7" s="18">
        <v>2000000</v>
      </c>
      <c r="G7" s="18">
        <v>2000000</v>
      </c>
      <c r="H7" s="18">
        <v>1000000</v>
      </c>
      <c r="I7" s="18">
        <v>300000</v>
      </c>
      <c r="J7" s="18">
        <v>300000</v>
      </c>
      <c r="K7" s="18">
        <v>3100000</v>
      </c>
      <c r="L7" s="19">
        <f t="shared" si="0"/>
        <v>4080000</v>
      </c>
      <c r="M7" s="19">
        <f t="shared" si="0"/>
        <v>4080000</v>
      </c>
      <c r="N7" s="19">
        <f t="shared" si="0"/>
        <v>6580000</v>
      </c>
    </row>
    <row r="8" spans="1:14" ht="38.25">
      <c r="A8" s="16" t="s">
        <v>17</v>
      </c>
      <c r="B8" s="17" t="s">
        <v>18</v>
      </c>
      <c r="C8" s="18">
        <v>805000</v>
      </c>
      <c r="D8" s="18">
        <v>805000</v>
      </c>
      <c r="E8" s="18">
        <v>1005000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9">
        <f t="shared" si="0"/>
        <v>805000</v>
      </c>
      <c r="M8" s="19">
        <f t="shared" si="0"/>
        <v>805000</v>
      </c>
      <c r="N8" s="19">
        <f t="shared" si="0"/>
        <v>1005000</v>
      </c>
    </row>
    <row r="9" spans="1:14" ht="38.25">
      <c r="A9" s="16" t="s">
        <v>19</v>
      </c>
      <c r="B9" s="17" t="s">
        <v>20</v>
      </c>
      <c r="C9" s="18">
        <v>850070</v>
      </c>
      <c r="D9" s="18">
        <v>850070</v>
      </c>
      <c r="E9" s="18">
        <v>850070</v>
      </c>
      <c r="F9" s="18">
        <v>857100</v>
      </c>
      <c r="G9" s="18">
        <v>857100</v>
      </c>
      <c r="H9" s="18">
        <v>857100</v>
      </c>
      <c r="I9" s="18">
        <v>0</v>
      </c>
      <c r="J9" s="18">
        <v>0</v>
      </c>
      <c r="K9" s="18">
        <v>0</v>
      </c>
      <c r="L9" s="19">
        <f t="shared" si="0"/>
        <v>1707170</v>
      </c>
      <c r="M9" s="19">
        <f t="shared" si="0"/>
        <v>1707170</v>
      </c>
      <c r="N9" s="19">
        <f t="shared" si="0"/>
        <v>1707170</v>
      </c>
    </row>
    <row r="10" spans="1:14" ht="51">
      <c r="A10" s="16" t="s">
        <v>21</v>
      </c>
      <c r="B10" s="17" t="s">
        <v>22</v>
      </c>
      <c r="C10" s="18">
        <v>1564000</v>
      </c>
      <c r="D10" s="18">
        <v>1564000</v>
      </c>
      <c r="E10" s="18">
        <v>1964000</v>
      </c>
      <c r="F10" s="18">
        <v>4789545</v>
      </c>
      <c r="G10" s="18">
        <v>4789545</v>
      </c>
      <c r="H10" s="18">
        <v>5289545</v>
      </c>
      <c r="I10" s="18">
        <v>687000</v>
      </c>
      <c r="J10" s="18">
        <v>687000</v>
      </c>
      <c r="K10" s="18">
        <v>687000</v>
      </c>
      <c r="L10" s="19">
        <f t="shared" si="0"/>
        <v>7040545</v>
      </c>
      <c r="M10" s="19">
        <f t="shared" si="0"/>
        <v>7040545</v>
      </c>
      <c r="N10" s="19">
        <f t="shared" si="0"/>
        <v>7940545</v>
      </c>
    </row>
    <row r="11" spans="1:14" ht="51">
      <c r="A11" s="16" t="s">
        <v>23</v>
      </c>
      <c r="B11" s="17" t="s">
        <v>24</v>
      </c>
      <c r="C11" s="18">
        <v>108000</v>
      </c>
      <c r="D11" s="18">
        <v>108000</v>
      </c>
      <c r="E11" s="18">
        <v>208000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9">
        <f t="shared" si="0"/>
        <v>108000</v>
      </c>
      <c r="M11" s="19">
        <f t="shared" si="0"/>
        <v>108000</v>
      </c>
      <c r="N11" s="19">
        <f t="shared" si="0"/>
        <v>208000</v>
      </c>
    </row>
    <row r="12" spans="1:14" ht="63.75">
      <c r="A12" s="16" t="s">
        <v>25</v>
      </c>
      <c r="B12" s="17" t="s">
        <v>26</v>
      </c>
      <c r="C12" s="18">
        <v>1150060</v>
      </c>
      <c r="D12" s="18">
        <v>1150060</v>
      </c>
      <c r="E12" s="18">
        <v>650060</v>
      </c>
      <c r="F12" s="18">
        <v>1084210</v>
      </c>
      <c r="G12" s="18">
        <v>1084210</v>
      </c>
      <c r="H12" s="18">
        <v>1384210</v>
      </c>
      <c r="I12" s="18">
        <v>420000</v>
      </c>
      <c r="J12" s="18">
        <v>420000</v>
      </c>
      <c r="K12" s="18">
        <v>420000</v>
      </c>
      <c r="L12" s="19">
        <f t="shared" si="0"/>
        <v>2654270</v>
      </c>
      <c r="M12" s="19">
        <f t="shared" si="0"/>
        <v>2654270</v>
      </c>
      <c r="N12" s="19">
        <f t="shared" si="0"/>
        <v>2454270</v>
      </c>
    </row>
    <row r="13" spans="1:14" ht="51">
      <c r="A13" s="16" t="s">
        <v>27</v>
      </c>
      <c r="B13" s="17" t="s">
        <v>28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9">
        <f t="shared" si="0"/>
        <v>0</v>
      </c>
      <c r="M13" s="19">
        <f t="shared" si="0"/>
        <v>0</v>
      </c>
      <c r="N13" s="19">
        <f t="shared" si="0"/>
        <v>0</v>
      </c>
    </row>
    <row r="14" spans="1:14" ht="38.25">
      <c r="A14" s="16" t="s">
        <v>29</v>
      </c>
      <c r="B14" s="17" t="s">
        <v>30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9">
        <f t="shared" si="0"/>
        <v>0</v>
      </c>
      <c r="M14" s="19">
        <f t="shared" si="0"/>
        <v>0</v>
      </c>
      <c r="N14" s="19">
        <f t="shared" si="0"/>
        <v>0</v>
      </c>
    </row>
    <row r="15" spans="1:14" ht="38.25">
      <c r="A15" s="16" t="s">
        <v>31</v>
      </c>
      <c r="B15" s="17" t="s">
        <v>32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9">
        <f t="shared" si="0"/>
        <v>0</v>
      </c>
      <c r="M15" s="19">
        <f t="shared" si="0"/>
        <v>0</v>
      </c>
      <c r="N15" s="19">
        <f t="shared" si="0"/>
        <v>0</v>
      </c>
    </row>
    <row r="16" spans="1:14" ht="76.5">
      <c r="A16" s="16" t="s">
        <v>33</v>
      </c>
      <c r="B16" s="17" t="s">
        <v>34</v>
      </c>
      <c r="C16" s="18">
        <v>0</v>
      </c>
      <c r="D16" s="18">
        <v>160100</v>
      </c>
      <c r="E16" s="18">
        <v>2055500</v>
      </c>
      <c r="F16" s="18">
        <v>500000</v>
      </c>
      <c r="G16" s="18">
        <f>500000+83400</f>
        <v>583400</v>
      </c>
      <c r="H16" s="18">
        <v>3388083</v>
      </c>
      <c r="I16" s="18">
        <v>0</v>
      </c>
      <c r="J16" s="18">
        <v>29300</v>
      </c>
      <c r="K16" s="18">
        <v>250300</v>
      </c>
      <c r="L16" s="19">
        <f t="shared" si="0"/>
        <v>500000</v>
      </c>
      <c r="M16" s="19">
        <f t="shared" si="0"/>
        <v>772800</v>
      </c>
      <c r="N16" s="19">
        <f t="shared" si="0"/>
        <v>5693883</v>
      </c>
    </row>
    <row r="17" spans="1:14" ht="76.5">
      <c r="A17" s="20" t="s">
        <v>35</v>
      </c>
      <c r="B17" s="21" t="s">
        <v>36</v>
      </c>
      <c r="C17" s="22">
        <f t="shared" ref="C17:J17" si="1">SUM(C4:C16)</f>
        <v>62610026</v>
      </c>
      <c r="D17" s="22">
        <f t="shared" si="1"/>
        <v>62770126</v>
      </c>
      <c r="E17" s="22">
        <f>SUM(E4:E16)</f>
        <v>69568803</v>
      </c>
      <c r="F17" s="22">
        <f t="shared" si="1"/>
        <v>105854259</v>
      </c>
      <c r="G17" s="22">
        <f t="shared" si="1"/>
        <v>105937659</v>
      </c>
      <c r="H17" s="22">
        <f>SUM(H4:H16)</f>
        <v>108542342</v>
      </c>
      <c r="I17" s="22">
        <f t="shared" si="1"/>
        <v>26048400</v>
      </c>
      <c r="J17" s="22">
        <f t="shared" si="1"/>
        <v>26077700</v>
      </c>
      <c r="K17" s="22">
        <f>SUM(K4:K16)</f>
        <v>29967493</v>
      </c>
      <c r="L17" s="23">
        <f>C17+F17+I17</f>
        <v>194512685</v>
      </c>
      <c r="M17" s="23">
        <f t="shared" si="0"/>
        <v>194785485</v>
      </c>
      <c r="N17" s="23">
        <f t="shared" si="0"/>
        <v>208078638</v>
      </c>
    </row>
    <row r="18" spans="1:14" ht="63.75">
      <c r="A18" s="16" t="s">
        <v>37</v>
      </c>
      <c r="B18" s="17" t="s">
        <v>38</v>
      </c>
      <c r="C18" s="18">
        <v>19947830</v>
      </c>
      <c r="D18" s="18">
        <v>19947830</v>
      </c>
      <c r="E18" s="18">
        <v>20768732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9">
        <f t="shared" ref="L18:N33" si="2">C18+F18+I18</f>
        <v>19947830</v>
      </c>
      <c r="M18" s="19">
        <f t="shared" si="0"/>
        <v>19947830</v>
      </c>
      <c r="N18" s="19">
        <f t="shared" si="0"/>
        <v>20768732</v>
      </c>
    </row>
    <row r="19" spans="1:14" ht="153">
      <c r="A19" s="16" t="s">
        <v>39</v>
      </c>
      <c r="B19" s="17" t="s">
        <v>40</v>
      </c>
      <c r="C19" s="18">
        <v>8652900</v>
      </c>
      <c r="D19" s="18">
        <v>8652900</v>
      </c>
      <c r="E19" s="18">
        <v>8652900</v>
      </c>
      <c r="F19" s="18">
        <v>0</v>
      </c>
      <c r="G19" s="18">
        <v>0</v>
      </c>
      <c r="H19" s="18">
        <v>150000</v>
      </c>
      <c r="I19" s="18">
        <v>0</v>
      </c>
      <c r="J19" s="18">
        <v>0</v>
      </c>
      <c r="K19" s="18">
        <v>750000</v>
      </c>
      <c r="L19" s="19">
        <f t="shared" si="2"/>
        <v>8652900</v>
      </c>
      <c r="M19" s="19">
        <f t="shared" si="0"/>
        <v>8652900</v>
      </c>
      <c r="N19" s="19">
        <f t="shared" si="0"/>
        <v>9552900</v>
      </c>
    </row>
    <row r="20" spans="1:14" ht="63.75">
      <c r="A20" s="16" t="s">
        <v>41</v>
      </c>
      <c r="B20" s="17" t="s">
        <v>42</v>
      </c>
      <c r="C20" s="18">
        <v>2000000</v>
      </c>
      <c r="D20" s="18">
        <v>2000000</v>
      </c>
      <c r="E20" s="18">
        <v>2900000</v>
      </c>
      <c r="F20" s="18">
        <v>0</v>
      </c>
      <c r="G20" s="18">
        <v>0</v>
      </c>
      <c r="H20" s="18">
        <v>145532</v>
      </c>
      <c r="I20" s="18">
        <v>684000</v>
      </c>
      <c r="J20" s="18">
        <v>684000</v>
      </c>
      <c r="K20" s="18">
        <v>684000</v>
      </c>
      <c r="L20" s="19">
        <f t="shared" si="2"/>
        <v>2684000</v>
      </c>
      <c r="M20" s="19">
        <f t="shared" si="0"/>
        <v>2684000</v>
      </c>
      <c r="N20" s="19">
        <f t="shared" si="0"/>
        <v>3729532</v>
      </c>
    </row>
    <row r="21" spans="1:14" ht="63.75">
      <c r="A21" s="20" t="s">
        <v>43</v>
      </c>
      <c r="B21" s="21" t="s">
        <v>44</v>
      </c>
      <c r="C21" s="22">
        <f t="shared" ref="C21:J21" si="3">SUM(C18:C20)</f>
        <v>30600730</v>
      </c>
      <c r="D21" s="22">
        <f t="shared" si="3"/>
        <v>30600730</v>
      </c>
      <c r="E21" s="22">
        <f>SUM(E18:E20)</f>
        <v>32321632</v>
      </c>
      <c r="F21" s="22">
        <f t="shared" si="3"/>
        <v>0</v>
      </c>
      <c r="G21" s="22">
        <f t="shared" si="3"/>
        <v>0</v>
      </c>
      <c r="H21" s="22">
        <f>SUM(H18:H20)</f>
        <v>295532</v>
      </c>
      <c r="I21" s="22">
        <f t="shared" si="3"/>
        <v>684000</v>
      </c>
      <c r="J21" s="22">
        <f t="shared" si="3"/>
        <v>684000</v>
      </c>
      <c r="K21" s="22">
        <f>SUM(K18:K20)</f>
        <v>1434000</v>
      </c>
      <c r="L21" s="23">
        <f t="shared" si="2"/>
        <v>31284730</v>
      </c>
      <c r="M21" s="23">
        <f t="shared" si="2"/>
        <v>31284730</v>
      </c>
      <c r="N21" s="23">
        <f t="shared" si="2"/>
        <v>34051164</v>
      </c>
    </row>
    <row r="22" spans="1:14" ht="51">
      <c r="A22" s="20" t="s">
        <v>45</v>
      </c>
      <c r="B22" s="21" t="s">
        <v>46</v>
      </c>
      <c r="C22" s="22">
        <f t="shared" ref="C22:J22" si="4">C17+C21</f>
        <v>93210756</v>
      </c>
      <c r="D22" s="22">
        <f t="shared" si="4"/>
        <v>93370856</v>
      </c>
      <c r="E22" s="22">
        <f>E17+E21</f>
        <v>101890435</v>
      </c>
      <c r="F22" s="22">
        <f t="shared" si="4"/>
        <v>105854259</v>
      </c>
      <c r="G22" s="22">
        <f t="shared" si="4"/>
        <v>105937659</v>
      </c>
      <c r="H22" s="22">
        <f>H17+H21</f>
        <v>108837874</v>
      </c>
      <c r="I22" s="22">
        <f t="shared" si="4"/>
        <v>26732400</v>
      </c>
      <c r="J22" s="22">
        <f t="shared" si="4"/>
        <v>26761700</v>
      </c>
      <c r="K22" s="22">
        <f>K17+K21</f>
        <v>31401493</v>
      </c>
      <c r="L22" s="23">
        <f t="shared" si="2"/>
        <v>225797415</v>
      </c>
      <c r="M22" s="23">
        <f t="shared" si="2"/>
        <v>226070215</v>
      </c>
      <c r="N22" s="23">
        <f t="shared" si="2"/>
        <v>242129802</v>
      </c>
    </row>
    <row r="23" spans="1:14" ht="114.75">
      <c r="A23" s="20" t="s">
        <v>47</v>
      </c>
      <c r="B23" s="21" t="s">
        <v>48</v>
      </c>
      <c r="C23" s="22">
        <v>21391231</v>
      </c>
      <c r="D23" s="22">
        <f>21391231+33561</f>
        <v>21424792</v>
      </c>
      <c r="E23" s="22">
        <v>22404117</v>
      </c>
      <c r="F23" s="22">
        <v>25914957</v>
      </c>
      <c r="G23" s="22">
        <f>25914957+22518</f>
        <v>25937475</v>
      </c>
      <c r="H23" s="22">
        <v>26563092</v>
      </c>
      <c r="I23" s="22">
        <v>5989004</v>
      </c>
      <c r="J23" s="22">
        <f>5989004+7911</f>
        <v>5996915</v>
      </c>
      <c r="K23" s="22">
        <v>7457669</v>
      </c>
      <c r="L23" s="23">
        <f t="shared" si="2"/>
        <v>53295192</v>
      </c>
      <c r="M23" s="23">
        <f t="shared" si="2"/>
        <v>53359182</v>
      </c>
      <c r="N23" s="23">
        <f t="shared" si="2"/>
        <v>56424878</v>
      </c>
    </row>
    <row r="24" spans="1:14" ht="51">
      <c r="A24" s="16" t="s">
        <v>49</v>
      </c>
      <c r="B24" s="17" t="s">
        <v>50</v>
      </c>
      <c r="C24" s="18">
        <v>15000</v>
      </c>
      <c r="D24" s="18">
        <v>15000</v>
      </c>
      <c r="E24" s="18">
        <v>815000</v>
      </c>
      <c r="F24" s="18">
        <v>500000</v>
      </c>
      <c r="G24" s="18">
        <v>500000</v>
      </c>
      <c r="H24" s="18">
        <v>500000</v>
      </c>
      <c r="I24" s="18">
        <v>2640000</v>
      </c>
      <c r="J24" s="18">
        <v>2640000</v>
      </c>
      <c r="K24" s="18">
        <v>1563806</v>
      </c>
      <c r="L24" s="19">
        <f t="shared" si="2"/>
        <v>3155000</v>
      </c>
      <c r="M24" s="19">
        <f t="shared" si="2"/>
        <v>3155000</v>
      </c>
      <c r="N24" s="19">
        <f t="shared" si="2"/>
        <v>2878806</v>
      </c>
    </row>
    <row r="25" spans="1:14" ht="63.75">
      <c r="A25" s="16" t="s">
        <v>51</v>
      </c>
      <c r="B25" s="17" t="s">
        <v>52</v>
      </c>
      <c r="C25" s="18">
        <v>15495000</v>
      </c>
      <c r="D25" s="18">
        <v>15495000</v>
      </c>
      <c r="E25" s="18">
        <v>10695000</v>
      </c>
      <c r="F25" s="18">
        <v>2380000</v>
      </c>
      <c r="G25" s="18">
        <v>2380000</v>
      </c>
      <c r="H25" s="18">
        <v>2380000</v>
      </c>
      <c r="I25" s="18">
        <v>1725000</v>
      </c>
      <c r="J25" s="18">
        <v>1725000</v>
      </c>
      <c r="K25" s="18">
        <v>2525000</v>
      </c>
      <c r="L25" s="19">
        <f t="shared" si="2"/>
        <v>19600000</v>
      </c>
      <c r="M25" s="19">
        <f t="shared" si="2"/>
        <v>19600000</v>
      </c>
      <c r="N25" s="19">
        <f t="shared" si="2"/>
        <v>15600000</v>
      </c>
    </row>
    <row r="26" spans="1:14" ht="25.5">
      <c r="A26" s="16" t="s">
        <v>53</v>
      </c>
      <c r="B26" s="17" t="s">
        <v>54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9">
        <f t="shared" si="2"/>
        <v>0</v>
      </c>
      <c r="M26" s="19">
        <f t="shared" si="2"/>
        <v>0</v>
      </c>
      <c r="N26" s="19">
        <f t="shared" si="2"/>
        <v>0</v>
      </c>
    </row>
    <row r="27" spans="1:14" ht="51">
      <c r="A27" s="20" t="s">
        <v>55</v>
      </c>
      <c r="B27" s="21" t="s">
        <v>56</v>
      </c>
      <c r="C27" s="22">
        <f t="shared" ref="C27:J27" si="5">SUM(C24:C26)</f>
        <v>15510000</v>
      </c>
      <c r="D27" s="22">
        <f t="shared" si="5"/>
        <v>15510000</v>
      </c>
      <c r="E27" s="22">
        <f>SUM(E24:E26)</f>
        <v>11510000</v>
      </c>
      <c r="F27" s="22">
        <f t="shared" si="5"/>
        <v>2880000</v>
      </c>
      <c r="G27" s="22">
        <f t="shared" si="5"/>
        <v>2880000</v>
      </c>
      <c r="H27" s="22">
        <f>SUM(H24:H26)</f>
        <v>2880000</v>
      </c>
      <c r="I27" s="22">
        <f t="shared" si="5"/>
        <v>4365000</v>
      </c>
      <c r="J27" s="22">
        <f t="shared" si="5"/>
        <v>4365000</v>
      </c>
      <c r="K27" s="22">
        <f>SUM(K24:K26)</f>
        <v>4088806</v>
      </c>
      <c r="L27" s="23">
        <f t="shared" si="2"/>
        <v>22755000</v>
      </c>
      <c r="M27" s="23">
        <f t="shared" si="2"/>
        <v>22755000</v>
      </c>
      <c r="N27" s="23">
        <f t="shared" si="2"/>
        <v>18478806</v>
      </c>
    </row>
    <row r="28" spans="1:14" ht="76.5">
      <c r="A28" s="16" t="s">
        <v>57</v>
      </c>
      <c r="B28" s="17" t="s">
        <v>58</v>
      </c>
      <c r="C28" s="18">
        <v>640000</v>
      </c>
      <c r="D28" s="18">
        <v>640000</v>
      </c>
      <c r="E28" s="18">
        <v>940000</v>
      </c>
      <c r="F28" s="18">
        <v>3700000</v>
      </c>
      <c r="G28" s="18">
        <v>3700000</v>
      </c>
      <c r="H28" s="18">
        <v>3850000</v>
      </c>
      <c r="I28" s="18">
        <v>355000</v>
      </c>
      <c r="J28" s="18">
        <v>355000</v>
      </c>
      <c r="K28" s="18">
        <v>355000</v>
      </c>
      <c r="L28" s="19">
        <f t="shared" si="2"/>
        <v>4695000</v>
      </c>
      <c r="M28" s="19">
        <f t="shared" si="2"/>
        <v>4695000</v>
      </c>
      <c r="N28" s="19">
        <f t="shared" si="2"/>
        <v>5145000</v>
      </c>
    </row>
    <row r="29" spans="1:14" ht="63.75">
      <c r="A29" s="16" t="s">
        <v>59</v>
      </c>
      <c r="B29" s="17" t="s">
        <v>60</v>
      </c>
      <c r="C29" s="18">
        <v>1383000</v>
      </c>
      <c r="D29" s="18">
        <v>1383000</v>
      </c>
      <c r="E29" s="18">
        <v>1083000</v>
      </c>
      <c r="F29" s="18">
        <v>1500000</v>
      </c>
      <c r="G29" s="18">
        <v>1500000</v>
      </c>
      <c r="H29" s="18">
        <v>1350000</v>
      </c>
      <c r="I29" s="18">
        <v>440000</v>
      </c>
      <c r="J29" s="18">
        <v>440000</v>
      </c>
      <c r="K29" s="18">
        <v>440000</v>
      </c>
      <c r="L29" s="19">
        <f t="shared" si="2"/>
        <v>3323000</v>
      </c>
      <c r="M29" s="19">
        <f t="shared" si="2"/>
        <v>3323000</v>
      </c>
      <c r="N29" s="19">
        <f t="shared" si="2"/>
        <v>2873000</v>
      </c>
    </row>
    <row r="30" spans="1:14" ht="76.5">
      <c r="A30" s="20" t="s">
        <v>61</v>
      </c>
      <c r="B30" s="21" t="s">
        <v>62</v>
      </c>
      <c r="C30" s="22">
        <f t="shared" ref="C30:J30" si="6">SUM(C28:C29)</f>
        <v>2023000</v>
      </c>
      <c r="D30" s="22">
        <f t="shared" si="6"/>
        <v>2023000</v>
      </c>
      <c r="E30" s="22">
        <f>SUM(E28:E29)</f>
        <v>2023000</v>
      </c>
      <c r="F30" s="22">
        <f t="shared" si="6"/>
        <v>5200000</v>
      </c>
      <c r="G30" s="22">
        <f t="shared" si="6"/>
        <v>5200000</v>
      </c>
      <c r="H30" s="22">
        <f>SUM(H28:H29)</f>
        <v>5200000</v>
      </c>
      <c r="I30" s="22">
        <f t="shared" si="6"/>
        <v>795000</v>
      </c>
      <c r="J30" s="22">
        <f t="shared" si="6"/>
        <v>795000</v>
      </c>
      <c r="K30" s="22">
        <f>SUM(K28:K29)</f>
        <v>795000</v>
      </c>
      <c r="L30" s="23">
        <f t="shared" si="2"/>
        <v>8018000</v>
      </c>
      <c r="M30" s="23">
        <f t="shared" si="2"/>
        <v>8018000</v>
      </c>
      <c r="N30" s="23">
        <f t="shared" si="2"/>
        <v>8018000</v>
      </c>
    </row>
    <row r="31" spans="1:14" ht="38.25">
      <c r="A31" s="16" t="s">
        <v>63</v>
      </c>
      <c r="B31" s="17" t="s">
        <v>64</v>
      </c>
      <c r="C31" s="18">
        <v>24325000</v>
      </c>
      <c r="D31" s="18">
        <v>24325000</v>
      </c>
      <c r="E31" s="18">
        <v>20325000</v>
      </c>
      <c r="F31" s="18">
        <v>2750000</v>
      </c>
      <c r="G31" s="18">
        <v>2750000</v>
      </c>
      <c r="H31" s="18">
        <v>2750000</v>
      </c>
      <c r="I31" s="18">
        <v>9200000</v>
      </c>
      <c r="J31" s="18">
        <v>9200000</v>
      </c>
      <c r="K31" s="18">
        <v>8200000</v>
      </c>
      <c r="L31" s="19">
        <f t="shared" si="2"/>
        <v>36275000</v>
      </c>
      <c r="M31" s="19">
        <f t="shared" si="2"/>
        <v>36275000</v>
      </c>
      <c r="N31" s="19">
        <f t="shared" si="2"/>
        <v>31275000</v>
      </c>
    </row>
    <row r="32" spans="1:14" ht="38.25">
      <c r="A32" s="16" t="s">
        <v>65</v>
      </c>
      <c r="B32" s="17" t="s">
        <v>66</v>
      </c>
      <c r="C32" s="18">
        <v>390000</v>
      </c>
      <c r="D32" s="18">
        <v>390000</v>
      </c>
      <c r="E32" s="18">
        <v>5954715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9">
        <f t="shared" si="2"/>
        <v>390000</v>
      </c>
      <c r="M32" s="19">
        <f t="shared" si="2"/>
        <v>390000</v>
      </c>
      <c r="N32" s="19">
        <f t="shared" si="2"/>
        <v>5954715</v>
      </c>
    </row>
    <row r="33" spans="1:14" ht="38.25">
      <c r="A33" s="16" t="s">
        <v>67</v>
      </c>
      <c r="B33" s="17" t="s">
        <v>68</v>
      </c>
      <c r="C33" s="18">
        <v>8621000</v>
      </c>
      <c r="D33" s="18">
        <v>8621000</v>
      </c>
      <c r="E33" s="18">
        <v>8621000</v>
      </c>
      <c r="F33" s="18">
        <v>0</v>
      </c>
      <c r="G33" s="18">
        <v>0</v>
      </c>
      <c r="H33" s="18">
        <v>50000</v>
      </c>
      <c r="I33" s="18">
        <v>0</v>
      </c>
      <c r="J33" s="18">
        <v>0</v>
      </c>
      <c r="K33" s="18">
        <v>1800000</v>
      </c>
      <c r="L33" s="19">
        <f t="shared" si="2"/>
        <v>8621000</v>
      </c>
      <c r="M33" s="19">
        <f t="shared" si="2"/>
        <v>8621000</v>
      </c>
      <c r="N33" s="19">
        <f t="shared" si="2"/>
        <v>10471000</v>
      </c>
    </row>
    <row r="34" spans="1:14" ht="63.75">
      <c r="A34" s="16" t="s">
        <v>69</v>
      </c>
      <c r="B34" s="17" t="s">
        <v>70</v>
      </c>
      <c r="C34" s="18">
        <v>8226000</v>
      </c>
      <c r="D34" s="18">
        <v>8226000</v>
      </c>
      <c r="E34" s="18">
        <v>10526000</v>
      </c>
      <c r="F34" s="18">
        <v>50000</v>
      </c>
      <c r="G34" s="18">
        <v>50000</v>
      </c>
      <c r="H34" s="18">
        <v>50000</v>
      </c>
      <c r="I34" s="18">
        <v>965000</v>
      </c>
      <c r="J34" s="18">
        <v>965000</v>
      </c>
      <c r="K34" s="18">
        <v>965000</v>
      </c>
      <c r="L34" s="19">
        <f t="shared" ref="L34:N49" si="7">C34+F34+I34</f>
        <v>9241000</v>
      </c>
      <c r="M34" s="19">
        <f t="shared" si="7"/>
        <v>9241000</v>
      </c>
      <c r="N34" s="19">
        <f t="shared" si="7"/>
        <v>11541000</v>
      </c>
    </row>
    <row r="35" spans="1:14" ht="51">
      <c r="A35" s="16" t="s">
        <v>71</v>
      </c>
      <c r="B35" s="17" t="s">
        <v>72</v>
      </c>
      <c r="C35" s="18">
        <v>1285000</v>
      </c>
      <c r="D35" s="18">
        <v>1285000</v>
      </c>
      <c r="E35" s="18">
        <v>5285000</v>
      </c>
      <c r="F35" s="18">
        <v>250000</v>
      </c>
      <c r="G35" s="18">
        <v>250000</v>
      </c>
      <c r="H35" s="18">
        <v>200000</v>
      </c>
      <c r="I35" s="18">
        <v>0</v>
      </c>
      <c r="J35" s="18">
        <v>0</v>
      </c>
      <c r="K35" s="18">
        <v>0</v>
      </c>
      <c r="L35" s="19">
        <f t="shared" si="7"/>
        <v>1535000</v>
      </c>
      <c r="M35" s="19">
        <f t="shared" si="7"/>
        <v>1535000</v>
      </c>
      <c r="N35" s="19">
        <f t="shared" si="7"/>
        <v>5485000</v>
      </c>
    </row>
    <row r="36" spans="1:14" ht="89.25">
      <c r="A36" s="16" t="s">
        <v>73</v>
      </c>
      <c r="B36" s="17" t="s">
        <v>74</v>
      </c>
      <c r="C36" s="18">
        <v>22290000</v>
      </c>
      <c r="D36" s="18">
        <v>22290000</v>
      </c>
      <c r="E36" s="18">
        <v>32424600</v>
      </c>
      <c r="F36" s="18">
        <v>1600000</v>
      </c>
      <c r="G36" s="18">
        <v>1600000</v>
      </c>
      <c r="H36" s="18">
        <v>1600000</v>
      </c>
      <c r="I36" s="18">
        <v>1750000</v>
      </c>
      <c r="J36" s="18">
        <v>1750000</v>
      </c>
      <c r="K36" s="18">
        <v>1450000</v>
      </c>
      <c r="L36" s="19">
        <f t="shared" si="7"/>
        <v>25640000</v>
      </c>
      <c r="M36" s="19">
        <f t="shared" si="7"/>
        <v>25640000</v>
      </c>
      <c r="N36" s="19">
        <f t="shared" si="7"/>
        <v>35474600</v>
      </c>
    </row>
    <row r="37" spans="1:14" ht="38.25">
      <c r="A37" s="16" t="s">
        <v>75</v>
      </c>
      <c r="B37" s="17" t="s">
        <v>76</v>
      </c>
      <c r="C37" s="18">
        <v>41155000</v>
      </c>
      <c r="D37" s="18">
        <v>41155000</v>
      </c>
      <c r="E37" s="18">
        <v>37355000</v>
      </c>
      <c r="F37" s="18">
        <v>7300000</v>
      </c>
      <c r="G37" s="18">
        <v>7300000</v>
      </c>
      <c r="H37" s="18">
        <v>7300000</v>
      </c>
      <c r="I37" s="18">
        <v>10428000</v>
      </c>
      <c r="J37" s="18">
        <v>10428000</v>
      </c>
      <c r="K37" s="18">
        <v>9428000</v>
      </c>
      <c r="L37" s="19">
        <f t="shared" si="7"/>
        <v>58883000</v>
      </c>
      <c r="M37" s="19">
        <f t="shared" si="7"/>
        <v>58883000</v>
      </c>
      <c r="N37" s="19">
        <f t="shared" si="7"/>
        <v>54083000</v>
      </c>
    </row>
    <row r="38" spans="1:14" ht="63.75">
      <c r="A38" s="20" t="s">
        <v>77</v>
      </c>
      <c r="B38" s="21" t="s">
        <v>78</v>
      </c>
      <c r="C38" s="22">
        <f t="shared" ref="C38:J38" si="8">SUM(C31:C37)</f>
        <v>106292000</v>
      </c>
      <c r="D38" s="22">
        <f t="shared" si="8"/>
        <v>106292000</v>
      </c>
      <c r="E38" s="22">
        <f>SUM(E31:E37)</f>
        <v>120491315</v>
      </c>
      <c r="F38" s="22">
        <f t="shared" si="8"/>
        <v>11950000</v>
      </c>
      <c r="G38" s="22">
        <f t="shared" si="8"/>
        <v>11950000</v>
      </c>
      <c r="H38" s="22">
        <f>SUM(H31:H37)</f>
        <v>11950000</v>
      </c>
      <c r="I38" s="22">
        <f t="shared" si="8"/>
        <v>22343000</v>
      </c>
      <c r="J38" s="22">
        <f t="shared" si="8"/>
        <v>22343000</v>
      </c>
      <c r="K38" s="22">
        <f>SUM(K31:K37)</f>
        <v>21843000</v>
      </c>
      <c r="L38" s="23">
        <f>C38+F38+I38</f>
        <v>140585000</v>
      </c>
      <c r="M38" s="23">
        <f t="shared" si="7"/>
        <v>140585000</v>
      </c>
      <c r="N38" s="23">
        <f t="shared" si="7"/>
        <v>154284315</v>
      </c>
    </row>
    <row r="39" spans="1:14" ht="51">
      <c r="A39" s="16" t="s">
        <v>79</v>
      </c>
      <c r="B39" s="17" t="s">
        <v>80</v>
      </c>
      <c r="C39" s="18">
        <v>20000</v>
      </c>
      <c r="D39" s="18">
        <v>20000</v>
      </c>
      <c r="E39" s="18">
        <v>1520000</v>
      </c>
      <c r="F39" s="18">
        <v>50000</v>
      </c>
      <c r="G39" s="18">
        <v>50000</v>
      </c>
      <c r="H39" s="18">
        <v>50000</v>
      </c>
      <c r="I39" s="18">
        <v>15000</v>
      </c>
      <c r="J39" s="18">
        <v>15000</v>
      </c>
      <c r="K39" s="18">
        <v>215000</v>
      </c>
      <c r="L39" s="19">
        <f>C39+F39+I39</f>
        <v>85000</v>
      </c>
      <c r="M39" s="19">
        <f t="shared" si="7"/>
        <v>85000</v>
      </c>
      <c r="N39" s="19">
        <f t="shared" si="7"/>
        <v>1785000</v>
      </c>
    </row>
    <row r="40" spans="1:14" ht="51">
      <c r="A40" s="16" t="s">
        <v>81</v>
      </c>
      <c r="B40" s="17" t="s">
        <v>82</v>
      </c>
      <c r="C40" s="18">
        <v>1220000</v>
      </c>
      <c r="D40" s="18">
        <v>1220000</v>
      </c>
      <c r="E40" s="18">
        <v>1220000</v>
      </c>
      <c r="F40" s="18">
        <v>220000</v>
      </c>
      <c r="G40" s="18">
        <v>220000</v>
      </c>
      <c r="H40" s="18">
        <v>220000</v>
      </c>
      <c r="I40" s="18">
        <v>170000</v>
      </c>
      <c r="J40" s="18">
        <v>170000</v>
      </c>
      <c r="K40" s="18">
        <v>170000</v>
      </c>
      <c r="L40" s="19">
        <f>C40+F40+I40</f>
        <v>1610000</v>
      </c>
      <c r="M40" s="19">
        <f t="shared" si="7"/>
        <v>1610000</v>
      </c>
      <c r="N40" s="19">
        <f t="shared" si="7"/>
        <v>1610000</v>
      </c>
    </row>
    <row r="41" spans="1:14" ht="102">
      <c r="A41" s="20" t="s">
        <v>83</v>
      </c>
      <c r="B41" s="21" t="s">
        <v>84</v>
      </c>
      <c r="C41" s="22">
        <f t="shared" ref="C41:J41" si="9">SUM(C39:C40)</f>
        <v>1240000</v>
      </c>
      <c r="D41" s="22">
        <f t="shared" si="9"/>
        <v>1240000</v>
      </c>
      <c r="E41" s="22">
        <f>SUM(E39:E40)</f>
        <v>2740000</v>
      </c>
      <c r="F41" s="22">
        <f t="shared" si="9"/>
        <v>270000</v>
      </c>
      <c r="G41" s="22">
        <f t="shared" si="9"/>
        <v>270000</v>
      </c>
      <c r="H41" s="22">
        <f>SUM(H39:H40)</f>
        <v>270000</v>
      </c>
      <c r="I41" s="22">
        <f t="shared" si="9"/>
        <v>185000</v>
      </c>
      <c r="J41" s="22">
        <f t="shared" si="9"/>
        <v>185000</v>
      </c>
      <c r="K41" s="22">
        <f>SUM(K39:K40)</f>
        <v>385000</v>
      </c>
      <c r="L41" s="23">
        <f>C41+F41+I41</f>
        <v>1695000</v>
      </c>
      <c r="M41" s="23">
        <f t="shared" si="7"/>
        <v>1695000</v>
      </c>
      <c r="N41" s="23">
        <f t="shared" si="7"/>
        <v>3395000</v>
      </c>
    </row>
    <row r="42" spans="1:14" ht="102">
      <c r="A42" s="16" t="s">
        <v>85</v>
      </c>
      <c r="B42" s="17" t="s">
        <v>86</v>
      </c>
      <c r="C42" s="18">
        <v>31645000</v>
      </c>
      <c r="D42" s="18">
        <v>31645000</v>
      </c>
      <c r="E42" s="18">
        <v>33147473</v>
      </c>
      <c r="F42" s="18">
        <v>4000000</v>
      </c>
      <c r="G42" s="18">
        <v>4000000</v>
      </c>
      <c r="H42" s="18">
        <v>4000000</v>
      </c>
      <c r="I42" s="18">
        <v>6840378</v>
      </c>
      <c r="J42" s="18">
        <v>6840378</v>
      </c>
      <c r="K42" s="18">
        <v>4966568</v>
      </c>
      <c r="L42" s="19">
        <f t="shared" ref="L42:L47" si="10">C42+F42+I42</f>
        <v>42485378</v>
      </c>
      <c r="M42" s="19">
        <f t="shared" si="7"/>
        <v>42485378</v>
      </c>
      <c r="N42" s="19">
        <f t="shared" si="7"/>
        <v>42114041</v>
      </c>
    </row>
    <row r="43" spans="1:14" ht="63.75">
      <c r="A43" s="16" t="s">
        <v>87</v>
      </c>
      <c r="B43" s="17" t="s">
        <v>88</v>
      </c>
      <c r="C43" s="18">
        <v>14122601</v>
      </c>
      <c r="D43" s="18">
        <v>14122601</v>
      </c>
      <c r="E43" s="18">
        <v>83992737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9">
        <f t="shared" si="10"/>
        <v>14122601</v>
      </c>
      <c r="M43" s="19">
        <f t="shared" si="7"/>
        <v>14122601</v>
      </c>
      <c r="N43" s="19">
        <f t="shared" si="7"/>
        <v>83992737</v>
      </c>
    </row>
    <row r="44" spans="1:14" ht="38.25">
      <c r="A44" s="16" t="s">
        <v>89</v>
      </c>
      <c r="B44" s="17" t="s">
        <v>90</v>
      </c>
      <c r="C44" s="18">
        <v>44000</v>
      </c>
      <c r="D44" s="18">
        <v>44000</v>
      </c>
      <c r="E44" s="18">
        <v>44000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9">
        <f t="shared" si="10"/>
        <v>44000</v>
      </c>
      <c r="M44" s="19">
        <f t="shared" si="7"/>
        <v>44000</v>
      </c>
      <c r="N44" s="19">
        <f t="shared" si="7"/>
        <v>44000</v>
      </c>
    </row>
    <row r="45" spans="1:14" ht="63.75">
      <c r="A45" s="16" t="s">
        <v>91</v>
      </c>
      <c r="B45" s="17" t="s">
        <v>92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9">
        <f t="shared" si="10"/>
        <v>0</v>
      </c>
      <c r="M45" s="19">
        <f t="shared" si="7"/>
        <v>0</v>
      </c>
      <c r="N45" s="19">
        <f t="shared" si="7"/>
        <v>0</v>
      </c>
    </row>
    <row r="46" spans="1:14" ht="51">
      <c r="A46" s="16" t="s">
        <v>93</v>
      </c>
      <c r="B46" s="17" t="s">
        <v>94</v>
      </c>
      <c r="C46" s="18">
        <v>20000000</v>
      </c>
      <c r="D46" s="18">
        <v>20000000</v>
      </c>
      <c r="E46" s="18">
        <v>20000000</v>
      </c>
      <c r="F46" s="18">
        <v>700000</v>
      </c>
      <c r="G46" s="18">
        <v>700000</v>
      </c>
      <c r="H46" s="18">
        <v>700000</v>
      </c>
      <c r="I46" s="18">
        <v>560000</v>
      </c>
      <c r="J46" s="18">
        <v>560000</v>
      </c>
      <c r="K46" s="18">
        <v>560000</v>
      </c>
      <c r="L46" s="19">
        <f t="shared" si="10"/>
        <v>21260000</v>
      </c>
      <c r="M46" s="19">
        <f t="shared" si="7"/>
        <v>21260000</v>
      </c>
      <c r="N46" s="19">
        <f t="shared" si="7"/>
        <v>21260000</v>
      </c>
    </row>
    <row r="47" spans="1:14" ht="89.25">
      <c r="A47" s="20" t="s">
        <v>95</v>
      </c>
      <c r="B47" s="21" t="s">
        <v>96</v>
      </c>
      <c r="C47" s="22">
        <f t="shared" ref="C47:J47" si="11">SUM(C42:C46)</f>
        <v>65811601</v>
      </c>
      <c r="D47" s="22">
        <f t="shared" si="11"/>
        <v>65811601</v>
      </c>
      <c r="E47" s="22">
        <f>SUM(E42:E46)</f>
        <v>137184210</v>
      </c>
      <c r="F47" s="22">
        <f t="shared" si="11"/>
        <v>4700000</v>
      </c>
      <c r="G47" s="22">
        <f t="shared" si="11"/>
        <v>4700000</v>
      </c>
      <c r="H47" s="22">
        <f>SUM(H42:H46)</f>
        <v>4700000</v>
      </c>
      <c r="I47" s="22">
        <f t="shared" si="11"/>
        <v>7400378</v>
      </c>
      <c r="J47" s="22">
        <f t="shared" si="11"/>
        <v>7400378</v>
      </c>
      <c r="K47" s="22">
        <f>SUM(K42:K46)</f>
        <v>5526568</v>
      </c>
      <c r="L47" s="23">
        <f t="shared" si="10"/>
        <v>77911979</v>
      </c>
      <c r="M47" s="23">
        <f t="shared" si="7"/>
        <v>77911979</v>
      </c>
      <c r="N47" s="23">
        <f t="shared" si="7"/>
        <v>147410778</v>
      </c>
    </row>
    <row r="48" spans="1:14" ht="63.75">
      <c r="A48" s="20" t="s">
        <v>97</v>
      </c>
      <c r="B48" s="21" t="s">
        <v>98</v>
      </c>
      <c r="C48" s="22">
        <f t="shared" ref="C48:J48" si="12">C27+C30+C38+C41+C47</f>
        <v>190876601</v>
      </c>
      <c r="D48" s="22">
        <f t="shared" si="12"/>
        <v>190876601</v>
      </c>
      <c r="E48" s="22">
        <f>E27+E30+E38+E41+E47</f>
        <v>273948525</v>
      </c>
      <c r="F48" s="22">
        <f t="shared" si="12"/>
        <v>25000000</v>
      </c>
      <c r="G48" s="22">
        <f t="shared" si="12"/>
        <v>25000000</v>
      </c>
      <c r="H48" s="22">
        <f>H27+H30+H38+H41+H47</f>
        <v>25000000</v>
      </c>
      <c r="I48" s="22">
        <f t="shared" si="12"/>
        <v>35088378</v>
      </c>
      <c r="J48" s="22">
        <f t="shared" si="12"/>
        <v>35088378</v>
      </c>
      <c r="K48" s="22">
        <f>K27+K30+K38+K41+K47</f>
        <v>32638374</v>
      </c>
      <c r="L48" s="23">
        <f>C48+F48+I48</f>
        <v>250964979</v>
      </c>
      <c r="M48" s="23">
        <f t="shared" si="7"/>
        <v>250964979</v>
      </c>
      <c r="N48" s="23">
        <f t="shared" si="7"/>
        <v>331586899</v>
      </c>
    </row>
    <row r="49" spans="1:15" ht="76.5">
      <c r="A49" s="16" t="s">
        <v>99</v>
      </c>
      <c r="B49" s="17" t="s">
        <v>100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9">
        <f>C49+F49+I49</f>
        <v>0</v>
      </c>
      <c r="M49" s="19">
        <f t="shared" si="7"/>
        <v>0</v>
      </c>
      <c r="N49" s="19">
        <f t="shared" si="7"/>
        <v>0</v>
      </c>
    </row>
    <row r="50" spans="1:15" ht="63.75">
      <c r="A50" s="16" t="s">
        <v>101</v>
      </c>
      <c r="B50" s="17" t="s">
        <v>102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9">
        <f>C50+F50+I50</f>
        <v>0</v>
      </c>
      <c r="M50" s="19">
        <f t="shared" ref="M50:N78" si="13">D50+G50+J50</f>
        <v>0</v>
      </c>
      <c r="N50" s="19">
        <f t="shared" si="13"/>
        <v>0</v>
      </c>
    </row>
    <row r="51" spans="1:15" ht="63.75">
      <c r="A51" s="16" t="s">
        <v>103</v>
      </c>
      <c r="B51" s="17" t="s">
        <v>104</v>
      </c>
      <c r="C51" s="18">
        <v>8100000</v>
      </c>
      <c r="D51" s="18">
        <v>8100000</v>
      </c>
      <c r="E51" s="18">
        <v>10340280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9">
        <f>C51+F51+I51</f>
        <v>8100000</v>
      </c>
      <c r="M51" s="19">
        <f t="shared" si="13"/>
        <v>8100000</v>
      </c>
      <c r="N51" s="19">
        <f t="shared" si="13"/>
        <v>10340280</v>
      </c>
    </row>
    <row r="52" spans="1:15" ht="63.75">
      <c r="A52" s="20" t="s">
        <v>105</v>
      </c>
      <c r="B52" s="21" t="s">
        <v>106</v>
      </c>
      <c r="C52" s="22">
        <f t="shared" ref="C52:J52" si="14">SUM(C49:C51)</f>
        <v>8100000</v>
      </c>
      <c r="D52" s="22">
        <f t="shared" si="14"/>
        <v>8100000</v>
      </c>
      <c r="E52" s="22">
        <f>SUM(E49:E51)</f>
        <v>10340280</v>
      </c>
      <c r="F52" s="22">
        <f t="shared" si="14"/>
        <v>0</v>
      </c>
      <c r="G52" s="22">
        <f t="shared" si="14"/>
        <v>0</v>
      </c>
      <c r="H52" s="22">
        <f>SUM(H49:H51)</f>
        <v>0</v>
      </c>
      <c r="I52" s="22">
        <f t="shared" si="14"/>
        <v>0</v>
      </c>
      <c r="J52" s="22">
        <f t="shared" si="14"/>
        <v>0</v>
      </c>
      <c r="K52" s="22">
        <f>SUM(K49:K51)</f>
        <v>0</v>
      </c>
      <c r="L52" s="23">
        <f>C52+F52+I52</f>
        <v>8100000</v>
      </c>
      <c r="M52" s="23">
        <f t="shared" si="13"/>
        <v>8100000</v>
      </c>
      <c r="N52" s="23">
        <f t="shared" si="13"/>
        <v>10340280</v>
      </c>
    </row>
    <row r="53" spans="1:15" ht="51">
      <c r="A53" s="16" t="s">
        <v>107</v>
      </c>
      <c r="B53" s="17" t="s">
        <v>108</v>
      </c>
      <c r="C53" s="18">
        <v>0</v>
      </c>
      <c r="D53" s="18">
        <v>0</v>
      </c>
      <c r="E53" s="18">
        <v>191000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9">
        <f t="shared" ref="L53:L61" si="15">C53+F53+I53</f>
        <v>0</v>
      </c>
      <c r="M53" s="19">
        <f t="shared" si="13"/>
        <v>0</v>
      </c>
      <c r="N53" s="19">
        <f t="shared" si="13"/>
        <v>191000</v>
      </c>
    </row>
    <row r="54" spans="1:15" ht="114.75">
      <c r="A54" s="16" t="s">
        <v>109</v>
      </c>
      <c r="B54" s="17" t="s">
        <v>110</v>
      </c>
      <c r="C54" s="18">
        <v>162695495</v>
      </c>
      <c r="D54" s="18">
        <f>162695495+27686</f>
        <v>162723181</v>
      </c>
      <c r="E54" s="18">
        <v>166115527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9">
        <f t="shared" si="15"/>
        <v>162695495</v>
      </c>
      <c r="M54" s="19">
        <f t="shared" si="13"/>
        <v>162723181</v>
      </c>
      <c r="N54" s="19">
        <f t="shared" si="13"/>
        <v>166115527</v>
      </c>
    </row>
    <row r="55" spans="1:15" ht="89.25">
      <c r="A55" s="16" t="s">
        <v>111</v>
      </c>
      <c r="B55" s="17" t="s">
        <v>112</v>
      </c>
      <c r="C55" s="18">
        <v>0</v>
      </c>
      <c r="D55" s="18">
        <v>0</v>
      </c>
      <c r="E55" s="18">
        <v>5000000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9">
        <f t="shared" si="15"/>
        <v>0</v>
      </c>
      <c r="M55" s="19">
        <f t="shared" si="13"/>
        <v>0</v>
      </c>
      <c r="N55" s="19">
        <f t="shared" si="13"/>
        <v>5000000</v>
      </c>
    </row>
    <row r="56" spans="1:15" ht="153">
      <c r="A56" s="16" t="s">
        <v>113</v>
      </c>
      <c r="B56" s="17" t="s">
        <v>114</v>
      </c>
      <c r="C56" s="18">
        <v>43774000</v>
      </c>
      <c r="D56" s="18">
        <v>43774000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9">
        <f t="shared" si="15"/>
        <v>43774000</v>
      </c>
      <c r="M56" s="19">
        <f t="shared" si="13"/>
        <v>43774000</v>
      </c>
      <c r="N56" s="19">
        <f t="shared" si="13"/>
        <v>0</v>
      </c>
    </row>
    <row r="57" spans="1:15" ht="63.75">
      <c r="A57" s="16" t="s">
        <v>115</v>
      </c>
      <c r="B57" s="17" t="s">
        <v>116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9">
        <f t="shared" si="15"/>
        <v>0</v>
      </c>
      <c r="M57" s="19">
        <f t="shared" si="13"/>
        <v>0</v>
      </c>
      <c r="N57" s="19">
        <f t="shared" si="13"/>
        <v>0</v>
      </c>
    </row>
    <row r="58" spans="1:15" ht="38.25">
      <c r="A58" s="16" t="s">
        <v>117</v>
      </c>
      <c r="B58" s="17" t="s">
        <v>118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9">
        <f t="shared" si="15"/>
        <v>0</v>
      </c>
      <c r="M58" s="19">
        <f t="shared" si="13"/>
        <v>0</v>
      </c>
      <c r="N58" s="19">
        <f t="shared" si="13"/>
        <v>0</v>
      </c>
    </row>
    <row r="59" spans="1:15" ht="89.25">
      <c r="A59" s="16" t="s">
        <v>119</v>
      </c>
      <c r="B59" s="17" t="s">
        <v>120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9">
        <f t="shared" si="15"/>
        <v>0</v>
      </c>
      <c r="M59" s="19">
        <f t="shared" si="13"/>
        <v>0</v>
      </c>
      <c r="N59" s="19">
        <f t="shared" si="13"/>
        <v>0</v>
      </c>
    </row>
    <row r="60" spans="1:15" ht="114.75">
      <c r="A60" s="16" t="s">
        <v>121</v>
      </c>
      <c r="B60" s="17" t="s">
        <v>122</v>
      </c>
      <c r="C60" s="18">
        <v>147600000</v>
      </c>
      <c r="D60" s="18">
        <v>147600000</v>
      </c>
      <c r="E60" s="18">
        <v>191374000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9">
        <f t="shared" si="15"/>
        <v>147600000</v>
      </c>
      <c r="M60" s="19">
        <f t="shared" si="13"/>
        <v>147600000</v>
      </c>
      <c r="N60" s="19">
        <f t="shared" si="13"/>
        <v>191374000</v>
      </c>
    </row>
    <row r="61" spans="1:15" ht="25.5">
      <c r="A61" s="16" t="s">
        <v>123</v>
      </c>
      <c r="B61" s="17" t="s">
        <v>124</v>
      </c>
      <c r="C61" s="18">
        <v>2000000</v>
      </c>
      <c r="D61" s="18">
        <v>2000000</v>
      </c>
      <c r="E61" s="18">
        <v>2000000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9">
        <f t="shared" si="15"/>
        <v>2000000</v>
      </c>
      <c r="M61" s="19">
        <f t="shared" si="13"/>
        <v>2000000</v>
      </c>
      <c r="N61" s="19">
        <f t="shared" si="13"/>
        <v>2000000</v>
      </c>
    </row>
    <row r="62" spans="1:15" ht="89.25">
      <c r="A62" s="20" t="s">
        <v>125</v>
      </c>
      <c r="B62" s="21" t="s">
        <v>126</v>
      </c>
      <c r="C62" s="22">
        <f t="shared" ref="C62:J62" si="16">SUM(C53:C61)</f>
        <v>356069495</v>
      </c>
      <c r="D62" s="22">
        <f t="shared" si="16"/>
        <v>356097181</v>
      </c>
      <c r="E62" s="22">
        <f>SUM(E53:E61)</f>
        <v>364680527</v>
      </c>
      <c r="F62" s="22">
        <f t="shared" si="16"/>
        <v>0</v>
      </c>
      <c r="G62" s="22">
        <f t="shared" si="16"/>
        <v>0</v>
      </c>
      <c r="H62" s="22">
        <f>SUM(H53:H61)</f>
        <v>0</v>
      </c>
      <c r="I62" s="22">
        <f t="shared" si="16"/>
        <v>0</v>
      </c>
      <c r="J62" s="22">
        <f t="shared" si="16"/>
        <v>0</v>
      </c>
      <c r="K62" s="22">
        <f>SUM(K53:K61)</f>
        <v>0</v>
      </c>
      <c r="L62" s="23">
        <f>C62+F62+I62</f>
        <v>356069495</v>
      </c>
      <c r="M62" s="23">
        <f t="shared" si="13"/>
        <v>356097181</v>
      </c>
      <c r="N62" s="23">
        <f t="shared" si="13"/>
        <v>364680527</v>
      </c>
      <c r="O62" s="24"/>
    </row>
    <row r="63" spans="1:15" ht="63.75">
      <c r="A63" s="16" t="s">
        <v>127</v>
      </c>
      <c r="B63" s="17" t="s">
        <v>128</v>
      </c>
      <c r="C63" s="18">
        <v>0</v>
      </c>
      <c r="D63" s="18">
        <v>0</v>
      </c>
      <c r="E63" s="18">
        <v>7671811</v>
      </c>
      <c r="F63" s="18">
        <v>0</v>
      </c>
      <c r="G63" s="18">
        <v>0</v>
      </c>
      <c r="H63" s="18">
        <v>40000</v>
      </c>
      <c r="I63" s="18">
        <v>0</v>
      </c>
      <c r="J63" s="18">
        <v>0</v>
      </c>
      <c r="K63" s="18">
        <v>0</v>
      </c>
      <c r="L63" s="19">
        <f t="shared" ref="L63:L78" si="17">C63+F63+I63</f>
        <v>0</v>
      </c>
      <c r="M63" s="19">
        <f t="shared" si="13"/>
        <v>0</v>
      </c>
      <c r="N63" s="19">
        <f t="shared" si="13"/>
        <v>7711811</v>
      </c>
      <c r="O63" s="24"/>
    </row>
    <row r="64" spans="1:15" ht="51">
      <c r="A64" s="16" t="s">
        <v>129</v>
      </c>
      <c r="B64" s="17" t="s">
        <v>130</v>
      </c>
      <c r="C64" s="18">
        <v>391708131</v>
      </c>
      <c r="D64" s="18">
        <v>391708131</v>
      </c>
      <c r="E64" s="18">
        <v>950634070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9">
        <f t="shared" si="17"/>
        <v>391708131</v>
      </c>
      <c r="M64" s="19">
        <f t="shared" si="13"/>
        <v>391708131</v>
      </c>
      <c r="N64" s="19">
        <f t="shared" si="13"/>
        <v>950634070</v>
      </c>
    </row>
    <row r="65" spans="1:15" ht="76.5">
      <c r="A65" s="16" t="s">
        <v>131</v>
      </c>
      <c r="B65" s="17" t="s">
        <v>132</v>
      </c>
      <c r="C65" s="18">
        <v>2480315</v>
      </c>
      <c r="D65" s="18">
        <v>2480315</v>
      </c>
      <c r="E65" s="18">
        <v>3779567</v>
      </c>
      <c r="F65" s="18">
        <v>1574803</v>
      </c>
      <c r="G65" s="18">
        <v>1574803</v>
      </c>
      <c r="H65" s="18">
        <v>5574803</v>
      </c>
      <c r="I65" s="18">
        <v>473000</v>
      </c>
      <c r="J65" s="18">
        <v>473000</v>
      </c>
      <c r="K65" s="18">
        <v>473000</v>
      </c>
      <c r="L65" s="19">
        <f t="shared" si="17"/>
        <v>4528118</v>
      </c>
      <c r="M65" s="19">
        <f t="shared" si="13"/>
        <v>4528118</v>
      </c>
      <c r="N65" s="19">
        <f t="shared" si="13"/>
        <v>9827370</v>
      </c>
    </row>
    <row r="66" spans="1:15" ht="76.5">
      <c r="A66" s="16" t="s">
        <v>133</v>
      </c>
      <c r="B66" s="17" t="s">
        <v>134</v>
      </c>
      <c r="C66" s="18">
        <v>26118110</v>
      </c>
      <c r="D66" s="18">
        <v>26118110</v>
      </c>
      <c r="E66" s="18">
        <v>115223149</v>
      </c>
      <c r="F66" s="18">
        <v>5826772</v>
      </c>
      <c r="G66" s="18">
        <v>5826772</v>
      </c>
      <c r="H66" s="18">
        <v>1786772</v>
      </c>
      <c r="I66" s="18">
        <v>1967000</v>
      </c>
      <c r="J66" s="18">
        <v>1967000</v>
      </c>
      <c r="K66" s="18">
        <v>3844952</v>
      </c>
      <c r="L66" s="19">
        <f t="shared" si="17"/>
        <v>33911882</v>
      </c>
      <c r="M66" s="19">
        <f t="shared" si="13"/>
        <v>33911882</v>
      </c>
      <c r="N66" s="19">
        <f t="shared" si="13"/>
        <v>120854873</v>
      </c>
    </row>
    <row r="67" spans="1:15" ht="51">
      <c r="A67" s="16" t="s">
        <v>135</v>
      </c>
      <c r="B67" s="17" t="s">
        <v>136</v>
      </c>
      <c r="C67" s="18">
        <v>0</v>
      </c>
      <c r="D67" s="18">
        <v>0</v>
      </c>
      <c r="E67" s="18">
        <v>10000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9">
        <f t="shared" si="17"/>
        <v>0</v>
      </c>
      <c r="M67" s="19">
        <f t="shared" si="13"/>
        <v>0</v>
      </c>
      <c r="N67" s="19">
        <f t="shared" si="13"/>
        <v>10000</v>
      </c>
    </row>
    <row r="68" spans="1:15" ht="102">
      <c r="A68" s="16" t="s">
        <v>137</v>
      </c>
      <c r="B68" s="17" t="s">
        <v>138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9">
        <f t="shared" si="17"/>
        <v>0</v>
      </c>
      <c r="M68" s="19">
        <f t="shared" si="13"/>
        <v>0</v>
      </c>
      <c r="N68" s="19">
        <f t="shared" si="13"/>
        <v>0</v>
      </c>
    </row>
    <row r="69" spans="1:15" ht="89.25">
      <c r="A69" s="16" t="s">
        <v>139</v>
      </c>
      <c r="B69" s="17" t="s">
        <v>140</v>
      </c>
      <c r="C69" s="18">
        <v>113482771</v>
      </c>
      <c r="D69" s="18">
        <v>113482771</v>
      </c>
      <c r="E69" s="18">
        <v>290873321</v>
      </c>
      <c r="F69" s="18">
        <v>1998425</v>
      </c>
      <c r="G69" s="18">
        <v>1998425</v>
      </c>
      <c r="H69" s="18">
        <v>1998425</v>
      </c>
      <c r="I69" s="18">
        <v>658220</v>
      </c>
      <c r="J69" s="18">
        <v>658220</v>
      </c>
      <c r="K69" s="18">
        <v>1165268</v>
      </c>
      <c r="L69" s="19">
        <f t="shared" si="17"/>
        <v>116139416</v>
      </c>
      <c r="M69" s="19">
        <f t="shared" si="13"/>
        <v>116139416</v>
      </c>
      <c r="N69" s="19">
        <f t="shared" si="13"/>
        <v>294037014</v>
      </c>
    </row>
    <row r="70" spans="1:15" ht="51">
      <c r="A70" s="20" t="s">
        <v>141</v>
      </c>
      <c r="B70" s="21" t="s">
        <v>142</v>
      </c>
      <c r="C70" s="22">
        <f t="shared" ref="C70:J70" si="18">SUM(C63:C69)</f>
        <v>533789327</v>
      </c>
      <c r="D70" s="22">
        <f t="shared" si="18"/>
        <v>533789327</v>
      </c>
      <c r="E70" s="22">
        <f>SUM(E63:E69)</f>
        <v>1368191918</v>
      </c>
      <c r="F70" s="22">
        <f t="shared" si="18"/>
        <v>9400000</v>
      </c>
      <c r="G70" s="22">
        <f t="shared" si="18"/>
        <v>9400000</v>
      </c>
      <c r="H70" s="22">
        <f>SUM(H63:H69)</f>
        <v>9400000</v>
      </c>
      <c r="I70" s="22">
        <f t="shared" si="18"/>
        <v>3098220</v>
      </c>
      <c r="J70" s="22">
        <f t="shared" si="18"/>
        <v>3098220</v>
      </c>
      <c r="K70" s="22">
        <f>SUM(K63:K69)</f>
        <v>5483220</v>
      </c>
      <c r="L70" s="23">
        <f t="shared" si="17"/>
        <v>546287547</v>
      </c>
      <c r="M70" s="23">
        <f t="shared" si="13"/>
        <v>546287547</v>
      </c>
      <c r="N70" s="23">
        <f t="shared" si="13"/>
        <v>1383075138</v>
      </c>
      <c r="O70" s="24"/>
    </row>
    <row r="71" spans="1:15" ht="38.25">
      <c r="A71" s="16" t="s">
        <v>143</v>
      </c>
      <c r="B71" s="17" t="s">
        <v>144</v>
      </c>
      <c r="C71" s="18">
        <v>12030162</v>
      </c>
      <c r="D71" s="18">
        <v>12030162</v>
      </c>
      <c r="E71" s="18">
        <v>40039407</v>
      </c>
      <c r="F71" s="18">
        <v>0</v>
      </c>
      <c r="G71" s="18">
        <v>0</v>
      </c>
      <c r="H71" s="18">
        <v>0</v>
      </c>
      <c r="I71" s="18">
        <v>1229850</v>
      </c>
      <c r="J71" s="18">
        <v>1229850</v>
      </c>
      <c r="K71" s="18">
        <v>414000</v>
      </c>
      <c r="L71" s="19">
        <f t="shared" si="17"/>
        <v>13260012</v>
      </c>
      <c r="M71" s="19">
        <f t="shared" si="13"/>
        <v>13260012</v>
      </c>
      <c r="N71" s="19">
        <f t="shared" si="13"/>
        <v>40453407</v>
      </c>
    </row>
    <row r="72" spans="1:15" ht="63.75">
      <c r="A72" s="16" t="s">
        <v>145</v>
      </c>
      <c r="B72" s="17" t="s">
        <v>146</v>
      </c>
      <c r="C72" s="18">
        <v>0</v>
      </c>
      <c r="D72" s="18">
        <v>0</v>
      </c>
      <c r="E72" s="18">
        <v>8849847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9">
        <f t="shared" si="17"/>
        <v>0</v>
      </c>
      <c r="M72" s="19">
        <f t="shared" si="13"/>
        <v>0</v>
      </c>
      <c r="N72" s="19">
        <f t="shared" si="13"/>
        <v>8849847</v>
      </c>
    </row>
    <row r="73" spans="1:15" ht="63.75">
      <c r="A73" s="16" t="s">
        <v>147</v>
      </c>
      <c r="B73" s="17" t="s">
        <v>148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9">
        <f t="shared" si="17"/>
        <v>0</v>
      </c>
      <c r="M73" s="19">
        <f t="shared" si="13"/>
        <v>0</v>
      </c>
      <c r="N73" s="19">
        <f t="shared" si="13"/>
        <v>0</v>
      </c>
    </row>
    <row r="74" spans="1:15" ht="89.25">
      <c r="A74" s="16" t="s">
        <v>149</v>
      </c>
      <c r="B74" s="17" t="s">
        <v>150</v>
      </c>
      <c r="C74" s="18">
        <v>3248144</v>
      </c>
      <c r="D74" s="18">
        <v>3248144</v>
      </c>
      <c r="E74" s="18">
        <v>13200099</v>
      </c>
      <c r="F74" s="18">
        <v>0</v>
      </c>
      <c r="G74" s="18">
        <v>0</v>
      </c>
      <c r="H74" s="18">
        <v>0</v>
      </c>
      <c r="I74" s="18">
        <v>871930</v>
      </c>
      <c r="J74" s="18">
        <v>871930</v>
      </c>
      <c r="K74" s="18">
        <v>111780</v>
      </c>
      <c r="L74" s="19">
        <f t="shared" si="17"/>
        <v>4120074</v>
      </c>
      <c r="M74" s="19">
        <f t="shared" si="13"/>
        <v>4120074</v>
      </c>
      <c r="N74" s="19">
        <f t="shared" si="13"/>
        <v>13311879</v>
      </c>
    </row>
    <row r="75" spans="1:15" ht="51">
      <c r="A75" s="20" t="s">
        <v>151</v>
      </c>
      <c r="B75" s="21" t="s">
        <v>152</v>
      </c>
      <c r="C75" s="22">
        <f t="shared" ref="C75:J75" si="19">SUM(C71:C74)</f>
        <v>15278306</v>
      </c>
      <c r="D75" s="22">
        <f t="shared" si="19"/>
        <v>15278306</v>
      </c>
      <c r="E75" s="22">
        <f>SUM(E71:E74)</f>
        <v>62089353</v>
      </c>
      <c r="F75" s="22">
        <f t="shared" si="19"/>
        <v>0</v>
      </c>
      <c r="G75" s="22">
        <f t="shared" si="19"/>
        <v>0</v>
      </c>
      <c r="H75" s="22">
        <f>SUM(H71:H74)</f>
        <v>0</v>
      </c>
      <c r="I75" s="22">
        <f t="shared" si="19"/>
        <v>2101780</v>
      </c>
      <c r="J75" s="22">
        <f t="shared" si="19"/>
        <v>2101780</v>
      </c>
      <c r="K75" s="22">
        <f>SUM(K71:K74)</f>
        <v>525780</v>
      </c>
      <c r="L75" s="23">
        <f t="shared" si="17"/>
        <v>17380086</v>
      </c>
      <c r="M75" s="23">
        <f t="shared" si="13"/>
        <v>17380086</v>
      </c>
      <c r="N75" s="23">
        <f t="shared" si="13"/>
        <v>62615133</v>
      </c>
    </row>
    <row r="76" spans="1:15" ht="114.75">
      <c r="A76" s="16" t="s">
        <v>153</v>
      </c>
      <c r="B76" s="17" t="s">
        <v>154</v>
      </c>
      <c r="C76" s="18">
        <v>3000000</v>
      </c>
      <c r="D76" s="18">
        <v>3000000</v>
      </c>
      <c r="E76" s="18">
        <v>4650000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9">
        <f t="shared" si="17"/>
        <v>3000000</v>
      </c>
      <c r="M76" s="19">
        <f t="shared" si="13"/>
        <v>3000000</v>
      </c>
      <c r="N76" s="19">
        <f t="shared" si="13"/>
        <v>4650000</v>
      </c>
    </row>
    <row r="77" spans="1:15" ht="76.5">
      <c r="A77" s="20" t="s">
        <v>155</v>
      </c>
      <c r="B77" s="21" t="s">
        <v>156</v>
      </c>
      <c r="C77" s="22">
        <v>3000000</v>
      </c>
      <c r="D77" s="22">
        <v>3000000</v>
      </c>
      <c r="E77" s="22">
        <v>4650000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3">
        <f t="shared" si="17"/>
        <v>3000000</v>
      </c>
      <c r="M77" s="23">
        <f t="shared" si="13"/>
        <v>3000000</v>
      </c>
      <c r="N77" s="23">
        <f t="shared" si="13"/>
        <v>4650000</v>
      </c>
    </row>
    <row r="78" spans="1:15" ht="102">
      <c r="A78" s="20" t="s">
        <v>157</v>
      </c>
      <c r="B78" s="21" t="s">
        <v>158</v>
      </c>
      <c r="C78" s="22">
        <f t="shared" ref="C78:J78" si="20">C22+C23+C48+C52+C62+C70+C75+C77</f>
        <v>1221715716</v>
      </c>
      <c r="D78" s="22">
        <f t="shared" si="20"/>
        <v>1221937063</v>
      </c>
      <c r="E78" s="22">
        <f>E22+E23+E48+E52+E62+E70+E75+E77</f>
        <v>2208195155</v>
      </c>
      <c r="F78" s="22">
        <f t="shared" si="20"/>
        <v>166169216</v>
      </c>
      <c r="G78" s="22">
        <f t="shared" si="20"/>
        <v>166275134</v>
      </c>
      <c r="H78" s="22">
        <f>H22+H23+H48+H52+H62+H70+H75+H77</f>
        <v>169800966</v>
      </c>
      <c r="I78" s="22">
        <f t="shared" si="20"/>
        <v>73009782</v>
      </c>
      <c r="J78" s="22">
        <f t="shared" si="20"/>
        <v>73046993</v>
      </c>
      <c r="K78" s="22">
        <f>K22+K23+K48+K52+K62+K70+K75+K77</f>
        <v>77506536</v>
      </c>
      <c r="L78" s="23">
        <f t="shared" si="17"/>
        <v>1460894714</v>
      </c>
      <c r="M78" s="23">
        <f>D78+G78+J78</f>
        <v>1461259190</v>
      </c>
      <c r="N78" s="23">
        <f>E78+H78+K78</f>
        <v>2455502657</v>
      </c>
    </row>
  </sheetData>
  <mergeCells count="5">
    <mergeCell ref="C1:N1"/>
    <mergeCell ref="C2:E2"/>
    <mergeCell ref="F2:H2"/>
    <mergeCell ref="I2:K2"/>
    <mergeCell ref="L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2017-12-05T14:06:44Z</dcterms:created>
  <dcterms:modified xsi:type="dcterms:W3CDTF">2017-12-05T14:06:54Z</dcterms:modified>
</cp:coreProperties>
</file>