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5" activeTab="10"/>
  </bookViews>
  <sheets>
    <sheet name="1.sz.Címrend" sheetId="1" r:id="rId1"/>
    <sheet name="2.sz.Összevont mérleg" sheetId="2" r:id="rId2"/>
    <sheet name="3.működési bev kiad" sheetId="3" r:id="rId3"/>
    <sheet name="4. felh bev és kiad" sheetId="4" r:id="rId4"/>
    <sheet name="5.cofog" sheetId="5" r:id="rId5"/>
    <sheet name="6 beruházás" sheetId="6" r:id="rId6"/>
    <sheet name="7 felújítás" sheetId="7" r:id="rId7"/>
    <sheet name="8 mérleg " sheetId="8" r:id="rId8"/>
    <sheet name="9 eredmény " sheetId="9" r:id="rId9"/>
    <sheet name="10 létszám" sheetId="10" r:id="rId10"/>
    <sheet name="11. adós állomány" sheetId="11" r:id="rId11"/>
  </sheets>
  <definedNames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<sst xmlns="http://schemas.openxmlformats.org/spreadsheetml/2006/main" count="684" uniqueCount="488">
  <si>
    <t>Felújítások</t>
  </si>
  <si>
    <t>Cím</t>
  </si>
  <si>
    <t>Alcím</t>
  </si>
  <si>
    <t>ezer Ft-ban</t>
  </si>
  <si>
    <t>Megnevezés</t>
  </si>
  <si>
    <t>Sor- szám</t>
  </si>
  <si>
    <t>az önkormányzat önállóan működő és gazdálkodó költségvetési szervei</t>
  </si>
  <si>
    <t>az önkormányzat önállóan működő költségvetési szervei</t>
  </si>
  <si>
    <t>Teljesítés %-a</t>
  </si>
  <si>
    <t>A</t>
  </si>
  <si>
    <t>B</t>
  </si>
  <si>
    <t>C</t>
  </si>
  <si>
    <t>Beruházások</t>
  </si>
  <si>
    <t>nem költségvetési szervi formában mükődő egysége</t>
  </si>
  <si>
    <t>Személyi juttatás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</si>
  <si>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</si>
  <si>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</si>
  <si>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</si>
  <si>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</si>
  <si>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</si>
  <si>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</si>
  <si>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</si>
  <si>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</si>
  <si>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</si>
  <si>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</si>
  <si>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</si>
  <si>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</si>
  <si>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</si>
  <si>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</si>
  <si>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</si>
  <si>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2016. évi tervezett módosítás 2016.12.31.</t>
  </si>
  <si>
    <t>2016. évi várható teljesítés</t>
  </si>
  <si>
    <t>2017/2016.  évi módoított ei/ tervezett ei %-a</t>
  </si>
  <si>
    <t xml:space="preserve">                                                                                             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</si>
  <si>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</si>
  <si>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</si>
  <si>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</si>
  <si>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</si>
  <si>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</si>
  <si>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</si>
  <si>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</si>
  <si>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</si>
  <si>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</si>
  <si>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</si>
  <si>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</si>
  <si>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</si>
  <si>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</si>
  <si>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</si>
  <si>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</si>
  <si>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</si>
  <si>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</si>
  <si>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</si>
  <si>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</si>
  <si>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</si>
  <si>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</si>
  <si>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</si>
  <si>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</si>
  <si>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</si>
  <si>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</si>
  <si>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</si>
  <si>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</si>
  <si>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</si>
  <si>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</si>
  <si>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</si>
  <si>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</si>
  <si>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</si>
  <si>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</si>
  <si>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</si>
  <si>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</si>
  <si>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</si>
  <si>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</si>
  <si>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</si>
  <si>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</si>
  <si>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</si>
  <si>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</si>
  <si>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</si>
  <si>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</si>
  <si>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</si>
  <si>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</si>
  <si>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</si>
  <si>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</si>
  <si>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</si>
  <si>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</si>
  <si>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</si>
  <si>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</si>
  <si>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</si>
  <si>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</si>
  <si>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</si>
  <si>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</si>
  <si>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</si>
  <si>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</si>
  <si>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</si>
  <si>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</si>
  <si>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</si>
  <si>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</si>
  <si>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</si>
  <si>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</si>
  <si>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</si>
  <si>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</si>
  <si>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</si>
  <si>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</si>
  <si>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</si>
  <si>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</si>
  <si>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</si>
  <si>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</si>
  <si>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</si>
  <si>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</si>
  <si>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</si>
  <si>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</si>
  <si>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</si>
  <si>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</si>
  <si>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</si>
  <si>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</si>
  <si>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</si>
  <si>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</si>
  <si>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</si>
  <si>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</si>
  <si>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</si>
  <si>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</si>
  <si>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</si>
  <si>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</si>
  <si>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</si>
  <si>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</si>
  <si>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</si>
  <si>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</si>
  <si>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</si>
  <si>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Működési kiadások összesen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</si>
  <si>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</si>
  <si>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</si>
  <si>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</si>
  <si>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</si>
  <si>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</si>
  <si>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</si>
  <si>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</si>
  <si>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</si>
  <si>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</si>
  <si>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</si>
  <si>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</si>
  <si>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</si>
  <si>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</si>
  <si>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</si>
  <si>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</si>
  <si>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</si>
  <si>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</si>
  <si>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</si>
  <si>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</si>
  <si>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</si>
  <si>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</si>
  <si>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</si>
  <si>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</si>
  <si>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</si>
  <si>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</si>
  <si>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</si>
  <si>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</si>
  <si>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</si>
  <si>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</si>
  <si>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</si>
  <si>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</si>
  <si>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</si>
  <si>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</si>
  <si>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</si>
  <si>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</si>
  <si>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</si>
  <si>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</si>
  <si>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</si>
  <si>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</si>
  <si>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</si>
  <si>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</si>
  <si>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</si>
  <si>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</si>
  <si>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</si>
  <si>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</si>
  <si>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</si>
  <si>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</si>
  <si>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</si>
  <si>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</si>
  <si>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</si>
  <si>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</si>
  <si>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</si>
  <si>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</si>
  <si>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</si>
  <si>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</si>
  <si>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</si>
  <si>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</si>
  <si>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</si>
  <si>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</si>
  <si>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</si>
  <si>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</si>
  <si>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</si>
  <si>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</si>
  <si>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</si>
  <si>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</si>
  <si>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</si>
  <si>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</si>
  <si>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</si>
  <si>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</si>
  <si>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</si>
  <si>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</si>
  <si>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</si>
  <si>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</si>
  <si>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</si>
  <si>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</si>
  <si>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</si>
  <si>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</si>
  <si>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</si>
  <si>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</si>
  <si>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</si>
  <si>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</si>
  <si>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</si>
  <si>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</si>
  <si>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</si>
  <si>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</si>
  <si>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</si>
  <si>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</si>
  <si>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</si>
  <si>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</si>
  <si>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</si>
  <si>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</si>
  <si>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</si>
  <si>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</si>
  <si>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</si>
  <si>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</si>
  <si>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</si>
  <si>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</si>
  <si>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</si>
  <si>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</si>
  <si>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</si>
  <si>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</si>
  <si>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</si>
  <si>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</si>
  <si>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</si>
  <si>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</si>
  <si>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</si>
  <si>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</si>
  <si>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</si>
  <si>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</si>
  <si>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</si>
  <si>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</si>
  <si>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</si>
  <si>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</si>
  <si>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</si>
  <si>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</si>
  <si>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</si>
  <si>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</si>
  <si>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</si>
  <si>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</si>
  <si>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</si>
  <si>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</si>
  <si>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</si>
  <si>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</si>
  <si>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</si>
  <si>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</si>
  <si>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</si>
  <si>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 xml:space="preserve">ezer Ft-ban </t>
  </si>
  <si>
    <t>Önkormányzat</t>
  </si>
  <si>
    <t>Teljesítés%-a</t>
  </si>
  <si>
    <t>2.5. Fejezeti kezelésű előirányzatok</t>
  </si>
  <si>
    <t>Államháztartáson belüli megelőlegezés</t>
  </si>
  <si>
    <t>Teljes.%-a</t>
  </si>
  <si>
    <t>Óvodai nevelés, ellátás</t>
  </si>
  <si>
    <t>Telj. %-a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</si>
  <si>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</si>
  <si>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</si>
  <si>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</si>
  <si>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</si>
  <si>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</si>
  <si>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</si>
  <si>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</si>
  <si>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</si>
  <si>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</si>
  <si>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</si>
  <si>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</si>
  <si>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</t>
  </si>
  <si>
    <t>06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</si>
  <si>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</si>
  <si>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</si>
  <si>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</si>
  <si>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</si>
  <si>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</si>
  <si>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</si>
  <si>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</si>
  <si>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</si>
  <si>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</si>
  <si>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</si>
  <si>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</si>
  <si>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</si>
  <si>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</si>
  <si>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</si>
  <si>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</si>
  <si>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</si>
  <si>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</si>
  <si>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</si>
  <si>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</si>
  <si>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</si>
  <si>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</si>
  <si>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</si>
  <si>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</si>
  <si>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</si>
  <si>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</si>
  <si>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</si>
  <si>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</si>
  <si>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</si>
  <si>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</si>
  <si>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</si>
  <si>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27</t>
  </si>
  <si>
    <t>28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</si>
  <si>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</si>
  <si>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</si>
  <si>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</si>
  <si>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</si>
  <si>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</si>
  <si>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</si>
  <si>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</si>
  <si>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</si>
  <si>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</si>
  <si>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</si>
  <si>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</si>
  <si>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</si>
  <si>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</si>
  <si>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</si>
  <si>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</si>
  <si>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</si>
  <si>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</si>
  <si>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</si>
  <si>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</si>
  <si>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</si>
  <si>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</si>
  <si>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</si>
  <si>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</si>
  <si>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</si>
  <si>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</si>
  <si>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</si>
  <si>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</si>
  <si>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</si>
  <si>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</si>
  <si>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</si>
  <si>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</si>
  <si>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</si>
  <si>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</si>
  <si>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</si>
  <si>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</si>
  <si>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</si>
  <si>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</si>
  <si>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</si>
  <si>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</si>
  <si>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</si>
  <si>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</si>
  <si>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</si>
  <si>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</si>
  <si>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</si>
  <si>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</si>
  <si>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</si>
  <si>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</si>
  <si>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</si>
  <si>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</si>
  <si>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</si>
  <si>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</si>
  <si>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</si>
  <si>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</si>
  <si>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</si>
  <si>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</si>
  <si>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</si>
  <si>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</si>
  <si>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</si>
  <si>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</si>
  <si>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</si>
  <si>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</si>
  <si>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</si>
  <si>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182</t>
  </si>
  <si>
    <t>183</t>
  </si>
  <si>
    <t>G/IV Felhalmozott eredmény</t>
  </si>
  <si>
    <t>G/VI Mérleg szerinti eredmény</t>
  </si>
  <si>
    <t>G/ SAJÁT TŐKE  (= G/I+…+G/VI)</t>
  </si>
  <si>
    <t>H/I/4 Költségvetési évben esedékes kötelezettségek ellátottak pénzbeli juttatásaira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</si>
  <si>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</si>
  <si>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</si>
  <si>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</si>
  <si>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</si>
  <si>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</si>
  <si>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</si>
  <si>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</si>
  <si>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</si>
  <si>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</si>
  <si>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</si>
  <si>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</si>
  <si>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</si>
  <si>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</si>
  <si>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</si>
  <si>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 xml:space="preserve">fő </t>
  </si>
  <si>
    <t xml:space="preserve">Működési célú hitel </t>
  </si>
  <si>
    <t>Fejlesztési célú hitel</t>
  </si>
  <si>
    <t>Összes adósságállomány</t>
  </si>
  <si>
    <t>Nemeskisfalud  Község Önkormányzat Címrendje</t>
  </si>
  <si>
    <t>III. Államháztartáson belüli megelőlegezések visszafizetése</t>
  </si>
  <si>
    <t xml:space="preserve">Nemeskisfalud  Község Önkormányzatának </t>
  </si>
  <si>
    <t xml:space="preserve">Nemeskisfalud Község Önkormányzatának </t>
  </si>
  <si>
    <t>Nemeskisfalud Község Önkormányzatának összevont bevételei  és kiadásai</t>
  </si>
  <si>
    <t>Község város gazd.</t>
  </si>
  <si>
    <t>Immateriális javak(HÉSZ)</t>
  </si>
  <si>
    <t>Falugondnok</t>
  </si>
  <si>
    <t>12/A - Mérleg</t>
  </si>
  <si>
    <t>Nemeskisfalud  Község Önkormányzata adóssága és hitelállománya lejárat szerint</t>
  </si>
  <si>
    <t>#</t>
  </si>
  <si>
    <t>58</t>
  </si>
  <si>
    <t>D/I/1 Költségvetési évben esedékes követelések működési célú támogatások bevételeire államháztartáson belülről (&gt;=D/I/1a)</t>
  </si>
  <si>
    <t>63</t>
  </si>
  <si>
    <t>D/I/3a  - ebből: költségvetési évben esedékes követelések jövedelemadókra</t>
  </si>
  <si>
    <t>75</t>
  </si>
  <si>
    <t>D/I/4f - ebből: költségvetési évben esedékes követelések kamatbevételekre és más nyereségjellegű bevételekre</t>
  </si>
  <si>
    <t>143</t>
  </si>
  <si>
    <t>D/III/1 Adott előlegek (=D/III/1a+…+D/III/1f)</t>
  </si>
  <si>
    <t>148</t>
  </si>
  <si>
    <t>D/III/1e - ebből: foglalkoztatottaknak adott előlegek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</si>
  <si>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</si>
  <si>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</si>
  <si>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</si>
  <si>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</si>
  <si>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168</t>
  </si>
  <si>
    <t>E/III/1 December havi illetmények, munkabérek elszámolása</t>
  </si>
  <si>
    <t>187</t>
  </si>
  <si>
    <t>H/I/1 Költségvetési évben esedékes kötelezettségek személyi juttatásokra</t>
  </si>
  <si>
    <t>20 Egyéb kapott (járó) kamatok és kamatjellegű eredményszemléletű bevételek</t>
  </si>
  <si>
    <t xml:space="preserve">adatok Ft-ban </t>
  </si>
  <si>
    <t>Gyermekvéd.</t>
  </si>
  <si>
    <t>Nemeskisfalud Község Önkormányzata</t>
  </si>
  <si>
    <t>13/A - Eredménykimutatás</t>
  </si>
  <si>
    <t>155</t>
  </si>
  <si>
    <t>D/III/7 Folyósított, megelőlegezett társadalombiztosítási és családtámogatási ellátások elszámolása</t>
  </si>
  <si>
    <t>157</t>
  </si>
  <si>
    <t>D/III/9 Letétre, megőrzésre, fedezetkezelésre átadott pénzeszközök, biztosítékok</t>
  </si>
  <si>
    <t>179</t>
  </si>
  <si>
    <t>G/III Egyéb eszközök induláskori értéke és változásai</t>
  </si>
  <si>
    <t>180</t>
  </si>
  <si>
    <t>184</t>
  </si>
  <si>
    <t>192</t>
  </si>
  <si>
    <t>209</t>
  </si>
  <si>
    <t>222</t>
  </si>
  <si>
    <t>227</t>
  </si>
  <si>
    <t>233</t>
  </si>
  <si>
    <t>243</t>
  </si>
  <si>
    <t>244</t>
  </si>
  <si>
    <t>J/3 Halasztott eredményszemléletű bevételek</t>
  </si>
  <si>
    <t>249</t>
  </si>
  <si>
    <t>250</t>
  </si>
  <si>
    <t>2019. évi működési bevételei és kiadásai</t>
  </si>
  <si>
    <t>2019. évi eredeti előirányzat</t>
  </si>
  <si>
    <t>2019. évi  teljesítés</t>
  </si>
  <si>
    <t>2019. évi felhalmozási bevételei és kiadásai</t>
  </si>
  <si>
    <t xml:space="preserve">    </t>
  </si>
  <si>
    <t>2019. évi tervezett módosítás 2019.12.31.</t>
  </si>
  <si>
    <t xml:space="preserve"> </t>
  </si>
  <si>
    <t>Nemeskifalud Község Önkormányzatának 2019. évi összevont bevételei és kiadásai</t>
  </si>
  <si>
    <t>2019. évi beszámoló</t>
  </si>
  <si>
    <t>2019. évi eredeti ei</t>
  </si>
  <si>
    <t>2019. évi tervezett mód.ei.</t>
  </si>
  <si>
    <t>Az önkormányzat 2019. évi  beruházási céljainak meghatározása</t>
  </si>
  <si>
    <t>Az önkormányzat 2019. évi  felújítás céljainak meghatározása</t>
  </si>
  <si>
    <t>2019. évi várható teljesítés</t>
  </si>
  <si>
    <t>Ingatlan felújítása</t>
  </si>
  <si>
    <t xml:space="preserve">2019. évi beszámoló </t>
  </si>
  <si>
    <t>Az önkormányzat 2019 . évi létszám adatainak meghatározása</t>
  </si>
  <si>
    <t>26.</t>
  </si>
  <si>
    <t xml:space="preserve">   </t>
  </si>
  <si>
    <t>Nemeskisfalud Község Önkormányzatának 2019. évi kiadásainak kormányzati funkció szerinti megbontása</t>
  </si>
  <si>
    <t>Településfejleszési projektek és tám.</t>
  </si>
  <si>
    <t>27.</t>
  </si>
  <si>
    <t>28.</t>
  </si>
  <si>
    <t>Önk. elszámolásai</t>
  </si>
  <si>
    <t>Tám. célú fin. műv.</t>
  </si>
  <si>
    <t>Vízell. kapcs. üzem.</t>
  </si>
  <si>
    <t>29.</t>
  </si>
  <si>
    <t>30.</t>
  </si>
  <si>
    <t>31.</t>
  </si>
  <si>
    <t>Az önkormányzat 2019. évi  mérlege</t>
  </si>
  <si>
    <t xml:space="preserve">Az önkormányzat 2019. évi eredménye </t>
  </si>
  <si>
    <t xml:space="preserve">  </t>
  </si>
  <si>
    <t>A/I/1 Vagyoni értékű jogok</t>
  </si>
  <si>
    <t>1.sz.melléklet a  3/2020. (VII.14. ) önkormányzati rendelethez</t>
  </si>
  <si>
    <t>2.melléklet a  3/2020. (VII.14.) önkormányzati rendelethez</t>
  </si>
  <si>
    <t>3.melléklet a 3/2020. (VII.14.) önkormányzati rendelethez</t>
  </si>
  <si>
    <t>4.melléklet a 3/2020. (VII.14.) önkormányzati rendelethez</t>
  </si>
  <si>
    <t>5. melléklet a 3/2020. (VII.14.) önkormányzati rendelethez</t>
  </si>
  <si>
    <t>6. melléklet a 3/2020. (VII.14.) önkormányzati rendelethez</t>
  </si>
  <si>
    <t>7. melléklet a   3/2020. (VII.14.) önkormányzati rendelethez</t>
  </si>
  <si>
    <t>8. melléklet a   3/2020. (VII.14.) önkormányzati rendelethez</t>
  </si>
  <si>
    <t>9. melléklet a 3/2020. (VII.14.) önkormányzati rendelethez</t>
  </si>
  <si>
    <t>10. melléklet a 3/2020. (VII.14.) önkormányzati rendelethez</t>
  </si>
  <si>
    <t>11. melléklet a   3/2020. (VII.14.)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</si>
</sst>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00"/>
    <numFmt numFmtId="168" formatCode="#,###__;\-#,###__"/>
    <numFmt numFmtId="169" formatCode="#,###__"/>
    <numFmt numFmtId="170" formatCode="#,###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mmm\ d/"/>
    <numFmt numFmtId="176" formatCode="yyyy\-mm\-dd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sz val="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11" fillId="0" borderId="11" xfId="56" applyFont="1" applyBorder="1" applyAlignment="1">
      <alignment horizontal="center" vertical="center" wrapText="1"/>
      <protection/>
    </xf>
    <xf numFmtId="10" fontId="6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2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left" vertical="center" indent="1"/>
    </xf>
    <xf numFmtId="3" fontId="18" fillId="0" borderId="15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left" vertical="center" indent="2"/>
    </xf>
    <xf numFmtId="3" fontId="19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center" indent="4"/>
    </xf>
    <xf numFmtId="3" fontId="12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center" indent="7"/>
    </xf>
    <xf numFmtId="3" fontId="12" fillId="0" borderId="15" xfId="58" applyNumberFormat="1" applyFont="1" applyBorder="1" applyAlignment="1">
      <alignment wrapText="1"/>
      <protection/>
    </xf>
    <xf numFmtId="0" fontId="19" fillId="0" borderId="15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left" vertical="center" wrapText="1" indent="2"/>
    </xf>
    <xf numFmtId="0" fontId="18" fillId="0" borderId="15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wrapText="1" indent="2"/>
    </xf>
    <xf numFmtId="175" fontId="12" fillId="0" borderId="15" xfId="0" applyNumberFormat="1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left" vertical="center" indent="2"/>
    </xf>
    <xf numFmtId="3" fontId="12" fillId="0" borderId="0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left" vertical="center" indent="2"/>
    </xf>
    <xf numFmtId="0" fontId="12" fillId="0" borderId="1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2" fillId="33" borderId="0" xfId="0" applyFont="1" applyFill="1" applyAlignment="1">
      <alignment horizontal="right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 indent="1"/>
    </xf>
    <xf numFmtId="0" fontId="12" fillId="0" borderId="15" xfId="59" applyFont="1" applyFill="1" applyBorder="1" applyAlignment="1">
      <alignment horizontal="left" vertical="center" indent="1"/>
      <protection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0" fontId="12" fillId="0" borderId="22" xfId="59" applyFont="1" applyFill="1" applyBorder="1" applyAlignment="1">
      <alignment horizontal="left" vertical="center" indent="1"/>
      <protection/>
    </xf>
    <xf numFmtId="3" fontId="12" fillId="0" borderId="2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2"/>
    </xf>
    <xf numFmtId="0" fontId="5" fillId="0" borderId="22" xfId="0" applyFont="1" applyFill="1" applyBorder="1" applyAlignment="1">
      <alignment horizontal="left" vertical="center" indent="2"/>
    </xf>
    <xf numFmtId="49" fontId="5" fillId="0" borderId="15" xfId="59" applyNumberFormat="1" applyFont="1" applyFill="1" applyBorder="1" applyAlignment="1">
      <alignment horizontal="left" vertical="center" indent="2"/>
      <protection/>
    </xf>
    <xf numFmtId="49" fontId="5" fillId="0" borderId="22" xfId="59" applyNumberFormat="1" applyFont="1" applyFill="1" applyBorder="1" applyAlignment="1">
      <alignment horizontal="left" vertical="center" indent="2"/>
      <protection/>
    </xf>
    <xf numFmtId="3" fontId="5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left" indent="2"/>
    </xf>
    <xf numFmtId="176" fontId="12" fillId="0" borderId="15" xfId="0" applyNumberFormat="1" applyFont="1" applyBorder="1" applyAlignment="1">
      <alignment horizontal="left" indent="2"/>
    </xf>
    <xf numFmtId="3" fontId="5" fillId="0" borderId="15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0" fontId="12" fillId="0" borderId="24" xfId="0" applyFont="1" applyBorder="1" applyAlignment="1">
      <alignment/>
    </xf>
    <xf numFmtId="3" fontId="15" fillId="0" borderId="24" xfId="0" applyNumberFormat="1" applyFont="1" applyBorder="1" applyAlignment="1">
      <alignment/>
    </xf>
    <xf numFmtId="0" fontId="5" fillId="0" borderId="24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right" indent="3"/>
    </xf>
    <xf numFmtId="0" fontId="12" fillId="0" borderId="24" xfId="0" applyFont="1" applyFill="1" applyBorder="1" applyAlignment="1">
      <alignment horizontal="left" vertical="center" indent="3"/>
    </xf>
    <xf numFmtId="3" fontId="12" fillId="0" borderId="25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right" indent="2"/>
    </xf>
    <xf numFmtId="0" fontId="12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12" fillId="0" borderId="19" xfId="0" applyFont="1" applyFill="1" applyBorder="1" applyAlignment="1">
      <alignment horizontal="left" vertical="center" indent="2"/>
    </xf>
    <xf numFmtId="3" fontId="12" fillId="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0" xfId="59" applyFont="1" applyFill="1" applyBorder="1" applyAlignment="1">
      <alignment horizontal="right" indent="4"/>
      <protection/>
    </xf>
    <xf numFmtId="0" fontId="12" fillId="0" borderId="22" xfId="59" applyFont="1" applyFill="1" applyBorder="1" applyAlignment="1">
      <alignment horizontal="left" vertical="center" indent="4"/>
      <protection/>
    </xf>
    <xf numFmtId="3" fontId="12" fillId="0" borderId="2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indent="2"/>
    </xf>
    <xf numFmtId="0" fontId="12" fillId="0" borderId="26" xfId="0" applyFont="1" applyBorder="1" applyAlignment="1">
      <alignment horizontal="left" indent="2"/>
    </xf>
    <xf numFmtId="3" fontId="12" fillId="0" borderId="27" xfId="0" applyNumberFormat="1" applyFont="1" applyFill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indent="2"/>
    </xf>
    <xf numFmtId="176" fontId="12" fillId="0" borderId="26" xfId="0" applyNumberFormat="1" applyFont="1" applyBorder="1" applyAlignment="1">
      <alignment horizontal="left" indent="2"/>
    </xf>
    <xf numFmtId="0" fontId="5" fillId="0" borderId="26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indent="1"/>
    </xf>
    <xf numFmtId="0" fontId="12" fillId="0" borderId="22" xfId="0" applyFont="1" applyFill="1" applyBorder="1" applyAlignment="1">
      <alignment horizontal="left" indent="1"/>
    </xf>
    <xf numFmtId="10" fontId="5" fillId="0" borderId="0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0" fontId="1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6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1" fontId="6" fillId="0" borderId="34" xfId="0" applyNumberFormat="1" applyFont="1" applyBorder="1" applyAlignment="1">
      <alignment horizontal="right" vertical="center" wrapText="1"/>
    </xf>
    <xf numFmtId="10" fontId="4" fillId="0" borderId="34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10" fontId="4" fillId="0" borderId="32" xfId="0" applyNumberFormat="1" applyFont="1" applyBorder="1" applyAlignment="1">
      <alignment horizontal="right" vertical="center" wrapText="1"/>
    </xf>
    <xf numFmtId="1" fontId="4" fillId="0" borderId="32" xfId="0" applyNumberFormat="1" applyFont="1" applyBorder="1" applyAlignment="1">
      <alignment horizontal="right" vertical="center" wrapText="1"/>
    </xf>
    <xf numFmtId="0" fontId="15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0" fontId="15" fillId="0" borderId="34" xfId="0" applyFont="1" applyBorder="1" applyAlignment="1">
      <alignment/>
    </xf>
    <xf numFmtId="0" fontId="6" fillId="0" borderId="32" xfId="0" applyFont="1" applyBorder="1" applyAlignment="1">
      <alignment vertical="center" wrapText="1"/>
    </xf>
    <xf numFmtId="10" fontId="6" fillId="0" borderId="32" xfId="0" applyNumberFormat="1" applyFont="1" applyBorder="1" applyAlignment="1">
      <alignment horizontal="right" vertical="center" wrapText="1"/>
    </xf>
    <xf numFmtId="0" fontId="6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20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12" fillId="0" borderId="36" xfId="0" applyFont="1" applyBorder="1" applyAlignment="1">
      <alignment/>
    </xf>
    <xf numFmtId="10" fontId="6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0" xfId="0" applyFont="1" applyAlignment="1">
      <alignment/>
    </xf>
    <xf numFmtId="1" fontId="6" fillId="0" borderId="32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2" fillId="0" borderId="10" xfId="0" applyFont="1" applyBorder="1" applyAlignment="1">
      <alignment shrinkToFit="1"/>
    </xf>
    <xf numFmtId="3" fontId="6" fillId="0" borderId="11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5" xfId="0" applyFont="1" applyBorder="1" applyAlignment="1">
      <alignment horizontal="right"/>
    </xf>
    <xf numFmtId="0" fontId="24" fillId="0" borderId="11" xfId="56" applyFont="1" applyBorder="1" applyAlignment="1">
      <alignment horizontal="center" vertical="center" wrapText="1"/>
      <protection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0" fillId="0" borderId="0" xfId="56" applyFont="1" applyBorder="1" applyAlignment="1">
      <alignment horizontal="center" vertical="center" wrapText="1"/>
      <protection/>
    </xf>
    <xf numFmtId="10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0" fontId="6" fillId="0" borderId="3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right" vertical="center" wrapText="1"/>
    </xf>
    <xf numFmtId="0" fontId="11" fillId="0" borderId="34" xfId="56" applyFont="1" applyBorder="1" applyAlignment="1">
      <alignment horizontal="center" vertical="center" wrapText="1"/>
      <protection/>
    </xf>
    <xf numFmtId="1" fontId="4" fillId="0" borderId="34" xfId="0" applyNumberFormat="1" applyFont="1" applyBorder="1" applyAlignment="1">
      <alignment horizontal="right" vertical="center" wrapText="1"/>
    </xf>
    <xf numFmtId="0" fontId="25" fillId="35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right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1" fontId="6" fillId="0" borderId="34" xfId="0" applyNumberFormat="1" applyFont="1" applyFill="1" applyBorder="1" applyAlignment="1">
      <alignment horizontal="right" vertical="center" wrapText="1"/>
    </xf>
    <xf numFmtId="1" fontId="6" fillId="36" borderId="3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34" xfId="0" applyFont="1" applyBorder="1" applyAlignment="1">
      <alignment vertical="center" wrapText="1"/>
    </xf>
    <xf numFmtId="10" fontId="15" fillId="0" borderId="34" xfId="0" applyNumberFormat="1" applyFont="1" applyBorder="1" applyAlignment="1">
      <alignment vertical="center"/>
    </xf>
    <xf numFmtId="10" fontId="13" fillId="0" borderId="3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 horizontal="right" vertical="top" wrapText="1"/>
    </xf>
    <xf numFmtId="3" fontId="21" fillId="0" borderId="0" xfId="0" applyNumberFormat="1" applyFont="1" applyAlignment="1">
      <alignment horizontal="right" vertical="top" wrapText="1"/>
    </xf>
    <xf numFmtId="0" fontId="25" fillId="35" borderId="11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21" fillId="0" borderId="10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center"/>
    </xf>
    <xf numFmtId="0" fontId="12" fillId="0" borderId="39" xfId="0" applyFont="1" applyBorder="1" applyAlignment="1">
      <alignment horizontal="right"/>
    </xf>
    <xf numFmtId="0" fontId="12" fillId="0" borderId="39" xfId="0" applyFont="1" applyBorder="1" applyAlignment="1">
      <alignment/>
    </xf>
    <xf numFmtId="0" fontId="12" fillId="0" borderId="0" xfId="0" applyFont="1" applyFill="1" applyAlignment="1">
      <alignment horizontal="right"/>
    </xf>
    <xf numFmtId="0" fontId="17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25" fillId="3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right"/>
    </xf>
    <xf numFmtId="0" fontId="25" fillId="35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140625" style="22" customWidth="1"/>
    <col min="2" max="2" width="33.8515625" style="6" customWidth="1"/>
    <col min="3" max="3" width="35.421875" style="6" customWidth="1"/>
    <col min="4" max="4" width="44.7109375" style="6" customWidth="1"/>
    <col min="5" max="5" width="0.42578125" style="5" customWidth="1"/>
    <col min="6" max="6" width="9.8515625" style="5" hidden="1" customWidth="1"/>
    <col min="7" max="8" width="9.140625" style="5" hidden="1" customWidth="1"/>
    <col min="9" max="9" width="9.7109375" style="5" hidden="1" customWidth="1"/>
    <col min="10" max="10" width="10.00390625" style="5" hidden="1" customWidth="1"/>
    <col min="11" max="13" width="9.140625" style="5" hidden="1" customWidth="1"/>
    <col min="14" max="16384" width="9.140625" style="5" customWidth="1"/>
  </cols>
  <sheetData>
    <row r="1" spans="1:16" ht="12.75">
      <c r="A1" s="274" t="s">
        <v>477</v>
      </c>
      <c r="B1" s="275"/>
      <c r="C1" s="275"/>
      <c r="D1" s="275"/>
      <c r="E1" s="23"/>
      <c r="F1" s="23"/>
      <c r="I1" s="23"/>
      <c r="J1" s="23"/>
      <c r="K1" s="23"/>
      <c r="L1" s="23"/>
      <c r="M1" s="23"/>
      <c r="N1" s="23"/>
      <c r="O1" s="23"/>
      <c r="P1" s="23"/>
    </row>
    <row r="3" spans="1:13" ht="12.75">
      <c r="A3" s="271" t="s">
        <v>392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2.75">
      <c r="A4" s="273" t="s">
        <v>452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2.7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4" s="30" customFormat="1" ht="12.75">
      <c r="A6" s="27"/>
      <c r="B6" s="28" t="s">
        <v>9</v>
      </c>
      <c r="C6" s="28" t="s">
        <v>10</v>
      </c>
      <c r="D6" s="29" t="s">
        <v>11</v>
      </c>
    </row>
    <row r="7" spans="1:4" ht="12.75">
      <c r="A7" s="27"/>
      <c r="B7" s="31" t="s">
        <v>1</v>
      </c>
      <c r="C7" s="31" t="s">
        <v>2</v>
      </c>
      <c r="D7" s="31" t="s">
        <v>2</v>
      </c>
    </row>
    <row r="8" spans="1:4" ht="12.75">
      <c r="A8" s="27"/>
      <c r="B8" s="31"/>
      <c r="C8" s="31"/>
      <c r="D8" s="19"/>
    </row>
    <row r="9" spans="1:4" ht="48.75" customHeight="1">
      <c r="A9" s="32" t="s">
        <v>5</v>
      </c>
      <c r="B9" s="28" t="s">
        <v>6</v>
      </c>
      <c r="C9" s="28" t="s">
        <v>7</v>
      </c>
      <c r="D9" s="19" t="s">
        <v>13</v>
      </c>
    </row>
    <row r="10" spans="1:4" s="6" customFormat="1" ht="25.5" customHeight="1">
      <c r="A10" s="32"/>
      <c r="B10" s="28"/>
      <c r="C10" s="28"/>
      <c r="D10" s="19"/>
    </row>
    <row r="11" spans="1:4" ht="12.75">
      <c r="A11" s="27"/>
      <c r="B11" s="19"/>
      <c r="C11" s="19"/>
      <c r="D11" s="19"/>
    </row>
    <row r="12" spans="1:4" ht="12.75">
      <c r="A12" s="27">
        <v>1</v>
      </c>
      <c r="B12" s="33" t="s">
        <v>424</v>
      </c>
      <c r="C12" s="19"/>
      <c r="D12" s="19"/>
    </row>
    <row r="13" spans="1:4" ht="12.75">
      <c r="A13" s="34">
        <v>2</v>
      </c>
      <c r="B13" s="19"/>
      <c r="C13" s="35"/>
      <c r="D13" s="19"/>
    </row>
    <row r="14" spans="1:4" ht="12.75">
      <c r="A14" s="34">
        <v>3</v>
      </c>
      <c r="B14" s="36"/>
      <c r="C14" s="35"/>
      <c r="D14" s="38"/>
    </row>
    <row r="15" spans="1:4" ht="12.75">
      <c r="A15" s="27">
        <v>4</v>
      </c>
      <c r="B15" s="19"/>
      <c r="C15" s="19"/>
      <c r="D15" s="38"/>
    </row>
    <row r="16" spans="5:13" ht="12.75">
      <c r="E16" s="37"/>
      <c r="F16" s="37"/>
      <c r="G16" s="37"/>
      <c r="H16" s="37"/>
      <c r="I16" s="37"/>
      <c r="J16" s="37"/>
      <c r="K16" s="37"/>
      <c r="L16" s="37"/>
      <c r="M16" s="37"/>
    </row>
  </sheetData>
  <sheetProtection/>
  <mergeCells count="3">
    <mergeCell ref="A3:M3"/>
    <mergeCell ref="A4:M4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5"/>
      <c r="B1" s="302" t="s">
        <v>486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5"/>
    </row>
    <row r="2" spans="1:13" ht="12.75">
      <c r="A2" s="5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5"/>
    </row>
    <row r="3" spans="1:13" ht="12.75">
      <c r="A3" s="5"/>
      <c r="B3" s="303" t="s">
        <v>395</v>
      </c>
      <c r="C3" s="303"/>
      <c r="D3" s="303"/>
      <c r="E3" s="303"/>
      <c r="F3" s="303"/>
      <c r="G3" s="303"/>
      <c r="H3" s="303"/>
      <c r="I3" s="303"/>
      <c r="J3" s="305"/>
      <c r="K3" s="305"/>
      <c r="L3" s="305"/>
      <c r="M3" s="305"/>
    </row>
    <row r="4" spans="1:13" ht="12.75">
      <c r="A4" s="5"/>
      <c r="B4" s="303"/>
      <c r="C4" s="303"/>
      <c r="D4" s="303"/>
      <c r="E4" s="303"/>
      <c r="F4" s="303"/>
      <c r="G4" s="303"/>
      <c r="H4" s="303"/>
      <c r="I4" s="303"/>
      <c r="J4" s="305"/>
      <c r="K4" s="305"/>
      <c r="L4" s="305"/>
      <c r="M4" s="305"/>
    </row>
    <row r="5" spans="1:13" ht="12.75">
      <c r="A5" s="5"/>
      <c r="B5" s="303" t="s">
        <v>460</v>
      </c>
      <c r="C5" s="303"/>
      <c r="D5" s="303"/>
      <c r="E5" s="303"/>
      <c r="F5" s="303"/>
      <c r="G5" s="303"/>
      <c r="H5" s="303"/>
      <c r="I5" s="303"/>
      <c r="J5" s="305"/>
      <c r="K5" s="305"/>
      <c r="L5" s="305"/>
      <c r="M5" s="305"/>
    </row>
    <row r="6" spans="1:13" ht="12.75">
      <c r="A6" s="5"/>
      <c r="B6" s="4"/>
      <c r="C6" s="4"/>
      <c r="D6" s="4"/>
      <c r="E6" s="4"/>
      <c r="F6" s="4"/>
      <c r="G6" s="4"/>
      <c r="H6" s="4"/>
      <c r="I6" s="4"/>
      <c r="J6" s="23"/>
      <c r="K6" s="23"/>
      <c r="L6" s="23"/>
      <c r="M6" s="23"/>
    </row>
    <row r="7" spans="1:13" ht="12.75">
      <c r="A7" s="5"/>
      <c r="B7" s="4"/>
      <c r="C7" s="4"/>
      <c r="D7" s="4"/>
      <c r="E7" s="4"/>
      <c r="F7" s="4"/>
      <c r="G7" s="4"/>
      <c r="H7" s="4"/>
      <c r="I7" s="4"/>
      <c r="J7" s="23"/>
      <c r="K7" s="23"/>
      <c r="L7" s="23"/>
      <c r="M7" s="23"/>
    </row>
    <row r="8" spans="1:13" ht="12.75">
      <c r="A8" s="5"/>
      <c r="B8" s="4"/>
      <c r="C8" s="4"/>
      <c r="D8" s="4"/>
      <c r="E8" s="4"/>
      <c r="F8" s="4"/>
      <c r="G8" s="4"/>
      <c r="H8" s="4"/>
      <c r="I8" s="4"/>
      <c r="J8" s="23"/>
      <c r="K8" s="23"/>
      <c r="L8" s="23"/>
      <c r="M8" s="23"/>
    </row>
    <row r="9" spans="1:13" ht="12.75">
      <c r="A9" s="5"/>
      <c r="B9" s="5"/>
      <c r="C9" s="5"/>
      <c r="D9" s="5"/>
      <c r="E9" s="5"/>
      <c r="F9" s="5"/>
      <c r="G9" s="5"/>
      <c r="H9" s="5"/>
      <c r="I9" s="198" t="s">
        <v>253</v>
      </c>
      <c r="J9" s="5"/>
      <c r="K9" s="5"/>
      <c r="L9" s="5"/>
      <c r="M9" s="198" t="s">
        <v>388</v>
      </c>
    </row>
    <row r="10" spans="1:13" ht="42">
      <c r="A10" s="38" t="s">
        <v>196</v>
      </c>
      <c r="B10" s="7" t="s">
        <v>4</v>
      </c>
      <c r="C10" s="7" t="s">
        <v>453</v>
      </c>
      <c r="D10" s="200" t="s">
        <v>449</v>
      </c>
      <c r="E10" s="200" t="s">
        <v>31</v>
      </c>
      <c r="F10" s="200" t="s">
        <v>36</v>
      </c>
      <c r="G10" s="200" t="s">
        <v>32</v>
      </c>
      <c r="H10" s="200" t="s">
        <v>30</v>
      </c>
      <c r="I10" s="200" t="s">
        <v>31</v>
      </c>
      <c r="J10" s="200" t="s">
        <v>36</v>
      </c>
      <c r="K10" s="200" t="s">
        <v>32</v>
      </c>
      <c r="L10" s="200" t="s">
        <v>446</v>
      </c>
      <c r="M10" s="200" t="s">
        <v>260</v>
      </c>
    </row>
    <row r="11" spans="1:13" ht="12.75">
      <c r="A11" s="38">
        <v>1</v>
      </c>
      <c r="B11" s="19" t="s">
        <v>16</v>
      </c>
      <c r="C11" s="17">
        <v>1</v>
      </c>
      <c r="D11" s="17">
        <v>4</v>
      </c>
      <c r="E11" s="17"/>
      <c r="F11" s="17"/>
      <c r="G11" s="17"/>
      <c r="H11" s="17"/>
      <c r="I11" s="17"/>
      <c r="J11" s="17"/>
      <c r="K11" s="17"/>
      <c r="L11" s="17">
        <v>4</v>
      </c>
      <c r="M11" s="9">
        <f>L11/D11</f>
        <v>1</v>
      </c>
    </row>
    <row r="12" spans="1:13" ht="12.75">
      <c r="A12" s="38">
        <v>2</v>
      </c>
      <c r="B12" s="38" t="s">
        <v>254</v>
      </c>
      <c r="C12" s="17">
        <v>1</v>
      </c>
      <c r="D12" s="17">
        <v>1</v>
      </c>
      <c r="E12" s="17"/>
      <c r="F12" s="17"/>
      <c r="G12" s="17"/>
      <c r="H12" s="17"/>
      <c r="I12" s="17"/>
      <c r="J12" s="17"/>
      <c r="K12" s="17"/>
      <c r="L12" s="17">
        <v>1</v>
      </c>
      <c r="M12" s="9">
        <f>L12/D12</f>
        <v>1</v>
      </c>
    </row>
    <row r="13" spans="1:13" ht="12.75">
      <c r="A13" s="38">
        <v>3</v>
      </c>
      <c r="B13" s="38" t="s">
        <v>399</v>
      </c>
      <c r="C13" s="17">
        <v>1</v>
      </c>
      <c r="D13" s="17">
        <v>1</v>
      </c>
      <c r="E13" s="17"/>
      <c r="F13" s="17"/>
      <c r="G13" s="17"/>
      <c r="H13" s="17"/>
      <c r="I13" s="17"/>
      <c r="J13" s="17"/>
      <c r="K13" s="17"/>
      <c r="L13" s="17">
        <v>1</v>
      </c>
      <c r="M13" s="9">
        <v>1</v>
      </c>
    </row>
    <row r="14" spans="1:13" ht="12.75">
      <c r="A14" s="38">
        <v>4</v>
      </c>
      <c r="B14" s="21" t="s">
        <v>252</v>
      </c>
      <c r="C14" s="18">
        <v>3</v>
      </c>
      <c r="D14" s="18">
        <v>6</v>
      </c>
      <c r="E14" s="18">
        <f aca="true" t="shared" si="0" ref="E14:K14">SUM(E11:E12)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v>6</v>
      </c>
      <c r="M14" s="9">
        <f>L14/D14</f>
        <v>1</v>
      </c>
    </row>
    <row r="15" spans="1:13" ht="12.75">
      <c r="A15" s="5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4"/>
    </row>
    <row r="16" spans="1:13" ht="12.75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0"/>
    </row>
    <row r="17" spans="1:13" ht="12.75">
      <c r="A17" s="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2.75">
      <c r="A18" s="5"/>
      <c r="B18" s="20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0"/>
    </row>
    <row r="19" spans="1:13" ht="12.75">
      <c r="A19" s="5"/>
      <c r="B19" s="20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0"/>
    </row>
    <row r="20" spans="1:13" ht="12.75">
      <c r="A20" s="5"/>
      <c r="B20" s="20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0"/>
    </row>
    <row r="21" spans="2:13" ht="12.75"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10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0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0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0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0"/>
    </row>
    <row r="26" spans="2:13" ht="12.75"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10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0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0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0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0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0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0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0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0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0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0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0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0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0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0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0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0"/>
    </row>
    <row r="43" spans="2:1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0"/>
    </row>
    <row r="44" spans="2:1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0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0"/>
    </row>
    <row r="46" spans="2:13" ht="12.75">
      <c r="B46" s="206"/>
      <c r="C46" s="206"/>
      <c r="D46" s="206"/>
      <c r="E46" s="206"/>
      <c r="F46" s="206"/>
      <c r="G46" s="206"/>
      <c r="H46" s="206"/>
      <c r="I46" s="1"/>
      <c r="J46" s="1"/>
      <c r="K46" s="1"/>
      <c r="L46" s="206"/>
      <c r="M46" s="10"/>
    </row>
  </sheetData>
  <sheetProtection/>
  <mergeCells count="4">
    <mergeCell ref="B1:M1"/>
    <mergeCell ref="B2:L2"/>
    <mergeCell ref="B3:M4"/>
    <mergeCell ref="B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0.140625" style="20" customWidth="1"/>
    <col min="2" max="2" width="11.8515625" style="20" customWidth="1"/>
    <col min="3" max="3" width="15.140625" style="20" customWidth="1"/>
    <col min="4" max="4" width="20.00390625" style="20" customWidth="1"/>
    <col min="5" max="5" width="26.28125" style="20" customWidth="1"/>
    <col min="6" max="16384" width="9.140625" style="20" customWidth="1"/>
  </cols>
  <sheetData>
    <row r="1" spans="2:8" ht="12.75">
      <c r="B1" s="310" t="s">
        <v>487</v>
      </c>
      <c r="C1" s="305"/>
      <c r="D1" s="305"/>
      <c r="E1" s="305"/>
      <c r="F1" s="305"/>
      <c r="G1" s="305"/>
      <c r="H1" s="305"/>
    </row>
    <row r="2" ht="12.75">
      <c r="D2" s="5"/>
    </row>
    <row r="4" spans="1:5" s="213" customFormat="1" ht="15.75">
      <c r="A4" s="311" t="s">
        <v>401</v>
      </c>
      <c r="B4" s="311"/>
      <c r="C4" s="311"/>
      <c r="D4" s="311"/>
      <c r="E4" s="311"/>
    </row>
    <row r="5" spans="1:5" s="215" customFormat="1" ht="12.75">
      <c r="A5" s="214"/>
      <c r="B5" s="214" t="s">
        <v>459</v>
      </c>
      <c r="C5" s="214"/>
      <c r="D5" s="214"/>
      <c r="E5" s="214"/>
    </row>
    <row r="6" spans="1:5" s="215" customFormat="1" ht="12.75">
      <c r="A6" s="214"/>
      <c r="B6" s="214"/>
      <c r="C6" s="214"/>
      <c r="D6" s="214"/>
      <c r="E6" s="214"/>
    </row>
    <row r="7" spans="1:5" s="215" customFormat="1" ht="12.75">
      <c r="A7" s="214"/>
      <c r="B7" s="214"/>
      <c r="C7" s="214"/>
      <c r="D7" s="214"/>
      <c r="E7" s="214"/>
    </row>
    <row r="8" ht="12.75">
      <c r="E8" s="20" t="s">
        <v>3</v>
      </c>
    </row>
    <row r="9" spans="1:5" ht="30" customHeight="1">
      <c r="A9" s="199" t="s">
        <v>4</v>
      </c>
      <c r="B9" s="312"/>
      <c r="C9" s="312"/>
      <c r="D9" s="312"/>
      <c r="E9" s="312"/>
    </row>
    <row r="10" spans="1:5" s="215" customFormat="1" ht="30" customHeight="1">
      <c r="A10" s="21"/>
      <c r="B10" s="216">
        <v>43465</v>
      </c>
      <c r="C10" s="216">
        <v>43830</v>
      </c>
      <c r="D10" s="216">
        <v>44196</v>
      </c>
      <c r="E10" s="216">
        <v>44561</v>
      </c>
    </row>
    <row r="11" spans="1:5" ht="30" customHeight="1">
      <c r="A11" s="217" t="s">
        <v>389</v>
      </c>
      <c r="B11" s="38">
        <v>0</v>
      </c>
      <c r="C11" s="38">
        <v>0</v>
      </c>
      <c r="D11" s="38">
        <v>0</v>
      </c>
      <c r="E11" s="38">
        <v>0</v>
      </c>
    </row>
    <row r="12" spans="1:5" ht="30" customHeight="1">
      <c r="A12" s="38" t="s">
        <v>390</v>
      </c>
      <c r="B12" s="38">
        <v>0</v>
      </c>
      <c r="C12" s="38">
        <v>0</v>
      </c>
      <c r="D12" s="38">
        <v>0</v>
      </c>
      <c r="E12" s="38">
        <v>0</v>
      </c>
    </row>
    <row r="13" spans="1:5" ht="30" customHeight="1">
      <c r="A13" s="38"/>
      <c r="B13" s="38"/>
      <c r="C13" s="38"/>
      <c r="D13" s="38"/>
      <c r="E13" s="38"/>
    </row>
    <row r="14" spans="1:5" ht="30" customHeight="1">
      <c r="A14" s="38"/>
      <c r="B14" s="38"/>
      <c r="C14" s="38"/>
      <c r="D14" s="38"/>
      <c r="E14" s="38"/>
    </row>
    <row r="15" spans="1:5" s="215" customFormat="1" ht="30" customHeight="1">
      <c r="A15" s="201" t="s">
        <v>391</v>
      </c>
      <c r="B15" s="21">
        <f>SUM(B11:B14)</f>
        <v>0</v>
      </c>
      <c r="C15" s="21">
        <f>SUM(C11:C14)</f>
        <v>0</v>
      </c>
      <c r="D15" s="21">
        <f>SUM(D11:D14)</f>
        <v>0</v>
      </c>
      <c r="E15" s="21">
        <f>SUM(E11:E14)</f>
        <v>0</v>
      </c>
    </row>
    <row r="33" ht="12.75">
      <c r="E33" s="20" t="s">
        <v>475</v>
      </c>
    </row>
  </sheetData>
  <sheetProtection/>
  <mergeCells count="3">
    <mergeCell ref="B1:H1"/>
    <mergeCell ref="A4:E4"/>
    <mergeCell ref="B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6.00390625" style="15" customWidth="1"/>
    <col min="2" max="3" width="10.140625" style="15" customWidth="1"/>
    <col min="4" max="4" width="9.00390625" style="15" customWidth="1"/>
    <col min="5" max="5" width="13.140625" style="15" customWidth="1"/>
    <col min="6" max="6" width="0.2890625" style="15" hidden="1" customWidth="1"/>
    <col min="7" max="7" width="8.7109375" style="15" hidden="1" customWidth="1"/>
    <col min="8" max="8" width="7.57421875" style="15" hidden="1" customWidth="1"/>
    <col min="9" max="9" width="6.8515625" style="15" hidden="1" customWidth="1"/>
    <col min="10" max="11" width="9.140625" style="12" hidden="1" customWidth="1"/>
    <col min="12" max="16384" width="9.140625" style="12" customWidth="1"/>
  </cols>
  <sheetData>
    <row r="1" spans="1:11" ht="11.25">
      <c r="A1" s="277" t="s">
        <v>478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1.25">
      <c r="A2" s="276" t="s">
        <v>451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58"/>
      <c r="B3" s="158"/>
      <c r="C3" s="158"/>
      <c r="D3" s="158"/>
      <c r="E3" s="159" t="s">
        <v>3</v>
      </c>
      <c r="F3" s="5"/>
      <c r="G3" s="5"/>
      <c r="H3" s="5"/>
      <c r="I3" s="5"/>
      <c r="J3" s="5"/>
      <c r="K3" s="5"/>
    </row>
    <row r="4" spans="1:11" ht="102" customHeight="1">
      <c r="A4" s="160" t="s">
        <v>396</v>
      </c>
      <c r="B4" s="161" t="s">
        <v>445</v>
      </c>
      <c r="C4" s="161" t="s">
        <v>449</v>
      </c>
      <c r="D4" s="161" t="s">
        <v>446</v>
      </c>
      <c r="E4" s="161" t="s">
        <v>8</v>
      </c>
      <c r="F4" s="5"/>
      <c r="G4" s="5"/>
      <c r="H4" s="5"/>
      <c r="I4" s="5"/>
      <c r="J4" s="5"/>
      <c r="K4" s="5"/>
    </row>
    <row r="5" spans="1:11" ht="12.75">
      <c r="A5" s="162" t="s">
        <v>162</v>
      </c>
      <c r="B5" s="163"/>
      <c r="C5" s="163"/>
      <c r="D5" s="163"/>
      <c r="E5" s="164"/>
      <c r="F5" s="5"/>
      <c r="G5" s="5"/>
      <c r="H5" s="5"/>
      <c r="I5" s="5"/>
      <c r="J5" s="5"/>
      <c r="K5" s="5"/>
    </row>
    <row r="6" spans="1:11" s="13" customFormat="1" ht="21" customHeight="1">
      <c r="A6" s="165" t="s">
        <v>163</v>
      </c>
      <c r="B6" s="166">
        <f>SUM(B7:B10)</f>
        <v>21283</v>
      </c>
      <c r="C6" s="166">
        <f>SUM(C7:C10)</f>
        <v>28281</v>
      </c>
      <c r="D6" s="166">
        <f>SUM(D7:D10)</f>
        <v>23947</v>
      </c>
      <c r="E6" s="164">
        <f>D6/C6</f>
        <v>0.8467522364838584</v>
      </c>
      <c r="F6" s="5"/>
      <c r="G6" s="5"/>
      <c r="H6" s="5"/>
      <c r="I6" s="5"/>
      <c r="J6" s="5"/>
      <c r="K6" s="5"/>
    </row>
    <row r="7" spans="1:11" s="13" customFormat="1" ht="27" customHeight="1">
      <c r="A7" s="167" t="s">
        <v>164</v>
      </c>
      <c r="B7" s="168">
        <v>19331</v>
      </c>
      <c r="C7" s="168">
        <v>26314</v>
      </c>
      <c r="D7" s="168">
        <v>23041</v>
      </c>
      <c r="E7" s="164">
        <f>D7/C7</f>
        <v>0.8756175419928555</v>
      </c>
      <c r="F7" s="5"/>
      <c r="G7" s="5"/>
      <c r="H7" s="5"/>
      <c r="I7" s="5"/>
      <c r="J7" s="5"/>
      <c r="K7" s="5"/>
    </row>
    <row r="8" spans="1:11" ht="12.75">
      <c r="A8" s="167" t="s">
        <v>165</v>
      </c>
      <c r="B8" s="168">
        <v>485</v>
      </c>
      <c r="C8" s="168">
        <v>500</v>
      </c>
      <c r="D8" s="168">
        <v>558</v>
      </c>
      <c r="E8" s="164">
        <f>D8/C8</f>
        <v>1.116</v>
      </c>
      <c r="F8" s="5"/>
      <c r="G8" s="5"/>
      <c r="H8" s="5"/>
      <c r="I8" s="5"/>
      <c r="J8" s="5"/>
      <c r="K8" s="5"/>
    </row>
    <row r="9" spans="1:11" ht="12.75">
      <c r="A9" s="167" t="s">
        <v>166</v>
      </c>
      <c r="B9" s="168">
        <v>1367</v>
      </c>
      <c r="C9" s="168">
        <v>1367</v>
      </c>
      <c r="D9" s="168">
        <v>348</v>
      </c>
      <c r="E9" s="164">
        <f>D9/C9</f>
        <v>0.25457205559619606</v>
      </c>
      <c r="F9" s="5"/>
      <c r="G9" s="5"/>
      <c r="H9" s="5"/>
      <c r="I9" s="5"/>
      <c r="J9" s="5"/>
      <c r="K9" s="5"/>
    </row>
    <row r="10" spans="1:11" ht="12.75">
      <c r="A10" s="167" t="s">
        <v>167</v>
      </c>
      <c r="B10" s="168">
        <v>100</v>
      </c>
      <c r="C10" s="168">
        <v>100</v>
      </c>
      <c r="D10" s="168">
        <v>0</v>
      </c>
      <c r="E10" s="164">
        <f>D10/C10</f>
        <v>0</v>
      </c>
      <c r="F10" s="5"/>
      <c r="G10" s="5"/>
      <c r="H10" s="5"/>
      <c r="I10" s="5"/>
      <c r="J10" s="5"/>
      <c r="K10" s="5"/>
    </row>
    <row r="11" spans="1:11" ht="12.75">
      <c r="A11" s="165" t="s">
        <v>168</v>
      </c>
      <c r="B11" s="166">
        <v>0</v>
      </c>
      <c r="C11" s="166">
        <v>0</v>
      </c>
      <c r="D11" s="166">
        <v>12700</v>
      </c>
      <c r="E11" s="164">
        <v>0</v>
      </c>
      <c r="F11" s="5"/>
      <c r="G11" s="5"/>
      <c r="H11" s="5"/>
      <c r="I11" s="5"/>
      <c r="J11" s="5"/>
      <c r="K11" s="5"/>
    </row>
    <row r="12" spans="1:11" ht="12.75">
      <c r="A12" s="167" t="s">
        <v>169</v>
      </c>
      <c r="B12" s="168">
        <v>0</v>
      </c>
      <c r="C12" s="168">
        <v>0</v>
      </c>
      <c r="D12" s="168">
        <v>12700</v>
      </c>
      <c r="E12" s="164">
        <v>0</v>
      </c>
      <c r="F12" s="5"/>
      <c r="G12" s="5"/>
      <c r="H12" s="5"/>
      <c r="I12" s="5"/>
      <c r="J12" s="5"/>
      <c r="K12" s="5"/>
    </row>
    <row r="13" spans="1:11" ht="12.75">
      <c r="A13" s="167" t="s">
        <v>170</v>
      </c>
      <c r="B13" s="168"/>
      <c r="C13" s="168"/>
      <c r="D13" s="168"/>
      <c r="E13" s="164"/>
      <c r="F13" s="5"/>
      <c r="G13" s="5"/>
      <c r="H13" s="5"/>
      <c r="I13" s="5"/>
      <c r="J13" s="5"/>
      <c r="K13" s="5"/>
    </row>
    <row r="14" spans="1:11" ht="12.75">
      <c r="A14" s="167" t="s">
        <v>171</v>
      </c>
      <c r="B14" s="168"/>
      <c r="C14" s="168"/>
      <c r="D14" s="168"/>
      <c r="E14" s="164"/>
      <c r="F14" s="5"/>
      <c r="G14" s="5"/>
      <c r="H14" s="5"/>
      <c r="I14" s="5"/>
      <c r="J14" s="5"/>
      <c r="K14" s="5"/>
    </row>
    <row r="15" spans="1:11" ht="12.75">
      <c r="A15" s="169" t="s">
        <v>93</v>
      </c>
      <c r="B15" s="166"/>
      <c r="C15" s="166"/>
      <c r="D15" s="166"/>
      <c r="E15" s="164"/>
      <c r="F15" s="5"/>
      <c r="G15" s="5"/>
      <c r="H15" s="5"/>
      <c r="I15" s="5"/>
      <c r="J15" s="5"/>
      <c r="K15" s="5"/>
    </row>
    <row r="16" spans="1:11" ht="12.75">
      <c r="A16" s="165" t="s">
        <v>94</v>
      </c>
      <c r="B16" s="166">
        <f>SUM(B17+B20)</f>
        <v>4435</v>
      </c>
      <c r="C16" s="166">
        <f>SUM(C17+C20)</f>
        <v>5643</v>
      </c>
      <c r="D16" s="166">
        <f>SUM(D17+D20)</f>
        <v>7971</v>
      </c>
      <c r="E16" s="164">
        <f>D16/C16</f>
        <v>1.4125465178096757</v>
      </c>
      <c r="F16" s="5"/>
      <c r="G16" s="5"/>
      <c r="H16" s="5"/>
      <c r="I16" s="5"/>
      <c r="J16" s="5"/>
      <c r="K16" s="5"/>
    </row>
    <row r="17" spans="1:11" ht="12.75">
      <c r="A17" s="167" t="s">
        <v>172</v>
      </c>
      <c r="B17" s="168">
        <f>SUM(B18:B19)</f>
        <v>4435</v>
      </c>
      <c r="C17" s="166">
        <f>SUM(C18:C19)</f>
        <v>5643</v>
      </c>
      <c r="D17" s="166">
        <f>SUM(D18:D19)</f>
        <v>7971</v>
      </c>
      <c r="E17" s="164">
        <f>D17/C17</f>
        <v>1.4125465178096757</v>
      </c>
      <c r="F17" s="5"/>
      <c r="G17" s="5"/>
      <c r="H17" s="5"/>
      <c r="I17" s="5"/>
      <c r="J17" s="5"/>
      <c r="K17" s="5"/>
    </row>
    <row r="18" spans="1:11" ht="12.75">
      <c r="A18" s="170" t="s">
        <v>173</v>
      </c>
      <c r="B18" s="168">
        <v>4435</v>
      </c>
      <c r="C18" s="168">
        <v>5643</v>
      </c>
      <c r="D18" s="168">
        <v>7197</v>
      </c>
      <c r="E18" s="164">
        <f>D18/C18</f>
        <v>1.2753854332801702</v>
      </c>
      <c r="F18" s="5"/>
      <c r="G18" s="5"/>
      <c r="H18" s="5"/>
      <c r="I18" s="5"/>
      <c r="J18" s="5"/>
      <c r="K18" s="5"/>
    </row>
    <row r="19" spans="1:11" ht="12.75">
      <c r="A19" s="170" t="s">
        <v>174</v>
      </c>
      <c r="B19" s="168">
        <v>0</v>
      </c>
      <c r="C19" s="168">
        <v>0</v>
      </c>
      <c r="D19" s="168">
        <v>774</v>
      </c>
      <c r="E19" s="164">
        <v>0</v>
      </c>
      <c r="F19" s="5"/>
      <c r="G19" s="5"/>
      <c r="H19" s="5"/>
      <c r="I19" s="5"/>
      <c r="J19" s="5"/>
      <c r="K19" s="5"/>
    </row>
    <row r="20" spans="1:11" ht="12.75">
      <c r="A20" s="167" t="s">
        <v>175</v>
      </c>
      <c r="B20" s="168"/>
      <c r="C20" s="166"/>
      <c r="D20" s="166"/>
      <c r="E20" s="164"/>
      <c r="F20" s="5"/>
      <c r="G20" s="5"/>
      <c r="H20" s="5"/>
      <c r="I20" s="5"/>
      <c r="J20" s="5"/>
      <c r="K20" s="5"/>
    </row>
    <row r="21" spans="1:11" ht="12.75">
      <c r="A21" s="170" t="s">
        <v>176</v>
      </c>
      <c r="B21" s="168"/>
      <c r="C21" s="168"/>
      <c r="D21" s="168"/>
      <c r="E21" s="164"/>
      <c r="F21" s="5"/>
      <c r="G21" s="5"/>
      <c r="H21" s="5"/>
      <c r="I21" s="5"/>
      <c r="J21" s="5"/>
      <c r="K21" s="5"/>
    </row>
    <row r="22" spans="1:11" ht="12.75">
      <c r="A22" s="170" t="s">
        <v>177</v>
      </c>
      <c r="B22" s="168"/>
      <c r="C22" s="168"/>
      <c r="D22" s="168"/>
      <c r="E22" s="164"/>
      <c r="F22" s="5"/>
      <c r="G22" s="5"/>
      <c r="H22" s="5"/>
      <c r="I22" s="5"/>
      <c r="J22" s="5"/>
      <c r="K22" s="5"/>
    </row>
    <row r="23" spans="1:11" ht="12.75">
      <c r="A23" s="165" t="s">
        <v>97</v>
      </c>
      <c r="B23" s="166"/>
      <c r="C23" s="166"/>
      <c r="D23" s="166"/>
      <c r="E23" s="164"/>
      <c r="F23" s="5"/>
      <c r="G23" s="5"/>
      <c r="H23" s="5"/>
      <c r="I23" s="5"/>
      <c r="J23" s="5"/>
      <c r="K23" s="5"/>
    </row>
    <row r="24" spans="1:11" ht="12.75">
      <c r="A24" s="209" t="s">
        <v>393</v>
      </c>
      <c r="B24" s="166">
        <v>0</v>
      </c>
      <c r="C24" s="166">
        <v>644</v>
      </c>
      <c r="D24" s="166">
        <v>644</v>
      </c>
      <c r="E24" s="164">
        <v>0</v>
      </c>
      <c r="F24" s="5"/>
      <c r="G24" s="5"/>
      <c r="H24" s="5"/>
      <c r="I24" s="5"/>
      <c r="J24" s="5"/>
      <c r="K24" s="5"/>
    </row>
    <row r="25" spans="1:11" ht="12.75">
      <c r="A25" s="171" t="s">
        <v>178</v>
      </c>
      <c r="B25" s="166">
        <f>SUM(B6+B11+B16+B23)</f>
        <v>25718</v>
      </c>
      <c r="C25" s="166">
        <f>SUM(C6+C11+C16+C23)</f>
        <v>33924</v>
      </c>
      <c r="D25" s="166">
        <f>SUM(D6+D11+D16+D23)</f>
        <v>44618</v>
      </c>
      <c r="E25" s="164">
        <f>D25/C25</f>
        <v>1.315234052588138</v>
      </c>
      <c r="F25" s="5"/>
      <c r="G25" s="5"/>
      <c r="H25" s="5"/>
      <c r="I25" s="5"/>
      <c r="J25" s="5"/>
      <c r="K25" s="5"/>
    </row>
    <row r="26" spans="1:11" ht="12.75">
      <c r="A26" s="162" t="s">
        <v>179</v>
      </c>
      <c r="B26" s="166"/>
      <c r="C26" s="166"/>
      <c r="D26" s="166"/>
      <c r="E26" s="164"/>
      <c r="F26" s="5"/>
      <c r="G26" s="5"/>
      <c r="H26" s="5"/>
      <c r="I26" s="5"/>
      <c r="J26" s="5"/>
      <c r="K26" s="5"/>
    </row>
    <row r="27" spans="1:11" ht="12.75">
      <c r="A27" s="165" t="s">
        <v>180</v>
      </c>
      <c r="B27" s="166">
        <f>SUM(B28:B32)</f>
        <v>25718</v>
      </c>
      <c r="C27" s="166">
        <f>SUM(C28:C32)</f>
        <v>30719</v>
      </c>
      <c r="D27" s="166">
        <f>SUM(D28:D32)</f>
        <v>24311</v>
      </c>
      <c r="E27" s="164">
        <f aca="true" t="shared" si="0" ref="E27:E47">D27/C27</f>
        <v>0.7913994596178261</v>
      </c>
      <c r="F27" s="5"/>
      <c r="G27" s="5"/>
      <c r="H27" s="5"/>
      <c r="I27" s="5"/>
      <c r="J27" s="5"/>
      <c r="K27" s="5"/>
    </row>
    <row r="28" spans="1:11" ht="12.75">
      <c r="A28" s="172" t="s">
        <v>181</v>
      </c>
      <c r="B28" s="166">
        <v>12503</v>
      </c>
      <c r="C28" s="166">
        <v>16111</v>
      </c>
      <c r="D28" s="166">
        <v>12009</v>
      </c>
      <c r="E28" s="164">
        <f t="shared" si="0"/>
        <v>0.7453913475265347</v>
      </c>
      <c r="F28" s="5"/>
      <c r="G28" s="5"/>
      <c r="H28" s="5"/>
      <c r="I28" s="5"/>
      <c r="J28" s="5"/>
      <c r="K28" s="5"/>
    </row>
    <row r="29" spans="1:11" ht="21">
      <c r="A29" s="173" t="s">
        <v>182</v>
      </c>
      <c r="B29" s="166">
        <v>2431</v>
      </c>
      <c r="C29" s="166">
        <v>2431</v>
      </c>
      <c r="D29" s="166">
        <v>1989</v>
      </c>
      <c r="E29" s="164">
        <f t="shared" si="0"/>
        <v>0.8181818181818182</v>
      </c>
      <c r="F29" s="5"/>
      <c r="G29" s="5"/>
      <c r="H29" s="5"/>
      <c r="I29" s="5"/>
      <c r="J29" s="5"/>
      <c r="K29" s="5"/>
    </row>
    <row r="30" spans="1:11" ht="12.75">
      <c r="A30" s="173" t="s">
        <v>183</v>
      </c>
      <c r="B30" s="166">
        <v>4434</v>
      </c>
      <c r="C30" s="166">
        <v>5299</v>
      </c>
      <c r="D30" s="166">
        <v>3815</v>
      </c>
      <c r="E30" s="164">
        <f t="shared" si="0"/>
        <v>0.7199471598414795</v>
      </c>
      <c r="F30" s="5"/>
      <c r="G30" s="5"/>
      <c r="H30" s="5"/>
      <c r="I30" s="5"/>
      <c r="J30" s="5"/>
      <c r="K30" s="5"/>
    </row>
    <row r="31" spans="1:11" ht="12.75">
      <c r="A31" s="173" t="s">
        <v>184</v>
      </c>
      <c r="B31" s="166">
        <v>2635</v>
      </c>
      <c r="C31" s="166">
        <v>2914</v>
      </c>
      <c r="D31" s="166">
        <v>2574</v>
      </c>
      <c r="E31" s="164">
        <f t="shared" si="0"/>
        <v>0.883321894303363</v>
      </c>
      <c r="F31" s="5"/>
      <c r="G31" s="5"/>
      <c r="H31" s="5"/>
      <c r="I31" s="5"/>
      <c r="J31" s="5"/>
      <c r="K31" s="5"/>
    </row>
    <row r="32" spans="1:11" ht="12" customHeight="1">
      <c r="A32" s="173" t="s">
        <v>185</v>
      </c>
      <c r="B32" s="166">
        <v>3715</v>
      </c>
      <c r="C32" s="166">
        <v>3964</v>
      </c>
      <c r="D32" s="166">
        <v>3924</v>
      </c>
      <c r="E32" s="164">
        <f t="shared" si="0"/>
        <v>0.9899091826437941</v>
      </c>
      <c r="F32" s="5"/>
      <c r="G32" s="5"/>
      <c r="H32" s="5"/>
      <c r="I32" s="5"/>
      <c r="J32" s="5"/>
      <c r="K32" s="5"/>
    </row>
    <row r="33" spans="1:11" ht="12.75">
      <c r="A33" s="165" t="s">
        <v>186</v>
      </c>
      <c r="B33" s="166">
        <f>SUM(B34:B35)</f>
        <v>0</v>
      </c>
      <c r="C33" s="166">
        <f>SUM(C34:C35)</f>
        <v>2561</v>
      </c>
      <c r="D33" s="166">
        <f>SUM(D34:D35)</f>
        <v>2442</v>
      </c>
      <c r="E33" s="164">
        <f t="shared" si="0"/>
        <v>0.9535337758688013</v>
      </c>
      <c r="F33" s="5"/>
      <c r="G33" s="5"/>
      <c r="H33" s="5"/>
      <c r="I33" s="5"/>
      <c r="J33" s="5"/>
      <c r="K33" s="5"/>
    </row>
    <row r="34" spans="1:11" s="13" customFormat="1" ht="24.75" customHeight="1">
      <c r="A34" s="167" t="s">
        <v>187</v>
      </c>
      <c r="B34" s="168">
        <v>0</v>
      </c>
      <c r="C34" s="168">
        <v>1612</v>
      </c>
      <c r="D34" s="168">
        <v>1612</v>
      </c>
      <c r="E34" s="164">
        <f t="shared" si="0"/>
        <v>1</v>
      </c>
      <c r="F34" s="5"/>
      <c r="G34" s="5"/>
      <c r="H34" s="5"/>
      <c r="I34" s="5"/>
      <c r="J34" s="5"/>
      <c r="K34" s="5"/>
    </row>
    <row r="35" spans="1:11" s="13" customFormat="1" ht="27" customHeight="1">
      <c r="A35" s="167" t="s">
        <v>188</v>
      </c>
      <c r="B35" s="168">
        <v>0</v>
      </c>
      <c r="C35" s="168">
        <v>949</v>
      </c>
      <c r="D35" s="168">
        <v>830</v>
      </c>
      <c r="E35" s="164">
        <f t="shared" si="0"/>
        <v>0.8746048472075869</v>
      </c>
      <c r="F35" s="5"/>
      <c r="G35" s="5"/>
      <c r="H35" s="5"/>
      <c r="I35" s="5"/>
      <c r="J35" s="5"/>
      <c r="K35" s="5"/>
    </row>
    <row r="36" spans="1:11" ht="12.75">
      <c r="A36" s="167" t="s">
        <v>189</v>
      </c>
      <c r="B36" s="168"/>
      <c r="C36" s="168"/>
      <c r="D36" s="168"/>
      <c r="E36" s="164"/>
      <c r="F36" s="5"/>
      <c r="G36" s="5"/>
      <c r="H36" s="5"/>
      <c r="I36" s="5"/>
      <c r="J36" s="5"/>
      <c r="K36" s="5"/>
    </row>
    <row r="37" spans="1:11" ht="12.75">
      <c r="A37" s="174" t="s">
        <v>190</v>
      </c>
      <c r="B37" s="168"/>
      <c r="C37" s="168"/>
      <c r="D37" s="168"/>
      <c r="E37" s="164"/>
      <c r="F37" s="5"/>
      <c r="G37" s="3"/>
      <c r="H37" s="3"/>
      <c r="I37" s="3"/>
      <c r="J37" s="3"/>
      <c r="K37" s="3"/>
    </row>
    <row r="38" spans="1:11" ht="22.5">
      <c r="A38" s="175" t="s">
        <v>191</v>
      </c>
      <c r="B38" s="168"/>
      <c r="C38" s="168"/>
      <c r="D38" s="168"/>
      <c r="E38" s="164"/>
      <c r="F38" s="5"/>
      <c r="G38" s="5"/>
      <c r="H38" s="5"/>
      <c r="I38" s="5"/>
      <c r="J38" s="5"/>
      <c r="K38" s="5"/>
    </row>
    <row r="39" spans="1:11" ht="12.75">
      <c r="A39" s="174" t="s">
        <v>192</v>
      </c>
      <c r="B39" s="168"/>
      <c r="C39" s="168"/>
      <c r="D39" s="168"/>
      <c r="E39" s="164"/>
      <c r="F39" s="5"/>
      <c r="G39" s="5"/>
      <c r="H39" s="5"/>
      <c r="I39" s="5"/>
      <c r="J39" s="5"/>
      <c r="K39" s="5"/>
    </row>
    <row r="40" spans="1:11" ht="12.75">
      <c r="A40" s="169" t="s">
        <v>159</v>
      </c>
      <c r="B40" s="166"/>
      <c r="C40" s="166"/>
      <c r="D40" s="166"/>
      <c r="E40" s="164"/>
      <c r="F40" s="5"/>
      <c r="G40" s="5"/>
      <c r="H40" s="5"/>
      <c r="I40" s="5"/>
      <c r="J40" s="5"/>
      <c r="K40" s="5"/>
    </row>
    <row r="41" spans="1:11" ht="12.75">
      <c r="A41" s="165" t="s">
        <v>193</v>
      </c>
      <c r="B41" s="166"/>
      <c r="C41" s="166"/>
      <c r="D41" s="166"/>
      <c r="E41" s="164"/>
      <c r="F41" s="5"/>
      <c r="G41" s="5"/>
      <c r="H41" s="5"/>
      <c r="I41" s="5"/>
      <c r="J41" s="5"/>
      <c r="K41" s="5"/>
    </row>
    <row r="42" spans="1:11" ht="12.75">
      <c r="A42" s="176" t="s">
        <v>194</v>
      </c>
      <c r="B42" s="166"/>
      <c r="C42" s="166"/>
      <c r="D42" s="166"/>
      <c r="E42" s="164"/>
      <c r="F42" s="5"/>
      <c r="G42" s="5"/>
      <c r="H42" s="5"/>
      <c r="I42" s="5"/>
      <c r="J42" s="5"/>
      <c r="K42" s="5"/>
    </row>
    <row r="43" spans="1:11" ht="12.75">
      <c r="A43" s="170" t="s">
        <v>173</v>
      </c>
      <c r="B43" s="166"/>
      <c r="C43" s="166"/>
      <c r="D43" s="166"/>
      <c r="E43" s="164"/>
      <c r="F43" s="5"/>
      <c r="G43" s="5"/>
      <c r="H43" s="5"/>
      <c r="I43" s="5"/>
      <c r="J43" s="5"/>
      <c r="K43" s="5"/>
    </row>
    <row r="44" spans="1:11" ht="12.75">
      <c r="A44" s="170" t="s">
        <v>174</v>
      </c>
      <c r="B44" s="166"/>
      <c r="C44" s="166"/>
      <c r="D44" s="166"/>
      <c r="E44" s="164"/>
      <c r="F44" s="5"/>
      <c r="G44" s="5"/>
      <c r="H44" s="5"/>
      <c r="I44" s="5"/>
      <c r="J44" s="5"/>
      <c r="K44" s="5"/>
    </row>
    <row r="45" spans="1:11" ht="12.75">
      <c r="A45" s="165" t="s">
        <v>125</v>
      </c>
      <c r="B45" s="166"/>
      <c r="C45" s="166"/>
      <c r="D45" s="166"/>
      <c r="E45" s="164"/>
      <c r="F45" s="5"/>
      <c r="G45" s="5"/>
      <c r="H45" s="5"/>
      <c r="I45" s="5"/>
      <c r="J45" s="5"/>
      <c r="K45" s="5"/>
    </row>
    <row r="46" spans="1:6" s="211" customFormat="1" ht="20.25" customHeight="1">
      <c r="A46" s="209" t="s">
        <v>393</v>
      </c>
      <c r="B46" s="210"/>
      <c r="C46" s="218">
        <v>644</v>
      </c>
      <c r="D46" s="218">
        <v>644</v>
      </c>
      <c r="E46" s="164">
        <f t="shared" si="0"/>
        <v>1</v>
      </c>
      <c r="F46" s="46" t="e">
        <f>D46/#REF!</f>
        <v>#REF!</v>
      </c>
    </row>
    <row r="47" spans="1:11" ht="19.5" customHeight="1">
      <c r="A47" s="171" t="s">
        <v>195</v>
      </c>
      <c r="B47" s="166">
        <f>SUM(B27+B33)</f>
        <v>25718</v>
      </c>
      <c r="C47" s="166">
        <f>SUM(C27+C33+C46)</f>
        <v>33924</v>
      </c>
      <c r="D47" s="166">
        <f>SUM(D28+D29+D30+D31+D32+D33+D46)</f>
        <v>27397</v>
      </c>
      <c r="E47" s="164">
        <f t="shared" si="0"/>
        <v>0.807599339700507</v>
      </c>
      <c r="F47" s="5"/>
      <c r="G47" s="5"/>
      <c r="H47" s="5"/>
      <c r="I47" s="5"/>
      <c r="J47" s="5"/>
      <c r="K47" s="5"/>
    </row>
    <row r="48" ht="11.25">
      <c r="A48" s="14"/>
    </row>
    <row r="49" ht="11.25">
      <c r="A49" s="14"/>
    </row>
    <row r="50" ht="11.25">
      <c r="A50" s="14"/>
    </row>
    <row r="51" ht="11.25">
      <c r="A51" s="14"/>
    </row>
    <row r="52" ht="11.25">
      <c r="A52" s="14"/>
    </row>
    <row r="53" ht="11.25">
      <c r="A53" s="14"/>
    </row>
    <row r="54" ht="11.25">
      <c r="A54" s="14"/>
    </row>
    <row r="55" ht="11.25">
      <c r="A55" s="14"/>
    </row>
    <row r="56" ht="11.25">
      <c r="A56" s="14"/>
    </row>
  </sheetData>
  <sheetProtection/>
  <mergeCells count="2">
    <mergeCell ref="A2:K2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79.57421875" style="5" customWidth="1"/>
    <col min="2" max="2" width="0" style="198" hidden="1" customWidth="1"/>
    <col min="3" max="3" width="13.140625" style="5" customWidth="1"/>
    <col min="4" max="5" width="9.57421875" style="5" customWidth="1"/>
    <col min="6" max="6" width="9.140625" style="5" customWidth="1"/>
    <col min="7" max="7" width="0.13671875" style="5" customWidth="1"/>
    <col min="8" max="12" width="9.140625" style="5" hidden="1" customWidth="1"/>
    <col min="13" max="13" width="14.140625" style="5" customWidth="1"/>
    <col min="14" max="16384" width="9.140625" style="5" customWidth="1"/>
  </cols>
  <sheetData>
    <row r="1" spans="1:12" ht="12.75">
      <c r="A1" s="282" t="s">
        <v>479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2.7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ht="6" customHeight="1" hidden="1">
      <c r="A3" s="41" t="s">
        <v>33</v>
      </c>
    </row>
    <row r="4" spans="1:3" ht="19.5" customHeight="1">
      <c r="A4" s="279" t="s">
        <v>394</v>
      </c>
      <c r="B4" s="279"/>
      <c r="C4" s="279"/>
    </row>
    <row r="5" spans="1:3" ht="19.5" customHeight="1">
      <c r="A5" s="279" t="s">
        <v>444</v>
      </c>
      <c r="B5" s="279"/>
      <c r="C5" s="279"/>
    </row>
    <row r="6" spans="1:6" ht="21" customHeight="1">
      <c r="A6" s="41"/>
      <c r="C6" s="280" t="s">
        <v>3</v>
      </c>
      <c r="D6" s="281"/>
      <c r="E6" s="281"/>
      <c r="F6" s="281"/>
    </row>
    <row r="7" spans="1:7" ht="54.75" customHeight="1">
      <c r="A7" s="42" t="s">
        <v>34</v>
      </c>
      <c r="B7" s="42" t="s">
        <v>35</v>
      </c>
      <c r="C7" s="222" t="s">
        <v>445</v>
      </c>
      <c r="D7" s="222" t="s">
        <v>449</v>
      </c>
      <c r="E7" s="222" t="s">
        <v>446</v>
      </c>
      <c r="F7" s="222" t="s">
        <v>8</v>
      </c>
      <c r="G7" s="43"/>
    </row>
    <row r="8" spans="1:7" ht="13.5" customHeight="1">
      <c r="A8" s="44" t="s">
        <v>37</v>
      </c>
      <c r="B8" s="45" t="e">
        <f>B9+B33+B48+B59</f>
        <v>#REF!</v>
      </c>
      <c r="C8" s="45"/>
      <c r="D8" s="45"/>
      <c r="E8" s="45"/>
      <c r="F8" s="46"/>
      <c r="G8" s="43"/>
    </row>
    <row r="9" spans="1:7" ht="13.5" customHeight="1">
      <c r="A9" s="47" t="s">
        <v>38</v>
      </c>
      <c r="B9" s="45" t="e">
        <f>B10+B27</f>
        <v>#REF!</v>
      </c>
      <c r="C9" s="45">
        <f>C10+C27</f>
        <v>19331</v>
      </c>
      <c r="D9" s="45">
        <f>SUM(D27+D10)</f>
        <v>26314</v>
      </c>
      <c r="E9" s="45">
        <f>SUM(E27+E10)</f>
        <v>23041</v>
      </c>
      <c r="F9" s="46">
        <f>E9/D9</f>
        <v>0.8756175419928555</v>
      </c>
      <c r="G9" s="48" t="s">
        <v>39</v>
      </c>
    </row>
    <row r="10" spans="1:7" s="219" customFormat="1" ht="13.5" customHeight="1">
      <c r="A10" s="49" t="s">
        <v>40</v>
      </c>
      <c r="B10" s="50" t="e">
        <f>B11+B22+B23+B24+B25+#REF!</f>
        <v>#REF!</v>
      </c>
      <c r="C10" s="50">
        <f>SUM(C11:C26)</f>
        <v>16110</v>
      </c>
      <c r="D10" s="50">
        <f>SUM(D11:D26)</f>
        <v>17135</v>
      </c>
      <c r="E10" s="50">
        <v>18856</v>
      </c>
      <c r="F10" s="46">
        <f>E10/D10</f>
        <v>1.1004377006127808</v>
      </c>
      <c r="G10" s="223" t="s">
        <v>41</v>
      </c>
    </row>
    <row r="11" spans="1:7" s="220" customFormat="1" ht="13.5" customHeight="1">
      <c r="A11" s="51" t="s">
        <v>42</v>
      </c>
      <c r="B11" s="52">
        <f>B12+B13+B18+B19+B20+B21</f>
        <v>290009</v>
      </c>
      <c r="C11" s="52">
        <v>8190</v>
      </c>
      <c r="D11" s="52">
        <v>8190</v>
      </c>
      <c r="E11" s="52">
        <v>8190</v>
      </c>
      <c r="F11" s="46">
        <f>E11/D11</f>
        <v>1</v>
      </c>
      <c r="G11" s="224"/>
    </row>
    <row r="12" spans="1:7" ht="13.5" customHeight="1">
      <c r="A12" s="53" t="s">
        <v>43</v>
      </c>
      <c r="B12" s="54">
        <v>62425</v>
      </c>
      <c r="C12" s="54"/>
      <c r="D12" s="54"/>
      <c r="E12" s="54"/>
      <c r="F12" s="46"/>
      <c r="G12" s="225"/>
    </row>
    <row r="13" spans="1:7" ht="13.5" customHeight="1">
      <c r="A13" s="53" t="s">
        <v>44</v>
      </c>
      <c r="B13" s="54">
        <f>SUM(B14:B17)</f>
        <v>68541</v>
      </c>
      <c r="C13" s="54"/>
      <c r="D13" s="54"/>
      <c r="E13" s="54"/>
      <c r="F13" s="46"/>
      <c r="G13" s="67"/>
    </row>
    <row r="14" spans="1:7" ht="13.5" customHeight="1">
      <c r="A14" s="55" t="s">
        <v>45</v>
      </c>
      <c r="B14" s="54">
        <v>14937</v>
      </c>
      <c r="C14" s="54"/>
      <c r="D14" s="54"/>
      <c r="E14" s="54"/>
      <c r="F14" s="46"/>
      <c r="G14" s="225"/>
    </row>
    <row r="15" spans="1:7" ht="13.5" customHeight="1">
      <c r="A15" s="55" t="s">
        <v>46</v>
      </c>
      <c r="B15" s="54">
        <v>35072</v>
      </c>
      <c r="C15" s="54"/>
      <c r="D15" s="54"/>
      <c r="E15" s="54"/>
      <c r="F15" s="46"/>
      <c r="G15" s="225"/>
    </row>
    <row r="16" spans="1:7" ht="13.5" customHeight="1">
      <c r="A16" s="55" t="s">
        <v>47</v>
      </c>
      <c r="B16" s="54">
        <v>100</v>
      </c>
      <c r="C16" s="54"/>
      <c r="D16" s="54"/>
      <c r="E16" s="54"/>
      <c r="F16" s="46"/>
      <c r="G16" s="225"/>
    </row>
    <row r="17" spans="1:7" ht="13.5" customHeight="1">
      <c r="A17" s="55" t="s">
        <v>48</v>
      </c>
      <c r="B17" s="54">
        <v>18432</v>
      </c>
      <c r="C17" s="54"/>
      <c r="D17" s="54"/>
      <c r="E17" s="54"/>
      <c r="F17" s="46"/>
      <c r="G17" s="225"/>
    </row>
    <row r="18" spans="1:7" ht="13.5" customHeight="1">
      <c r="A18" s="53" t="s">
        <v>49</v>
      </c>
      <c r="B18" s="54">
        <v>7223</v>
      </c>
      <c r="C18" s="54"/>
      <c r="D18" s="54"/>
      <c r="E18" s="54"/>
      <c r="F18" s="46"/>
      <c r="G18" s="225"/>
    </row>
    <row r="19" spans="1:7" ht="13.5" customHeight="1">
      <c r="A19" s="53" t="s">
        <v>50</v>
      </c>
      <c r="B19" s="56">
        <v>173076</v>
      </c>
      <c r="C19" s="56"/>
      <c r="D19" s="56"/>
      <c r="E19" s="56"/>
      <c r="F19" s="46"/>
      <c r="G19" s="225"/>
    </row>
    <row r="20" spans="1:7" ht="13.5" customHeight="1">
      <c r="A20" s="53" t="s">
        <v>51</v>
      </c>
      <c r="B20" s="54">
        <v>161</v>
      </c>
      <c r="C20" s="54"/>
      <c r="D20" s="54"/>
      <c r="E20" s="54"/>
      <c r="F20" s="46"/>
      <c r="G20" s="225"/>
    </row>
    <row r="21" spans="1:7" ht="13.5" customHeight="1">
      <c r="A21" s="57" t="s">
        <v>52</v>
      </c>
      <c r="B21" s="52">
        <v>-21417</v>
      </c>
      <c r="C21" s="52"/>
      <c r="D21" s="52"/>
      <c r="E21" s="52"/>
      <c r="F21" s="46"/>
      <c r="G21" s="225"/>
    </row>
    <row r="22" spans="1:7" s="220" customFormat="1" ht="13.5" customHeight="1">
      <c r="A22" s="58" t="s">
        <v>53</v>
      </c>
      <c r="B22" s="52">
        <v>45148</v>
      </c>
      <c r="C22" s="52"/>
      <c r="D22" s="52"/>
      <c r="E22" s="52"/>
      <c r="F22" s="46"/>
      <c r="G22" s="226"/>
    </row>
    <row r="23" spans="1:7" s="220" customFormat="1" ht="25.5" customHeight="1">
      <c r="A23" s="58" t="s">
        <v>54</v>
      </c>
      <c r="B23" s="52">
        <v>22868</v>
      </c>
      <c r="C23" s="52">
        <v>6120</v>
      </c>
      <c r="D23" s="52">
        <v>6120</v>
      </c>
      <c r="E23" s="52">
        <v>7536</v>
      </c>
      <c r="F23" s="46">
        <f>E23/D23</f>
        <v>1.231372549019608</v>
      </c>
      <c r="G23" s="226"/>
    </row>
    <row r="24" spans="1:7" s="220" customFormat="1" ht="13.5" customHeight="1">
      <c r="A24" s="58" t="s">
        <v>55</v>
      </c>
      <c r="B24" s="52">
        <v>3049</v>
      </c>
      <c r="C24" s="52">
        <v>1800</v>
      </c>
      <c r="D24" s="52">
        <v>1800</v>
      </c>
      <c r="E24" s="52">
        <v>1800</v>
      </c>
      <c r="F24" s="46">
        <f>E24/D24</f>
        <v>1</v>
      </c>
      <c r="G24" s="227"/>
    </row>
    <row r="25" spans="1:7" s="220" customFormat="1" ht="13.5" customHeight="1">
      <c r="A25" s="58" t="s">
        <v>56</v>
      </c>
      <c r="B25" s="52"/>
      <c r="C25" s="52"/>
      <c r="D25" s="52">
        <v>1025</v>
      </c>
      <c r="E25" s="52">
        <v>1329</v>
      </c>
      <c r="F25" s="46">
        <v>1</v>
      </c>
      <c r="G25" s="220" t="s">
        <v>41</v>
      </c>
    </row>
    <row r="26" spans="1:6" s="220" customFormat="1" ht="13.5" customHeight="1">
      <c r="A26" s="58" t="s">
        <v>57</v>
      </c>
      <c r="B26" s="52"/>
      <c r="C26" s="52"/>
      <c r="D26" s="52"/>
      <c r="E26" s="52"/>
      <c r="F26" s="46"/>
    </row>
    <row r="27" spans="1:7" s="219" customFormat="1" ht="13.5" customHeight="1">
      <c r="A27" s="59" t="s">
        <v>58</v>
      </c>
      <c r="B27" s="50">
        <f>SUM(B28:B31)</f>
        <v>12326</v>
      </c>
      <c r="C27" s="50">
        <f>SUM(C28:C32)</f>
        <v>3221</v>
      </c>
      <c r="D27" s="50">
        <v>9179</v>
      </c>
      <c r="E27" s="50">
        <v>4185</v>
      </c>
      <c r="F27" s="46">
        <f>E27/D27</f>
        <v>0.45593201873842465</v>
      </c>
      <c r="G27" s="228">
        <v>26389</v>
      </c>
    </row>
    <row r="28" spans="1:7" ht="13.5" customHeight="1">
      <c r="A28" s="60" t="s">
        <v>59</v>
      </c>
      <c r="B28" s="54">
        <v>6600</v>
      </c>
      <c r="C28" s="54"/>
      <c r="D28" s="54"/>
      <c r="E28" s="54"/>
      <c r="F28" s="46"/>
      <c r="G28" s="37"/>
    </row>
    <row r="29" spans="1:7" ht="13.5" customHeight="1">
      <c r="A29" s="60" t="s">
        <v>60</v>
      </c>
      <c r="B29" s="54"/>
      <c r="C29" s="54"/>
      <c r="D29" s="54"/>
      <c r="E29" s="54"/>
      <c r="F29" s="46"/>
      <c r="G29" s="37"/>
    </row>
    <row r="30" spans="1:7" ht="13.5" customHeight="1">
      <c r="A30" s="60" t="s">
        <v>61</v>
      </c>
      <c r="B30" s="54">
        <v>2000</v>
      </c>
      <c r="C30" s="54"/>
      <c r="D30" s="54"/>
      <c r="E30" s="54"/>
      <c r="F30" s="46"/>
      <c r="G30" s="37"/>
    </row>
    <row r="31" spans="1:7" ht="13.5" customHeight="1">
      <c r="A31" s="61" t="s">
        <v>62</v>
      </c>
      <c r="B31" s="54">
        <v>3726</v>
      </c>
      <c r="C31" s="54">
        <v>3221</v>
      </c>
      <c r="D31" s="54">
        <v>9178</v>
      </c>
      <c r="E31" s="54">
        <v>568</v>
      </c>
      <c r="F31" s="46">
        <f>E31/D31</f>
        <v>0.06188712137720636</v>
      </c>
      <c r="G31" s="37"/>
    </row>
    <row r="32" spans="1:7" ht="13.5" customHeight="1">
      <c r="A32" s="61" t="s">
        <v>256</v>
      </c>
      <c r="B32" s="54"/>
      <c r="C32" s="54"/>
      <c r="D32" s="54"/>
      <c r="E32" s="54">
        <v>3616</v>
      </c>
      <c r="F32" s="46"/>
      <c r="G32" s="37"/>
    </row>
    <row r="33" spans="1:10" ht="13.5" customHeight="1">
      <c r="A33" s="62" t="s">
        <v>63</v>
      </c>
      <c r="B33" s="63">
        <f>B34+B38+B40+B41+B43</f>
        <v>407350</v>
      </c>
      <c r="C33" s="63">
        <f>SUM(C34+C40+C41+C43)</f>
        <v>485</v>
      </c>
      <c r="D33" s="63">
        <f>SUM(D34+D40+D41+D43)</f>
        <v>500</v>
      </c>
      <c r="E33" s="63">
        <f>SUM(E34+E40+E41+E43)</f>
        <v>558</v>
      </c>
      <c r="F33" s="46">
        <f>E33/D33</f>
        <v>1.116</v>
      </c>
      <c r="G33" s="64"/>
      <c r="H33" s="64"/>
      <c r="I33" s="64"/>
      <c r="J33" s="64"/>
    </row>
    <row r="34" spans="1:6" ht="13.5" customHeight="1">
      <c r="A34" s="65" t="s">
        <v>64</v>
      </c>
      <c r="B34" s="54">
        <f>SUM(B35:B37)</f>
        <v>228800</v>
      </c>
      <c r="C34" s="54">
        <v>370</v>
      </c>
      <c r="D34" s="54">
        <v>370</v>
      </c>
      <c r="E34" s="54">
        <v>413</v>
      </c>
      <c r="F34" s="46">
        <f>E34/D34</f>
        <v>1.1162162162162161</v>
      </c>
    </row>
    <row r="35" spans="1:6" ht="13.5" customHeight="1">
      <c r="A35" s="66" t="s">
        <v>65</v>
      </c>
      <c r="B35" s="54">
        <v>225000</v>
      </c>
      <c r="D35" s="54"/>
      <c r="E35" s="54"/>
      <c r="F35" s="46"/>
    </row>
    <row r="36" spans="1:6" ht="13.5" customHeight="1">
      <c r="A36" s="66" t="s">
        <v>66</v>
      </c>
      <c r="B36" s="54">
        <v>1300</v>
      </c>
      <c r="C36" s="54">
        <v>370</v>
      </c>
      <c r="D36" s="54">
        <v>370</v>
      </c>
      <c r="E36" s="54">
        <v>196</v>
      </c>
      <c r="F36" s="46">
        <f>E36/D36</f>
        <v>0.5297297297297298</v>
      </c>
    </row>
    <row r="37" spans="1:7" ht="13.5" customHeight="1">
      <c r="A37" s="66" t="s">
        <v>67</v>
      </c>
      <c r="B37" s="54">
        <v>2500</v>
      </c>
      <c r="C37" s="54">
        <v>0</v>
      </c>
      <c r="D37" s="54">
        <v>0</v>
      </c>
      <c r="E37" s="54">
        <v>217</v>
      </c>
      <c r="F37" s="46"/>
      <c r="G37" s="229"/>
    </row>
    <row r="38" spans="1:6" ht="13.5" customHeight="1">
      <c r="A38" s="65" t="s">
        <v>68</v>
      </c>
      <c r="B38" s="54">
        <v>65000</v>
      </c>
      <c r="C38" s="54"/>
      <c r="D38" s="54"/>
      <c r="E38" s="54"/>
      <c r="F38" s="46"/>
    </row>
    <row r="39" spans="1:6" ht="13.5" customHeight="1">
      <c r="A39" s="66" t="s">
        <v>69</v>
      </c>
      <c r="B39" s="54">
        <v>65000</v>
      </c>
      <c r="C39" s="54"/>
      <c r="D39" s="54"/>
      <c r="E39" s="54"/>
      <c r="F39" s="46"/>
    </row>
    <row r="40" spans="1:6" ht="13.5" customHeight="1">
      <c r="A40" s="65" t="s">
        <v>70</v>
      </c>
      <c r="B40" s="54">
        <v>11200</v>
      </c>
      <c r="C40" s="54">
        <v>75</v>
      </c>
      <c r="D40" s="54">
        <v>90</v>
      </c>
      <c r="E40" s="54">
        <v>145</v>
      </c>
      <c r="F40" s="46">
        <f>E40/D40</f>
        <v>1.6111111111111112</v>
      </c>
    </row>
    <row r="41" spans="1:6" ht="13.5" customHeight="1">
      <c r="A41" s="65" t="s">
        <v>71</v>
      </c>
      <c r="B41" s="54">
        <v>100000</v>
      </c>
      <c r="C41" s="54"/>
      <c r="D41" s="54"/>
      <c r="E41" s="54"/>
      <c r="F41" s="46"/>
    </row>
    <row r="42" spans="1:6" ht="13.5" customHeight="1">
      <c r="A42" s="66" t="s">
        <v>72</v>
      </c>
      <c r="B42" s="54">
        <v>100000</v>
      </c>
      <c r="C42" s="54"/>
      <c r="D42" s="54"/>
      <c r="E42" s="54"/>
      <c r="F42" s="46"/>
    </row>
    <row r="43" spans="1:10" ht="13.5" customHeight="1">
      <c r="A43" s="65" t="s">
        <v>73</v>
      </c>
      <c r="B43" s="54">
        <f>SUM(B44:B46)</f>
        <v>2350</v>
      </c>
      <c r="C43" s="54">
        <v>40</v>
      </c>
      <c r="D43" s="54">
        <v>40</v>
      </c>
      <c r="E43" s="54">
        <v>0</v>
      </c>
      <c r="F43" s="46">
        <f>E43/D43</f>
        <v>0</v>
      </c>
      <c r="G43" s="67"/>
      <c r="H43" s="67"/>
      <c r="I43" s="67"/>
      <c r="J43" s="67"/>
    </row>
    <row r="44" spans="1:6" ht="13.5" customHeight="1">
      <c r="A44" s="68" t="s">
        <v>74</v>
      </c>
      <c r="B44" s="54">
        <v>2000</v>
      </c>
      <c r="C44" s="54"/>
      <c r="D44" s="54"/>
      <c r="E44" s="54"/>
      <c r="F44" s="46"/>
    </row>
    <row r="45" spans="1:6" ht="13.5" customHeight="1">
      <c r="A45" s="68" t="s">
        <v>75</v>
      </c>
      <c r="B45" s="54">
        <v>200</v>
      </c>
      <c r="C45" s="54"/>
      <c r="D45" s="54"/>
      <c r="E45" s="54"/>
      <c r="F45" s="46"/>
    </row>
    <row r="46" spans="1:6" ht="13.5" customHeight="1">
      <c r="A46" s="68" t="s">
        <v>76</v>
      </c>
      <c r="B46" s="54">
        <v>150</v>
      </c>
      <c r="C46" s="54"/>
      <c r="D46" s="54"/>
      <c r="E46" s="54"/>
      <c r="F46" s="46"/>
    </row>
    <row r="47" spans="1:6" ht="13.5" customHeight="1">
      <c r="A47" s="68" t="s">
        <v>77</v>
      </c>
      <c r="B47" s="54"/>
      <c r="C47" s="54"/>
      <c r="D47" s="54"/>
      <c r="E47" s="54"/>
      <c r="F47" s="46"/>
    </row>
    <row r="48" spans="1:11" ht="15.75" customHeight="1">
      <c r="A48" s="47" t="s">
        <v>78</v>
      </c>
      <c r="B48" s="63">
        <f>SUM(B49:B58)</f>
        <v>87792</v>
      </c>
      <c r="C48" s="63">
        <v>1367</v>
      </c>
      <c r="D48" s="63">
        <v>1367</v>
      </c>
      <c r="E48" s="63">
        <v>348</v>
      </c>
      <c r="F48" s="46">
        <f aca="true" t="shared" si="0" ref="F48:F59">E48/D48</f>
        <v>0.25457205559619606</v>
      </c>
      <c r="G48" s="64"/>
      <c r="H48" s="64"/>
      <c r="I48" s="64"/>
      <c r="J48" s="64"/>
      <c r="K48" s="64"/>
    </row>
    <row r="49" spans="1:6" ht="14.25" customHeight="1" hidden="1">
      <c r="A49" s="69" t="s">
        <v>79</v>
      </c>
      <c r="B49" s="54">
        <v>760</v>
      </c>
      <c r="C49" s="54"/>
      <c r="D49" s="54"/>
      <c r="E49" s="54"/>
      <c r="F49" s="46" t="e">
        <f t="shared" si="0"/>
        <v>#DIV/0!</v>
      </c>
    </row>
    <row r="50" spans="1:6" ht="7.5" customHeight="1" hidden="1">
      <c r="A50" s="69" t="s">
        <v>80</v>
      </c>
      <c r="B50" s="54">
        <v>61999</v>
      </c>
      <c r="C50" s="54"/>
      <c r="D50" s="54"/>
      <c r="E50" s="54"/>
      <c r="F50" s="46" t="e">
        <f t="shared" si="0"/>
        <v>#DIV/0!</v>
      </c>
    </row>
    <row r="51" spans="1:12" s="3" customFormat="1" ht="7.5" customHeight="1" hidden="1">
      <c r="A51" s="69" t="s">
        <v>81</v>
      </c>
      <c r="B51" s="54"/>
      <c r="C51" s="54"/>
      <c r="D51" s="54"/>
      <c r="E51" s="54"/>
      <c r="F51" s="46" t="e">
        <f t="shared" si="0"/>
        <v>#DIV/0!</v>
      </c>
      <c r="L51" s="5"/>
    </row>
    <row r="52" spans="1:6" ht="7.5" customHeight="1" hidden="1">
      <c r="A52" s="69" t="s">
        <v>82</v>
      </c>
      <c r="B52" s="54"/>
      <c r="C52" s="54"/>
      <c r="D52" s="54"/>
      <c r="E52" s="54"/>
      <c r="F52" s="46" t="e">
        <f t="shared" si="0"/>
        <v>#DIV/0!</v>
      </c>
    </row>
    <row r="53" spans="1:6" ht="7.5" customHeight="1" hidden="1">
      <c r="A53" s="69" t="s">
        <v>83</v>
      </c>
      <c r="B53" s="54">
        <v>18754</v>
      </c>
      <c r="C53" s="54"/>
      <c r="D53" s="54"/>
      <c r="E53" s="54"/>
      <c r="F53" s="46" t="e">
        <f t="shared" si="0"/>
        <v>#DIV/0!</v>
      </c>
    </row>
    <row r="54" spans="1:6" ht="15.75" customHeight="1" hidden="1">
      <c r="A54" s="69" t="s">
        <v>84</v>
      </c>
      <c r="B54" s="54">
        <v>5739</v>
      </c>
      <c r="C54" s="54"/>
      <c r="D54" s="54"/>
      <c r="E54" s="54"/>
      <c r="F54" s="46" t="e">
        <f t="shared" si="0"/>
        <v>#DIV/0!</v>
      </c>
    </row>
    <row r="55" spans="1:6" ht="7.5" customHeight="1" hidden="1">
      <c r="A55" s="69" t="s">
        <v>85</v>
      </c>
      <c r="B55" s="54"/>
      <c r="C55" s="54"/>
      <c r="D55" s="54"/>
      <c r="E55" s="54"/>
      <c r="F55" s="46" t="e">
        <f t="shared" si="0"/>
        <v>#DIV/0!</v>
      </c>
    </row>
    <row r="56" spans="1:6" ht="7.5" customHeight="1" hidden="1">
      <c r="A56" s="69" t="s">
        <v>86</v>
      </c>
      <c r="B56" s="54"/>
      <c r="C56" s="54"/>
      <c r="D56" s="54"/>
      <c r="E56" s="54"/>
      <c r="F56" s="46" t="e">
        <f t="shared" si="0"/>
        <v>#DIV/0!</v>
      </c>
    </row>
    <row r="57" spans="1:6" ht="7.5" customHeight="1" hidden="1">
      <c r="A57" s="69" t="s">
        <v>87</v>
      </c>
      <c r="B57" s="54"/>
      <c r="C57" s="54"/>
      <c r="D57" s="54"/>
      <c r="E57" s="54"/>
      <c r="F57" s="46" t="e">
        <f t="shared" si="0"/>
        <v>#DIV/0!</v>
      </c>
    </row>
    <row r="58" spans="1:6" ht="7.5" customHeight="1" hidden="1">
      <c r="A58" s="69" t="s">
        <v>88</v>
      </c>
      <c r="B58" s="54">
        <v>540</v>
      </c>
      <c r="C58" s="54"/>
      <c r="D58" s="54"/>
      <c r="E58" s="54"/>
      <c r="F58" s="46" t="e">
        <f t="shared" si="0"/>
        <v>#DIV/0!</v>
      </c>
    </row>
    <row r="59" spans="1:6" ht="13.5" customHeight="1">
      <c r="A59" s="47" t="s">
        <v>89</v>
      </c>
      <c r="B59" s="63">
        <f>SUM(B60:B62)</f>
        <v>737</v>
      </c>
      <c r="C59" s="63">
        <v>100</v>
      </c>
      <c r="D59" s="63">
        <v>100</v>
      </c>
      <c r="E59" s="63">
        <v>0</v>
      </c>
      <c r="F59" s="46">
        <f t="shared" si="0"/>
        <v>0</v>
      </c>
    </row>
    <row r="60" spans="1:6" ht="13.5" customHeight="1">
      <c r="A60" s="69" t="s">
        <v>90</v>
      </c>
      <c r="B60" s="54"/>
      <c r="C60" s="54"/>
      <c r="D60" s="54"/>
      <c r="E60" s="54"/>
      <c r="F60" s="46"/>
    </row>
    <row r="61" spans="1:6" ht="13.5" customHeight="1">
      <c r="A61" s="69" t="s">
        <v>91</v>
      </c>
      <c r="B61" s="54"/>
      <c r="C61" s="54"/>
      <c r="D61" s="54"/>
      <c r="E61" s="54"/>
      <c r="F61" s="46"/>
    </row>
    <row r="62" spans="1:6" ht="13.5" customHeight="1">
      <c r="A62" s="69" t="s">
        <v>92</v>
      </c>
      <c r="B62" s="54">
        <v>737</v>
      </c>
      <c r="C62" s="54"/>
      <c r="D62" s="54"/>
      <c r="E62" s="54"/>
      <c r="F62" s="46"/>
    </row>
    <row r="63" spans="1:6" ht="13.5" customHeight="1">
      <c r="A63" s="60"/>
      <c r="B63" s="54"/>
      <c r="C63" s="54"/>
      <c r="D63" s="54"/>
      <c r="E63" s="54"/>
      <c r="F63" s="46"/>
    </row>
    <row r="64" spans="1:6" ht="18.75" customHeight="1">
      <c r="A64" s="70" t="s">
        <v>93</v>
      </c>
      <c r="B64" s="45">
        <f>B65+B68</f>
        <v>317118</v>
      </c>
      <c r="C64" s="45"/>
      <c r="D64" s="45"/>
      <c r="E64" s="45"/>
      <c r="F64" s="46"/>
    </row>
    <row r="65" spans="1:6" ht="18.75" customHeight="1">
      <c r="A65" s="71" t="s">
        <v>94</v>
      </c>
      <c r="B65" s="45">
        <f>SUM(B66:B66)</f>
        <v>317118</v>
      </c>
      <c r="C65" s="45">
        <v>4435</v>
      </c>
      <c r="D65" s="45">
        <v>5643</v>
      </c>
      <c r="E65" s="45">
        <v>7971</v>
      </c>
      <c r="F65" s="46">
        <f>E65/D65</f>
        <v>1.4125465178096757</v>
      </c>
    </row>
    <row r="66" spans="1:6" ht="13.5" customHeight="1">
      <c r="A66" s="65" t="s">
        <v>95</v>
      </c>
      <c r="B66" s="72">
        <v>317118</v>
      </c>
      <c r="C66" s="72">
        <v>4435</v>
      </c>
      <c r="D66" s="72">
        <v>5643</v>
      </c>
      <c r="E66" s="72">
        <v>7197</v>
      </c>
      <c r="F66" s="46">
        <f>E66/D66</f>
        <v>1.2753854332801702</v>
      </c>
    </row>
    <row r="67" spans="1:6" ht="13.5" customHeight="1">
      <c r="A67" s="69" t="s">
        <v>96</v>
      </c>
      <c r="B67" s="72"/>
      <c r="C67" s="72"/>
      <c r="D67" s="72"/>
      <c r="E67" s="72"/>
      <c r="F67" s="46"/>
    </row>
    <row r="68" spans="1:6" ht="18.75" customHeight="1">
      <c r="A68" s="71" t="s">
        <v>97</v>
      </c>
      <c r="B68" s="45">
        <v>0</v>
      </c>
      <c r="C68" s="45"/>
      <c r="D68" s="45">
        <v>0</v>
      </c>
      <c r="E68" s="45">
        <v>0</v>
      </c>
      <c r="F68" s="46"/>
    </row>
    <row r="69" spans="1:6" ht="18.75" customHeight="1">
      <c r="A69" s="71" t="s">
        <v>257</v>
      </c>
      <c r="B69" s="45"/>
      <c r="C69" s="45"/>
      <c r="D69" s="45">
        <v>0</v>
      </c>
      <c r="E69" s="45">
        <v>774</v>
      </c>
      <c r="F69" s="46">
        <v>0</v>
      </c>
    </row>
    <row r="70" spans="1:6" ht="13.5" customHeight="1">
      <c r="A70" s="73" t="s">
        <v>98</v>
      </c>
      <c r="B70" s="45" t="e">
        <f>B8+B64</f>
        <v>#REF!</v>
      </c>
      <c r="C70" s="45">
        <f>SUM(C9+C33+C48+C59+C65+C69)</f>
        <v>25718</v>
      </c>
      <c r="D70" s="45">
        <f>SUM(D9+D33+D48+D59+D65+D69)</f>
        <v>33924</v>
      </c>
      <c r="E70" s="45">
        <f>SUM(E9+E33+E48+E59+E65)</f>
        <v>31918</v>
      </c>
      <c r="F70" s="46">
        <f>E70/D70</f>
        <v>0.9408678221907794</v>
      </c>
    </row>
    <row r="71" spans="1:6" ht="16.5" customHeight="1">
      <c r="A71" s="44" t="s">
        <v>99</v>
      </c>
      <c r="B71" s="45">
        <f>B72+B81+B82+B87+B88</f>
        <v>766639</v>
      </c>
      <c r="C71" s="45"/>
      <c r="D71" s="45"/>
      <c r="E71" s="45"/>
      <c r="F71" s="46"/>
    </row>
    <row r="72" spans="1:7" ht="16.5" customHeight="1">
      <c r="A72" s="62" t="s">
        <v>100</v>
      </c>
      <c r="B72" s="54">
        <v>301856</v>
      </c>
      <c r="C72" s="63">
        <f>SUM(C73:C80)</f>
        <v>12503</v>
      </c>
      <c r="D72" s="63">
        <f>SUM(D73:D80)</f>
        <v>16111</v>
      </c>
      <c r="E72" s="63">
        <f>SUM(E73:E80)</f>
        <v>12009</v>
      </c>
      <c r="F72" s="46">
        <f>E72/D72</f>
        <v>0.7453913475265347</v>
      </c>
      <c r="G72" s="5">
        <v>19366</v>
      </c>
    </row>
    <row r="73" spans="1:6" ht="16.5" customHeight="1">
      <c r="A73" s="74" t="s">
        <v>101</v>
      </c>
      <c r="B73" s="54"/>
      <c r="C73" s="54">
        <v>7147</v>
      </c>
      <c r="D73" s="75">
        <v>11087</v>
      </c>
      <c r="E73" s="54">
        <v>10671</v>
      </c>
      <c r="F73" s="46">
        <f aca="true" t="shared" si="1" ref="F73:F80">E73/D73</f>
        <v>0.9624785785153783</v>
      </c>
    </row>
    <row r="74" spans="1:6" ht="16.5" customHeight="1">
      <c r="A74" s="74" t="s">
        <v>102</v>
      </c>
      <c r="B74" s="54"/>
      <c r="C74" s="54">
        <v>0</v>
      </c>
      <c r="D74" s="75">
        <v>0</v>
      </c>
      <c r="E74" s="54">
        <v>0</v>
      </c>
      <c r="F74" s="46"/>
    </row>
    <row r="75" spans="1:6" ht="16.5" customHeight="1">
      <c r="A75" s="74" t="s">
        <v>103</v>
      </c>
      <c r="B75" s="54"/>
      <c r="C75" s="54">
        <v>0</v>
      </c>
      <c r="D75" s="75">
        <v>80</v>
      </c>
      <c r="E75" s="54">
        <v>0</v>
      </c>
      <c r="F75" s="46">
        <f t="shared" si="1"/>
        <v>0</v>
      </c>
    </row>
    <row r="76" spans="1:6" ht="16.5" customHeight="1">
      <c r="A76" s="74" t="s">
        <v>104</v>
      </c>
      <c r="B76" s="54"/>
      <c r="C76" s="54">
        <v>0</v>
      </c>
      <c r="D76" s="75">
        <v>0</v>
      </c>
      <c r="E76" s="54">
        <v>0</v>
      </c>
      <c r="F76" s="46"/>
    </row>
    <row r="77" spans="1:6" ht="16.5" customHeight="1">
      <c r="A77" s="74" t="s">
        <v>105</v>
      </c>
      <c r="B77" s="54"/>
      <c r="C77" s="54">
        <v>0</v>
      </c>
      <c r="D77" s="75">
        <v>0</v>
      </c>
      <c r="E77" s="54">
        <v>0</v>
      </c>
      <c r="F77" s="46"/>
    </row>
    <row r="78" spans="1:6" ht="16.5" customHeight="1">
      <c r="A78" s="74" t="s">
        <v>106</v>
      </c>
      <c r="B78" s="54"/>
      <c r="C78" s="54">
        <v>100</v>
      </c>
      <c r="D78" s="75">
        <v>20</v>
      </c>
      <c r="E78" s="54">
        <v>16</v>
      </c>
      <c r="F78" s="46">
        <f t="shared" si="1"/>
        <v>0.8</v>
      </c>
    </row>
    <row r="79" spans="1:6" ht="16.5" customHeight="1">
      <c r="A79" s="74" t="s">
        <v>107</v>
      </c>
      <c r="B79" s="54"/>
      <c r="C79" s="54">
        <v>5056</v>
      </c>
      <c r="D79" s="75">
        <v>4724</v>
      </c>
      <c r="E79" s="54">
        <v>1264</v>
      </c>
      <c r="F79" s="46">
        <f t="shared" si="1"/>
        <v>0.26756985605419137</v>
      </c>
    </row>
    <row r="80" spans="1:6" ht="16.5" customHeight="1">
      <c r="A80" s="74" t="s">
        <v>108</v>
      </c>
      <c r="B80" s="54"/>
      <c r="C80" s="54">
        <v>200</v>
      </c>
      <c r="D80" s="75">
        <v>200</v>
      </c>
      <c r="E80" s="54">
        <v>58</v>
      </c>
      <c r="F80" s="46">
        <f t="shared" si="1"/>
        <v>0.29</v>
      </c>
    </row>
    <row r="81" spans="1:7" ht="13.5" customHeight="1">
      <c r="A81" s="62" t="s">
        <v>109</v>
      </c>
      <c r="B81" s="54">
        <v>80868</v>
      </c>
      <c r="C81" s="63">
        <v>2431</v>
      </c>
      <c r="D81" s="63">
        <v>2431</v>
      </c>
      <c r="E81" s="63">
        <v>1989</v>
      </c>
      <c r="F81" s="46">
        <f aca="true" t="shared" si="2" ref="F81:F98">E81/D81</f>
        <v>0.8181818181818182</v>
      </c>
      <c r="G81" s="5">
        <v>2614</v>
      </c>
    </row>
    <row r="82" spans="1:7" ht="14.25" customHeight="1">
      <c r="A82" s="62" t="s">
        <v>110</v>
      </c>
      <c r="B82" s="54">
        <v>339134</v>
      </c>
      <c r="C82" s="63">
        <f>SUM(C83:C86)</f>
        <v>4434</v>
      </c>
      <c r="D82" s="63">
        <f>SUM(D83:D86)</f>
        <v>5299</v>
      </c>
      <c r="E82" s="63">
        <f>SUM(E83:E86)</f>
        <v>3815</v>
      </c>
      <c r="F82" s="46">
        <f t="shared" si="2"/>
        <v>0.7199471598414795</v>
      </c>
      <c r="G82" s="5">
        <v>4409</v>
      </c>
    </row>
    <row r="83" spans="1:6" ht="14.25" customHeight="1">
      <c r="A83" s="74" t="s">
        <v>111</v>
      </c>
      <c r="B83" s="54"/>
      <c r="C83" s="54">
        <v>1284</v>
      </c>
      <c r="D83" s="54">
        <v>1224</v>
      </c>
      <c r="E83" s="54">
        <v>1158</v>
      </c>
      <c r="F83" s="46">
        <f t="shared" si="2"/>
        <v>0.946078431372549</v>
      </c>
    </row>
    <row r="84" spans="1:6" ht="14.25" customHeight="1">
      <c r="A84" s="74" t="s">
        <v>112</v>
      </c>
      <c r="B84" s="54"/>
      <c r="C84" s="54">
        <v>300</v>
      </c>
      <c r="D84" s="54">
        <v>300</v>
      </c>
      <c r="E84" s="54">
        <v>297</v>
      </c>
      <c r="F84" s="46">
        <f t="shared" si="2"/>
        <v>0.99</v>
      </c>
    </row>
    <row r="85" spans="1:6" ht="14.25" customHeight="1">
      <c r="A85" s="74" t="s">
        <v>113</v>
      </c>
      <c r="B85" s="54"/>
      <c r="C85" s="54">
        <v>1700</v>
      </c>
      <c r="D85" s="54">
        <v>2371</v>
      </c>
      <c r="E85" s="54">
        <v>1349</v>
      </c>
      <c r="F85" s="46">
        <f t="shared" si="2"/>
        <v>0.5689582454660481</v>
      </c>
    </row>
    <row r="86" spans="1:6" ht="14.25" customHeight="1">
      <c r="A86" s="74" t="s">
        <v>114</v>
      </c>
      <c r="B86" s="54"/>
      <c r="C86" s="54">
        <v>1150</v>
      </c>
      <c r="D86" s="54">
        <v>1404</v>
      </c>
      <c r="E86" s="54">
        <v>1011</v>
      </c>
      <c r="F86" s="46">
        <f t="shared" si="2"/>
        <v>0.7200854700854701</v>
      </c>
    </row>
    <row r="87" spans="1:6" ht="15" customHeight="1">
      <c r="A87" s="62" t="s">
        <v>115</v>
      </c>
      <c r="B87" s="54">
        <v>10683</v>
      </c>
      <c r="C87" s="63">
        <v>2635</v>
      </c>
      <c r="D87" s="63">
        <v>2914</v>
      </c>
      <c r="E87" s="63">
        <v>2574</v>
      </c>
      <c r="F87" s="46">
        <f t="shared" si="2"/>
        <v>0.883321894303363</v>
      </c>
    </row>
    <row r="88" spans="1:7" ht="14.25" customHeight="1">
      <c r="A88" s="62" t="s">
        <v>116</v>
      </c>
      <c r="B88" s="54">
        <f>SUM(B89:B92)</f>
        <v>34098</v>
      </c>
      <c r="C88" s="63">
        <v>3715</v>
      </c>
      <c r="D88" s="63">
        <v>3964</v>
      </c>
      <c r="E88" s="63">
        <v>3924</v>
      </c>
      <c r="F88" s="46">
        <f t="shared" si="2"/>
        <v>0.9899091826437941</v>
      </c>
      <c r="G88" s="5" t="s">
        <v>117</v>
      </c>
    </row>
    <row r="89" spans="1:6" ht="13.5" customHeight="1">
      <c r="A89" s="75" t="s">
        <v>118</v>
      </c>
      <c r="B89" s="54">
        <v>14643</v>
      </c>
      <c r="C89" s="54"/>
      <c r="D89" s="54"/>
      <c r="E89" s="54"/>
      <c r="F89" s="46"/>
    </row>
    <row r="90" spans="1:6" ht="13.5" customHeight="1">
      <c r="A90" s="69" t="s">
        <v>119</v>
      </c>
      <c r="B90" s="54">
        <v>4455</v>
      </c>
      <c r="C90" s="54"/>
      <c r="D90" s="54"/>
      <c r="E90" s="54"/>
      <c r="F90" s="46"/>
    </row>
    <row r="91" spans="1:6" ht="13.5" customHeight="1">
      <c r="A91" s="69" t="s">
        <v>120</v>
      </c>
      <c r="B91" s="54">
        <v>15000</v>
      </c>
      <c r="C91" s="54"/>
      <c r="D91" s="54"/>
      <c r="E91" s="54"/>
      <c r="F91" s="46"/>
    </row>
    <row r="92" spans="1:14" ht="13.5" customHeight="1">
      <c r="A92" s="69" t="s">
        <v>121</v>
      </c>
      <c r="B92" s="54"/>
      <c r="C92" s="54"/>
      <c r="D92" s="54"/>
      <c r="E92" s="54"/>
      <c r="F92" s="46"/>
      <c r="G92" s="5">
        <v>17096</v>
      </c>
      <c r="N92" s="5" t="s">
        <v>462</v>
      </c>
    </row>
    <row r="93" spans="1:6" ht="16.5" customHeight="1">
      <c r="A93" s="70" t="s">
        <v>122</v>
      </c>
      <c r="B93" s="76">
        <f>SUM(B94:B96)</f>
        <v>0</v>
      </c>
      <c r="C93" s="76"/>
      <c r="D93" s="76">
        <f>SUM(D94:D96)</f>
        <v>0</v>
      </c>
      <c r="E93" s="76">
        <f>SUM(E94:E96)</f>
        <v>0</v>
      </c>
      <c r="F93" s="46"/>
    </row>
    <row r="94" spans="1:6" ht="16.5" customHeight="1">
      <c r="A94" s="71" t="s">
        <v>123</v>
      </c>
      <c r="B94" s="76">
        <v>0</v>
      </c>
      <c r="C94" s="76"/>
      <c r="D94" s="76">
        <v>0</v>
      </c>
      <c r="E94" s="76">
        <v>0</v>
      </c>
      <c r="F94" s="46"/>
    </row>
    <row r="95" spans="1:6" ht="14.25" customHeight="1">
      <c r="A95" s="77" t="s">
        <v>124</v>
      </c>
      <c r="B95" s="76"/>
      <c r="C95" s="76"/>
      <c r="D95" s="76"/>
      <c r="E95" s="76"/>
      <c r="F95" s="46"/>
    </row>
    <row r="96" spans="1:6" ht="16.5" customHeight="1">
      <c r="A96" s="71" t="s">
        <v>125</v>
      </c>
      <c r="B96" s="76">
        <v>0</v>
      </c>
      <c r="C96" s="76"/>
      <c r="D96" s="76">
        <v>0</v>
      </c>
      <c r="E96" s="76">
        <v>0</v>
      </c>
      <c r="F96" s="46"/>
    </row>
    <row r="97" spans="1:6" s="3" customFormat="1" ht="20.25" customHeight="1">
      <c r="A97" s="209" t="s">
        <v>393</v>
      </c>
      <c r="B97" s="221"/>
      <c r="C97" s="209"/>
      <c r="D97" s="208">
        <v>644</v>
      </c>
      <c r="E97" s="208">
        <v>644</v>
      </c>
      <c r="F97" s="46">
        <f t="shared" si="2"/>
        <v>1</v>
      </c>
    </row>
    <row r="98" spans="1:12" ht="18.75" customHeight="1">
      <c r="A98" s="73" t="s">
        <v>126</v>
      </c>
      <c r="B98" s="45">
        <f>B71+B93</f>
        <v>766639</v>
      </c>
      <c r="C98" s="45">
        <f>C72+C81+C82+C87+C88</f>
        <v>25718</v>
      </c>
      <c r="D98" s="45">
        <f>D72+D81+D82+D87+D88+D97</f>
        <v>31363</v>
      </c>
      <c r="E98" s="45">
        <f>E72+E81+E82+E87+E88+E97</f>
        <v>24955</v>
      </c>
      <c r="F98" s="46">
        <f t="shared" si="2"/>
        <v>0.7956828109555846</v>
      </c>
      <c r="G98" s="45" t="e">
        <f aca="true" t="shared" si="3" ref="G98:L98">G72+G81+G82+G87+G88</f>
        <v>#VALUE!</v>
      </c>
      <c r="H98" s="45">
        <f t="shared" si="3"/>
        <v>0</v>
      </c>
      <c r="I98" s="45">
        <f t="shared" si="3"/>
        <v>0</v>
      </c>
      <c r="J98" s="45">
        <f t="shared" si="3"/>
        <v>0</v>
      </c>
      <c r="K98" s="45">
        <f t="shared" si="3"/>
        <v>0</v>
      </c>
      <c r="L98" s="45">
        <f t="shared" si="3"/>
        <v>0</v>
      </c>
    </row>
    <row r="99" spans="2:7" ht="13.5" customHeight="1">
      <c r="B99" s="230"/>
      <c r="G99" s="5">
        <v>449386</v>
      </c>
    </row>
    <row r="100" spans="1:3" ht="13.5" customHeight="1">
      <c r="A100" s="78" t="s">
        <v>127</v>
      </c>
      <c r="B100" s="79" t="e">
        <f>B8-B98</f>
        <v>#REF!</v>
      </c>
      <c r="C100" s="80">
        <f>F8-F98</f>
        <v>-0.7956828109555846</v>
      </c>
    </row>
    <row r="101" spans="2:6" ht="13.5" customHeight="1">
      <c r="B101" s="230"/>
      <c r="F101" s="5" t="s">
        <v>450</v>
      </c>
    </row>
    <row r="102" ht="13.5" customHeight="1">
      <c r="B102" s="230"/>
    </row>
    <row r="103" ht="13.5" customHeight="1">
      <c r="B103" s="230"/>
    </row>
    <row r="104" ht="13.5" customHeight="1">
      <c r="B104" s="230"/>
    </row>
    <row r="105" ht="13.5" customHeight="1">
      <c r="B105" s="230"/>
    </row>
    <row r="106" ht="13.5" customHeight="1">
      <c r="B106" s="230"/>
    </row>
    <row r="107" ht="13.5" customHeight="1">
      <c r="B107" s="230"/>
    </row>
    <row r="108" ht="12.75">
      <c r="B108" s="230"/>
    </row>
    <row r="109" ht="12.75">
      <c r="B109" s="230"/>
    </row>
    <row r="110" ht="12.75">
      <c r="B110" s="230"/>
    </row>
    <row r="111" ht="12.75">
      <c r="B111" s="230"/>
    </row>
  </sheetData>
  <sheetProtection/>
  <mergeCells count="5">
    <mergeCell ref="A5:C5"/>
    <mergeCell ref="C6:F6"/>
    <mergeCell ref="A1:L1"/>
    <mergeCell ref="A2:L2"/>
    <mergeCell ref="A4:C4"/>
  </mergeCell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5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63.140625" style="0" customWidth="1"/>
    <col min="2" max="4" width="9.28125" style="81" customWidth="1"/>
    <col min="5" max="5" width="9.28125" style="0" customWidth="1"/>
    <col min="6" max="6" width="0.2890625" style="0" customWidth="1"/>
    <col min="7" max="12" width="9.140625" style="0" hidden="1" customWidth="1"/>
  </cols>
  <sheetData>
    <row r="2" spans="1:12" s="40" customFormat="1" ht="12.75">
      <c r="A2" s="277" t="s">
        <v>480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s="40" customFormat="1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5" ht="24.75" customHeight="1">
      <c r="A4" s="283" t="s">
        <v>448</v>
      </c>
      <c r="B4" s="283"/>
      <c r="C4" s="284"/>
      <c r="D4" s="284"/>
      <c r="E4" s="284"/>
    </row>
    <row r="5" spans="1:5" ht="44.25" customHeight="1">
      <c r="A5" s="283" t="s">
        <v>447</v>
      </c>
      <c r="B5" s="283"/>
      <c r="C5" s="284"/>
      <c r="D5" s="284"/>
      <c r="E5" s="284"/>
    </row>
    <row r="6" spans="1:5" ht="12.75">
      <c r="A6" s="39"/>
      <c r="C6" s="82"/>
      <c r="D6" s="82"/>
      <c r="E6" s="82" t="s">
        <v>3</v>
      </c>
    </row>
    <row r="7" spans="1:7" ht="52.5" customHeight="1">
      <c r="A7" s="83" t="s">
        <v>128</v>
      </c>
      <c r="B7" s="8" t="s">
        <v>445</v>
      </c>
      <c r="C7" s="8" t="s">
        <v>449</v>
      </c>
      <c r="D7" s="8" t="s">
        <v>446</v>
      </c>
      <c r="E7" s="8" t="s">
        <v>8</v>
      </c>
      <c r="F7" s="84"/>
      <c r="G7" s="85"/>
    </row>
    <row r="8" spans="1:7" ht="16.5" customHeight="1">
      <c r="A8" s="44" t="s">
        <v>129</v>
      </c>
      <c r="B8" s="89"/>
      <c r="C8" s="90"/>
      <c r="D8" s="90"/>
      <c r="E8" s="86"/>
      <c r="F8" s="87"/>
      <c r="G8" s="88"/>
    </row>
    <row r="9" spans="1:7" ht="16.5" customHeight="1">
      <c r="A9" s="71" t="s">
        <v>130</v>
      </c>
      <c r="B9" s="89">
        <v>0</v>
      </c>
      <c r="C9" s="90">
        <v>0</v>
      </c>
      <c r="D9" s="90">
        <f>SUM(D10:D11)</f>
        <v>12700</v>
      </c>
      <c r="E9" s="86">
        <v>0</v>
      </c>
      <c r="F9" s="91"/>
      <c r="G9" s="92"/>
    </row>
    <row r="10" spans="1:7" ht="13.5" customHeight="1">
      <c r="A10" s="65" t="s">
        <v>131</v>
      </c>
      <c r="B10" s="89"/>
      <c r="C10" s="90"/>
      <c r="D10" s="96">
        <v>11953</v>
      </c>
      <c r="E10" s="86">
        <v>0</v>
      </c>
      <c r="F10" s="93"/>
      <c r="G10" s="92"/>
    </row>
    <row r="11" spans="1:7" ht="13.5" customHeight="1">
      <c r="A11" s="94" t="s">
        <v>132</v>
      </c>
      <c r="B11" s="95">
        <v>0</v>
      </c>
      <c r="C11" s="96">
        <v>0</v>
      </c>
      <c r="D11" s="96">
        <v>747</v>
      </c>
      <c r="E11" s="86">
        <v>0</v>
      </c>
      <c r="F11" s="97">
        <v>1636</v>
      </c>
      <c r="G11" s="98"/>
    </row>
    <row r="12" spans="1:7" ht="16.5" customHeight="1">
      <c r="A12" s="99" t="s">
        <v>133</v>
      </c>
      <c r="B12" s="89"/>
      <c r="C12" s="90"/>
      <c r="D12" s="90"/>
      <c r="E12" s="86"/>
      <c r="F12" s="100"/>
      <c r="G12" s="92"/>
    </row>
    <row r="13" spans="1:7" ht="13.5" customHeight="1">
      <c r="A13" s="69" t="s">
        <v>134</v>
      </c>
      <c r="B13" s="89"/>
      <c r="C13" s="90"/>
      <c r="D13" s="90"/>
      <c r="E13" s="86"/>
      <c r="F13" s="101"/>
      <c r="G13" s="92"/>
    </row>
    <row r="14" spans="1:7" ht="13.5" customHeight="1">
      <c r="A14" s="69" t="s">
        <v>135</v>
      </c>
      <c r="B14" s="95"/>
      <c r="C14" s="96"/>
      <c r="D14" s="96"/>
      <c r="E14" s="86"/>
      <c r="F14" s="101"/>
      <c r="G14" s="98"/>
    </row>
    <row r="15" spans="1:7" ht="13.5" customHeight="1">
      <c r="A15" s="69" t="s">
        <v>136</v>
      </c>
      <c r="B15" s="95"/>
      <c r="C15" s="96"/>
      <c r="D15" s="96"/>
      <c r="E15" s="86"/>
      <c r="F15" s="101"/>
      <c r="G15" s="98"/>
    </row>
    <row r="16" spans="1:7" ht="13.5" customHeight="1">
      <c r="A16" s="69" t="s">
        <v>137</v>
      </c>
      <c r="B16" s="95"/>
      <c r="C16" s="96"/>
      <c r="D16" s="96"/>
      <c r="E16" s="86"/>
      <c r="F16" s="101"/>
      <c r="G16" s="98"/>
    </row>
    <row r="17" spans="1:7" ht="13.5" customHeight="1">
      <c r="A17" s="69" t="s">
        <v>138</v>
      </c>
      <c r="B17" s="95"/>
      <c r="C17" s="96"/>
      <c r="D17" s="96"/>
      <c r="E17" s="86"/>
      <c r="F17" s="101"/>
      <c r="G17" s="98"/>
    </row>
    <row r="18" spans="1:7" ht="16.5" customHeight="1">
      <c r="A18" s="99" t="s">
        <v>139</v>
      </c>
      <c r="B18" s="89"/>
      <c r="C18" s="90"/>
      <c r="D18" s="90"/>
      <c r="E18" s="86"/>
      <c r="F18" s="100"/>
      <c r="G18" s="92"/>
    </row>
    <row r="19" spans="1:7" ht="13.5" customHeight="1">
      <c r="A19" s="69" t="s">
        <v>140</v>
      </c>
      <c r="B19" s="95"/>
      <c r="C19" s="96"/>
      <c r="D19" s="96"/>
      <c r="E19" s="86"/>
      <c r="F19" s="101"/>
      <c r="G19" s="98"/>
    </row>
    <row r="20" spans="1:7" ht="13.5" customHeight="1">
      <c r="A20" s="69" t="s">
        <v>141</v>
      </c>
      <c r="B20" s="95"/>
      <c r="C20" s="96"/>
      <c r="D20" s="96"/>
      <c r="E20" s="86"/>
      <c r="F20" s="101"/>
      <c r="G20" s="98"/>
    </row>
    <row r="21" spans="1:7" ht="14.25" customHeight="1">
      <c r="A21" s="69" t="s">
        <v>142</v>
      </c>
      <c r="B21" s="95"/>
      <c r="C21" s="96"/>
      <c r="D21" s="96"/>
      <c r="E21" s="86"/>
      <c r="F21" s="101"/>
      <c r="G21" s="98"/>
    </row>
    <row r="22" spans="1:7" ht="16.5" customHeight="1">
      <c r="A22" s="70" t="s">
        <v>93</v>
      </c>
      <c r="B22" s="89"/>
      <c r="C22" s="90"/>
      <c r="D22" s="90"/>
      <c r="E22" s="86"/>
      <c r="F22" s="102"/>
      <c r="G22" s="92"/>
    </row>
    <row r="23" spans="1:7" ht="16.5" customHeight="1">
      <c r="A23" s="71" t="s">
        <v>94</v>
      </c>
      <c r="B23" s="89"/>
      <c r="C23" s="90"/>
      <c r="D23" s="90"/>
      <c r="E23" s="86"/>
      <c r="F23" s="91"/>
      <c r="G23" s="92"/>
    </row>
    <row r="24" spans="1:7" ht="16.5" customHeight="1">
      <c r="A24" s="65" t="s">
        <v>143</v>
      </c>
      <c r="B24" s="89"/>
      <c r="C24" s="90"/>
      <c r="D24" s="90"/>
      <c r="E24" s="86"/>
      <c r="F24" s="93"/>
      <c r="G24" s="92"/>
    </row>
    <row r="25" spans="1:7" ht="16.5" customHeight="1">
      <c r="A25" s="69" t="s">
        <v>144</v>
      </c>
      <c r="B25" s="89"/>
      <c r="C25" s="90"/>
      <c r="D25" s="90"/>
      <c r="E25" s="86"/>
      <c r="F25" s="101"/>
      <c r="G25" s="92"/>
    </row>
    <row r="26" spans="1:7" ht="16.5" customHeight="1">
      <c r="A26" s="71" t="s">
        <v>97</v>
      </c>
      <c r="B26" s="89"/>
      <c r="C26" s="90"/>
      <c r="D26" s="90"/>
      <c r="E26" s="86"/>
      <c r="F26" s="91"/>
      <c r="G26" s="92"/>
    </row>
    <row r="27" spans="1:7" ht="16.5" customHeight="1">
      <c r="A27" s="73" t="s">
        <v>145</v>
      </c>
      <c r="B27" s="89">
        <v>0</v>
      </c>
      <c r="C27" s="90">
        <v>0</v>
      </c>
      <c r="D27" s="90">
        <v>12700</v>
      </c>
      <c r="E27" s="86">
        <v>0</v>
      </c>
      <c r="F27" s="103"/>
      <c r="G27" s="92"/>
    </row>
    <row r="28" spans="1:13" ht="16.5" customHeight="1">
      <c r="A28" s="44" t="s">
        <v>146</v>
      </c>
      <c r="B28" s="89"/>
      <c r="C28" s="90"/>
      <c r="D28" s="90"/>
      <c r="E28" s="86"/>
      <c r="F28" s="104"/>
      <c r="G28" s="92"/>
      <c r="M28" t="s">
        <v>450</v>
      </c>
    </row>
    <row r="29" spans="1:7" ht="16.5" customHeight="1">
      <c r="A29" s="71" t="s">
        <v>147</v>
      </c>
      <c r="B29" s="89"/>
      <c r="C29" s="90">
        <f>SUM(C30+C34)</f>
        <v>1612</v>
      </c>
      <c r="D29" s="90">
        <f>SUM(D30+D34)</f>
        <v>1612</v>
      </c>
      <c r="E29" s="86">
        <f>D29/C29</f>
        <v>1</v>
      </c>
      <c r="F29" s="91"/>
      <c r="G29" s="92"/>
    </row>
    <row r="30" spans="1:7" ht="16.5" customHeight="1">
      <c r="A30" s="105" t="s">
        <v>148</v>
      </c>
      <c r="B30" s="89"/>
      <c r="C30" s="90">
        <f>SUM(C31:C33)</f>
        <v>1612</v>
      </c>
      <c r="D30" s="90">
        <f>SUM(D31:D33)</f>
        <v>1612</v>
      </c>
      <c r="E30" s="86">
        <f>D30/C30</f>
        <v>1</v>
      </c>
      <c r="F30" s="106"/>
      <c r="G30" s="92"/>
    </row>
    <row r="31" spans="1:7" ht="13.5" customHeight="1">
      <c r="A31" s="107" t="s">
        <v>149</v>
      </c>
      <c r="B31" s="89"/>
      <c r="C31" s="90"/>
      <c r="D31" s="90"/>
      <c r="E31" s="86"/>
      <c r="F31" s="108"/>
      <c r="G31" s="92"/>
    </row>
    <row r="32" spans="1:7" ht="13.5" customHeight="1">
      <c r="A32" s="109" t="s">
        <v>150</v>
      </c>
      <c r="B32" s="89"/>
      <c r="C32" s="90">
        <v>997</v>
      </c>
      <c r="D32" s="90">
        <v>997</v>
      </c>
      <c r="E32" s="86">
        <f>D32/C32</f>
        <v>1</v>
      </c>
      <c r="F32" s="110"/>
      <c r="G32" s="92"/>
    </row>
    <row r="33" spans="1:10" ht="13.5" customHeight="1">
      <c r="A33" s="107" t="s">
        <v>151</v>
      </c>
      <c r="B33" s="89"/>
      <c r="C33" s="90">
        <v>615</v>
      </c>
      <c r="D33" s="90">
        <v>615</v>
      </c>
      <c r="E33" s="86">
        <f>D33/C33</f>
        <v>1</v>
      </c>
      <c r="F33" s="108"/>
      <c r="G33" s="92"/>
      <c r="I33" s="2"/>
      <c r="J33" s="2"/>
    </row>
    <row r="34" spans="1:5" ht="13.5" customHeight="1">
      <c r="A34" s="105" t="s">
        <v>152</v>
      </c>
      <c r="B34" s="89"/>
      <c r="C34" s="90"/>
      <c r="D34" s="90"/>
      <c r="E34" s="86"/>
    </row>
    <row r="35" spans="1:5" ht="13.5" customHeight="1">
      <c r="A35" s="71" t="s">
        <v>153</v>
      </c>
      <c r="B35" s="89"/>
      <c r="C35" s="90">
        <f>SUM(C36:C37)</f>
        <v>949</v>
      </c>
      <c r="D35" s="90">
        <f>SUM(D36:D37)</f>
        <v>830</v>
      </c>
      <c r="E35" s="86">
        <f>D35/C35</f>
        <v>0.8746048472075869</v>
      </c>
    </row>
    <row r="36" spans="1:5" ht="13.5" customHeight="1">
      <c r="A36" s="105" t="s">
        <v>154</v>
      </c>
      <c r="B36" s="89"/>
      <c r="C36" s="90">
        <v>949</v>
      </c>
      <c r="D36" s="90">
        <v>830</v>
      </c>
      <c r="E36" s="86">
        <f>D36/C36</f>
        <v>0.8746048472075869</v>
      </c>
    </row>
    <row r="37" spans="1:5" ht="13.5" customHeight="1">
      <c r="A37" s="105" t="s">
        <v>155</v>
      </c>
      <c r="B37" s="111"/>
      <c r="C37" s="111"/>
      <c r="D37" s="111"/>
      <c r="E37" s="86"/>
    </row>
    <row r="38" spans="1:5" ht="13.5" customHeight="1">
      <c r="A38" s="71" t="s">
        <v>156</v>
      </c>
      <c r="B38" s="89"/>
      <c r="C38" s="111"/>
      <c r="D38" s="111"/>
      <c r="E38" s="86"/>
    </row>
    <row r="39" spans="1:5" ht="13.5" customHeight="1">
      <c r="A39" s="105" t="s">
        <v>157</v>
      </c>
      <c r="B39" s="95"/>
      <c r="C39" s="111"/>
      <c r="D39" s="111"/>
      <c r="E39" s="86"/>
    </row>
    <row r="40" spans="1:5" ht="13.5" customHeight="1">
      <c r="A40" s="105" t="s">
        <v>158</v>
      </c>
      <c r="B40" s="89"/>
      <c r="C40" s="111"/>
      <c r="D40" s="111"/>
      <c r="E40" s="86"/>
    </row>
    <row r="41" spans="1:5" ht="13.5" customHeight="1">
      <c r="A41" s="112"/>
      <c r="B41" s="95"/>
      <c r="C41" s="96"/>
      <c r="D41" s="96"/>
      <c r="E41" s="86"/>
    </row>
    <row r="42" spans="1:5" ht="13.5" customHeight="1">
      <c r="A42" s="112"/>
      <c r="B42" s="95"/>
      <c r="C42" s="96"/>
      <c r="D42" s="96"/>
      <c r="E42" s="86"/>
    </row>
    <row r="43" spans="1:5" ht="13.5" customHeight="1">
      <c r="A43" s="113"/>
      <c r="B43" s="95"/>
      <c r="C43" s="96"/>
      <c r="D43" s="96"/>
      <c r="E43" s="86"/>
    </row>
    <row r="44" spans="1:5" ht="13.5" customHeight="1">
      <c r="A44" s="70" t="s">
        <v>159</v>
      </c>
      <c r="B44" s="114"/>
      <c r="C44" s="111"/>
      <c r="D44" s="111"/>
      <c r="E44" s="86"/>
    </row>
    <row r="45" spans="1:5" ht="13.5" customHeight="1">
      <c r="A45" s="71" t="s">
        <v>123</v>
      </c>
      <c r="B45" s="115"/>
      <c r="C45" s="111"/>
      <c r="D45" s="111"/>
      <c r="E45" s="86"/>
    </row>
    <row r="46" spans="1:5" ht="13.5" customHeight="1">
      <c r="A46" s="77" t="s">
        <v>160</v>
      </c>
      <c r="B46" s="115"/>
      <c r="C46" s="116"/>
      <c r="D46" s="116"/>
      <c r="E46" s="86"/>
    </row>
    <row r="47" spans="1:5" ht="13.5" customHeight="1">
      <c r="A47" s="71" t="s">
        <v>125</v>
      </c>
      <c r="B47" s="115"/>
      <c r="C47" s="111"/>
      <c r="D47" s="111"/>
      <c r="E47" s="86"/>
    </row>
    <row r="48" spans="1:5" ht="13.5" customHeight="1">
      <c r="A48" s="73" t="s">
        <v>161</v>
      </c>
      <c r="B48" s="114">
        <f>SUM(B29+B35+B38+B45+B47)</f>
        <v>0</v>
      </c>
      <c r="C48" s="114">
        <f>SUM(C29+C35+C38+C45+C47)</f>
        <v>2561</v>
      </c>
      <c r="D48" s="114">
        <f>SUM(D29+D35+D38+D45+D47)</f>
        <v>2442</v>
      </c>
      <c r="E48" s="86">
        <f>D48/C48</f>
        <v>0.9535337758688013</v>
      </c>
    </row>
    <row r="49" spans="1:7" ht="13.5" customHeight="1">
      <c r="A49" s="117"/>
      <c r="B49" s="118"/>
      <c r="C49" s="117"/>
      <c r="D49" s="117"/>
      <c r="E49" s="119"/>
      <c r="F49" s="106"/>
      <c r="G49" s="92"/>
    </row>
    <row r="50" spans="1:7" ht="13.5" customHeight="1">
      <c r="A50" s="120"/>
      <c r="B50" s="121"/>
      <c r="C50" s="120"/>
      <c r="D50" s="120"/>
      <c r="E50" s="122"/>
      <c r="F50" s="123"/>
      <c r="G50" s="124"/>
    </row>
    <row r="51" spans="1:7" s="1" customFormat="1" ht="13.5" customHeight="1">
      <c r="A51" s="125"/>
      <c r="B51" s="121"/>
      <c r="C51" s="125"/>
      <c r="D51" s="125"/>
      <c r="E51" s="122"/>
      <c r="F51" s="126"/>
      <c r="G51" s="80"/>
    </row>
    <row r="52" spans="1:7" s="1" customFormat="1" ht="13.5" customHeight="1">
      <c r="A52" s="125"/>
      <c r="B52" s="121"/>
      <c r="C52" s="125"/>
      <c r="D52" s="125"/>
      <c r="E52" s="122"/>
      <c r="F52" s="126"/>
      <c r="G52" s="80"/>
    </row>
    <row r="53" spans="1:7" s="1" customFormat="1" ht="16.5" customHeight="1">
      <c r="A53" s="125"/>
      <c r="B53" s="121"/>
      <c r="C53" s="125"/>
      <c r="D53" s="125"/>
      <c r="E53" s="127"/>
      <c r="F53" s="128"/>
      <c r="G53" s="79"/>
    </row>
    <row r="54" spans="2:7" s="1" customFormat="1" ht="16.5" customHeight="1">
      <c r="B54" s="129"/>
      <c r="C54" s="129"/>
      <c r="D54" s="129"/>
      <c r="E54" s="130"/>
      <c r="F54" s="131"/>
      <c r="G54" s="79"/>
    </row>
    <row r="55" spans="1:7" s="134" customFormat="1" ht="13.5" customHeight="1">
      <c r="A55" s="1"/>
      <c r="B55" s="129"/>
      <c r="C55" s="129"/>
      <c r="D55" s="129"/>
      <c r="E55" s="132"/>
      <c r="F55" s="133"/>
      <c r="G55" s="80"/>
    </row>
    <row r="56" spans="1:10" s="137" customFormat="1" ht="13.5" customHeight="1">
      <c r="A56"/>
      <c r="B56" s="81"/>
      <c r="C56" s="81"/>
      <c r="D56" s="81"/>
      <c r="E56" s="132"/>
      <c r="F56" s="135"/>
      <c r="G56" s="136"/>
      <c r="J56" s="134"/>
    </row>
    <row r="57" spans="1:9" s="137" customFormat="1" ht="13.5" customHeight="1">
      <c r="A57"/>
      <c r="B57" s="81"/>
      <c r="C57" s="81"/>
      <c r="D57" s="81"/>
      <c r="E57" s="138"/>
      <c r="F57" s="139"/>
      <c r="G57" s="140"/>
      <c r="I57" s="134"/>
    </row>
    <row r="58" spans="1:9" s="137" customFormat="1" ht="13.5" customHeight="1">
      <c r="A58"/>
      <c r="B58" s="81"/>
      <c r="C58" s="81"/>
      <c r="D58" s="81"/>
      <c r="E58" s="138"/>
      <c r="F58" s="139"/>
      <c r="G58" s="140"/>
      <c r="I58" s="134"/>
    </row>
    <row r="59" spans="1:9" s="137" customFormat="1" ht="13.5" customHeight="1">
      <c r="A59"/>
      <c r="B59" s="81"/>
      <c r="C59" s="81"/>
      <c r="D59" s="81"/>
      <c r="E59" s="130"/>
      <c r="F59" s="106"/>
      <c r="G59" s="141"/>
      <c r="I59" s="134"/>
    </row>
    <row r="60" spans="1:7" s="137" customFormat="1" ht="13.5" customHeight="1">
      <c r="A60"/>
      <c r="B60" s="81"/>
      <c r="C60" s="81"/>
      <c r="D60" s="81"/>
      <c r="E60" s="127"/>
      <c r="F60" s="91"/>
      <c r="G60" s="92"/>
    </row>
    <row r="61" spans="1:7" s="137" customFormat="1" ht="13.5" customHeight="1">
      <c r="A61"/>
      <c r="B61" s="81"/>
      <c r="C61" s="81"/>
      <c r="D61" s="81"/>
      <c r="E61" s="130"/>
      <c r="F61" s="106"/>
      <c r="G61" s="98"/>
    </row>
    <row r="62" spans="1:7" s="137" customFormat="1" ht="13.5" customHeight="1">
      <c r="A62"/>
      <c r="B62" s="81"/>
      <c r="C62" s="81"/>
      <c r="D62" s="81"/>
      <c r="E62" s="130"/>
      <c r="F62" s="106"/>
      <c r="G62" s="92"/>
    </row>
    <row r="63" spans="5:7" ht="13.5" customHeight="1">
      <c r="E63" s="142"/>
      <c r="F63" s="143"/>
      <c r="G63" s="144"/>
    </row>
    <row r="64" spans="5:7" ht="13.5" customHeight="1">
      <c r="E64" s="142"/>
      <c r="F64" s="143"/>
      <c r="G64" s="144"/>
    </row>
    <row r="65" spans="5:7" ht="13.5" customHeight="1">
      <c r="E65" s="145"/>
      <c r="F65" s="146"/>
      <c r="G65" s="144"/>
    </row>
    <row r="66" spans="5:7" ht="16.5" customHeight="1">
      <c r="E66" s="127"/>
      <c r="F66" s="147"/>
      <c r="G66" s="148"/>
    </row>
    <row r="67" spans="5:7" ht="13.5" customHeight="1">
      <c r="E67" s="127"/>
      <c r="F67" s="91"/>
      <c r="G67" s="149"/>
    </row>
    <row r="68" spans="5:7" ht="13.5" customHeight="1">
      <c r="E68" s="150"/>
      <c r="F68" s="151"/>
      <c r="G68" s="149"/>
    </row>
    <row r="69" spans="5:7" ht="13.5" customHeight="1">
      <c r="E69" s="127"/>
      <c r="F69" s="91"/>
      <c r="G69" s="149"/>
    </row>
    <row r="70" spans="5:7" ht="18" customHeight="1">
      <c r="E70" s="152"/>
      <c r="F70" s="153"/>
      <c r="G70" s="154"/>
    </row>
    <row r="71" spans="5:7" ht="12.75">
      <c r="E71" s="20"/>
      <c r="F71" s="5"/>
      <c r="G71" s="155"/>
    </row>
    <row r="72" spans="5:7" ht="12.75">
      <c r="E72" s="120"/>
      <c r="F72" s="120"/>
      <c r="G72" s="156"/>
    </row>
    <row r="73" spans="5:7" ht="12.75">
      <c r="E73" s="125"/>
      <c r="F73" s="157"/>
      <c r="G73" s="156"/>
    </row>
    <row r="74" spans="5:7" ht="12.75">
      <c r="E74" s="125"/>
      <c r="F74" s="157"/>
      <c r="G74" s="156"/>
    </row>
    <row r="75" spans="5:7" ht="12.75">
      <c r="E75" s="125"/>
      <c r="F75" s="157"/>
      <c r="G75" s="156"/>
    </row>
  </sheetData>
  <sheetProtection/>
  <mergeCells count="4">
    <mergeCell ref="A2:L2"/>
    <mergeCell ref="A3:L3"/>
    <mergeCell ref="A4:E4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.57421875" style="81" customWidth="1"/>
    <col min="2" max="2" width="6.00390625" style="81" customWidth="1"/>
    <col min="3" max="3" width="13.7109375" style="81" customWidth="1"/>
    <col min="4" max="4" width="8.28125" style="81" customWidth="1"/>
    <col min="5" max="6" width="9.421875" style="81" customWidth="1"/>
    <col min="7" max="7" width="7.28125" style="81" customWidth="1"/>
    <col min="8" max="8" width="8.140625" style="81" customWidth="1"/>
    <col min="9" max="10" width="9.28125" style="81" customWidth="1"/>
    <col min="11" max="11" width="10.421875" style="81" customWidth="1"/>
    <col min="12" max="12" width="7.57421875" style="81" customWidth="1"/>
    <col min="13" max="14" width="9.00390625" style="81" customWidth="1"/>
    <col min="15" max="15" width="9.140625" style="81" customWidth="1"/>
    <col min="16" max="16" width="7.8515625" style="81" customWidth="1"/>
    <col min="17" max="18" width="9.28125" style="81" customWidth="1"/>
    <col min="19" max="19" width="10.140625" style="81" customWidth="1"/>
    <col min="20" max="20" width="7.00390625" style="81" customWidth="1"/>
    <col min="21" max="22" width="7.140625" style="81" customWidth="1"/>
    <col min="23" max="23" width="6.421875" style="81" customWidth="1"/>
    <col min="24" max="25" width="8.00390625" style="81" customWidth="1"/>
    <col min="26" max="26" width="6.421875" style="81" customWidth="1"/>
    <col min="27" max="27" width="7.28125" style="81" customWidth="1"/>
    <col min="28" max="28" width="6.28125" style="81" customWidth="1"/>
    <col min="29" max="30" width="6.7109375" style="81" customWidth="1"/>
    <col min="31" max="31" width="9.8515625" style="81" customWidth="1"/>
    <col min="32" max="16384" width="9.140625" style="81" customWidth="1"/>
  </cols>
  <sheetData>
    <row r="1" spans="1:12" ht="12" customHeight="1">
      <c r="A1" s="277" t="s">
        <v>481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1.2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29" ht="11.25">
      <c r="A3" s="296" t="s">
        <v>463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AC3" s="81" t="s">
        <v>3</v>
      </c>
    </row>
    <row r="4" spans="1:23" ht="12" thickBo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</row>
    <row r="5" spans="1:31" ht="13.5" thickBot="1">
      <c r="A5" s="299" t="s">
        <v>196</v>
      </c>
      <c r="B5" s="177"/>
      <c r="C5" s="177"/>
      <c r="D5" s="293"/>
      <c r="E5" s="294"/>
      <c r="F5" s="294"/>
      <c r="G5" s="295"/>
      <c r="H5" s="293" t="s">
        <v>197</v>
      </c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1"/>
    </row>
    <row r="6" spans="1:31" ht="24" customHeight="1" thickBot="1">
      <c r="A6" s="300"/>
      <c r="B6" s="178" t="s">
        <v>198</v>
      </c>
      <c r="C6" s="178" t="s">
        <v>199</v>
      </c>
      <c r="D6" s="293" t="s">
        <v>200</v>
      </c>
      <c r="E6" s="294"/>
      <c r="F6" s="294"/>
      <c r="G6" s="295"/>
      <c r="H6" s="293" t="s">
        <v>14</v>
      </c>
      <c r="I6" s="294"/>
      <c r="J6" s="294"/>
      <c r="K6" s="295"/>
      <c r="L6" s="293" t="s">
        <v>201</v>
      </c>
      <c r="M6" s="294"/>
      <c r="N6" s="294"/>
      <c r="O6" s="295"/>
      <c r="P6" s="293" t="s">
        <v>202</v>
      </c>
      <c r="Q6" s="294"/>
      <c r="R6" s="294"/>
      <c r="S6" s="295"/>
      <c r="T6" s="293" t="s">
        <v>203</v>
      </c>
      <c r="U6" s="290"/>
      <c r="V6" s="290"/>
      <c r="W6" s="291"/>
      <c r="X6" s="293" t="s">
        <v>204</v>
      </c>
      <c r="Y6" s="290"/>
      <c r="Z6" s="294"/>
      <c r="AA6" s="295"/>
      <c r="AB6" s="293" t="s">
        <v>205</v>
      </c>
      <c r="AC6" s="294"/>
      <c r="AD6" s="294"/>
      <c r="AE6" s="295"/>
    </row>
    <row r="7" spans="1:31" ht="57.75" customHeight="1" thickBot="1">
      <c r="A7" s="300"/>
      <c r="B7" s="178" t="s">
        <v>206</v>
      </c>
      <c r="C7" s="179"/>
      <c r="D7" s="178" t="s">
        <v>453</v>
      </c>
      <c r="E7" s="178" t="s">
        <v>454</v>
      </c>
      <c r="F7" s="237" t="s">
        <v>446</v>
      </c>
      <c r="G7" s="239" t="s">
        <v>258</v>
      </c>
      <c r="H7" s="196" t="s">
        <v>453</v>
      </c>
      <c r="I7" s="196" t="s">
        <v>454</v>
      </c>
      <c r="J7" s="196" t="s">
        <v>446</v>
      </c>
      <c r="K7" s="239" t="s">
        <v>258</v>
      </c>
      <c r="L7" s="196" t="s">
        <v>453</v>
      </c>
      <c r="M7" s="196" t="s">
        <v>454</v>
      </c>
      <c r="N7" s="196" t="s">
        <v>446</v>
      </c>
      <c r="O7" s="239" t="s">
        <v>258</v>
      </c>
      <c r="P7" s="196" t="s">
        <v>453</v>
      </c>
      <c r="Q7" s="196" t="s">
        <v>454</v>
      </c>
      <c r="R7" s="196" t="s">
        <v>446</v>
      </c>
      <c r="S7" s="239" t="s">
        <v>258</v>
      </c>
      <c r="T7" s="196" t="s">
        <v>453</v>
      </c>
      <c r="U7" s="196" t="s">
        <v>454</v>
      </c>
      <c r="V7" s="196" t="s">
        <v>446</v>
      </c>
      <c r="W7" s="239" t="s">
        <v>258</v>
      </c>
      <c r="X7" s="196" t="s">
        <v>453</v>
      </c>
      <c r="Y7" s="196" t="s">
        <v>454</v>
      </c>
      <c r="Z7" s="196" t="s">
        <v>446</v>
      </c>
      <c r="AA7" s="239" t="s">
        <v>258</v>
      </c>
      <c r="AB7" s="196" t="s">
        <v>453</v>
      </c>
      <c r="AC7" s="196" t="s">
        <v>454</v>
      </c>
      <c r="AD7" s="196" t="s">
        <v>446</v>
      </c>
      <c r="AE7" s="239" t="s">
        <v>258</v>
      </c>
    </row>
    <row r="8" spans="1:31" ht="12" customHeight="1" hidden="1">
      <c r="A8" s="301"/>
      <c r="B8" s="180"/>
      <c r="C8" s="180"/>
      <c r="D8" s="180"/>
      <c r="E8" s="181"/>
      <c r="F8" s="181"/>
      <c r="G8" s="197"/>
      <c r="H8" s="288" t="s">
        <v>207</v>
      </c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</row>
    <row r="9" spans="1:31" ht="24" customHeight="1" thickBot="1">
      <c r="A9" s="182" t="s">
        <v>208</v>
      </c>
      <c r="B9" s="182">
        <v>11130</v>
      </c>
      <c r="C9" s="182" t="s">
        <v>15</v>
      </c>
      <c r="D9" s="183">
        <f>SUM(H9+L9+P9+T9+X9+AB9)</f>
        <v>11548</v>
      </c>
      <c r="E9" s="183">
        <f aca="true" t="shared" si="0" ref="E9:F28">SUM(I9+M9+Q9+U9+Y9+AC9)</f>
        <v>10993</v>
      </c>
      <c r="F9" s="238">
        <f t="shared" si="0"/>
        <v>7500</v>
      </c>
      <c r="G9" s="236">
        <f>F9/E9</f>
        <v>0.6822523423997089</v>
      </c>
      <c r="H9" s="186">
        <v>6136</v>
      </c>
      <c r="I9" s="186">
        <v>6136</v>
      </c>
      <c r="J9" s="186">
        <v>5935</v>
      </c>
      <c r="K9" s="184">
        <f>J9/I9</f>
        <v>0.9672425032594524</v>
      </c>
      <c r="L9" s="186">
        <v>1197</v>
      </c>
      <c r="M9" s="186">
        <v>1197</v>
      </c>
      <c r="N9" s="186">
        <v>1164</v>
      </c>
      <c r="O9" s="184">
        <f>N9/M9</f>
        <v>0.9724310776942355</v>
      </c>
      <c r="P9" s="240">
        <v>500</v>
      </c>
      <c r="Q9" s="240">
        <v>500</v>
      </c>
      <c r="R9" s="240">
        <v>378</v>
      </c>
      <c r="S9" s="184">
        <f>R9/Q9</f>
        <v>0.756</v>
      </c>
      <c r="T9" s="186"/>
      <c r="U9" s="186"/>
      <c r="V9" s="186"/>
      <c r="W9" s="184"/>
      <c r="X9" s="186">
        <v>3715</v>
      </c>
      <c r="Y9" s="186">
        <v>3160</v>
      </c>
      <c r="Z9" s="186">
        <v>23</v>
      </c>
      <c r="AA9" s="184">
        <f>Z9/Y9</f>
        <v>0.007278481012658228</v>
      </c>
      <c r="AB9" s="186"/>
      <c r="AC9" s="186"/>
      <c r="AD9" s="186"/>
      <c r="AE9" s="189"/>
    </row>
    <row r="10" spans="1:31" ht="24" customHeight="1" thickBot="1">
      <c r="A10" s="182" t="s">
        <v>209</v>
      </c>
      <c r="B10" s="191">
        <v>13320</v>
      </c>
      <c r="C10" s="191" t="s">
        <v>210</v>
      </c>
      <c r="D10" s="183">
        <f>SUM(H10+L10+P10+T10+X10+AB10)</f>
        <v>100</v>
      </c>
      <c r="E10" s="183">
        <f t="shared" si="0"/>
        <v>57</v>
      </c>
      <c r="F10" s="183">
        <f t="shared" si="0"/>
        <v>17</v>
      </c>
      <c r="G10" s="236">
        <f aca="true" t="shared" si="1" ref="G10:G39">F10/E10</f>
        <v>0.2982456140350877</v>
      </c>
      <c r="H10" s="185"/>
      <c r="I10" s="185"/>
      <c r="J10" s="185"/>
      <c r="K10" s="184"/>
      <c r="L10" s="185"/>
      <c r="M10" s="185"/>
      <c r="N10" s="185"/>
      <c r="O10" s="184"/>
      <c r="P10" s="185">
        <v>100</v>
      </c>
      <c r="Q10" s="185">
        <v>57</v>
      </c>
      <c r="R10" s="185">
        <v>17</v>
      </c>
      <c r="S10" s="184">
        <f>R10/Q10</f>
        <v>0.2982456140350877</v>
      </c>
      <c r="T10" s="185"/>
      <c r="U10" s="185"/>
      <c r="V10" s="185"/>
      <c r="W10" s="185"/>
      <c r="X10" s="185"/>
      <c r="Y10" s="185"/>
      <c r="Z10" s="185"/>
      <c r="AA10" s="184"/>
      <c r="AB10" s="185"/>
      <c r="AC10" s="185"/>
      <c r="AD10" s="185"/>
      <c r="AE10" s="189"/>
    </row>
    <row r="11" spans="1:31" ht="24" customHeight="1" thickBot="1">
      <c r="A11" s="182" t="s">
        <v>211</v>
      </c>
      <c r="B11" s="191">
        <v>11350</v>
      </c>
      <c r="C11" s="191" t="s">
        <v>212</v>
      </c>
      <c r="D11" s="183">
        <f>SUM(H11+L11+P11+T11+X11+AB11)</f>
        <v>35</v>
      </c>
      <c r="E11" s="183">
        <f t="shared" si="0"/>
        <v>15</v>
      </c>
      <c r="F11" s="183">
        <f t="shared" si="0"/>
        <v>2</v>
      </c>
      <c r="G11" s="236">
        <f t="shared" si="1"/>
        <v>0.13333333333333333</v>
      </c>
      <c r="H11" s="185"/>
      <c r="I11" s="185"/>
      <c r="J11" s="185"/>
      <c r="K11" s="184"/>
      <c r="L11" s="185"/>
      <c r="M11" s="185"/>
      <c r="N11" s="185"/>
      <c r="O11" s="184"/>
      <c r="P11" s="185">
        <v>35</v>
      </c>
      <c r="Q11" s="185">
        <v>15</v>
      </c>
      <c r="R11" s="185">
        <v>2</v>
      </c>
      <c r="S11" s="184">
        <f>R11/Q11</f>
        <v>0.13333333333333333</v>
      </c>
      <c r="T11" s="185"/>
      <c r="U11" s="185"/>
      <c r="V11" s="185"/>
      <c r="W11" s="185"/>
      <c r="X11" s="185"/>
      <c r="Y11" s="185"/>
      <c r="Z11" s="185"/>
      <c r="AA11" s="184"/>
      <c r="AB11" s="185"/>
      <c r="AC11" s="185"/>
      <c r="AD11" s="185"/>
      <c r="AE11" s="189"/>
    </row>
    <row r="12" spans="1:31" ht="24" customHeight="1" thickBot="1">
      <c r="A12" s="182" t="s">
        <v>213</v>
      </c>
      <c r="B12" s="191">
        <v>18010</v>
      </c>
      <c r="C12" s="191" t="s">
        <v>467</v>
      </c>
      <c r="D12" s="183">
        <f aca="true" t="shared" si="2" ref="D12:D39">SUM(H12+L12+P12+T12+X12+AB12)</f>
        <v>0</v>
      </c>
      <c r="E12" s="183">
        <f t="shared" si="0"/>
        <v>1000</v>
      </c>
      <c r="F12" s="183">
        <f t="shared" si="0"/>
        <v>3565</v>
      </c>
      <c r="G12" s="236">
        <f t="shared" si="1"/>
        <v>3.565</v>
      </c>
      <c r="H12" s="185"/>
      <c r="I12" s="185"/>
      <c r="J12" s="185"/>
      <c r="K12" s="184"/>
      <c r="L12" s="185"/>
      <c r="M12" s="185"/>
      <c r="N12" s="185"/>
      <c r="O12" s="184"/>
      <c r="P12" s="185"/>
      <c r="Q12" s="185"/>
      <c r="R12" s="185"/>
      <c r="S12" s="184"/>
      <c r="T12" s="185"/>
      <c r="U12" s="185"/>
      <c r="V12" s="185"/>
      <c r="W12" s="185"/>
      <c r="X12" s="185">
        <v>0</v>
      </c>
      <c r="Y12" s="185">
        <v>1000</v>
      </c>
      <c r="Z12" s="185">
        <v>2921</v>
      </c>
      <c r="AA12" s="184">
        <f>Z12/Y12</f>
        <v>2.921</v>
      </c>
      <c r="AB12" s="185">
        <v>0</v>
      </c>
      <c r="AC12" s="185">
        <v>0</v>
      </c>
      <c r="AD12" s="185">
        <v>644</v>
      </c>
      <c r="AE12" s="257">
        <v>0</v>
      </c>
    </row>
    <row r="13" spans="1:31" ht="24" customHeight="1" thickBot="1">
      <c r="A13" s="182" t="s">
        <v>215</v>
      </c>
      <c r="B13" s="191">
        <v>18030</v>
      </c>
      <c r="C13" s="191" t="s">
        <v>468</v>
      </c>
      <c r="D13" s="183">
        <f t="shared" si="2"/>
        <v>0</v>
      </c>
      <c r="E13" s="183">
        <f t="shared" si="0"/>
        <v>123</v>
      </c>
      <c r="F13" s="183">
        <f t="shared" si="0"/>
        <v>234</v>
      </c>
      <c r="G13" s="236">
        <f t="shared" si="1"/>
        <v>1.9024390243902438</v>
      </c>
      <c r="H13" s="185"/>
      <c r="I13" s="185"/>
      <c r="J13" s="185"/>
      <c r="K13" s="184"/>
      <c r="L13" s="185"/>
      <c r="M13" s="185"/>
      <c r="N13" s="185"/>
      <c r="O13" s="184"/>
      <c r="P13" s="185"/>
      <c r="Q13" s="185"/>
      <c r="R13" s="185"/>
      <c r="S13" s="184"/>
      <c r="T13" s="185"/>
      <c r="U13" s="185"/>
      <c r="V13" s="185"/>
      <c r="W13" s="185"/>
      <c r="X13" s="185">
        <v>0</v>
      </c>
      <c r="Y13" s="185">
        <v>123</v>
      </c>
      <c r="Z13" s="185">
        <v>234</v>
      </c>
      <c r="AA13" s="184">
        <f>Z13/Y13</f>
        <v>1.9024390243902438</v>
      </c>
      <c r="AB13" s="185"/>
      <c r="AC13" s="185"/>
      <c r="AD13" s="185"/>
      <c r="AE13" s="189"/>
    </row>
    <row r="14" spans="1:31" ht="24" customHeight="1" thickBot="1">
      <c r="A14" s="182" t="s">
        <v>216</v>
      </c>
      <c r="B14" s="191">
        <v>32020</v>
      </c>
      <c r="C14" s="191" t="s">
        <v>214</v>
      </c>
      <c r="D14" s="183">
        <f t="shared" si="2"/>
        <v>0</v>
      </c>
      <c r="E14" s="183">
        <f t="shared" si="0"/>
        <v>0</v>
      </c>
      <c r="F14" s="183">
        <f t="shared" si="0"/>
        <v>0</v>
      </c>
      <c r="G14" s="236">
        <v>0</v>
      </c>
      <c r="H14" s="185"/>
      <c r="I14" s="185"/>
      <c r="J14" s="185"/>
      <c r="K14" s="184"/>
      <c r="L14" s="185"/>
      <c r="M14" s="185"/>
      <c r="N14" s="185"/>
      <c r="O14" s="184"/>
      <c r="P14" s="185"/>
      <c r="Q14" s="185"/>
      <c r="R14" s="185"/>
      <c r="S14" s="184"/>
      <c r="T14" s="185"/>
      <c r="U14" s="185"/>
      <c r="V14" s="185"/>
      <c r="W14" s="185"/>
      <c r="X14" s="185"/>
      <c r="Y14" s="185"/>
      <c r="Z14" s="185"/>
      <c r="AA14" s="184"/>
      <c r="AB14" s="185"/>
      <c r="AC14" s="185"/>
      <c r="AD14" s="185"/>
      <c r="AE14" s="189"/>
    </row>
    <row r="15" spans="1:31" ht="24" customHeight="1" thickBot="1">
      <c r="A15" s="182" t="s">
        <v>217</v>
      </c>
      <c r="B15" s="191">
        <v>41231</v>
      </c>
      <c r="C15" s="191" t="s">
        <v>16</v>
      </c>
      <c r="D15" s="183">
        <f t="shared" si="2"/>
        <v>4039</v>
      </c>
      <c r="E15" s="183">
        <f t="shared" si="0"/>
        <v>3755</v>
      </c>
      <c r="F15" s="254">
        <f t="shared" si="0"/>
        <v>3512</v>
      </c>
      <c r="G15" s="236">
        <f t="shared" si="1"/>
        <v>0.9352862849533955</v>
      </c>
      <c r="H15" s="185">
        <v>3221</v>
      </c>
      <c r="I15" s="185">
        <v>3100</v>
      </c>
      <c r="J15" s="185">
        <v>2937</v>
      </c>
      <c r="K15" s="184">
        <f>J15/I15</f>
        <v>0.9474193548387096</v>
      </c>
      <c r="L15" s="185">
        <v>618</v>
      </c>
      <c r="M15" s="185">
        <v>355</v>
      </c>
      <c r="N15" s="185">
        <v>279</v>
      </c>
      <c r="O15" s="184">
        <f>N15/M15</f>
        <v>0.7859154929577464</v>
      </c>
      <c r="P15" s="188">
        <v>200</v>
      </c>
      <c r="Q15" s="188">
        <v>300</v>
      </c>
      <c r="R15" s="188">
        <v>296</v>
      </c>
      <c r="S15" s="184">
        <f>R15/Q15</f>
        <v>0.9866666666666667</v>
      </c>
      <c r="T15" s="185"/>
      <c r="U15" s="185"/>
      <c r="V15" s="185"/>
      <c r="W15" s="185"/>
      <c r="X15" s="185"/>
      <c r="Y15" s="185"/>
      <c r="Z15" s="185"/>
      <c r="AA15" s="184"/>
      <c r="AB15" s="185"/>
      <c r="AC15" s="185"/>
      <c r="AD15" s="185"/>
      <c r="AE15" s="189"/>
    </row>
    <row r="16" spans="1:31" ht="24" customHeight="1" thickBot="1">
      <c r="A16" s="182" t="s">
        <v>219</v>
      </c>
      <c r="B16" s="191">
        <v>45160</v>
      </c>
      <c r="C16" s="191" t="s">
        <v>17</v>
      </c>
      <c r="D16" s="183">
        <f t="shared" si="2"/>
        <v>0</v>
      </c>
      <c r="E16" s="183">
        <f t="shared" si="0"/>
        <v>0</v>
      </c>
      <c r="F16" s="183">
        <f t="shared" si="0"/>
        <v>0</v>
      </c>
      <c r="G16" s="236">
        <v>0</v>
      </c>
      <c r="H16" s="185"/>
      <c r="I16" s="185"/>
      <c r="J16" s="185"/>
      <c r="K16" s="184"/>
      <c r="L16" s="185"/>
      <c r="M16" s="185"/>
      <c r="N16" s="185"/>
      <c r="O16" s="184"/>
      <c r="P16" s="185"/>
      <c r="Q16" s="185"/>
      <c r="R16" s="185"/>
      <c r="S16" s="184"/>
      <c r="T16" s="185"/>
      <c r="U16" s="185"/>
      <c r="V16" s="185"/>
      <c r="W16" s="185"/>
      <c r="X16" s="185"/>
      <c r="Y16" s="185"/>
      <c r="Z16" s="185"/>
      <c r="AA16" s="184"/>
      <c r="AB16" s="185"/>
      <c r="AC16" s="185"/>
      <c r="AD16" s="185"/>
      <c r="AE16" s="189"/>
    </row>
    <row r="17" spans="1:31" ht="24" customHeight="1" thickBot="1">
      <c r="A17" s="182" t="s">
        <v>220</v>
      </c>
      <c r="B17" s="191">
        <v>62020</v>
      </c>
      <c r="C17" s="191" t="s">
        <v>464</v>
      </c>
      <c r="D17" s="183">
        <v>0</v>
      </c>
      <c r="E17" s="183">
        <v>0</v>
      </c>
      <c r="F17" s="183">
        <f t="shared" si="0"/>
        <v>2</v>
      </c>
      <c r="G17" s="236">
        <v>0</v>
      </c>
      <c r="H17" s="185"/>
      <c r="I17" s="185"/>
      <c r="J17" s="185"/>
      <c r="K17" s="184"/>
      <c r="L17" s="185"/>
      <c r="M17" s="185"/>
      <c r="N17" s="185"/>
      <c r="O17" s="184"/>
      <c r="P17" s="185">
        <v>0</v>
      </c>
      <c r="Q17" s="185">
        <v>0</v>
      </c>
      <c r="R17" s="185">
        <v>2</v>
      </c>
      <c r="S17" s="184">
        <v>0</v>
      </c>
      <c r="T17" s="185"/>
      <c r="U17" s="185"/>
      <c r="V17" s="185"/>
      <c r="W17" s="185"/>
      <c r="X17" s="185"/>
      <c r="Y17" s="185"/>
      <c r="Z17" s="185"/>
      <c r="AA17" s="184"/>
      <c r="AB17" s="185"/>
      <c r="AC17" s="185"/>
      <c r="AD17" s="185"/>
      <c r="AE17" s="189"/>
    </row>
    <row r="18" spans="1:31" ht="24" customHeight="1" thickBot="1">
      <c r="A18" s="182" t="s">
        <v>221</v>
      </c>
      <c r="B18" s="191">
        <v>51040</v>
      </c>
      <c r="C18" s="191" t="s">
        <v>218</v>
      </c>
      <c r="D18" s="183">
        <f t="shared" si="2"/>
        <v>0</v>
      </c>
      <c r="E18" s="183">
        <f t="shared" si="0"/>
        <v>0</v>
      </c>
      <c r="F18" s="183">
        <f t="shared" si="0"/>
        <v>0</v>
      </c>
      <c r="G18" s="236">
        <v>0</v>
      </c>
      <c r="H18" s="185"/>
      <c r="I18" s="185"/>
      <c r="J18" s="185"/>
      <c r="K18" s="184"/>
      <c r="L18" s="185"/>
      <c r="M18" s="185"/>
      <c r="N18" s="185"/>
      <c r="O18" s="184"/>
      <c r="P18" s="185"/>
      <c r="Q18" s="185"/>
      <c r="R18" s="185"/>
      <c r="S18" s="184"/>
      <c r="T18" s="185"/>
      <c r="U18" s="185"/>
      <c r="V18" s="185"/>
      <c r="W18" s="185"/>
      <c r="X18" s="185"/>
      <c r="Y18" s="185"/>
      <c r="Z18" s="185"/>
      <c r="AA18" s="184"/>
      <c r="AB18" s="185"/>
      <c r="AC18" s="185"/>
      <c r="AD18" s="185"/>
      <c r="AE18" s="189"/>
    </row>
    <row r="19" spans="1:31" ht="24" customHeight="1" thickBot="1">
      <c r="A19" s="182" t="s">
        <v>222</v>
      </c>
      <c r="B19" s="191">
        <v>52020</v>
      </c>
      <c r="C19" s="191" t="s">
        <v>18</v>
      </c>
      <c r="D19" s="183">
        <f t="shared" si="2"/>
        <v>0</v>
      </c>
      <c r="E19" s="183">
        <f t="shared" si="0"/>
        <v>0</v>
      </c>
      <c r="F19" s="183">
        <f t="shared" si="0"/>
        <v>0</v>
      </c>
      <c r="G19" s="236">
        <v>0</v>
      </c>
      <c r="H19" s="185"/>
      <c r="I19" s="185"/>
      <c r="J19" s="185"/>
      <c r="K19" s="184"/>
      <c r="L19" s="185"/>
      <c r="M19" s="185"/>
      <c r="N19" s="185"/>
      <c r="O19" s="184"/>
      <c r="P19" s="185"/>
      <c r="Q19" s="185"/>
      <c r="R19" s="185"/>
      <c r="S19" s="184"/>
      <c r="T19" s="185"/>
      <c r="U19" s="185"/>
      <c r="V19" s="185"/>
      <c r="W19" s="185"/>
      <c r="X19" s="185"/>
      <c r="Y19" s="185"/>
      <c r="Z19" s="185"/>
      <c r="AA19" s="184"/>
      <c r="AB19" s="185"/>
      <c r="AC19" s="185"/>
      <c r="AD19" s="185"/>
      <c r="AE19" s="189"/>
    </row>
    <row r="20" spans="1:31" ht="24" customHeight="1" thickBot="1">
      <c r="A20" s="182" t="s">
        <v>223</v>
      </c>
      <c r="B20" s="191">
        <v>63020</v>
      </c>
      <c r="C20" s="191" t="s">
        <v>19</v>
      </c>
      <c r="D20" s="183">
        <f t="shared" si="2"/>
        <v>100</v>
      </c>
      <c r="E20" s="183">
        <f t="shared" si="0"/>
        <v>391</v>
      </c>
      <c r="F20" s="183">
        <f t="shared" si="0"/>
        <v>754</v>
      </c>
      <c r="G20" s="236">
        <f t="shared" si="1"/>
        <v>1.9283887468030692</v>
      </c>
      <c r="H20" s="185"/>
      <c r="I20" s="185"/>
      <c r="J20" s="185"/>
      <c r="K20" s="184"/>
      <c r="L20" s="185"/>
      <c r="M20" s="185"/>
      <c r="N20" s="185"/>
      <c r="O20" s="184"/>
      <c r="P20" s="185">
        <v>100</v>
      </c>
      <c r="Q20" s="185">
        <v>80</v>
      </c>
      <c r="R20" s="185">
        <v>8</v>
      </c>
      <c r="S20" s="184">
        <f>R20/Q20</f>
        <v>0.1</v>
      </c>
      <c r="T20" s="185"/>
      <c r="U20" s="185"/>
      <c r="V20" s="185"/>
      <c r="W20" s="185"/>
      <c r="X20" s="185">
        <v>0</v>
      </c>
      <c r="Y20" s="185">
        <v>311</v>
      </c>
      <c r="Z20" s="185">
        <v>746</v>
      </c>
      <c r="AA20" s="184">
        <f>Z20/Y20</f>
        <v>2.3987138263665595</v>
      </c>
      <c r="AB20" s="185"/>
      <c r="AC20" s="185"/>
      <c r="AD20" s="185"/>
      <c r="AE20" s="189"/>
    </row>
    <row r="21" spans="1:31" ht="24" customHeight="1" thickBot="1">
      <c r="A21" s="182" t="s">
        <v>225</v>
      </c>
      <c r="B21" s="191">
        <v>630808</v>
      </c>
      <c r="C21" s="191" t="s">
        <v>469</v>
      </c>
      <c r="D21" s="183">
        <f t="shared" si="2"/>
        <v>0</v>
      </c>
      <c r="E21" s="183">
        <f t="shared" si="0"/>
        <v>10</v>
      </c>
      <c r="F21" s="183">
        <f t="shared" si="0"/>
        <v>22</v>
      </c>
      <c r="G21" s="236">
        <f t="shared" si="1"/>
        <v>2.2</v>
      </c>
      <c r="H21" s="185"/>
      <c r="I21" s="185"/>
      <c r="J21" s="185"/>
      <c r="K21" s="184"/>
      <c r="L21" s="185"/>
      <c r="M21" s="185"/>
      <c r="N21" s="185"/>
      <c r="O21" s="184"/>
      <c r="P21" s="185">
        <v>0</v>
      </c>
      <c r="Q21" s="185">
        <v>10</v>
      </c>
      <c r="R21" s="185">
        <v>22</v>
      </c>
      <c r="S21" s="184">
        <f>R21/Q21</f>
        <v>2.2</v>
      </c>
      <c r="T21" s="185"/>
      <c r="U21" s="185"/>
      <c r="V21" s="185"/>
      <c r="W21" s="185"/>
      <c r="X21" s="185"/>
      <c r="Y21" s="185"/>
      <c r="Z21" s="185"/>
      <c r="AA21" s="184"/>
      <c r="AB21" s="185"/>
      <c r="AC21" s="185"/>
      <c r="AD21" s="185"/>
      <c r="AE21" s="189"/>
    </row>
    <row r="22" spans="1:31" ht="24" customHeight="1" thickBot="1">
      <c r="A22" s="182" t="s">
        <v>248</v>
      </c>
      <c r="B22" s="191">
        <v>64010</v>
      </c>
      <c r="C22" s="191" t="s">
        <v>20</v>
      </c>
      <c r="D22" s="183">
        <f t="shared" si="2"/>
        <v>750</v>
      </c>
      <c r="E22" s="183">
        <f t="shared" si="0"/>
        <v>570</v>
      </c>
      <c r="F22" s="183">
        <f t="shared" si="0"/>
        <v>519</v>
      </c>
      <c r="G22" s="236">
        <f t="shared" si="1"/>
        <v>0.9105263157894737</v>
      </c>
      <c r="H22" s="185"/>
      <c r="I22" s="185"/>
      <c r="J22" s="185"/>
      <c r="K22" s="184"/>
      <c r="L22" s="185"/>
      <c r="M22" s="185"/>
      <c r="N22" s="185"/>
      <c r="O22" s="184"/>
      <c r="P22" s="185">
        <v>750</v>
      </c>
      <c r="Q22" s="185">
        <v>570</v>
      </c>
      <c r="R22" s="185">
        <v>519</v>
      </c>
      <c r="S22" s="184">
        <f>R22/Q22</f>
        <v>0.9105263157894737</v>
      </c>
      <c r="T22" s="185"/>
      <c r="U22" s="185"/>
      <c r="V22" s="185"/>
      <c r="W22" s="185"/>
      <c r="X22" s="185"/>
      <c r="Y22" s="185"/>
      <c r="Z22" s="185"/>
      <c r="AA22" s="184"/>
      <c r="AB22" s="185"/>
      <c r="AC22" s="185"/>
      <c r="AD22" s="185"/>
      <c r="AE22" s="189"/>
    </row>
    <row r="23" spans="1:31" ht="24" customHeight="1" thickBot="1">
      <c r="A23" s="182" t="s">
        <v>226</v>
      </c>
      <c r="B23" s="191">
        <v>66010</v>
      </c>
      <c r="C23" s="191" t="s">
        <v>21</v>
      </c>
      <c r="D23" s="183">
        <f t="shared" si="2"/>
        <v>200</v>
      </c>
      <c r="E23" s="183">
        <f t="shared" si="0"/>
        <v>125</v>
      </c>
      <c r="F23" s="183">
        <f t="shared" si="0"/>
        <v>100</v>
      </c>
      <c r="G23" s="236">
        <f t="shared" si="1"/>
        <v>0.8</v>
      </c>
      <c r="H23" s="185"/>
      <c r="I23" s="185"/>
      <c r="J23" s="185"/>
      <c r="K23" s="184"/>
      <c r="L23" s="185"/>
      <c r="M23" s="185"/>
      <c r="N23" s="185"/>
      <c r="O23" s="184"/>
      <c r="P23" s="185">
        <v>200</v>
      </c>
      <c r="Q23" s="185">
        <v>125</v>
      </c>
      <c r="R23" s="185">
        <v>100</v>
      </c>
      <c r="S23" s="184">
        <f>R23/Q23</f>
        <v>0.8</v>
      </c>
      <c r="T23" s="185"/>
      <c r="U23" s="185"/>
      <c r="V23" s="185"/>
      <c r="W23" s="185"/>
      <c r="X23" s="185"/>
      <c r="Y23" s="185"/>
      <c r="Z23" s="185"/>
      <c r="AA23" s="184"/>
      <c r="AB23" s="185"/>
      <c r="AC23" s="185"/>
      <c r="AD23" s="185"/>
      <c r="AE23" s="189"/>
    </row>
    <row r="24" spans="1:31" ht="41.25" customHeight="1" thickBot="1">
      <c r="A24" s="182" t="s">
        <v>227</v>
      </c>
      <c r="B24" s="191">
        <v>66020</v>
      </c>
      <c r="C24" s="191" t="s">
        <v>224</v>
      </c>
      <c r="D24" s="183">
        <f t="shared" si="2"/>
        <v>250</v>
      </c>
      <c r="E24" s="183">
        <f t="shared" si="0"/>
        <v>180</v>
      </c>
      <c r="F24" s="183">
        <f t="shared" si="0"/>
        <v>105</v>
      </c>
      <c r="G24" s="236">
        <f t="shared" si="1"/>
        <v>0.5833333333333334</v>
      </c>
      <c r="H24" s="185"/>
      <c r="I24" s="185"/>
      <c r="J24" s="185"/>
      <c r="K24" s="184"/>
      <c r="L24" s="185"/>
      <c r="M24" s="185"/>
      <c r="N24" s="185"/>
      <c r="O24" s="184"/>
      <c r="P24" s="185">
        <v>250</v>
      </c>
      <c r="Q24" s="185">
        <v>180</v>
      </c>
      <c r="R24" s="185">
        <v>105</v>
      </c>
      <c r="S24" s="184">
        <f>R24/Q24</f>
        <v>0.5833333333333334</v>
      </c>
      <c r="T24" s="185"/>
      <c r="U24" s="185"/>
      <c r="V24" s="185"/>
      <c r="W24" s="185"/>
      <c r="X24" s="185"/>
      <c r="Y24" s="185"/>
      <c r="Z24" s="185"/>
      <c r="AA24" s="184"/>
      <c r="AB24" s="185"/>
      <c r="AC24" s="185"/>
      <c r="AD24" s="185"/>
      <c r="AE24" s="189"/>
    </row>
    <row r="25" spans="1:31" ht="24" customHeight="1" thickBot="1">
      <c r="A25" s="182" t="s">
        <v>228</v>
      </c>
      <c r="B25" s="191">
        <v>72111</v>
      </c>
      <c r="C25" s="191" t="s">
        <v>22</v>
      </c>
      <c r="D25" s="183">
        <f t="shared" si="2"/>
        <v>0</v>
      </c>
      <c r="E25" s="183">
        <f t="shared" si="0"/>
        <v>0</v>
      </c>
      <c r="F25" s="183">
        <f t="shared" si="0"/>
        <v>0</v>
      </c>
      <c r="G25" s="236">
        <v>0</v>
      </c>
      <c r="H25" s="185"/>
      <c r="I25" s="185"/>
      <c r="J25" s="185"/>
      <c r="K25" s="184"/>
      <c r="L25" s="185"/>
      <c r="M25" s="185"/>
      <c r="N25" s="185"/>
      <c r="O25" s="184"/>
      <c r="P25" s="185"/>
      <c r="Q25" s="185"/>
      <c r="R25" s="185"/>
      <c r="S25" s="184"/>
      <c r="T25" s="185"/>
      <c r="U25" s="185"/>
      <c r="V25" s="185"/>
      <c r="W25" s="185"/>
      <c r="X25" s="185"/>
      <c r="Y25" s="185"/>
      <c r="Z25" s="185"/>
      <c r="AA25" s="184"/>
      <c r="AB25" s="185"/>
      <c r="AC25" s="185"/>
      <c r="AD25" s="185"/>
      <c r="AE25" s="189"/>
    </row>
    <row r="26" spans="1:31" ht="24" customHeight="1" thickBot="1">
      <c r="A26" s="182" t="s">
        <v>230</v>
      </c>
      <c r="B26" s="191">
        <v>72311</v>
      </c>
      <c r="C26" s="191" t="s">
        <v>23</v>
      </c>
      <c r="D26" s="183">
        <f t="shared" si="2"/>
        <v>0</v>
      </c>
      <c r="E26" s="183">
        <f t="shared" si="0"/>
        <v>0</v>
      </c>
      <c r="F26" s="183">
        <f t="shared" si="0"/>
        <v>0</v>
      </c>
      <c r="G26" s="236">
        <v>0</v>
      </c>
      <c r="H26" s="185"/>
      <c r="I26" s="185"/>
      <c r="J26" s="185"/>
      <c r="K26" s="184"/>
      <c r="L26" s="185"/>
      <c r="M26" s="185"/>
      <c r="N26" s="185"/>
      <c r="O26" s="184"/>
      <c r="P26" s="185"/>
      <c r="Q26" s="185"/>
      <c r="R26" s="185"/>
      <c r="S26" s="184"/>
      <c r="T26" s="185"/>
      <c r="U26" s="185"/>
      <c r="V26" s="185"/>
      <c r="W26" s="185"/>
      <c r="X26" s="185"/>
      <c r="Y26" s="185"/>
      <c r="Z26" s="185"/>
      <c r="AA26" s="184"/>
      <c r="AB26" s="185"/>
      <c r="AC26" s="185"/>
      <c r="AD26" s="185"/>
      <c r="AE26" s="189"/>
    </row>
    <row r="27" spans="1:31" ht="24" customHeight="1" thickBot="1">
      <c r="A27" s="182" t="s">
        <v>231</v>
      </c>
      <c r="B27" s="191">
        <v>74031</v>
      </c>
      <c r="C27" s="191" t="s">
        <v>24</v>
      </c>
      <c r="D27" s="183">
        <f t="shared" si="2"/>
        <v>0</v>
      </c>
      <c r="E27" s="183">
        <f t="shared" si="0"/>
        <v>0</v>
      </c>
      <c r="F27" s="183">
        <f t="shared" si="0"/>
        <v>0</v>
      </c>
      <c r="G27" s="236">
        <v>0</v>
      </c>
      <c r="H27" s="185"/>
      <c r="I27" s="185"/>
      <c r="J27" s="185"/>
      <c r="K27" s="184"/>
      <c r="L27" s="185"/>
      <c r="M27" s="185"/>
      <c r="N27" s="185"/>
      <c r="O27" s="184"/>
      <c r="P27" s="185"/>
      <c r="Q27" s="185"/>
      <c r="R27" s="185"/>
      <c r="S27" s="184"/>
      <c r="T27" s="185"/>
      <c r="U27" s="185"/>
      <c r="V27" s="185"/>
      <c r="W27" s="185"/>
      <c r="X27" s="185"/>
      <c r="Y27" s="185"/>
      <c r="Z27" s="185"/>
      <c r="AA27" s="184"/>
      <c r="AB27" s="185"/>
      <c r="AC27" s="185"/>
      <c r="AD27" s="185"/>
      <c r="AE27" s="189"/>
    </row>
    <row r="28" spans="1:31" ht="24" customHeight="1" thickBot="1">
      <c r="A28" s="182" t="s">
        <v>232</v>
      </c>
      <c r="B28" s="191">
        <v>104051</v>
      </c>
      <c r="C28" s="191" t="s">
        <v>423</v>
      </c>
      <c r="D28" s="183">
        <f t="shared" si="2"/>
        <v>0</v>
      </c>
      <c r="E28" s="183">
        <f t="shared" si="0"/>
        <v>0</v>
      </c>
      <c r="F28" s="183">
        <f t="shared" si="0"/>
        <v>0</v>
      </c>
      <c r="G28" s="236">
        <v>0</v>
      </c>
      <c r="H28" s="185"/>
      <c r="I28" s="185"/>
      <c r="J28" s="185"/>
      <c r="K28" s="184"/>
      <c r="L28" s="185"/>
      <c r="M28" s="185"/>
      <c r="N28" s="185"/>
      <c r="O28" s="184"/>
      <c r="P28" s="185"/>
      <c r="Q28" s="185"/>
      <c r="R28" s="185"/>
      <c r="S28" s="184"/>
      <c r="T28" s="185"/>
      <c r="U28" s="185"/>
      <c r="V28" s="185"/>
      <c r="W28" s="185"/>
      <c r="X28" s="185"/>
      <c r="Y28" s="185"/>
      <c r="Z28" s="185"/>
      <c r="AA28" s="184"/>
      <c r="AB28" s="185"/>
      <c r="AC28" s="185"/>
      <c r="AD28" s="185"/>
      <c r="AE28" s="189"/>
    </row>
    <row r="29" spans="1:31" ht="24" customHeight="1" thickBot="1">
      <c r="A29" s="182" t="s">
        <v>234</v>
      </c>
      <c r="B29" s="191">
        <v>81030</v>
      </c>
      <c r="C29" s="191" t="s">
        <v>229</v>
      </c>
      <c r="D29" s="183">
        <f t="shared" si="2"/>
        <v>0</v>
      </c>
      <c r="E29" s="183">
        <f aca="true" t="shared" si="3" ref="E29:E39">SUM(I29+M29+Q29+U29+Y29+AC29)</f>
        <v>0</v>
      </c>
      <c r="F29" s="183">
        <f aca="true" t="shared" si="4" ref="F29:F39">SUM(J29+N29+R29+V29+Z29+AD29)</f>
        <v>0</v>
      </c>
      <c r="G29" s="236">
        <v>0</v>
      </c>
      <c r="H29" s="185"/>
      <c r="I29" s="185"/>
      <c r="J29" s="185"/>
      <c r="K29" s="184"/>
      <c r="L29" s="185"/>
      <c r="M29" s="185"/>
      <c r="N29" s="185"/>
      <c r="O29" s="184"/>
      <c r="P29" s="185"/>
      <c r="Q29" s="185"/>
      <c r="R29" s="185"/>
      <c r="S29" s="184"/>
      <c r="T29" s="185"/>
      <c r="U29" s="185"/>
      <c r="V29" s="185"/>
      <c r="W29" s="185"/>
      <c r="X29" s="185"/>
      <c r="Y29" s="185"/>
      <c r="Z29" s="185"/>
      <c r="AA29" s="184"/>
      <c r="AB29" s="185"/>
      <c r="AC29" s="185"/>
      <c r="AD29" s="185"/>
      <c r="AE29" s="189"/>
    </row>
    <row r="30" spans="1:31" ht="24" customHeight="1" thickBot="1">
      <c r="A30" s="182" t="s">
        <v>236</v>
      </c>
      <c r="B30" s="191">
        <v>82042</v>
      </c>
      <c r="C30" s="191" t="s">
        <v>26</v>
      </c>
      <c r="D30" s="183">
        <f t="shared" si="2"/>
        <v>920</v>
      </c>
      <c r="E30" s="183">
        <f t="shared" si="3"/>
        <v>720</v>
      </c>
      <c r="F30" s="253">
        <f t="shared" si="4"/>
        <v>442</v>
      </c>
      <c r="G30" s="236">
        <f t="shared" si="1"/>
        <v>0.6138888888888889</v>
      </c>
      <c r="H30" s="185">
        <v>600</v>
      </c>
      <c r="I30" s="189">
        <v>500</v>
      </c>
      <c r="J30" s="189">
        <v>360</v>
      </c>
      <c r="K30" s="184">
        <f>J30/I30</f>
        <v>0.72</v>
      </c>
      <c r="L30" s="185">
        <v>120</v>
      </c>
      <c r="M30" s="185">
        <v>120</v>
      </c>
      <c r="N30" s="185">
        <v>66</v>
      </c>
      <c r="O30" s="184">
        <f>N30/M30</f>
        <v>0.55</v>
      </c>
      <c r="P30" s="185">
        <v>200</v>
      </c>
      <c r="Q30" s="185">
        <v>100</v>
      </c>
      <c r="R30" s="185">
        <v>16</v>
      </c>
      <c r="S30" s="184">
        <f>R30/Q30</f>
        <v>0.16</v>
      </c>
      <c r="T30" s="185"/>
      <c r="U30" s="185"/>
      <c r="V30" s="185"/>
      <c r="W30" s="185"/>
      <c r="X30" s="185"/>
      <c r="Y30" s="185"/>
      <c r="Z30" s="185"/>
      <c r="AA30" s="184"/>
      <c r="AB30" s="185"/>
      <c r="AC30" s="185"/>
      <c r="AD30" s="185"/>
      <c r="AE30" s="189"/>
    </row>
    <row r="31" spans="1:31" ht="21.75" customHeight="1" thickBot="1">
      <c r="A31" s="182" t="s">
        <v>238</v>
      </c>
      <c r="B31" s="191">
        <v>82092</v>
      </c>
      <c r="C31" s="191" t="s">
        <v>27</v>
      </c>
      <c r="D31" s="183">
        <f t="shared" si="2"/>
        <v>700</v>
      </c>
      <c r="E31" s="183">
        <f t="shared" si="3"/>
        <v>434</v>
      </c>
      <c r="F31" s="183">
        <f t="shared" si="4"/>
        <v>534</v>
      </c>
      <c r="G31" s="236">
        <f t="shared" si="1"/>
        <v>1.2304147465437787</v>
      </c>
      <c r="H31" s="185">
        <v>0</v>
      </c>
      <c r="I31" s="189">
        <v>30</v>
      </c>
      <c r="J31" s="189">
        <v>40</v>
      </c>
      <c r="K31" s="184">
        <f>J31/I31</f>
        <v>1.3333333333333333</v>
      </c>
      <c r="L31" s="185">
        <v>0</v>
      </c>
      <c r="M31" s="185">
        <v>4</v>
      </c>
      <c r="N31" s="185">
        <v>8</v>
      </c>
      <c r="O31" s="184">
        <f>N31/M31</f>
        <v>2</v>
      </c>
      <c r="P31" s="185">
        <v>700</v>
      </c>
      <c r="Q31" s="185">
        <v>400</v>
      </c>
      <c r="R31" s="185">
        <v>486</v>
      </c>
      <c r="S31" s="184">
        <f>R31/Q31</f>
        <v>1.215</v>
      </c>
      <c r="T31" s="185"/>
      <c r="U31" s="185"/>
      <c r="V31" s="185"/>
      <c r="W31" s="185"/>
      <c r="X31" s="185"/>
      <c r="Y31" s="185"/>
      <c r="Z31" s="185"/>
      <c r="AA31" s="184"/>
      <c r="AB31" s="185"/>
      <c r="AC31" s="185"/>
      <c r="AD31" s="185"/>
      <c r="AE31" s="189"/>
    </row>
    <row r="32" spans="1:31" ht="21.75" customHeight="1" thickBot="1">
      <c r="A32" s="182" t="s">
        <v>240</v>
      </c>
      <c r="B32" s="191">
        <v>91110</v>
      </c>
      <c r="C32" s="191" t="s">
        <v>259</v>
      </c>
      <c r="D32" s="183">
        <f t="shared" si="2"/>
        <v>0</v>
      </c>
      <c r="E32" s="183">
        <f t="shared" si="3"/>
        <v>0</v>
      </c>
      <c r="F32" s="183">
        <f t="shared" si="4"/>
        <v>0</v>
      </c>
      <c r="G32" s="236">
        <v>0</v>
      </c>
      <c r="H32" s="185"/>
      <c r="I32" s="193"/>
      <c r="J32" s="193"/>
      <c r="K32" s="184"/>
      <c r="L32" s="185"/>
      <c r="M32" s="185"/>
      <c r="N32" s="185"/>
      <c r="O32" s="184"/>
      <c r="P32" s="185"/>
      <c r="Q32" s="185"/>
      <c r="R32" s="185"/>
      <c r="S32" s="184"/>
      <c r="T32" s="185"/>
      <c r="U32" s="185"/>
      <c r="V32" s="185"/>
      <c r="W32" s="185"/>
      <c r="X32" s="185"/>
      <c r="Y32" s="185"/>
      <c r="Z32" s="185"/>
      <c r="AA32" s="184"/>
      <c r="AB32" s="185"/>
      <c r="AC32" s="185"/>
      <c r="AD32" s="185"/>
      <c r="AE32" s="189"/>
    </row>
    <row r="33" spans="1:31" ht="24" customHeight="1" thickBot="1">
      <c r="A33" s="182" t="s">
        <v>242</v>
      </c>
      <c r="B33" s="191">
        <v>96015</v>
      </c>
      <c r="C33" s="191" t="s">
        <v>233</v>
      </c>
      <c r="D33" s="183">
        <f t="shared" si="2"/>
        <v>200</v>
      </c>
      <c r="E33" s="183">
        <f t="shared" si="3"/>
        <v>150</v>
      </c>
      <c r="F33" s="183">
        <f t="shared" si="4"/>
        <v>10</v>
      </c>
      <c r="G33" s="236">
        <f t="shared" si="1"/>
        <v>0.06666666666666667</v>
      </c>
      <c r="H33" s="185"/>
      <c r="I33" s="186"/>
      <c r="J33" s="186"/>
      <c r="K33" s="184"/>
      <c r="L33" s="185"/>
      <c r="M33" s="185"/>
      <c r="N33" s="185"/>
      <c r="O33" s="184"/>
      <c r="P33" s="185">
        <v>200</v>
      </c>
      <c r="Q33" s="185">
        <v>150</v>
      </c>
      <c r="R33" s="185">
        <v>10</v>
      </c>
      <c r="S33" s="184">
        <f>R33/Q33</f>
        <v>0.06666666666666667</v>
      </c>
      <c r="T33" s="185"/>
      <c r="U33" s="185"/>
      <c r="V33" s="185"/>
      <c r="W33" s="185"/>
      <c r="X33" s="185"/>
      <c r="Y33" s="185"/>
      <c r="Z33" s="185"/>
      <c r="AA33" s="184"/>
      <c r="AB33" s="185"/>
      <c r="AC33" s="185"/>
      <c r="AD33" s="185"/>
      <c r="AE33" s="189"/>
    </row>
    <row r="34" spans="1:31" ht="24" customHeight="1" thickBot="1">
      <c r="A34" s="182" t="s">
        <v>461</v>
      </c>
      <c r="B34" s="191">
        <v>102030</v>
      </c>
      <c r="C34" s="191" t="s">
        <v>235</v>
      </c>
      <c r="D34" s="183">
        <v>0</v>
      </c>
      <c r="E34" s="183">
        <f t="shared" si="3"/>
        <v>0</v>
      </c>
      <c r="F34" s="183">
        <f t="shared" si="4"/>
        <v>0</v>
      </c>
      <c r="G34" s="236">
        <v>0</v>
      </c>
      <c r="H34" s="185"/>
      <c r="I34" s="185"/>
      <c r="J34" s="185"/>
      <c r="K34" s="184"/>
      <c r="L34" s="185"/>
      <c r="M34" s="185"/>
      <c r="N34" s="185"/>
      <c r="O34" s="184"/>
      <c r="P34" s="185"/>
      <c r="Q34" s="185"/>
      <c r="R34" s="185"/>
      <c r="S34" s="184"/>
      <c r="T34" s="185"/>
      <c r="U34" s="185"/>
      <c r="V34" s="185"/>
      <c r="W34" s="185"/>
      <c r="X34" s="185"/>
      <c r="Y34" s="185"/>
      <c r="Z34" s="185"/>
      <c r="AA34" s="184"/>
      <c r="AB34" s="185"/>
      <c r="AC34" s="185"/>
      <c r="AD34" s="185"/>
      <c r="AE34" s="189"/>
    </row>
    <row r="35" spans="1:31" ht="24" customHeight="1" thickBot="1">
      <c r="A35" s="182" t="s">
        <v>465</v>
      </c>
      <c r="B35" s="191">
        <v>104042</v>
      </c>
      <c r="C35" s="191" t="s">
        <v>237</v>
      </c>
      <c r="D35" s="183">
        <f t="shared" si="2"/>
        <v>0</v>
      </c>
      <c r="E35" s="183">
        <f t="shared" si="3"/>
        <v>0</v>
      </c>
      <c r="F35" s="183">
        <f t="shared" si="4"/>
        <v>0</v>
      </c>
      <c r="G35" s="236">
        <v>0</v>
      </c>
      <c r="H35" s="185"/>
      <c r="I35" s="185"/>
      <c r="J35" s="185"/>
      <c r="K35" s="184"/>
      <c r="L35" s="185"/>
      <c r="M35" s="185"/>
      <c r="N35" s="185"/>
      <c r="O35" s="184"/>
      <c r="P35" s="185"/>
      <c r="Q35" s="185"/>
      <c r="R35" s="185"/>
      <c r="S35" s="184"/>
      <c r="T35" s="185"/>
      <c r="U35" s="185"/>
      <c r="V35" s="185"/>
      <c r="W35" s="185"/>
      <c r="X35" s="185"/>
      <c r="Y35" s="185"/>
      <c r="Z35" s="185"/>
      <c r="AA35" s="184"/>
      <c r="AB35" s="185"/>
      <c r="AC35" s="185"/>
      <c r="AD35" s="185"/>
      <c r="AE35" s="189"/>
    </row>
    <row r="36" spans="1:31" ht="24" customHeight="1" thickBot="1">
      <c r="A36" s="182" t="s">
        <v>466</v>
      </c>
      <c r="B36" s="191">
        <v>104051</v>
      </c>
      <c r="C36" s="191" t="s">
        <v>239</v>
      </c>
      <c r="D36" s="183">
        <f t="shared" si="2"/>
        <v>0</v>
      </c>
      <c r="E36" s="183">
        <f t="shared" si="3"/>
        <v>500</v>
      </c>
      <c r="F36" s="183">
        <f t="shared" si="4"/>
        <v>329</v>
      </c>
      <c r="G36" s="236">
        <f t="shared" si="1"/>
        <v>0.658</v>
      </c>
      <c r="H36" s="185"/>
      <c r="I36" s="185"/>
      <c r="J36" s="185"/>
      <c r="K36" s="184"/>
      <c r="L36" s="185"/>
      <c r="M36" s="185"/>
      <c r="N36" s="185"/>
      <c r="O36" s="184"/>
      <c r="P36" s="185">
        <v>0</v>
      </c>
      <c r="Q36" s="185">
        <v>500</v>
      </c>
      <c r="R36" s="185">
        <v>329</v>
      </c>
      <c r="S36" s="184">
        <v>0</v>
      </c>
      <c r="T36" s="185"/>
      <c r="U36" s="185"/>
      <c r="V36" s="185"/>
      <c r="W36" s="185"/>
      <c r="X36" s="185"/>
      <c r="Y36" s="185"/>
      <c r="Z36" s="185"/>
      <c r="AA36" s="184"/>
      <c r="AB36" s="185"/>
      <c r="AC36" s="185"/>
      <c r="AD36" s="185"/>
      <c r="AE36" s="189"/>
    </row>
    <row r="37" spans="1:31" ht="24" customHeight="1" thickBot="1">
      <c r="A37" s="182" t="s">
        <v>470</v>
      </c>
      <c r="B37" s="191">
        <v>107755</v>
      </c>
      <c r="C37" s="191" t="s">
        <v>399</v>
      </c>
      <c r="D37" s="183">
        <f t="shared" si="2"/>
        <v>3992</v>
      </c>
      <c r="E37" s="183">
        <f t="shared" si="3"/>
        <v>4300</v>
      </c>
      <c r="F37" s="183">
        <f t="shared" si="4"/>
        <v>4734</v>
      </c>
      <c r="G37" s="236">
        <f t="shared" si="1"/>
        <v>1.1009302325581396</v>
      </c>
      <c r="H37" s="185">
        <v>2546</v>
      </c>
      <c r="I37" s="185">
        <v>2304</v>
      </c>
      <c r="J37" s="185">
        <v>2737</v>
      </c>
      <c r="K37" s="184">
        <f>J37/I37</f>
        <v>1.1879340277777777</v>
      </c>
      <c r="L37" s="185">
        <v>496</v>
      </c>
      <c r="M37" s="185">
        <v>496</v>
      </c>
      <c r="N37" s="185">
        <v>472</v>
      </c>
      <c r="O37" s="184">
        <f>N37/M37</f>
        <v>0.9516129032258065</v>
      </c>
      <c r="P37" s="185">
        <v>950</v>
      </c>
      <c r="Q37" s="185">
        <v>1500</v>
      </c>
      <c r="R37" s="185">
        <v>1525</v>
      </c>
      <c r="S37" s="184">
        <f>R37/Q37</f>
        <v>1.0166666666666666</v>
      </c>
      <c r="T37" s="185"/>
      <c r="U37" s="185"/>
      <c r="V37" s="185"/>
      <c r="W37" s="185"/>
      <c r="X37" s="185"/>
      <c r="Y37" s="185"/>
      <c r="Z37" s="185"/>
      <c r="AA37" s="184"/>
      <c r="AB37" s="185"/>
      <c r="AC37" s="185"/>
      <c r="AD37" s="185"/>
      <c r="AE37" s="189"/>
    </row>
    <row r="38" spans="1:31" ht="24" customHeight="1" thickBot="1">
      <c r="A38" s="182" t="s">
        <v>471</v>
      </c>
      <c r="B38" s="191">
        <v>107060</v>
      </c>
      <c r="C38" s="191" t="s">
        <v>241</v>
      </c>
      <c r="D38" s="183">
        <f t="shared" si="2"/>
        <v>2885</v>
      </c>
      <c r="E38" s="183">
        <f t="shared" si="3"/>
        <v>3764</v>
      </c>
      <c r="F38" s="183">
        <f t="shared" si="4"/>
        <v>2574</v>
      </c>
      <c r="G38" s="236">
        <f t="shared" si="1"/>
        <v>0.6838469713071201</v>
      </c>
      <c r="H38" s="185"/>
      <c r="I38" s="185"/>
      <c r="J38" s="185"/>
      <c r="K38" s="184"/>
      <c r="L38" s="185"/>
      <c r="M38" s="185"/>
      <c r="N38" s="185"/>
      <c r="O38" s="184"/>
      <c r="P38" s="185">
        <v>250</v>
      </c>
      <c r="Q38" s="185">
        <v>0</v>
      </c>
      <c r="R38" s="185">
        <v>0</v>
      </c>
      <c r="S38" s="184">
        <v>0</v>
      </c>
      <c r="T38" s="185">
        <v>2635</v>
      </c>
      <c r="U38" s="185">
        <v>3764</v>
      </c>
      <c r="V38" s="185">
        <v>2574</v>
      </c>
      <c r="W38" s="187">
        <v>0.8996</v>
      </c>
      <c r="X38" s="185"/>
      <c r="Y38" s="185"/>
      <c r="Z38" s="185"/>
      <c r="AA38" s="184"/>
      <c r="AB38" s="185"/>
      <c r="AC38" s="185"/>
      <c r="AD38" s="185"/>
      <c r="AE38" s="189"/>
    </row>
    <row r="39" spans="1:31" ht="24" customHeight="1" thickBot="1">
      <c r="A39" s="182" t="s">
        <v>472</v>
      </c>
      <c r="B39" s="194"/>
      <c r="C39" s="194" t="s">
        <v>243</v>
      </c>
      <c r="D39" s="183">
        <f t="shared" si="2"/>
        <v>25719</v>
      </c>
      <c r="E39" s="183">
        <f t="shared" si="3"/>
        <v>27087</v>
      </c>
      <c r="F39" s="183">
        <f t="shared" si="4"/>
        <v>24955</v>
      </c>
      <c r="G39" s="236">
        <f t="shared" si="1"/>
        <v>0.92129065603426</v>
      </c>
      <c r="H39" s="192">
        <f>SUM(H9:H38)</f>
        <v>12503</v>
      </c>
      <c r="I39" s="192">
        <f>SUM(I9:I38)</f>
        <v>12070</v>
      </c>
      <c r="J39" s="192">
        <f>SUM(J9:J38)</f>
        <v>12009</v>
      </c>
      <c r="K39" s="236">
        <f>J39/I39</f>
        <v>0.9949461474730737</v>
      </c>
      <c r="L39" s="192">
        <f>SUM(L9:L38)</f>
        <v>2431</v>
      </c>
      <c r="M39" s="192">
        <f>SUM(M9:M38)</f>
        <v>2172</v>
      </c>
      <c r="N39" s="192">
        <f>SUM(N9:N38)</f>
        <v>1989</v>
      </c>
      <c r="O39" s="236">
        <f>N39/M39</f>
        <v>0.9157458563535912</v>
      </c>
      <c r="P39" s="192">
        <f>SUM(P9:P38)</f>
        <v>4435</v>
      </c>
      <c r="Q39" s="192">
        <f>SUM(Q9:Q38)</f>
        <v>4487</v>
      </c>
      <c r="R39" s="212">
        <f>SUM(R9:R38)</f>
        <v>3815</v>
      </c>
      <c r="S39" s="236">
        <f>R39/Q39</f>
        <v>0.8502340093603744</v>
      </c>
      <c r="T39" s="192">
        <f>SUM(T9:T38)</f>
        <v>2635</v>
      </c>
      <c r="U39" s="192">
        <f>SUM(U9:U38)</f>
        <v>3764</v>
      </c>
      <c r="V39" s="192">
        <f>SUM(V9:V38)</f>
        <v>2574</v>
      </c>
      <c r="W39" s="195">
        <v>0.8996</v>
      </c>
      <c r="X39" s="192">
        <f>SUM(X9:X38)</f>
        <v>3715</v>
      </c>
      <c r="Y39" s="192">
        <f>SUM(Y9:Y38)</f>
        <v>4594</v>
      </c>
      <c r="Z39" s="192">
        <f>SUM(Z9:Z38)</f>
        <v>3924</v>
      </c>
      <c r="AA39" s="236">
        <f>Z39/Y39</f>
        <v>0.8541575968654767</v>
      </c>
      <c r="AB39" s="192">
        <f>SUM(AB9:AB38)</f>
        <v>0</v>
      </c>
      <c r="AC39" s="192">
        <f>SUM(AC9:AC38)</f>
        <v>0</v>
      </c>
      <c r="AD39" s="192">
        <f>SUM(AD9:AD38)</f>
        <v>644</v>
      </c>
      <c r="AE39" s="258">
        <v>0</v>
      </c>
    </row>
    <row r="40" spans="1:15" ht="12" thickBot="1">
      <c r="A40" s="11"/>
      <c r="D40" s="255"/>
      <c r="E40" s="255"/>
      <c r="F40" s="255"/>
      <c r="G40" s="255"/>
      <c r="O40" s="187"/>
    </row>
    <row r="41" spans="1:31" ht="12" thickBot="1">
      <c r="A41" s="285" t="s">
        <v>196</v>
      </c>
      <c r="B41" s="177"/>
      <c r="C41" s="177"/>
      <c r="D41" s="288" t="s">
        <v>200</v>
      </c>
      <c r="E41" s="289"/>
      <c r="F41" s="289"/>
      <c r="G41" s="289"/>
      <c r="H41" s="290" t="s">
        <v>197</v>
      </c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1"/>
    </row>
    <row r="42" spans="1:31" ht="21.75" thickBot="1">
      <c r="A42" s="286"/>
      <c r="B42" s="178" t="s">
        <v>244</v>
      </c>
      <c r="C42" s="178" t="s">
        <v>245</v>
      </c>
      <c r="D42" s="289"/>
      <c r="E42" s="289"/>
      <c r="F42" s="289"/>
      <c r="G42" s="289"/>
      <c r="H42" s="288" t="s">
        <v>12</v>
      </c>
      <c r="I42" s="292"/>
      <c r="J42" s="292"/>
      <c r="K42" s="292"/>
      <c r="L42" s="293" t="s">
        <v>0</v>
      </c>
      <c r="M42" s="294"/>
      <c r="N42" s="294"/>
      <c r="O42" s="295"/>
      <c r="P42" s="288" t="s">
        <v>28</v>
      </c>
      <c r="Q42" s="292"/>
      <c r="R42" s="292"/>
      <c r="S42" s="292"/>
      <c r="T42" s="288" t="s">
        <v>29</v>
      </c>
      <c r="U42" s="292"/>
      <c r="V42" s="292"/>
      <c r="W42" s="292"/>
      <c r="X42" s="288" t="s">
        <v>246</v>
      </c>
      <c r="Y42" s="292"/>
      <c r="Z42" s="292"/>
      <c r="AA42" s="292"/>
      <c r="AB42" s="196"/>
      <c r="AC42" s="196"/>
      <c r="AD42" s="196"/>
      <c r="AE42" s="196"/>
    </row>
    <row r="43" spans="1:31" ht="53.25" thickBot="1">
      <c r="A43" s="286"/>
      <c r="B43" s="179"/>
      <c r="C43" s="179"/>
      <c r="D43" s="178" t="s">
        <v>453</v>
      </c>
      <c r="E43" s="178" t="s">
        <v>454</v>
      </c>
      <c r="F43" s="178" t="s">
        <v>446</v>
      </c>
      <c r="G43" s="239" t="s">
        <v>258</v>
      </c>
      <c r="H43" s="196" t="s">
        <v>453</v>
      </c>
      <c r="I43" s="196" t="s">
        <v>454</v>
      </c>
      <c r="J43" s="196" t="s">
        <v>446</v>
      </c>
      <c r="K43" s="239" t="s">
        <v>258</v>
      </c>
      <c r="L43" s="196" t="s">
        <v>453</v>
      </c>
      <c r="M43" s="196" t="s">
        <v>454</v>
      </c>
      <c r="N43" s="196" t="s">
        <v>446</v>
      </c>
      <c r="O43" s="239" t="s">
        <v>258</v>
      </c>
      <c r="P43" s="196" t="s">
        <v>453</v>
      </c>
      <c r="Q43" s="196" t="s">
        <v>454</v>
      </c>
      <c r="R43" s="196" t="s">
        <v>446</v>
      </c>
      <c r="S43" s="239" t="s">
        <v>258</v>
      </c>
      <c r="T43" s="196" t="s">
        <v>453</v>
      </c>
      <c r="U43" s="196" t="s">
        <v>454</v>
      </c>
      <c r="V43" s="196" t="s">
        <v>446</v>
      </c>
      <c r="W43" s="239" t="s">
        <v>258</v>
      </c>
      <c r="X43" s="196" t="s">
        <v>453</v>
      </c>
      <c r="Y43" s="196" t="s">
        <v>454</v>
      </c>
      <c r="Z43" s="196" t="s">
        <v>446</v>
      </c>
      <c r="AA43" s="239" t="s">
        <v>258</v>
      </c>
      <c r="AB43" s="196"/>
      <c r="AC43" s="196"/>
      <c r="AD43" s="196"/>
      <c r="AE43" s="193"/>
    </row>
    <row r="44" spans="1:31" ht="12" thickBot="1">
      <c r="A44" s="287"/>
      <c r="B44" s="180"/>
      <c r="C44" s="180"/>
      <c r="D44" s="256"/>
      <c r="E44" s="256"/>
      <c r="F44" s="256"/>
      <c r="G44" s="256"/>
      <c r="H44" s="290" t="s">
        <v>207</v>
      </c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1"/>
    </row>
    <row r="45" spans="1:31" ht="27.75" customHeight="1" thickBot="1">
      <c r="A45" s="190" t="s">
        <v>208</v>
      </c>
      <c r="B45" s="191">
        <v>11130</v>
      </c>
      <c r="C45" s="191" t="s">
        <v>15</v>
      </c>
      <c r="D45" s="192">
        <f>SUM(H45+L45)</f>
        <v>0</v>
      </c>
      <c r="E45" s="192">
        <f aca="true" t="shared" si="5" ref="E45:F60">SUM(I45+M45)</f>
        <v>0</v>
      </c>
      <c r="F45" s="192">
        <f t="shared" si="5"/>
        <v>0</v>
      </c>
      <c r="G45" s="236"/>
      <c r="H45" s="185"/>
      <c r="I45" s="185"/>
      <c r="J45" s="185"/>
      <c r="K45" s="184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</row>
    <row r="46" spans="1:31" ht="21" customHeight="1" thickBot="1">
      <c r="A46" s="190" t="s">
        <v>209</v>
      </c>
      <c r="B46" s="191">
        <v>13320</v>
      </c>
      <c r="C46" s="191" t="s">
        <v>210</v>
      </c>
      <c r="D46" s="192">
        <f aca="true" t="shared" si="6" ref="D46:D70">SUM(H46+L46)</f>
        <v>0</v>
      </c>
      <c r="E46" s="192">
        <f t="shared" si="5"/>
        <v>0</v>
      </c>
      <c r="F46" s="192">
        <f t="shared" si="5"/>
        <v>0</v>
      </c>
      <c r="G46" s="236"/>
      <c r="H46" s="185"/>
      <c r="I46" s="185"/>
      <c r="J46" s="185"/>
      <c r="K46" s="184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</row>
    <row r="47" spans="1:31" ht="21" customHeight="1" thickBot="1">
      <c r="A47" s="190" t="s">
        <v>211</v>
      </c>
      <c r="B47" s="191">
        <v>11350</v>
      </c>
      <c r="C47" s="191" t="s">
        <v>212</v>
      </c>
      <c r="D47" s="192">
        <f t="shared" si="6"/>
        <v>0</v>
      </c>
      <c r="E47" s="192">
        <f t="shared" si="5"/>
        <v>0</v>
      </c>
      <c r="F47" s="192">
        <f t="shared" si="5"/>
        <v>0</v>
      </c>
      <c r="G47" s="236"/>
      <c r="H47" s="185"/>
      <c r="I47" s="185"/>
      <c r="J47" s="185"/>
      <c r="K47" s="184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</row>
    <row r="48" spans="1:31" ht="21" customHeight="1" thickBot="1">
      <c r="A48" s="190" t="s">
        <v>213</v>
      </c>
      <c r="B48" s="191">
        <v>32020</v>
      </c>
      <c r="C48" s="191" t="s">
        <v>214</v>
      </c>
      <c r="D48" s="192">
        <f t="shared" si="6"/>
        <v>0</v>
      </c>
      <c r="E48" s="192">
        <f t="shared" si="5"/>
        <v>0</v>
      </c>
      <c r="F48" s="192">
        <f t="shared" si="5"/>
        <v>0</v>
      </c>
      <c r="G48" s="236"/>
      <c r="H48" s="185"/>
      <c r="I48" s="185"/>
      <c r="J48" s="185"/>
      <c r="K48" s="184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</row>
    <row r="49" spans="1:31" ht="21" customHeight="1" thickBot="1">
      <c r="A49" s="190" t="s">
        <v>215</v>
      </c>
      <c r="B49" s="191">
        <v>413231</v>
      </c>
      <c r="C49" s="191" t="s">
        <v>16</v>
      </c>
      <c r="D49" s="192">
        <f t="shared" si="6"/>
        <v>0</v>
      </c>
      <c r="E49" s="192">
        <f t="shared" si="5"/>
        <v>0</v>
      </c>
      <c r="F49" s="192">
        <f t="shared" si="5"/>
        <v>92</v>
      </c>
      <c r="G49" s="236">
        <v>0</v>
      </c>
      <c r="H49" s="185">
        <v>0</v>
      </c>
      <c r="I49" s="185">
        <v>0</v>
      </c>
      <c r="J49" s="185">
        <v>92</v>
      </c>
      <c r="K49" s="184">
        <v>0</v>
      </c>
      <c r="L49" s="185"/>
      <c r="M49" s="185"/>
      <c r="N49" s="185"/>
      <c r="O49" s="184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</row>
    <row r="50" spans="1:31" ht="21" customHeight="1" thickBot="1">
      <c r="A50" s="190" t="s">
        <v>216</v>
      </c>
      <c r="B50" s="191">
        <v>45160</v>
      </c>
      <c r="C50" s="191" t="s">
        <v>17</v>
      </c>
      <c r="D50" s="192">
        <f t="shared" si="6"/>
        <v>0</v>
      </c>
      <c r="E50" s="192">
        <f t="shared" si="5"/>
        <v>949</v>
      </c>
      <c r="F50" s="192">
        <f t="shared" si="5"/>
        <v>830</v>
      </c>
      <c r="G50" s="236">
        <f>F50/E50</f>
        <v>0.8746048472075869</v>
      </c>
      <c r="H50" s="185"/>
      <c r="I50" s="185"/>
      <c r="J50" s="185"/>
      <c r="K50" s="184"/>
      <c r="L50" s="185">
        <v>0</v>
      </c>
      <c r="M50" s="185">
        <v>949</v>
      </c>
      <c r="N50" s="185">
        <v>830</v>
      </c>
      <c r="O50" s="184">
        <f>N50/M50</f>
        <v>0.8746048472075869</v>
      </c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</row>
    <row r="51" spans="1:31" ht="21" customHeight="1" thickBot="1">
      <c r="A51" s="190" t="s">
        <v>217</v>
      </c>
      <c r="B51" s="191">
        <v>51040</v>
      </c>
      <c r="C51" s="191" t="s">
        <v>218</v>
      </c>
      <c r="D51" s="192">
        <f t="shared" si="6"/>
        <v>0</v>
      </c>
      <c r="E51" s="192">
        <f t="shared" si="5"/>
        <v>0</v>
      </c>
      <c r="F51" s="192">
        <f t="shared" si="5"/>
        <v>0</v>
      </c>
      <c r="G51" s="236"/>
      <c r="H51" s="185"/>
      <c r="I51" s="185"/>
      <c r="J51" s="185"/>
      <c r="K51" s="184"/>
      <c r="L51" s="185"/>
      <c r="M51" s="185"/>
      <c r="N51" s="185"/>
      <c r="O51" s="184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</row>
    <row r="52" spans="1:31" ht="21" customHeight="1" thickBot="1">
      <c r="A52" s="190" t="s">
        <v>219</v>
      </c>
      <c r="B52" s="191">
        <v>52020</v>
      </c>
      <c r="C52" s="191" t="s">
        <v>18</v>
      </c>
      <c r="D52" s="192">
        <f t="shared" si="6"/>
        <v>0</v>
      </c>
      <c r="E52" s="192">
        <f t="shared" si="5"/>
        <v>0</v>
      </c>
      <c r="F52" s="192">
        <f t="shared" si="5"/>
        <v>0</v>
      </c>
      <c r="G52" s="236"/>
      <c r="H52" s="185"/>
      <c r="I52" s="185"/>
      <c r="J52" s="185"/>
      <c r="K52" s="184"/>
      <c r="L52" s="185"/>
      <c r="M52" s="185"/>
      <c r="N52" s="185"/>
      <c r="O52" s="184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</row>
    <row r="53" spans="1:31" ht="21" customHeight="1" thickBot="1">
      <c r="A53" s="190" t="s">
        <v>220</v>
      </c>
      <c r="B53" s="191">
        <v>63020</v>
      </c>
      <c r="C53" s="191" t="s">
        <v>19</v>
      </c>
      <c r="D53" s="192">
        <f t="shared" si="6"/>
        <v>0</v>
      </c>
      <c r="E53" s="192">
        <f t="shared" si="5"/>
        <v>0</v>
      </c>
      <c r="F53" s="192">
        <f t="shared" si="5"/>
        <v>0</v>
      </c>
      <c r="G53" s="236"/>
      <c r="H53" s="185"/>
      <c r="I53" s="185"/>
      <c r="J53" s="185"/>
      <c r="K53" s="184"/>
      <c r="L53" s="185"/>
      <c r="M53" s="185"/>
      <c r="N53" s="185"/>
      <c r="O53" s="184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</row>
    <row r="54" spans="1:31" ht="21" customHeight="1" thickBot="1">
      <c r="A54" s="190" t="s">
        <v>221</v>
      </c>
      <c r="B54" s="191">
        <v>64010</v>
      </c>
      <c r="C54" s="191" t="s">
        <v>20</v>
      </c>
      <c r="D54" s="192">
        <f t="shared" si="6"/>
        <v>0</v>
      </c>
      <c r="E54" s="192">
        <f t="shared" si="5"/>
        <v>0</v>
      </c>
      <c r="F54" s="192">
        <f t="shared" si="5"/>
        <v>0</v>
      </c>
      <c r="G54" s="236"/>
      <c r="H54" s="185"/>
      <c r="I54" s="185"/>
      <c r="J54" s="185"/>
      <c r="K54" s="184"/>
      <c r="L54" s="185"/>
      <c r="M54" s="185"/>
      <c r="N54" s="185"/>
      <c r="O54" s="184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</row>
    <row r="55" spans="1:31" ht="21" customHeight="1" thickBot="1">
      <c r="A55" s="190" t="s">
        <v>222</v>
      </c>
      <c r="B55" s="191">
        <v>66010</v>
      </c>
      <c r="C55" s="191" t="s">
        <v>21</v>
      </c>
      <c r="D55" s="192">
        <f t="shared" si="6"/>
        <v>0</v>
      </c>
      <c r="E55" s="192">
        <f t="shared" si="5"/>
        <v>0</v>
      </c>
      <c r="F55" s="192">
        <f t="shared" si="5"/>
        <v>0</v>
      </c>
      <c r="G55" s="236"/>
      <c r="H55" s="185"/>
      <c r="I55" s="185"/>
      <c r="J55" s="185"/>
      <c r="K55" s="184"/>
      <c r="L55" s="185"/>
      <c r="M55" s="185"/>
      <c r="N55" s="185"/>
      <c r="O55" s="184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</row>
    <row r="56" spans="1:31" ht="21" customHeight="1" thickBot="1">
      <c r="A56" s="190" t="s">
        <v>223</v>
      </c>
      <c r="B56" s="191">
        <v>66020</v>
      </c>
      <c r="C56" s="191" t="s">
        <v>247</v>
      </c>
      <c r="D56" s="192">
        <f t="shared" si="6"/>
        <v>0</v>
      </c>
      <c r="E56" s="192">
        <f t="shared" si="5"/>
        <v>0</v>
      </c>
      <c r="F56" s="192">
        <f t="shared" si="5"/>
        <v>997</v>
      </c>
      <c r="G56" s="236">
        <v>0</v>
      </c>
      <c r="H56" s="185">
        <v>0</v>
      </c>
      <c r="I56" s="185">
        <v>0</v>
      </c>
      <c r="J56" s="185">
        <v>997</v>
      </c>
      <c r="K56" s="184">
        <v>0</v>
      </c>
      <c r="L56" s="185"/>
      <c r="M56" s="185"/>
      <c r="N56" s="185"/>
      <c r="O56" s="184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</row>
    <row r="57" spans="1:31" ht="21" customHeight="1" thickBot="1">
      <c r="A57" s="190" t="s">
        <v>225</v>
      </c>
      <c r="B57" s="191">
        <v>72111</v>
      </c>
      <c r="C57" s="191" t="s">
        <v>22</v>
      </c>
      <c r="D57" s="192">
        <f t="shared" si="6"/>
        <v>0</v>
      </c>
      <c r="E57" s="192">
        <f t="shared" si="5"/>
        <v>0</v>
      </c>
      <c r="F57" s="192">
        <f t="shared" si="5"/>
        <v>0</v>
      </c>
      <c r="G57" s="236"/>
      <c r="H57" s="185"/>
      <c r="I57" s="185"/>
      <c r="J57" s="185"/>
      <c r="K57" s="184"/>
      <c r="L57" s="185"/>
      <c r="M57" s="185"/>
      <c r="N57" s="185"/>
      <c r="O57" s="184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</row>
    <row r="58" spans="1:31" ht="21" customHeight="1" thickBot="1">
      <c r="A58" s="190" t="s">
        <v>248</v>
      </c>
      <c r="B58" s="191">
        <v>72311</v>
      </c>
      <c r="C58" s="191" t="s">
        <v>23</v>
      </c>
      <c r="D58" s="192">
        <f t="shared" si="6"/>
        <v>0</v>
      </c>
      <c r="E58" s="192">
        <f t="shared" si="5"/>
        <v>0</v>
      </c>
      <c r="F58" s="192">
        <f t="shared" si="5"/>
        <v>0</v>
      </c>
      <c r="G58" s="236"/>
      <c r="H58" s="185"/>
      <c r="I58" s="185"/>
      <c r="J58" s="185"/>
      <c r="K58" s="184"/>
      <c r="L58" s="185"/>
      <c r="M58" s="185"/>
      <c r="N58" s="185"/>
      <c r="O58" s="184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</row>
    <row r="59" spans="1:31" ht="21" customHeight="1" thickBot="1">
      <c r="A59" s="190" t="s">
        <v>226</v>
      </c>
      <c r="B59" s="191">
        <v>74031</v>
      </c>
      <c r="C59" s="191" t="s">
        <v>24</v>
      </c>
      <c r="D59" s="192">
        <f t="shared" si="6"/>
        <v>0</v>
      </c>
      <c r="E59" s="192">
        <f t="shared" si="5"/>
        <v>0</v>
      </c>
      <c r="F59" s="192">
        <f t="shared" si="5"/>
        <v>0</v>
      </c>
      <c r="G59" s="236"/>
      <c r="H59" s="185"/>
      <c r="I59" s="185"/>
      <c r="J59" s="185"/>
      <c r="K59" s="184"/>
      <c r="L59" s="185"/>
      <c r="M59" s="185"/>
      <c r="N59" s="185"/>
      <c r="O59" s="184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</row>
    <row r="60" spans="1:31" ht="21" customHeight="1" thickBot="1">
      <c r="A60" s="190" t="s">
        <v>227</v>
      </c>
      <c r="B60" s="191">
        <v>76062</v>
      </c>
      <c r="C60" s="191" t="s">
        <v>25</v>
      </c>
      <c r="D60" s="192">
        <f t="shared" si="6"/>
        <v>0</v>
      </c>
      <c r="E60" s="192">
        <f t="shared" si="5"/>
        <v>0</v>
      </c>
      <c r="F60" s="192">
        <f t="shared" si="5"/>
        <v>0</v>
      </c>
      <c r="G60" s="236"/>
      <c r="H60" s="185"/>
      <c r="I60" s="185"/>
      <c r="J60" s="185"/>
      <c r="K60" s="184"/>
      <c r="L60" s="185"/>
      <c r="M60" s="185"/>
      <c r="N60" s="185"/>
      <c r="O60" s="184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</row>
    <row r="61" spans="1:31" ht="21" customHeight="1" thickBot="1">
      <c r="A61" s="190" t="s">
        <v>228</v>
      </c>
      <c r="B61" s="191">
        <v>81030</v>
      </c>
      <c r="C61" s="191" t="s">
        <v>229</v>
      </c>
      <c r="D61" s="192">
        <f t="shared" si="6"/>
        <v>0</v>
      </c>
      <c r="E61" s="192">
        <f aca="true" t="shared" si="7" ref="E61:E70">SUM(I61+M61)</f>
        <v>0</v>
      </c>
      <c r="F61" s="192">
        <f aca="true" t="shared" si="8" ref="F61:F70">SUM(J61+N61)</f>
        <v>0</v>
      </c>
      <c r="G61" s="236"/>
      <c r="H61" s="185"/>
      <c r="I61" s="185"/>
      <c r="J61" s="185"/>
      <c r="K61" s="184"/>
      <c r="L61" s="185"/>
      <c r="M61" s="185"/>
      <c r="N61" s="185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</row>
    <row r="62" spans="1:31" ht="21" customHeight="1" thickBot="1">
      <c r="A62" s="190" t="s">
        <v>230</v>
      </c>
      <c r="B62" s="191">
        <v>82042</v>
      </c>
      <c r="C62" s="191" t="s">
        <v>26</v>
      </c>
      <c r="D62" s="192">
        <f t="shared" si="6"/>
        <v>0</v>
      </c>
      <c r="E62" s="192">
        <f t="shared" si="7"/>
        <v>660</v>
      </c>
      <c r="F62" s="192">
        <f t="shared" si="8"/>
        <v>254</v>
      </c>
      <c r="G62" s="236">
        <f>F62/E62</f>
        <v>0.38484848484848483</v>
      </c>
      <c r="H62" s="185">
        <v>0</v>
      </c>
      <c r="I62" s="185">
        <v>660</v>
      </c>
      <c r="J62" s="185">
        <v>254</v>
      </c>
      <c r="K62" s="184">
        <f>J62/I62</f>
        <v>0.38484848484848483</v>
      </c>
      <c r="L62" s="185"/>
      <c r="M62" s="185"/>
      <c r="N62" s="185"/>
      <c r="O62" s="184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</row>
    <row r="63" spans="1:31" ht="21" customHeight="1" thickBot="1">
      <c r="A63" s="190" t="s">
        <v>231</v>
      </c>
      <c r="B63" s="191">
        <v>82092</v>
      </c>
      <c r="C63" s="191" t="s">
        <v>27</v>
      </c>
      <c r="D63" s="192">
        <f t="shared" si="6"/>
        <v>0</v>
      </c>
      <c r="E63" s="192">
        <f t="shared" si="7"/>
        <v>0</v>
      </c>
      <c r="F63" s="192">
        <f t="shared" si="8"/>
        <v>180</v>
      </c>
      <c r="G63" s="236">
        <v>0</v>
      </c>
      <c r="H63" s="185">
        <v>0</v>
      </c>
      <c r="I63" s="185">
        <v>0</v>
      </c>
      <c r="J63" s="185">
        <v>180</v>
      </c>
      <c r="K63" s="184">
        <v>0</v>
      </c>
      <c r="L63" s="185"/>
      <c r="M63" s="185"/>
      <c r="N63" s="185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</row>
    <row r="64" spans="1:31" ht="21" customHeight="1" thickBot="1">
      <c r="A64" s="190" t="s">
        <v>232</v>
      </c>
      <c r="B64" s="191">
        <v>96015</v>
      </c>
      <c r="C64" s="191" t="s">
        <v>249</v>
      </c>
      <c r="D64" s="192">
        <f t="shared" si="6"/>
        <v>0</v>
      </c>
      <c r="E64" s="192">
        <f t="shared" si="7"/>
        <v>0</v>
      </c>
      <c r="F64" s="192">
        <f t="shared" si="8"/>
        <v>0</v>
      </c>
      <c r="G64" s="236"/>
      <c r="H64" s="185"/>
      <c r="I64" s="185"/>
      <c r="J64" s="185"/>
      <c r="K64" s="184"/>
      <c r="L64" s="185"/>
      <c r="M64" s="185"/>
      <c r="N64" s="185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</row>
    <row r="65" spans="1:31" ht="21" customHeight="1" thickBot="1">
      <c r="A65" s="190" t="s">
        <v>234</v>
      </c>
      <c r="B65" s="191">
        <v>102030</v>
      </c>
      <c r="C65" s="191" t="s">
        <v>235</v>
      </c>
      <c r="D65" s="192">
        <f t="shared" si="6"/>
        <v>0</v>
      </c>
      <c r="E65" s="192">
        <f t="shared" si="7"/>
        <v>0</v>
      </c>
      <c r="F65" s="192">
        <f t="shared" si="8"/>
        <v>0</v>
      </c>
      <c r="G65" s="236"/>
      <c r="H65" s="185"/>
      <c r="I65" s="185"/>
      <c r="J65" s="185"/>
      <c r="K65" s="184"/>
      <c r="L65" s="185"/>
      <c r="M65" s="185"/>
      <c r="N65" s="185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</row>
    <row r="66" spans="1:31" ht="21" customHeight="1" thickBot="1">
      <c r="A66" s="190" t="s">
        <v>236</v>
      </c>
      <c r="B66" s="191">
        <v>104042</v>
      </c>
      <c r="C66" s="191" t="s">
        <v>237</v>
      </c>
      <c r="D66" s="192">
        <f t="shared" si="6"/>
        <v>0</v>
      </c>
      <c r="E66" s="192">
        <f t="shared" si="7"/>
        <v>0</v>
      </c>
      <c r="F66" s="192">
        <f t="shared" si="8"/>
        <v>0</v>
      </c>
      <c r="G66" s="236"/>
      <c r="H66" s="185"/>
      <c r="I66" s="185"/>
      <c r="J66" s="185"/>
      <c r="K66" s="184"/>
      <c r="L66" s="185"/>
      <c r="M66" s="185"/>
      <c r="N66" s="185"/>
      <c r="O66" s="184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</row>
    <row r="67" spans="1:31" ht="21" customHeight="1" thickBot="1">
      <c r="A67" s="190" t="s">
        <v>238</v>
      </c>
      <c r="B67" s="191">
        <v>104051</v>
      </c>
      <c r="C67" s="191" t="s">
        <v>239</v>
      </c>
      <c r="D67" s="192">
        <f t="shared" si="6"/>
        <v>0</v>
      </c>
      <c r="E67" s="192">
        <f t="shared" si="7"/>
        <v>0</v>
      </c>
      <c r="F67" s="192">
        <f t="shared" si="8"/>
        <v>0</v>
      </c>
      <c r="G67" s="236"/>
      <c r="H67" s="185"/>
      <c r="I67" s="185"/>
      <c r="J67" s="185"/>
      <c r="K67" s="184"/>
      <c r="L67" s="185"/>
      <c r="M67" s="185"/>
      <c r="N67" s="185"/>
      <c r="O67" s="184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</row>
    <row r="68" spans="1:31" ht="21" customHeight="1" thickBot="1">
      <c r="A68" s="190" t="s">
        <v>240</v>
      </c>
      <c r="B68" s="191">
        <v>107055</v>
      </c>
      <c r="C68" s="191" t="s">
        <v>399</v>
      </c>
      <c r="D68" s="192">
        <f t="shared" si="6"/>
        <v>0</v>
      </c>
      <c r="E68" s="192">
        <f t="shared" si="7"/>
        <v>0</v>
      </c>
      <c r="F68" s="192">
        <f t="shared" si="8"/>
        <v>89</v>
      </c>
      <c r="G68" s="236">
        <v>0</v>
      </c>
      <c r="H68" s="185">
        <v>0</v>
      </c>
      <c r="I68" s="185">
        <v>0</v>
      </c>
      <c r="J68" s="185">
        <v>89</v>
      </c>
      <c r="K68" s="184">
        <v>0</v>
      </c>
      <c r="L68" s="185"/>
      <c r="M68" s="185"/>
      <c r="N68" s="185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</row>
    <row r="69" spans="1:31" ht="21" customHeight="1" thickBot="1">
      <c r="A69" s="190" t="s">
        <v>242</v>
      </c>
      <c r="B69" s="191">
        <v>107060</v>
      </c>
      <c r="C69" s="191" t="s">
        <v>241</v>
      </c>
      <c r="D69" s="192">
        <f t="shared" si="6"/>
        <v>0</v>
      </c>
      <c r="E69" s="192">
        <f t="shared" si="7"/>
        <v>0</v>
      </c>
      <c r="F69" s="192">
        <f t="shared" si="8"/>
        <v>0</v>
      </c>
      <c r="G69" s="236"/>
      <c r="H69" s="185"/>
      <c r="I69" s="185"/>
      <c r="J69" s="185"/>
      <c r="K69" s="184"/>
      <c r="L69" s="185"/>
      <c r="M69" s="185"/>
      <c r="N69" s="185"/>
      <c r="O69" s="184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</row>
    <row r="70" spans="1:31" ht="21" customHeight="1" thickBot="1">
      <c r="A70" s="190" t="s">
        <v>461</v>
      </c>
      <c r="B70" s="191"/>
      <c r="C70" s="194" t="s">
        <v>250</v>
      </c>
      <c r="D70" s="192">
        <f t="shared" si="6"/>
        <v>0</v>
      </c>
      <c r="E70" s="192">
        <f t="shared" si="7"/>
        <v>1609</v>
      </c>
      <c r="F70" s="192">
        <f t="shared" si="8"/>
        <v>2442</v>
      </c>
      <c r="G70" s="236">
        <f>F70/E70</f>
        <v>1.5177128651336234</v>
      </c>
      <c r="H70" s="192">
        <f>SUM(H45:H69)</f>
        <v>0</v>
      </c>
      <c r="I70" s="192">
        <f>SUM(I45:I69)</f>
        <v>660</v>
      </c>
      <c r="J70" s="192">
        <f>SUM(J45:J69)</f>
        <v>1612</v>
      </c>
      <c r="K70" s="236">
        <f>J70/I70</f>
        <v>2.4424242424242424</v>
      </c>
      <c r="L70" s="192">
        <f>SUM(L45:L69)</f>
        <v>0</v>
      </c>
      <c r="M70" s="192">
        <f>SUM(M45:M69)</f>
        <v>949</v>
      </c>
      <c r="N70" s="192">
        <f>SUM(N45:N69)</f>
        <v>830</v>
      </c>
      <c r="O70" s="236">
        <f>N70/M70</f>
        <v>0.8746048472075869</v>
      </c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</row>
    <row r="71" ht="11.25">
      <c r="A71" s="11"/>
    </row>
  </sheetData>
  <sheetProtection/>
  <mergeCells count="23">
    <mergeCell ref="H6:K6"/>
    <mergeCell ref="L6:O6"/>
    <mergeCell ref="P6:S6"/>
    <mergeCell ref="T42:W42"/>
    <mergeCell ref="X42:AA42"/>
    <mergeCell ref="H44:AE44"/>
    <mergeCell ref="H8:AE8"/>
    <mergeCell ref="A1:L1"/>
    <mergeCell ref="A2:L2"/>
    <mergeCell ref="A3:W4"/>
    <mergeCell ref="A5:A8"/>
    <mergeCell ref="D5:G5"/>
    <mergeCell ref="H5:AE5"/>
    <mergeCell ref="D6:G6"/>
    <mergeCell ref="T6:W6"/>
    <mergeCell ref="X6:AA6"/>
    <mergeCell ref="AB6:AE6"/>
    <mergeCell ref="A41:A44"/>
    <mergeCell ref="D41:G42"/>
    <mergeCell ref="H41:AE41"/>
    <mergeCell ref="H42:K42"/>
    <mergeCell ref="L42:O42"/>
    <mergeCell ref="P42:S42"/>
  </mergeCells>
  <printOptions/>
  <pageMargins left="0.35433070866141736" right="0.35433070866141736" top="0.984251968503937" bottom="1.1811023622047245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16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277" t="s">
        <v>482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5"/>
      <c r="M2" s="5"/>
    </row>
    <row r="3" spans="1:13" ht="12.75">
      <c r="A3" s="303" t="s">
        <v>395</v>
      </c>
      <c r="B3" s="304"/>
      <c r="C3" s="304"/>
      <c r="D3" s="304"/>
      <c r="E3" s="305"/>
      <c r="F3" s="305"/>
      <c r="G3" s="305"/>
      <c r="H3" s="305"/>
      <c r="I3" s="305"/>
      <c r="J3" s="305"/>
      <c r="K3" s="305"/>
      <c r="L3" s="305"/>
      <c r="M3" s="305"/>
    </row>
    <row r="4" spans="1:13" ht="12.75">
      <c r="A4" s="207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12.75">
      <c r="A5" s="303" t="s">
        <v>455</v>
      </c>
      <c r="B5" s="304"/>
      <c r="C5" s="304"/>
      <c r="D5" s="304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31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3</v>
      </c>
    </row>
    <row r="7" spans="1:13" ht="42">
      <c r="A7" s="29" t="s">
        <v>196</v>
      </c>
      <c r="B7" s="7" t="s">
        <v>251</v>
      </c>
      <c r="C7" s="7" t="s">
        <v>453</v>
      </c>
      <c r="D7" s="200" t="s">
        <v>449</v>
      </c>
      <c r="E7" s="200" t="s">
        <v>31</v>
      </c>
      <c r="F7" s="200" t="s">
        <v>36</v>
      </c>
      <c r="G7" s="200" t="s">
        <v>32</v>
      </c>
      <c r="H7" s="200" t="s">
        <v>30</v>
      </c>
      <c r="I7" s="200" t="s">
        <v>31</v>
      </c>
      <c r="J7" s="200" t="s">
        <v>36</v>
      </c>
      <c r="K7" s="200" t="s">
        <v>32</v>
      </c>
      <c r="L7" s="200" t="s">
        <v>446</v>
      </c>
      <c r="M7" s="200" t="s">
        <v>255</v>
      </c>
    </row>
    <row r="8" spans="1:13" s="202" customFormat="1" ht="12.75">
      <c r="A8" s="38" t="s">
        <v>208</v>
      </c>
      <c r="B8" s="201" t="s">
        <v>16</v>
      </c>
      <c r="C8" s="21">
        <v>0</v>
      </c>
      <c r="D8" s="21">
        <v>0</v>
      </c>
      <c r="E8" s="21"/>
      <c r="F8" s="21"/>
      <c r="G8" s="21"/>
      <c r="H8" s="21"/>
      <c r="I8" s="21"/>
      <c r="J8" s="21"/>
      <c r="K8" s="21"/>
      <c r="L8" s="21">
        <v>92</v>
      </c>
      <c r="M8" s="9">
        <v>0</v>
      </c>
    </row>
    <row r="9" spans="1:13" s="202" customFormat="1" ht="12.75">
      <c r="A9" s="38" t="s">
        <v>209</v>
      </c>
      <c r="B9" s="21" t="s">
        <v>26</v>
      </c>
      <c r="C9" s="21">
        <v>0</v>
      </c>
      <c r="D9" s="21">
        <v>615</v>
      </c>
      <c r="E9" s="21"/>
      <c r="F9" s="21"/>
      <c r="G9" s="21"/>
      <c r="H9" s="21"/>
      <c r="I9" s="21"/>
      <c r="J9" s="21"/>
      <c r="K9" s="21"/>
      <c r="L9" s="21">
        <v>254</v>
      </c>
      <c r="M9" s="9">
        <f aca="true" t="shared" si="0" ref="M9:M14">L9/D9</f>
        <v>0.41300813008130083</v>
      </c>
    </row>
    <row r="10" spans="1:13" s="202" customFormat="1" ht="12.75">
      <c r="A10" s="38" t="s">
        <v>211</v>
      </c>
      <c r="B10" s="21" t="s">
        <v>27</v>
      </c>
      <c r="C10" s="21">
        <v>0</v>
      </c>
      <c r="D10" s="21">
        <v>0</v>
      </c>
      <c r="E10" s="21"/>
      <c r="F10" s="21"/>
      <c r="G10" s="21"/>
      <c r="H10" s="21"/>
      <c r="I10" s="21"/>
      <c r="J10" s="21"/>
      <c r="K10" s="21"/>
      <c r="L10" s="21">
        <v>180</v>
      </c>
      <c r="M10" s="9">
        <v>0</v>
      </c>
    </row>
    <row r="11" spans="1:13" s="202" customFormat="1" ht="12.75">
      <c r="A11" s="38" t="s">
        <v>213</v>
      </c>
      <c r="B11" s="21" t="s">
        <v>397</v>
      </c>
      <c r="C11" s="21">
        <v>0</v>
      </c>
      <c r="D11" s="21">
        <v>997</v>
      </c>
      <c r="E11" s="21"/>
      <c r="F11" s="21"/>
      <c r="G11" s="21"/>
      <c r="H11" s="21"/>
      <c r="I11" s="21"/>
      <c r="J11" s="21"/>
      <c r="K11" s="21"/>
      <c r="L11" s="21">
        <v>997</v>
      </c>
      <c r="M11" s="9">
        <f t="shared" si="0"/>
        <v>1</v>
      </c>
    </row>
    <row r="12" spans="1:13" s="202" customFormat="1" ht="12.75">
      <c r="A12" s="38" t="s">
        <v>215</v>
      </c>
      <c r="B12" s="21" t="s">
        <v>399</v>
      </c>
      <c r="C12" s="21">
        <v>0</v>
      </c>
      <c r="D12" s="21">
        <v>0</v>
      </c>
      <c r="E12" s="21"/>
      <c r="F12" s="21"/>
      <c r="G12" s="21"/>
      <c r="H12" s="21"/>
      <c r="I12" s="21"/>
      <c r="J12" s="21"/>
      <c r="K12" s="21"/>
      <c r="L12" s="21">
        <v>89</v>
      </c>
      <c r="M12" s="9">
        <v>0</v>
      </c>
    </row>
    <row r="13" spans="1:13" s="202" customFormat="1" ht="12.75">
      <c r="A13" s="38" t="s">
        <v>216</v>
      </c>
      <c r="B13" s="21" t="s">
        <v>398</v>
      </c>
      <c r="C13" s="21">
        <v>0</v>
      </c>
      <c r="D13" s="21">
        <v>0</v>
      </c>
      <c r="E13" s="21"/>
      <c r="F13" s="21"/>
      <c r="G13" s="21"/>
      <c r="H13" s="21"/>
      <c r="I13" s="21"/>
      <c r="J13" s="21"/>
      <c r="K13" s="21"/>
      <c r="L13" s="21">
        <v>0</v>
      </c>
      <c r="M13" s="9">
        <v>0</v>
      </c>
    </row>
    <row r="14" spans="1:13" ht="28.5" customHeight="1">
      <c r="A14" s="38" t="s">
        <v>217</v>
      </c>
      <c r="B14" s="21" t="s">
        <v>252</v>
      </c>
      <c r="C14" s="259">
        <v>0</v>
      </c>
      <c r="D14" s="259">
        <f>SUM(D8:D13)</f>
        <v>1612</v>
      </c>
      <c r="E14" s="259"/>
      <c r="F14" s="259"/>
      <c r="G14" s="259"/>
      <c r="H14" s="259"/>
      <c r="I14" s="260"/>
      <c r="J14" s="260"/>
      <c r="K14" s="260"/>
      <c r="L14" s="259">
        <f>SUM(L8:L13)</f>
        <v>1612</v>
      </c>
      <c r="M14" s="9">
        <f t="shared" si="0"/>
        <v>1</v>
      </c>
    </row>
    <row r="15" spans="1:1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4">
    <mergeCell ref="A1:M1"/>
    <mergeCell ref="A2:K2"/>
    <mergeCell ref="A3:M3"/>
    <mergeCell ref="A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3" sqref="A3:L3"/>
    </sheetView>
  </sheetViews>
  <sheetFormatPr defaultColWidth="9.140625" defaultRowHeight="12.75"/>
  <cols>
    <col min="2" max="2" width="22.28125" style="0" customWidth="1"/>
    <col min="9" max="9" width="4.140625" style="0" customWidth="1"/>
    <col min="10" max="12" width="9.140625" style="0" hidden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231"/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235" customFormat="1" ht="12.75">
      <c r="A3" s="277" t="s">
        <v>483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2" ht="12.7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5"/>
      <c r="L4" s="5"/>
    </row>
    <row r="5" spans="1:12" ht="12.75">
      <c r="A5" s="303" t="s">
        <v>395</v>
      </c>
      <c r="B5" s="304"/>
      <c r="C5" s="304"/>
      <c r="D5" s="304"/>
      <c r="E5" s="305"/>
      <c r="F5" s="305"/>
      <c r="G5" s="305"/>
      <c r="H5" s="305"/>
      <c r="I5" s="305"/>
      <c r="J5" s="305"/>
      <c r="K5" s="305"/>
      <c r="L5" s="305"/>
    </row>
    <row r="6" spans="1:12" ht="12.75">
      <c r="A6" s="207"/>
      <c r="B6" s="4"/>
      <c r="C6" s="4"/>
      <c r="D6" s="4"/>
      <c r="E6" s="4"/>
      <c r="F6" s="4"/>
      <c r="G6" s="4"/>
      <c r="H6" s="5"/>
      <c r="I6" s="5"/>
      <c r="J6" s="5"/>
      <c r="K6" s="5"/>
      <c r="L6" s="5"/>
    </row>
    <row r="7" spans="1:12" ht="12.75">
      <c r="A7" s="303" t="s">
        <v>456</v>
      </c>
      <c r="B7" s="304"/>
      <c r="C7" s="304"/>
      <c r="D7" s="304"/>
      <c r="E7" s="305"/>
      <c r="F7" s="305"/>
      <c r="G7" s="305"/>
      <c r="H7" s="305"/>
      <c r="I7" s="305"/>
      <c r="J7" s="305"/>
      <c r="K7" s="305"/>
      <c r="L7" s="305"/>
    </row>
    <row r="8" spans="1:12" ht="12.75">
      <c r="A8" s="5"/>
      <c r="B8" s="5"/>
      <c r="C8" s="5"/>
      <c r="D8" s="5"/>
      <c r="E8" s="5"/>
      <c r="F8" s="5" t="s">
        <v>3</v>
      </c>
      <c r="G8" s="5"/>
      <c r="H8" s="5"/>
      <c r="I8" s="5"/>
      <c r="J8" s="5"/>
      <c r="K8" s="5"/>
      <c r="L8" s="5" t="s">
        <v>3</v>
      </c>
    </row>
    <row r="9" spans="1:6" ht="42">
      <c r="A9" s="29" t="s">
        <v>196</v>
      </c>
      <c r="B9" s="7" t="s">
        <v>251</v>
      </c>
      <c r="C9" s="7" t="s">
        <v>453</v>
      </c>
      <c r="D9" s="200" t="s">
        <v>449</v>
      </c>
      <c r="E9" s="200" t="s">
        <v>457</v>
      </c>
      <c r="F9" s="200" t="s">
        <v>8</v>
      </c>
    </row>
    <row r="10" spans="1:6" ht="12.75">
      <c r="A10" s="38" t="s">
        <v>208</v>
      </c>
      <c r="B10" s="201" t="s">
        <v>458</v>
      </c>
      <c r="C10" s="21">
        <v>0</v>
      </c>
      <c r="D10" s="21">
        <v>949</v>
      </c>
      <c r="E10" s="21">
        <v>830</v>
      </c>
      <c r="F10" s="234">
        <f>SUM(E10/D10)</f>
        <v>0.8746048472075869</v>
      </c>
    </row>
    <row r="11" spans="1:6" ht="12.75">
      <c r="A11" s="38" t="s">
        <v>209</v>
      </c>
      <c r="B11" s="21" t="s">
        <v>252</v>
      </c>
      <c r="C11" s="21">
        <v>0</v>
      </c>
      <c r="D11" s="21">
        <v>949</v>
      </c>
      <c r="E11" s="21">
        <v>830</v>
      </c>
      <c r="F11" s="234">
        <f>SUM(E11/D11)</f>
        <v>0.8746048472075869</v>
      </c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ht="12.75">
      <c r="A13" s="16"/>
    </row>
    <row r="14" ht="12.75">
      <c r="A14" s="16"/>
    </row>
  </sheetData>
  <sheetProtection/>
  <mergeCells count="4">
    <mergeCell ref="A5:L5"/>
    <mergeCell ref="A7:L7"/>
    <mergeCell ref="A3:L3"/>
    <mergeCell ref="A4:J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12.421875" style="0" customWidth="1"/>
    <col min="4" max="4" width="15.421875" style="0" customWidth="1"/>
    <col min="5" max="5" width="18.140625" style="0" customWidth="1"/>
    <col min="6" max="6" width="3.8515625" style="0" customWidth="1"/>
    <col min="7" max="12" width="9.140625" style="0" hidden="1" customWidth="1"/>
  </cols>
  <sheetData>
    <row r="1" spans="1:12" ht="12.75">
      <c r="A1" s="308" t="s">
        <v>484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2.7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5"/>
      <c r="L2" s="5"/>
    </row>
    <row r="3" spans="1:12" ht="12.75">
      <c r="A3" s="303" t="s">
        <v>395</v>
      </c>
      <c r="B3" s="304"/>
      <c r="C3" s="304"/>
      <c r="D3" s="304"/>
      <c r="E3" s="305"/>
      <c r="F3" s="305"/>
      <c r="G3" s="305"/>
      <c r="H3" s="305"/>
      <c r="I3" s="305"/>
      <c r="J3" s="305"/>
      <c r="K3" s="305"/>
      <c r="L3" s="305"/>
    </row>
    <row r="4" spans="1:12" ht="12.75">
      <c r="A4" s="207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 ht="12.75">
      <c r="A5" s="303" t="s">
        <v>473</v>
      </c>
      <c r="B5" s="304"/>
      <c r="C5" s="304"/>
      <c r="D5" s="304"/>
      <c r="E5" s="305"/>
      <c r="F5" s="305"/>
      <c r="G5" s="305"/>
      <c r="H5" s="305"/>
      <c r="I5" s="305"/>
      <c r="J5" s="305"/>
      <c r="K5" s="305"/>
      <c r="L5" s="305"/>
    </row>
    <row r="7" ht="12.75">
      <c r="E7" s="235" t="s">
        <v>422</v>
      </c>
    </row>
    <row r="8" spans="1:5" ht="12.75" customHeight="1">
      <c r="A8" s="306" t="s">
        <v>400</v>
      </c>
      <c r="B8" s="307"/>
      <c r="C8" s="307"/>
      <c r="D8" s="307"/>
      <c r="E8" s="307"/>
    </row>
    <row r="9" spans="1:5" ht="30">
      <c r="A9" s="248" t="s">
        <v>402</v>
      </c>
      <c r="B9" s="248" t="s">
        <v>4</v>
      </c>
      <c r="C9" s="248" t="s">
        <v>261</v>
      </c>
      <c r="D9" s="248" t="s">
        <v>262</v>
      </c>
      <c r="E9" s="248" t="s">
        <v>263</v>
      </c>
    </row>
    <row r="10" spans="1:5" ht="15">
      <c r="A10" s="264">
        <v>1</v>
      </c>
      <c r="B10" s="264">
        <v>2</v>
      </c>
      <c r="C10" s="264">
        <v>3</v>
      </c>
      <c r="D10" s="264">
        <v>4</v>
      </c>
      <c r="E10" s="264">
        <v>5</v>
      </c>
    </row>
    <row r="11" spans="1:5" s="261" customFormat="1" ht="12.75">
      <c r="A11" s="242" t="s">
        <v>264</v>
      </c>
      <c r="B11" s="243" t="s">
        <v>476</v>
      </c>
      <c r="C11" s="244">
        <v>0</v>
      </c>
      <c r="D11" s="244">
        <v>0</v>
      </c>
      <c r="E11" s="244">
        <v>880161</v>
      </c>
    </row>
    <row r="12" spans="1:5" ht="12.75">
      <c r="A12" s="265" t="s">
        <v>266</v>
      </c>
      <c r="B12" s="266" t="s">
        <v>312</v>
      </c>
      <c r="C12" s="244">
        <v>147401</v>
      </c>
      <c r="D12" s="267">
        <v>0</v>
      </c>
      <c r="E12" s="268">
        <v>74802</v>
      </c>
    </row>
    <row r="13" spans="1:5" ht="12.75">
      <c r="A13" s="251" t="s">
        <v>270</v>
      </c>
      <c r="B13" s="252" t="s">
        <v>313</v>
      </c>
      <c r="C13" s="247">
        <v>147401</v>
      </c>
      <c r="D13" s="269">
        <v>0</v>
      </c>
      <c r="E13" s="270">
        <v>954963</v>
      </c>
    </row>
    <row r="14" spans="1:5" ht="25.5">
      <c r="A14" s="249" t="s">
        <v>272</v>
      </c>
      <c r="B14" s="250" t="s">
        <v>314</v>
      </c>
      <c r="C14" s="244">
        <v>50828635</v>
      </c>
      <c r="D14" s="267">
        <v>0</v>
      </c>
      <c r="E14" s="268">
        <v>49623361</v>
      </c>
    </row>
    <row r="15" spans="1:5" ht="25.5">
      <c r="A15" s="249" t="s">
        <v>273</v>
      </c>
      <c r="B15" s="250" t="s">
        <v>315</v>
      </c>
      <c r="C15" s="244">
        <v>1599159</v>
      </c>
      <c r="D15" s="267">
        <v>0</v>
      </c>
      <c r="E15" s="268">
        <v>80126</v>
      </c>
    </row>
    <row r="16" spans="1:5" ht="12.75">
      <c r="A16" s="251" t="s">
        <v>278</v>
      </c>
      <c r="B16" s="252" t="s">
        <v>316</v>
      </c>
      <c r="C16" s="247">
        <v>52427794</v>
      </c>
      <c r="D16" s="269">
        <v>0</v>
      </c>
      <c r="E16" s="270">
        <v>49703487</v>
      </c>
    </row>
    <row r="17" spans="1:5" ht="25.5">
      <c r="A17" s="249" t="s">
        <v>280</v>
      </c>
      <c r="B17" s="250" t="s">
        <v>317</v>
      </c>
      <c r="C17" s="244">
        <v>311000</v>
      </c>
      <c r="D17" s="267">
        <v>0</v>
      </c>
      <c r="E17" s="268">
        <v>311000</v>
      </c>
    </row>
    <row r="18" spans="1:5" ht="25.5">
      <c r="A18" s="249" t="s">
        <v>284</v>
      </c>
      <c r="B18" s="250" t="s">
        <v>318</v>
      </c>
      <c r="C18" s="244">
        <v>311000</v>
      </c>
      <c r="D18" s="267">
        <v>0</v>
      </c>
      <c r="E18" s="268">
        <v>311000</v>
      </c>
    </row>
    <row r="19" spans="1:5" ht="25.5">
      <c r="A19" s="251" t="s">
        <v>296</v>
      </c>
      <c r="B19" s="252" t="s">
        <v>319</v>
      </c>
      <c r="C19" s="247">
        <v>311000</v>
      </c>
      <c r="D19" s="269">
        <v>0</v>
      </c>
      <c r="E19" s="270">
        <v>311000</v>
      </c>
    </row>
    <row r="20" spans="1:5" ht="25.5">
      <c r="A20" s="249" t="s">
        <v>298</v>
      </c>
      <c r="B20" s="250" t="s">
        <v>320</v>
      </c>
      <c r="C20" s="244">
        <v>10481865</v>
      </c>
      <c r="D20" s="267">
        <v>0</v>
      </c>
      <c r="E20" s="268">
        <v>10481865</v>
      </c>
    </row>
    <row r="21" spans="1:5" ht="12.75">
      <c r="A21" s="249" t="s">
        <v>302</v>
      </c>
      <c r="B21" s="250" t="s">
        <v>321</v>
      </c>
      <c r="C21" s="244">
        <v>10481865</v>
      </c>
      <c r="D21" s="267">
        <v>0</v>
      </c>
      <c r="E21" s="268">
        <v>10481865</v>
      </c>
    </row>
    <row r="22" spans="1:5" ht="25.5">
      <c r="A22" s="251" t="s">
        <v>304</v>
      </c>
      <c r="B22" s="252" t="s">
        <v>322</v>
      </c>
      <c r="C22" s="247">
        <v>10481865</v>
      </c>
      <c r="D22" s="269">
        <v>0</v>
      </c>
      <c r="E22" s="270">
        <v>10481865</v>
      </c>
    </row>
    <row r="23" spans="1:5" ht="38.25">
      <c r="A23" s="251" t="s">
        <v>305</v>
      </c>
      <c r="B23" s="252" t="s">
        <v>323</v>
      </c>
      <c r="C23" s="247">
        <v>63368060</v>
      </c>
      <c r="D23" s="269">
        <v>0</v>
      </c>
      <c r="E23" s="270">
        <v>61451315</v>
      </c>
    </row>
    <row r="24" spans="1:5" ht="12.75">
      <c r="A24" s="249" t="s">
        <v>324</v>
      </c>
      <c r="B24" s="250" t="s">
        <v>325</v>
      </c>
      <c r="C24" s="244">
        <v>155045</v>
      </c>
      <c r="D24" s="267">
        <v>0</v>
      </c>
      <c r="E24" s="268">
        <v>525585</v>
      </c>
    </row>
    <row r="25" spans="1:5" ht="25.5">
      <c r="A25" s="251" t="s">
        <v>326</v>
      </c>
      <c r="B25" s="252" t="s">
        <v>327</v>
      </c>
      <c r="C25" s="247">
        <v>155045</v>
      </c>
      <c r="D25" s="269">
        <v>0</v>
      </c>
      <c r="E25" s="270">
        <v>525585</v>
      </c>
    </row>
    <row r="26" spans="1:5" ht="12.75">
      <c r="A26" s="249" t="s">
        <v>328</v>
      </c>
      <c r="B26" s="250" t="s">
        <v>329</v>
      </c>
      <c r="C26" s="244">
        <v>4434862</v>
      </c>
      <c r="D26" s="267">
        <v>0</v>
      </c>
      <c r="E26" s="268">
        <v>13342434</v>
      </c>
    </row>
    <row r="27" spans="1:5" ht="12.75">
      <c r="A27" s="251" t="s">
        <v>330</v>
      </c>
      <c r="B27" s="252" t="s">
        <v>331</v>
      </c>
      <c r="C27" s="247">
        <v>4434862</v>
      </c>
      <c r="D27" s="269">
        <v>0</v>
      </c>
      <c r="E27" s="270">
        <v>13342434</v>
      </c>
    </row>
    <row r="28" spans="1:5" ht="12.75">
      <c r="A28" s="251" t="s">
        <v>332</v>
      </c>
      <c r="B28" s="252" t="s">
        <v>333</v>
      </c>
      <c r="C28" s="247">
        <v>4589907</v>
      </c>
      <c r="D28" s="269">
        <v>0</v>
      </c>
      <c r="E28" s="270">
        <v>13868019</v>
      </c>
    </row>
    <row r="29" spans="1:5" ht="38.25">
      <c r="A29" s="249" t="s">
        <v>403</v>
      </c>
      <c r="B29" s="250" t="s">
        <v>404</v>
      </c>
      <c r="C29" s="244">
        <v>441250</v>
      </c>
      <c r="D29" s="267">
        <v>0</v>
      </c>
      <c r="E29" s="268">
        <v>441250</v>
      </c>
    </row>
    <row r="30" spans="1:5" ht="38.25">
      <c r="A30" s="249" t="s">
        <v>334</v>
      </c>
      <c r="B30" s="250" t="s">
        <v>335</v>
      </c>
      <c r="C30" s="244">
        <v>453243</v>
      </c>
      <c r="D30" s="267">
        <v>0</v>
      </c>
      <c r="E30" s="268">
        <v>330622</v>
      </c>
    </row>
    <row r="31" spans="1:5" ht="25.5">
      <c r="A31" s="249" t="s">
        <v>405</v>
      </c>
      <c r="B31" s="250" t="s">
        <v>406</v>
      </c>
      <c r="C31" s="244">
        <v>208789</v>
      </c>
      <c r="D31" s="267">
        <v>0</v>
      </c>
      <c r="E31" s="268">
        <v>236555</v>
      </c>
    </row>
    <row r="32" spans="1:5" ht="25.5">
      <c r="A32" s="249" t="s">
        <v>336</v>
      </c>
      <c r="B32" s="250" t="s">
        <v>337</v>
      </c>
      <c r="C32" s="244">
        <v>113408</v>
      </c>
      <c r="D32" s="267">
        <v>0</v>
      </c>
      <c r="E32" s="268">
        <v>76142</v>
      </c>
    </row>
    <row r="33" spans="1:5" ht="25.5">
      <c r="A33" s="249" t="s">
        <v>338</v>
      </c>
      <c r="B33" s="250" t="s">
        <v>339</v>
      </c>
      <c r="C33" s="244">
        <v>131046</v>
      </c>
      <c r="D33" s="267">
        <v>0</v>
      </c>
      <c r="E33" s="268">
        <v>17925</v>
      </c>
    </row>
    <row r="34" spans="1:5" ht="25.5">
      <c r="A34" s="249" t="s">
        <v>340</v>
      </c>
      <c r="B34" s="250" t="s">
        <v>341</v>
      </c>
      <c r="C34" s="244">
        <v>377468</v>
      </c>
      <c r="D34" s="267">
        <v>0</v>
      </c>
      <c r="E34" s="268">
        <v>431171</v>
      </c>
    </row>
    <row r="35" spans="1:5" ht="38.25">
      <c r="A35" s="249" t="s">
        <v>342</v>
      </c>
      <c r="B35" s="250" t="s">
        <v>343</v>
      </c>
      <c r="C35" s="244">
        <v>117000</v>
      </c>
      <c r="D35" s="267">
        <v>0</v>
      </c>
      <c r="E35" s="268">
        <v>117000</v>
      </c>
    </row>
    <row r="36" spans="1:5" ht="51">
      <c r="A36" s="249" t="s">
        <v>344</v>
      </c>
      <c r="B36" s="250" t="s">
        <v>345</v>
      </c>
      <c r="C36" s="244">
        <v>259944</v>
      </c>
      <c r="D36" s="267">
        <v>0</v>
      </c>
      <c r="E36" s="268">
        <v>313647</v>
      </c>
    </row>
    <row r="37" spans="1:5" ht="25.5">
      <c r="A37" s="249" t="s">
        <v>346</v>
      </c>
      <c r="B37" s="250" t="s">
        <v>347</v>
      </c>
      <c r="C37" s="244">
        <v>510</v>
      </c>
      <c r="D37" s="267">
        <v>0</v>
      </c>
      <c r="E37" s="268">
        <v>510</v>
      </c>
    </row>
    <row r="38" spans="1:5" ht="25.5">
      <c r="A38" s="249" t="s">
        <v>348</v>
      </c>
      <c r="B38" s="250" t="s">
        <v>349</v>
      </c>
      <c r="C38" s="244">
        <v>14</v>
      </c>
      <c r="D38" s="267">
        <v>0</v>
      </c>
      <c r="E38" s="268">
        <v>14</v>
      </c>
    </row>
    <row r="39" spans="1:5" ht="38.25">
      <c r="A39" s="249" t="s">
        <v>407</v>
      </c>
      <c r="B39" s="250" t="s">
        <v>408</v>
      </c>
      <c r="C39" s="247">
        <v>1271961</v>
      </c>
      <c r="D39" s="267">
        <v>0</v>
      </c>
      <c r="E39" s="270">
        <v>1203043</v>
      </c>
    </row>
    <row r="40" spans="1:5" ht="25.5">
      <c r="A40" s="251" t="s">
        <v>350</v>
      </c>
      <c r="B40" s="252" t="s">
        <v>351</v>
      </c>
      <c r="C40" s="244">
        <v>30000</v>
      </c>
      <c r="D40" s="269">
        <v>0</v>
      </c>
      <c r="E40" s="268">
        <v>1124119</v>
      </c>
    </row>
    <row r="41" spans="1:5" ht="12.75">
      <c r="A41" s="249" t="s">
        <v>409</v>
      </c>
      <c r="B41" s="250" t="s">
        <v>410</v>
      </c>
      <c r="C41" s="244">
        <v>0</v>
      </c>
      <c r="D41" s="267">
        <v>0</v>
      </c>
      <c r="E41" s="268">
        <v>1000000</v>
      </c>
    </row>
    <row r="42" spans="1:5" ht="25.5">
      <c r="A42" s="249" t="s">
        <v>411</v>
      </c>
      <c r="B42" s="250" t="s">
        <v>412</v>
      </c>
      <c r="C42" s="244">
        <v>30000</v>
      </c>
      <c r="D42" s="267">
        <v>0</v>
      </c>
      <c r="E42" s="268">
        <v>124119</v>
      </c>
    </row>
    <row r="43" spans="1:5" ht="12.75">
      <c r="A43" s="249" t="s">
        <v>352</v>
      </c>
      <c r="B43" s="250" t="s">
        <v>353</v>
      </c>
      <c r="C43" s="244">
        <v>53002</v>
      </c>
      <c r="D43" s="267">
        <v>0</v>
      </c>
      <c r="E43" s="268">
        <v>100000</v>
      </c>
    </row>
    <row r="44" spans="1:5" ht="38.25">
      <c r="A44" s="249" t="s">
        <v>426</v>
      </c>
      <c r="B44" s="250" t="s">
        <v>427</v>
      </c>
      <c r="C44" s="244">
        <v>19475</v>
      </c>
      <c r="D44" s="267">
        <v>0</v>
      </c>
      <c r="E44" s="268">
        <v>19475</v>
      </c>
    </row>
    <row r="45" spans="1:5" ht="25.5">
      <c r="A45" s="249" t="s">
        <v>428</v>
      </c>
      <c r="B45" s="250" t="s">
        <v>429</v>
      </c>
      <c r="C45" s="244">
        <v>2316383</v>
      </c>
      <c r="D45" s="267">
        <v>0</v>
      </c>
      <c r="E45" s="268">
        <v>2316383</v>
      </c>
    </row>
    <row r="46" spans="1:5" ht="25.5">
      <c r="A46" s="251" t="s">
        <v>354</v>
      </c>
      <c r="B46" s="252" t="s">
        <v>355</v>
      </c>
      <c r="C46" s="247">
        <v>2418860</v>
      </c>
      <c r="D46" s="269">
        <v>0</v>
      </c>
      <c r="E46" s="270">
        <v>3559977</v>
      </c>
    </row>
    <row r="47" spans="1:5" ht="12.75">
      <c r="A47" s="251" t="s">
        <v>356</v>
      </c>
      <c r="B47" s="252" t="s">
        <v>357</v>
      </c>
      <c r="C47" s="247">
        <v>3690821</v>
      </c>
      <c r="D47" s="269">
        <v>0</v>
      </c>
      <c r="E47" s="270">
        <v>4763020</v>
      </c>
    </row>
    <row r="48" spans="1:5" ht="25.5">
      <c r="A48" s="249" t="s">
        <v>413</v>
      </c>
      <c r="B48" s="250" t="s">
        <v>414</v>
      </c>
      <c r="C48" s="244">
        <v>3296513</v>
      </c>
      <c r="D48" s="267">
        <v>0</v>
      </c>
      <c r="E48" s="268">
        <v>0</v>
      </c>
    </row>
    <row r="49" spans="1:5" ht="25.5">
      <c r="A49" s="251" t="s">
        <v>415</v>
      </c>
      <c r="B49" s="252" t="s">
        <v>416</v>
      </c>
      <c r="C49" s="247">
        <v>3296513</v>
      </c>
      <c r="D49" s="269">
        <v>0</v>
      </c>
      <c r="E49" s="270">
        <v>0</v>
      </c>
    </row>
    <row r="50" spans="1:5" ht="25.5">
      <c r="A50" s="249" t="s">
        <v>417</v>
      </c>
      <c r="B50" s="250" t="s">
        <v>418</v>
      </c>
      <c r="C50" s="244">
        <v>275000</v>
      </c>
      <c r="D50" s="267">
        <v>0</v>
      </c>
      <c r="E50" s="268">
        <v>0</v>
      </c>
    </row>
    <row r="51" spans="1:5" ht="38.25">
      <c r="A51" s="249" t="s">
        <v>358</v>
      </c>
      <c r="B51" s="250" t="s">
        <v>359</v>
      </c>
      <c r="C51" s="244">
        <v>119400</v>
      </c>
      <c r="D51" s="267">
        <v>0</v>
      </c>
      <c r="E51" s="268">
        <v>0</v>
      </c>
    </row>
    <row r="52" spans="1:5" ht="25.5">
      <c r="A52" s="251" t="s">
        <v>360</v>
      </c>
      <c r="B52" s="252" t="s">
        <v>361</v>
      </c>
      <c r="C52" s="247">
        <v>394400</v>
      </c>
      <c r="D52" s="269">
        <v>0</v>
      </c>
      <c r="E52" s="270">
        <v>0</v>
      </c>
    </row>
    <row r="53" spans="1:5" ht="25.5">
      <c r="A53" s="251" t="s">
        <v>362</v>
      </c>
      <c r="B53" s="252" t="s">
        <v>363</v>
      </c>
      <c r="C53" s="247">
        <v>3690913</v>
      </c>
      <c r="D53" s="269">
        <v>0</v>
      </c>
      <c r="E53" s="270">
        <v>0</v>
      </c>
    </row>
    <row r="54" spans="1:5" ht="12.75">
      <c r="A54" s="251" t="s">
        <v>364</v>
      </c>
      <c r="B54" s="252" t="s">
        <v>365</v>
      </c>
      <c r="C54" s="247">
        <v>75339701</v>
      </c>
      <c r="D54" s="269">
        <v>0</v>
      </c>
      <c r="E54" s="270">
        <v>80082354</v>
      </c>
    </row>
    <row r="55" spans="1:5" ht="12.75">
      <c r="A55" s="249" t="s">
        <v>366</v>
      </c>
      <c r="B55" s="250" t="s">
        <v>367</v>
      </c>
      <c r="C55" s="244">
        <v>100341889</v>
      </c>
      <c r="D55" s="267">
        <v>0</v>
      </c>
      <c r="E55" s="268">
        <v>100341889</v>
      </c>
    </row>
    <row r="56" spans="1:5" ht="25.5">
      <c r="A56" s="249" t="s">
        <v>430</v>
      </c>
      <c r="B56" s="250" t="s">
        <v>431</v>
      </c>
      <c r="C56" s="244">
        <v>973351</v>
      </c>
      <c r="D56" s="267">
        <v>0</v>
      </c>
      <c r="E56" s="268">
        <v>973351</v>
      </c>
    </row>
    <row r="57" spans="1:5" ht="12.75">
      <c r="A57" s="249" t="s">
        <v>432</v>
      </c>
      <c r="B57" s="250" t="s">
        <v>370</v>
      </c>
      <c r="C57" s="244">
        <v>-32370765</v>
      </c>
      <c r="D57" s="267">
        <v>0</v>
      </c>
      <c r="E57" s="268">
        <v>-32963118</v>
      </c>
    </row>
    <row r="58" spans="1:5" ht="12.75">
      <c r="A58" s="249" t="s">
        <v>368</v>
      </c>
      <c r="B58" s="250" t="s">
        <v>371</v>
      </c>
      <c r="C58" s="244">
        <v>-592353</v>
      </c>
      <c r="D58" s="267">
        <v>0</v>
      </c>
      <c r="E58" s="268">
        <v>-7279157</v>
      </c>
    </row>
    <row r="59" spans="1:5" ht="12.75">
      <c r="A59" s="251" t="s">
        <v>369</v>
      </c>
      <c r="B59" s="252" t="s">
        <v>372</v>
      </c>
      <c r="C59" s="247">
        <v>68352122</v>
      </c>
      <c r="D59" s="269">
        <v>0</v>
      </c>
      <c r="E59" s="270">
        <v>61072965</v>
      </c>
    </row>
    <row r="60" spans="1:5" ht="25.5">
      <c r="A60" s="249" t="s">
        <v>433</v>
      </c>
      <c r="B60" s="250" t="s">
        <v>420</v>
      </c>
      <c r="C60" s="244">
        <v>750030</v>
      </c>
      <c r="D60" s="267">
        <v>0</v>
      </c>
      <c r="E60" s="268">
        <v>750030</v>
      </c>
    </row>
    <row r="61" spans="1:5" ht="25.5">
      <c r="A61" s="249" t="s">
        <v>419</v>
      </c>
      <c r="B61" s="250" t="s">
        <v>373</v>
      </c>
      <c r="C61" s="244">
        <v>39873</v>
      </c>
      <c r="D61" s="267">
        <v>0</v>
      </c>
      <c r="E61" s="268">
        <v>39873</v>
      </c>
    </row>
    <row r="62" spans="1:5" ht="25.5">
      <c r="A62" s="249" t="s">
        <v>434</v>
      </c>
      <c r="B62" s="250" t="s">
        <v>374</v>
      </c>
      <c r="C62" s="244">
        <v>118200</v>
      </c>
      <c r="D62" s="267">
        <v>0</v>
      </c>
      <c r="E62" s="268">
        <v>118200</v>
      </c>
    </row>
    <row r="63" spans="1:5" ht="25.5">
      <c r="A63" s="251" t="s">
        <v>435</v>
      </c>
      <c r="B63" s="252" t="s">
        <v>375</v>
      </c>
      <c r="C63" s="247">
        <v>908103</v>
      </c>
      <c r="D63" s="269">
        <v>0</v>
      </c>
      <c r="E63" s="270">
        <v>908103</v>
      </c>
    </row>
    <row r="64" spans="1:5" ht="38.25">
      <c r="A64" s="249" t="s">
        <v>436</v>
      </c>
      <c r="B64" s="250" t="s">
        <v>376</v>
      </c>
      <c r="C64" s="244">
        <v>644423</v>
      </c>
      <c r="D64" s="267">
        <v>0</v>
      </c>
      <c r="E64" s="268">
        <v>773551</v>
      </c>
    </row>
    <row r="65" spans="1:5" ht="38.25">
      <c r="A65" s="249" t="s">
        <v>437</v>
      </c>
      <c r="B65" s="250" t="s">
        <v>377</v>
      </c>
      <c r="C65" s="244">
        <v>644423</v>
      </c>
      <c r="D65" s="267">
        <v>0</v>
      </c>
      <c r="E65" s="268">
        <v>773551</v>
      </c>
    </row>
    <row r="66" spans="1:5" ht="25.5">
      <c r="A66" s="251" t="s">
        <v>438</v>
      </c>
      <c r="B66" s="252" t="s">
        <v>379</v>
      </c>
      <c r="C66" s="247">
        <v>644423</v>
      </c>
      <c r="D66" s="269">
        <v>0</v>
      </c>
      <c r="E66" s="270">
        <v>773551</v>
      </c>
    </row>
    <row r="67" spans="1:5" ht="25.5">
      <c r="A67" s="249" t="s">
        <v>378</v>
      </c>
      <c r="B67" s="250" t="s">
        <v>380</v>
      </c>
      <c r="C67" s="244">
        <v>7273</v>
      </c>
      <c r="D67" s="267">
        <v>0</v>
      </c>
      <c r="E67" s="268">
        <v>8913</v>
      </c>
    </row>
    <row r="68" spans="1:5" ht="25.5">
      <c r="A68" s="251" t="s">
        <v>439</v>
      </c>
      <c r="B68" s="252" t="s">
        <v>382</v>
      </c>
      <c r="C68" s="247">
        <v>7273</v>
      </c>
      <c r="D68" s="269">
        <v>0</v>
      </c>
      <c r="E68" s="270">
        <v>8913</v>
      </c>
    </row>
    <row r="69" spans="1:5" ht="12.75">
      <c r="A69" s="251" t="s">
        <v>440</v>
      </c>
      <c r="B69" s="252" t="s">
        <v>384</v>
      </c>
      <c r="C69" s="247">
        <v>1559799</v>
      </c>
      <c r="D69" s="269">
        <v>0</v>
      </c>
      <c r="E69" s="270">
        <v>1690567</v>
      </c>
    </row>
    <row r="70" spans="1:5" ht="25.5">
      <c r="A70" s="249" t="s">
        <v>381</v>
      </c>
      <c r="B70" s="250" t="s">
        <v>385</v>
      </c>
      <c r="C70" s="244">
        <v>1110751</v>
      </c>
      <c r="D70" s="267">
        <v>0</v>
      </c>
      <c r="E70" s="268">
        <v>1048044</v>
      </c>
    </row>
    <row r="71" spans="1:5" ht="12.75">
      <c r="A71" s="249" t="s">
        <v>383</v>
      </c>
      <c r="B71" s="250" t="s">
        <v>441</v>
      </c>
      <c r="C71" s="244">
        <v>4317029</v>
      </c>
      <c r="D71" s="267">
        <v>0</v>
      </c>
      <c r="E71" s="268">
        <v>16270778</v>
      </c>
    </row>
    <row r="72" spans="1:5" ht="25.5">
      <c r="A72" s="251" t="s">
        <v>442</v>
      </c>
      <c r="B72" s="252" t="s">
        <v>386</v>
      </c>
      <c r="C72" s="247">
        <v>5427780</v>
      </c>
      <c r="D72" s="269">
        <v>0</v>
      </c>
      <c r="E72" s="270">
        <v>17318822</v>
      </c>
    </row>
    <row r="73" spans="1:5" ht="12.75">
      <c r="A73" s="251" t="s">
        <v>443</v>
      </c>
      <c r="B73" s="252" t="s">
        <v>387</v>
      </c>
      <c r="C73" s="247">
        <v>75339701</v>
      </c>
      <c r="D73" s="269">
        <v>0</v>
      </c>
      <c r="E73" s="247">
        <v>80082354</v>
      </c>
    </row>
    <row r="74" ht="12.75">
      <c r="C74" s="263"/>
    </row>
  </sheetData>
  <sheetProtection/>
  <mergeCells count="5">
    <mergeCell ref="A8:E8"/>
    <mergeCell ref="A1:L1"/>
    <mergeCell ref="A2:J2"/>
    <mergeCell ref="A3:L3"/>
    <mergeCell ref="A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18.140625" style="0" customWidth="1"/>
    <col min="4" max="4" width="18.7109375" style="0" customWidth="1"/>
    <col min="5" max="5" width="18.8515625" style="0" customWidth="1"/>
    <col min="6" max="12" width="9.140625" style="0" hidden="1" customWidth="1"/>
  </cols>
  <sheetData>
    <row r="1" spans="1:12" ht="12.75">
      <c r="A1" s="308" t="s">
        <v>485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2.7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5"/>
      <c r="L2" s="5"/>
    </row>
    <row r="3" spans="1:12" ht="12.75">
      <c r="A3" s="303" t="s">
        <v>395</v>
      </c>
      <c r="B3" s="304"/>
      <c r="C3" s="304"/>
      <c r="D3" s="304"/>
      <c r="E3" s="305"/>
      <c r="F3" s="305"/>
      <c r="G3" s="305"/>
      <c r="H3" s="305"/>
      <c r="I3" s="305"/>
      <c r="J3" s="305"/>
      <c r="K3" s="305"/>
      <c r="L3" s="305"/>
    </row>
    <row r="4" spans="1:12" ht="12.75">
      <c r="A4" s="207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 ht="12.75">
      <c r="A5" s="303" t="s">
        <v>474</v>
      </c>
      <c r="B5" s="304"/>
      <c r="C5" s="304"/>
      <c r="D5" s="304"/>
      <c r="E5" s="305"/>
      <c r="F5" s="305"/>
      <c r="G5" s="305"/>
      <c r="H5" s="305"/>
      <c r="I5" s="305"/>
      <c r="J5" s="305"/>
      <c r="K5" s="305"/>
      <c r="L5" s="305"/>
    </row>
    <row r="7" ht="12.75">
      <c r="E7" s="235" t="s">
        <v>422</v>
      </c>
    </row>
    <row r="8" spans="1:5" ht="12.75">
      <c r="A8" s="309" t="s">
        <v>425</v>
      </c>
      <c r="B8" s="307"/>
      <c r="C8" s="307"/>
      <c r="D8" s="307"/>
      <c r="E8" s="307"/>
    </row>
    <row r="9" spans="1:5" ht="30">
      <c r="A9" s="241" t="s">
        <v>402</v>
      </c>
      <c r="B9" s="241" t="s">
        <v>4</v>
      </c>
      <c r="C9" s="241" t="s">
        <v>261</v>
      </c>
      <c r="D9" s="241" t="s">
        <v>262</v>
      </c>
      <c r="E9" s="241" t="s">
        <v>263</v>
      </c>
    </row>
    <row r="10" spans="1:5" ht="15">
      <c r="A10" s="241">
        <v>1</v>
      </c>
      <c r="B10" s="241">
        <v>2</v>
      </c>
      <c r="C10" s="241">
        <v>3</v>
      </c>
      <c r="D10" s="241">
        <v>4</v>
      </c>
      <c r="E10" s="241">
        <v>5</v>
      </c>
    </row>
    <row r="11" spans="1:5" ht="12.75">
      <c r="A11" s="242" t="s">
        <v>264</v>
      </c>
      <c r="B11" s="243" t="s">
        <v>265</v>
      </c>
      <c r="C11" s="262">
        <v>377284</v>
      </c>
      <c r="D11" s="244">
        <v>0</v>
      </c>
      <c r="E11" s="262">
        <v>436808</v>
      </c>
    </row>
    <row r="12" spans="1:5" ht="25.5">
      <c r="A12" s="242" t="s">
        <v>266</v>
      </c>
      <c r="B12" s="243" t="s">
        <v>267</v>
      </c>
      <c r="C12" s="262">
        <v>135018</v>
      </c>
      <c r="D12" s="244">
        <v>0</v>
      </c>
      <c r="E12" s="262">
        <v>116955</v>
      </c>
    </row>
    <row r="13" spans="1:5" ht="25.5">
      <c r="A13" s="242" t="s">
        <v>268</v>
      </c>
      <c r="B13" s="243" t="s">
        <v>269</v>
      </c>
      <c r="C13" s="262">
        <v>0</v>
      </c>
      <c r="D13" s="244">
        <v>0</v>
      </c>
      <c r="E13" s="262">
        <v>273274</v>
      </c>
    </row>
    <row r="14" spans="1:5" ht="25.5">
      <c r="A14" s="245" t="s">
        <v>270</v>
      </c>
      <c r="B14" s="246" t="s">
        <v>271</v>
      </c>
      <c r="C14" s="263">
        <v>512302</v>
      </c>
      <c r="D14" s="247">
        <v>0</v>
      </c>
      <c r="E14" s="263">
        <v>827037</v>
      </c>
    </row>
    <row r="15" spans="1:5" ht="25.5">
      <c r="A15" s="242" t="s">
        <v>274</v>
      </c>
      <c r="B15" s="243" t="s">
        <v>275</v>
      </c>
      <c r="C15" s="262">
        <v>18804760</v>
      </c>
      <c r="D15" s="244">
        <v>0</v>
      </c>
      <c r="E15" s="262">
        <v>18855773</v>
      </c>
    </row>
    <row r="16" spans="1:5" ht="25.5">
      <c r="A16" s="242" t="s">
        <v>276</v>
      </c>
      <c r="B16" s="243" t="s">
        <v>277</v>
      </c>
      <c r="C16" s="262">
        <v>6211634</v>
      </c>
      <c r="D16" s="244">
        <v>0</v>
      </c>
      <c r="E16" s="262">
        <v>4184969</v>
      </c>
    </row>
    <row r="17" spans="1:5" ht="25.5">
      <c r="A17" s="242" t="s">
        <v>278</v>
      </c>
      <c r="B17" s="243" t="s">
        <v>279</v>
      </c>
      <c r="C17" s="262">
        <v>-4230890</v>
      </c>
      <c r="D17" s="244">
        <v>0</v>
      </c>
      <c r="E17" s="262">
        <v>0</v>
      </c>
    </row>
    <row r="18" spans="1:5" ht="25.5">
      <c r="A18" s="242" t="s">
        <v>280</v>
      </c>
      <c r="B18" s="243" t="s">
        <v>281</v>
      </c>
      <c r="C18" s="262">
        <v>4762907</v>
      </c>
      <c r="D18" s="244">
        <v>0</v>
      </c>
      <c r="E18" s="262">
        <v>807695</v>
      </c>
    </row>
    <row r="19" spans="1:5" ht="25.5">
      <c r="A19" s="245" t="s">
        <v>282</v>
      </c>
      <c r="B19" s="246" t="s">
        <v>283</v>
      </c>
      <c r="C19" s="263">
        <v>25548411</v>
      </c>
      <c r="D19" s="247">
        <v>0</v>
      </c>
      <c r="E19" s="263">
        <v>23848437</v>
      </c>
    </row>
    <row r="20" spans="1:5" ht="12.75">
      <c r="A20" s="242" t="s">
        <v>284</v>
      </c>
      <c r="B20" s="243" t="s">
        <v>285</v>
      </c>
      <c r="C20" s="262">
        <v>1210949</v>
      </c>
      <c r="D20" s="244">
        <v>0</v>
      </c>
      <c r="E20" s="262">
        <v>1157219</v>
      </c>
    </row>
    <row r="21" spans="1:5" ht="12.75">
      <c r="A21" s="242" t="s">
        <v>286</v>
      </c>
      <c r="B21" s="243" t="s">
        <v>287</v>
      </c>
      <c r="C21" s="262">
        <v>2366863</v>
      </c>
      <c r="D21" s="244">
        <v>0</v>
      </c>
      <c r="E21" s="262">
        <v>1646287</v>
      </c>
    </row>
    <row r="22" spans="1:5" ht="25.5">
      <c r="A22" s="245" t="s">
        <v>288</v>
      </c>
      <c r="B22" s="246" t="s">
        <v>289</v>
      </c>
      <c r="C22" s="263">
        <v>3577812</v>
      </c>
      <c r="D22" s="247">
        <v>0</v>
      </c>
      <c r="E22" s="263">
        <v>2803506</v>
      </c>
    </row>
    <row r="23" spans="1:5" ht="12.75">
      <c r="A23" s="242" t="s">
        <v>290</v>
      </c>
      <c r="B23" s="243" t="s">
        <v>291</v>
      </c>
      <c r="C23" s="262">
        <v>6461144</v>
      </c>
      <c r="D23" s="244">
        <v>0</v>
      </c>
      <c r="E23" s="262">
        <v>10765818</v>
      </c>
    </row>
    <row r="24" spans="1:5" ht="12.75">
      <c r="A24" s="242" t="s">
        <v>292</v>
      </c>
      <c r="B24" s="243" t="s">
        <v>293</v>
      </c>
      <c r="C24" s="262">
        <v>6035716</v>
      </c>
      <c r="D24" s="244">
        <v>0</v>
      </c>
      <c r="E24" s="262">
        <v>1203835</v>
      </c>
    </row>
    <row r="25" spans="1:5" ht="12.75">
      <c r="A25" s="242" t="s">
        <v>294</v>
      </c>
      <c r="B25" s="243" t="s">
        <v>295</v>
      </c>
      <c r="C25" s="262">
        <v>2258067</v>
      </c>
      <c r="D25" s="244">
        <v>0</v>
      </c>
      <c r="E25" s="262">
        <v>1965724</v>
      </c>
    </row>
    <row r="26" spans="1:5" ht="25.5">
      <c r="A26" s="245" t="s">
        <v>296</v>
      </c>
      <c r="B26" s="246" t="s">
        <v>297</v>
      </c>
      <c r="C26" s="263">
        <v>14754927</v>
      </c>
      <c r="D26" s="247">
        <v>0</v>
      </c>
      <c r="E26" s="263">
        <v>13935377</v>
      </c>
    </row>
    <row r="27" spans="1:5" ht="12.75">
      <c r="A27" s="245" t="s">
        <v>298</v>
      </c>
      <c r="B27" s="246" t="s">
        <v>299</v>
      </c>
      <c r="C27" s="263">
        <v>3419300</v>
      </c>
      <c r="D27" s="247">
        <v>0</v>
      </c>
      <c r="E27" s="263">
        <v>4051651</v>
      </c>
    </row>
    <row r="28" spans="1:5" ht="12.75">
      <c r="A28" s="245" t="s">
        <v>300</v>
      </c>
      <c r="B28" s="246" t="s">
        <v>301</v>
      </c>
      <c r="C28" s="263">
        <v>4901100</v>
      </c>
      <c r="D28" s="247">
        <v>0</v>
      </c>
      <c r="E28" s="263">
        <v>11164131</v>
      </c>
    </row>
    <row r="29" spans="1:5" ht="25.5">
      <c r="A29" s="245" t="s">
        <v>302</v>
      </c>
      <c r="B29" s="246" t="s">
        <v>303</v>
      </c>
      <c r="C29" s="263">
        <v>-592426</v>
      </c>
      <c r="D29" s="247">
        <v>0</v>
      </c>
      <c r="E29" s="263">
        <v>-7279191</v>
      </c>
    </row>
    <row r="30" spans="1:5" ht="25.5">
      <c r="A30" s="242" t="s">
        <v>305</v>
      </c>
      <c r="B30" s="243" t="s">
        <v>421</v>
      </c>
      <c r="C30" s="262">
        <v>73</v>
      </c>
      <c r="D30" s="244">
        <v>0</v>
      </c>
      <c r="E30" s="262">
        <v>34</v>
      </c>
    </row>
    <row r="31" spans="1:5" ht="38.25">
      <c r="A31" s="245" t="s">
        <v>306</v>
      </c>
      <c r="B31" s="246" t="s">
        <v>307</v>
      </c>
      <c r="C31" s="263">
        <v>73</v>
      </c>
      <c r="D31" s="247">
        <v>0</v>
      </c>
      <c r="E31" s="263">
        <v>34</v>
      </c>
    </row>
    <row r="32" spans="1:13" ht="25.5">
      <c r="A32" s="245" t="s">
        <v>308</v>
      </c>
      <c r="B32" s="246" t="s">
        <v>309</v>
      </c>
      <c r="C32" s="247">
        <v>73</v>
      </c>
      <c r="D32" s="247">
        <v>0</v>
      </c>
      <c r="E32" s="247">
        <v>34</v>
      </c>
      <c r="M32" t="s">
        <v>450</v>
      </c>
    </row>
    <row r="33" spans="1:5" ht="12.75">
      <c r="A33" s="245" t="s">
        <v>310</v>
      </c>
      <c r="B33" s="246" t="s">
        <v>311</v>
      </c>
      <c r="C33" s="247">
        <v>-592353</v>
      </c>
      <c r="D33" s="247">
        <v>0</v>
      </c>
      <c r="E33" s="247">
        <v>-7279157</v>
      </c>
    </row>
  </sheetData>
  <sheetProtection/>
  <mergeCells count="5">
    <mergeCell ref="A1:L1"/>
    <mergeCell ref="A2:J2"/>
    <mergeCell ref="A3:L3"/>
    <mergeCell ref="A5:L5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Windows-felhasználó</cp:lastModifiedBy>
  <cp:lastPrinted>2020-07-03T12:53:03Z</cp:lastPrinted>
  <dcterms:created xsi:type="dcterms:W3CDTF">2010-01-27T15:10:55Z</dcterms:created>
  <dcterms:modified xsi:type="dcterms:W3CDTF">2020-07-03T12:53:49Z</dcterms:modified>
  <cp:category/>
  <cp:version/>
  <cp:contentType/>
  <cp:contentStatus/>
</cp:coreProperties>
</file>