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NK\penzugy\Pinter Laszlone\2018. évi zárszámadás testületi anyag\"/>
    </mc:Choice>
  </mc:AlternateContent>
  <xr:revisionPtr revIDLastSave="0" documentId="13_ncr:1_{30181472-1AB0-43CA-B660-1E39FB8C9E07}" xr6:coauthVersionLast="43" xr6:coauthVersionMax="43" xr10:uidLastSave="{00000000-0000-0000-0000-000000000000}"/>
  <bookViews>
    <workbookView xWindow="-120" yWindow="-120" windowWidth="21840" windowHeight="13140" activeTab="2" xr2:uid="{00000000-000D-0000-FFFF-FFFF00000000}"/>
  </bookViews>
  <sheets>
    <sheet name="összesen" sheetId="1" r:id="rId1"/>
    <sheet name="Önkormányzat" sheetId="2" r:id="rId2"/>
    <sheet name="Hivatal" sheetId="3" r:id="rId3"/>
    <sheet name="Óvoda" sheetId="4" r:id="rId4"/>
  </sheets>
  <definedNames>
    <definedName name="Excel_BuiltIn_Print_Titles_1_1">összesen!$A$1:$IR$3</definedName>
    <definedName name="_xlnm.Print_Titles" localSheetId="1">Önkormányzat!$1:$4</definedName>
    <definedName name="_xlnm.Print_Titles" localSheetId="0">összesen!$1:$3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6" i="1" l="1"/>
  <c r="F47" i="1"/>
  <c r="F44" i="1" l="1"/>
  <c r="F44" i="2"/>
  <c r="F78" i="1"/>
  <c r="F75" i="1"/>
  <c r="F74" i="1"/>
  <c r="F69" i="1"/>
  <c r="F68" i="1"/>
  <c r="F67" i="1"/>
  <c r="F66" i="1"/>
  <c r="F65" i="1"/>
  <c r="F56" i="1"/>
  <c r="F55" i="1"/>
  <c r="F52" i="1"/>
  <c r="F51" i="1"/>
  <c r="F50" i="1"/>
  <c r="F49" i="1"/>
  <c r="F48" i="1"/>
  <c r="F43" i="1"/>
  <c r="F42" i="1"/>
  <c r="F40" i="1"/>
  <c r="F33" i="1"/>
  <c r="F30" i="1"/>
  <c r="F27" i="1"/>
  <c r="F24" i="1"/>
  <c r="F22" i="1"/>
  <c r="F14" i="1"/>
  <c r="F13" i="1"/>
  <c r="F12" i="1"/>
  <c r="F11" i="1"/>
  <c r="F10" i="1"/>
  <c r="F9" i="1"/>
  <c r="F8" i="1"/>
  <c r="F7" i="1"/>
  <c r="F6" i="1"/>
  <c r="E36" i="1"/>
  <c r="D36" i="1"/>
  <c r="E37" i="1"/>
  <c r="D37" i="1"/>
  <c r="D17" i="1"/>
  <c r="D16" i="1" s="1"/>
  <c r="D17" i="2"/>
  <c r="D30" i="2"/>
  <c r="F74" i="2"/>
  <c r="F73" i="2"/>
  <c r="F68" i="2"/>
  <c r="F67" i="2"/>
  <c r="F65" i="2"/>
  <c r="F76" i="2"/>
  <c r="F55" i="2"/>
  <c r="F54" i="2"/>
  <c r="E37" i="2"/>
  <c r="E36" i="2" s="1"/>
  <c r="D37" i="2"/>
  <c r="D36" i="2"/>
  <c r="F40" i="2"/>
  <c r="E30" i="2"/>
  <c r="F30" i="2" s="1"/>
  <c r="F51" i="2"/>
  <c r="F50" i="2"/>
  <c r="F49" i="2"/>
  <c r="F48" i="2"/>
  <c r="F47" i="2"/>
  <c r="F46" i="2"/>
  <c r="F43" i="2"/>
  <c r="F42" i="2"/>
  <c r="F33" i="2"/>
  <c r="F27" i="2"/>
  <c r="F24" i="2"/>
  <c r="F22" i="2"/>
  <c r="F14" i="2"/>
  <c r="F13" i="2"/>
  <c r="F12" i="2"/>
  <c r="F11" i="2"/>
  <c r="F10" i="2"/>
  <c r="F9" i="2"/>
  <c r="F8" i="2"/>
  <c r="F7" i="2"/>
  <c r="F6" i="2"/>
  <c r="F22" i="3"/>
  <c r="F17" i="3"/>
  <c r="F13" i="3"/>
  <c r="F10" i="3"/>
  <c r="F9" i="3"/>
  <c r="F8" i="3"/>
  <c r="F7" i="3"/>
  <c r="F6" i="3"/>
  <c r="F11" i="4"/>
  <c r="F10" i="4"/>
  <c r="F9" i="4"/>
  <c r="F8" i="4"/>
  <c r="F7" i="4"/>
  <c r="F12" i="4"/>
  <c r="F22" i="4"/>
  <c r="F15" i="4"/>
  <c r="F58" i="2"/>
  <c r="E16" i="3"/>
  <c r="D16" i="3"/>
  <c r="E13" i="4"/>
  <c r="C61" i="1"/>
  <c r="C60" i="2"/>
  <c r="C30" i="2"/>
  <c r="E75" i="2"/>
  <c r="D76" i="1"/>
  <c r="E76" i="1"/>
  <c r="C76" i="1"/>
  <c r="E61" i="1"/>
  <c r="D61" i="1"/>
  <c r="E58" i="1"/>
  <c r="D58" i="1"/>
  <c r="C58" i="1"/>
  <c r="E54" i="1"/>
  <c r="D54" i="1"/>
  <c r="C54" i="1"/>
  <c r="E41" i="1"/>
  <c r="D41" i="1"/>
  <c r="C41" i="1"/>
  <c r="C37" i="1"/>
  <c r="C36" i="1" s="1"/>
  <c r="C30" i="1"/>
  <c r="E17" i="1"/>
  <c r="F17" i="1" s="1"/>
  <c r="C17" i="1"/>
  <c r="E5" i="1"/>
  <c r="D5" i="1"/>
  <c r="C5" i="1"/>
  <c r="D5" i="2"/>
  <c r="E5" i="2"/>
  <c r="C5" i="2"/>
  <c r="D13" i="4"/>
  <c r="C13" i="4"/>
  <c r="E5" i="4"/>
  <c r="E19" i="4" s="1"/>
  <c r="D5" i="4"/>
  <c r="D19" i="4" s="1"/>
  <c r="D24" i="4" s="1"/>
  <c r="C5" i="4"/>
  <c r="C19" i="4"/>
  <c r="C24" i="4" s="1"/>
  <c r="D5" i="3"/>
  <c r="F5" i="3" s="1"/>
  <c r="E5" i="3"/>
  <c r="C5" i="3"/>
  <c r="E11" i="3"/>
  <c r="E19" i="3" s="1"/>
  <c r="D11" i="3"/>
  <c r="C11" i="3"/>
  <c r="C19" i="3" s="1"/>
  <c r="C24" i="3" s="1"/>
  <c r="D75" i="2"/>
  <c r="C75" i="2"/>
  <c r="E60" i="2"/>
  <c r="D60" i="2"/>
  <c r="E57" i="2"/>
  <c r="D57" i="2"/>
  <c r="C57" i="2"/>
  <c r="E53" i="2"/>
  <c r="D53" i="2"/>
  <c r="F53" i="2" s="1"/>
  <c r="C53" i="2"/>
  <c r="E41" i="2"/>
  <c r="D41" i="2"/>
  <c r="C41" i="2"/>
  <c r="C37" i="2"/>
  <c r="C36" i="2" s="1"/>
  <c r="E17" i="2"/>
  <c r="F17" i="2" s="1"/>
  <c r="C17" i="2"/>
  <c r="C16" i="2" s="1"/>
  <c r="D16" i="2"/>
  <c r="F60" i="2" l="1"/>
  <c r="F11" i="3"/>
  <c r="D79" i="2"/>
  <c r="F16" i="3"/>
  <c r="F36" i="2"/>
  <c r="F13" i="4"/>
  <c r="F41" i="2"/>
  <c r="F36" i="1"/>
  <c r="F5" i="1"/>
  <c r="F41" i="1"/>
  <c r="E16" i="1"/>
  <c r="F16" i="1" s="1"/>
  <c r="F54" i="1"/>
  <c r="D81" i="1"/>
  <c r="D86" i="1" s="1"/>
  <c r="F61" i="1"/>
  <c r="C16" i="1"/>
  <c r="C81" i="1" s="1"/>
  <c r="C86" i="1" s="1"/>
  <c r="F76" i="1"/>
  <c r="F5" i="2"/>
  <c r="E24" i="4"/>
  <c r="F19" i="4"/>
  <c r="E24" i="3"/>
  <c r="C79" i="2"/>
  <c r="F75" i="2"/>
  <c r="E81" i="1"/>
  <c r="E16" i="2"/>
  <c r="F16" i="2" s="1"/>
  <c r="F5" i="4"/>
  <c r="D19" i="3"/>
  <c r="D24" i="3" s="1"/>
  <c r="E79" i="2" l="1"/>
  <c r="F79" i="2" s="1"/>
  <c r="F81" i="1"/>
  <c r="E86" i="1"/>
  <c r="F19" i="3"/>
</calcChain>
</file>

<file path=xl/sharedStrings.xml><?xml version="1.0" encoding="utf-8"?>
<sst xmlns="http://schemas.openxmlformats.org/spreadsheetml/2006/main" count="224" uniqueCount="87">
  <si>
    <t>Adatok 1000 Ft-ban</t>
  </si>
  <si>
    <t>Bevételek</t>
  </si>
  <si>
    <t>terv</t>
  </si>
  <si>
    <t>Cím</t>
  </si>
  <si>
    <t>Alcím</t>
  </si>
  <si>
    <t>INTÉZMÉNYI MŰKÖDÉSI BEVÉTELEK (B4)</t>
  </si>
  <si>
    <t>Közvetített szolgáltatások ellenértéke B403</t>
  </si>
  <si>
    <t>Szolgáltatások ellenértéke B402</t>
  </si>
  <si>
    <t>KÖZHATALMI BEVÉTELEK  (B3)</t>
  </si>
  <si>
    <t>Helyi adók</t>
  </si>
  <si>
    <t xml:space="preserve">      - építményadó</t>
  </si>
  <si>
    <t xml:space="preserve">                  hátralék</t>
  </si>
  <si>
    <t xml:space="preserve">      -telekadó B34/12</t>
  </si>
  <si>
    <t xml:space="preserve">      -kommunális adó B34/14</t>
  </si>
  <si>
    <t xml:space="preserve">      - iparűzési adó B351</t>
  </si>
  <si>
    <t>Átengedett központi adók</t>
  </si>
  <si>
    <t xml:space="preserve">     - gépjárműadó B354</t>
  </si>
  <si>
    <t xml:space="preserve">Egyéb felhalmozási bevétel </t>
  </si>
  <si>
    <t>MŰKÖDÉSI CÉLÚ TÁMOGATÁSOK ÁH-on BELÜL  (B1)</t>
  </si>
  <si>
    <t>MÜKÖDÉSI CÉLÚ ÁTVETT PÉNZESZKÖZÖK (B6)</t>
  </si>
  <si>
    <t>FELHALMOZÁSI CÉLÚ ÁTVETT PÉNZESZKÖZÖK  (B7)</t>
  </si>
  <si>
    <t>FELHALMOZÁSI CÉLÚ TÁMOGATÁSOK (B2)</t>
  </si>
  <si>
    <t>FINANSZÍROZÁSI BEVÉTELEK  (B8)</t>
  </si>
  <si>
    <t>Államháztartáson belüli megelőlegezés B814</t>
  </si>
  <si>
    <t>BEVÉTELEK FŐÖSSZEGE</t>
  </si>
  <si>
    <t xml:space="preserve">Termőföld értékesítés B52/1   </t>
  </si>
  <si>
    <t>FELHALMOZÁSI  BEVÉTELEK  (B5)</t>
  </si>
  <si>
    <t>teljesítés</t>
  </si>
  <si>
    <t>B16/2 Kp. Kez ei. Műk. C. tám. Bev. Természetbeni Erzsébet utalvány</t>
  </si>
  <si>
    <t>B16/5 Közfoglalkoztatás támogatás bevétele</t>
  </si>
  <si>
    <t>B16/32 Mezőőri támogatás bevétele</t>
  </si>
  <si>
    <t>Önkormányzatok működésének általános támogatása B11</t>
  </si>
  <si>
    <t>Kerékpárút építés</t>
  </si>
  <si>
    <t>Belvíz elvezetés III. ütem</t>
  </si>
  <si>
    <t xml:space="preserve">kerekítés </t>
  </si>
  <si>
    <t xml:space="preserve">      - egyéb közhatalmi bevételek  B36</t>
  </si>
  <si>
    <t>Tulajdonosi bevétel B404</t>
  </si>
  <si>
    <t>Ellátási díjak B405</t>
  </si>
  <si>
    <t xml:space="preserve">Kiszámlázott  áfa  B406   </t>
  </si>
  <si>
    <t>ÁFA visszatérítése B407</t>
  </si>
  <si>
    <t>Egyéb kapott kamat és kamatjellegű bevételek B4082</t>
  </si>
  <si>
    <t>Egyéb működési bevételek B411</t>
  </si>
  <si>
    <t>Ingatlanok értékesítése B52</t>
  </si>
  <si>
    <t>Működési célú visszatérítendő támogatások, kölcsönök visszatérülése államháztartáson kívülről  B64</t>
  </si>
  <si>
    <t xml:space="preserve">Egyéb működési célú átvett pénzeszközök B65 </t>
  </si>
  <si>
    <t>Előző év költségvetési maradványának igénybevétele B 8131</t>
  </si>
  <si>
    <t xml:space="preserve">Kiszámlázott  ÁFA  B406   </t>
  </si>
  <si>
    <t>Központi, irányítószervi támogatás  B 816</t>
  </si>
  <si>
    <t xml:space="preserve">MLSZ Telephely korszerűsítés-2017 </t>
  </si>
  <si>
    <t xml:space="preserve">Óvoda főzőkonyha kialakítása és óvoda bővítés </t>
  </si>
  <si>
    <t>Helyi identitás és kohézió erősítése Domaszéken pályázat Br. 25.000 e Ft      (4,5 éves)</t>
  </si>
  <si>
    <t>B16 "Humán szolgáltatások fejlesztése" pályázat működési része  Br. 19.999 e Ft ( 3 éves)</t>
  </si>
  <si>
    <t xml:space="preserve">DOMA Klubja </t>
  </si>
  <si>
    <t>B16 "Humán kapacitások fejlesztése" pályázat működés  Br. 26.799 eFt (3 éves)</t>
  </si>
  <si>
    <t>Energetikai korszerűsítés Hivatal</t>
  </si>
  <si>
    <t>Helyi termékértékesítést szolgáló piac kialakítása</t>
  </si>
  <si>
    <t>Tömörkény u. 14;30 hrsz útfelújítás</t>
  </si>
  <si>
    <t xml:space="preserve">Napelemes közvilágítás pályázat bevétele </t>
  </si>
  <si>
    <t>Tanyagondnoki szolgálat fejlesztése</t>
  </si>
  <si>
    <t>Biztosítók által fizetett kártérítés B 410</t>
  </si>
  <si>
    <t>Egyéb felhalmozási célú átvett pénzeszközök B75 Ady Endre u. aszfaltozás lakossági hozzájárulás</t>
  </si>
  <si>
    <t xml:space="preserve">Egyéb felhalmozási célú átvett pénzeszközök B75 Ady Endre u. aszfaltozás lakossági hozzájárulás </t>
  </si>
  <si>
    <t>2018.évi</t>
  </si>
  <si>
    <t>MŰKÖDÉSI CÉLÚ TÁMOGATÁS Államháztartáson belülről (B1)</t>
  </si>
  <si>
    <t>B14 Elvonások és befizetések bevételei  018030 kf</t>
  </si>
  <si>
    <t>Ipari Park kialakítása</t>
  </si>
  <si>
    <t>Tömörkény utca felújítása (B21)</t>
  </si>
  <si>
    <t>BURSA Hungarica visszafizetés</t>
  </si>
  <si>
    <t>Rendkívüli támogatás illegális migráció többletkültségeire, B 115 kiegészítő támogatások (kéményseprő, bérkompenzáció)</t>
  </si>
  <si>
    <t xml:space="preserve">Humán szolgáltatások fejlesztése térségi szemléletben </t>
  </si>
  <si>
    <t>ÁFA visszatérítés B 407</t>
  </si>
  <si>
    <t>2018. évi</t>
  </si>
  <si>
    <t>módosított</t>
  </si>
  <si>
    <t>előirányzat</t>
  </si>
  <si>
    <t xml:space="preserve">2018. évi </t>
  </si>
  <si>
    <t xml:space="preserve">teljesítés </t>
  </si>
  <si>
    <t>%</t>
  </si>
  <si>
    <t>Zártkert</t>
  </si>
  <si>
    <t>Egyéb működési támogat. Bevétel ÁH-on belül B16</t>
  </si>
  <si>
    <t>Egyéb működési célú támog. ÁH-on belül B16</t>
  </si>
  <si>
    <t>Ogy . Választásra kapott támogatás B16/32</t>
  </si>
  <si>
    <t>Központi, irányítószervi támogatás  B 816 Hivatal</t>
  </si>
  <si>
    <t>Központi, irányítószervi támogatás  B 816 Óvoda</t>
  </si>
  <si>
    <t>Ogy. Választásra kapott támogatás B16</t>
  </si>
  <si>
    <t>Összesen:</t>
  </si>
  <si>
    <t>B14 Elvonások és befizetések bevételei (SZKTT-től ) 018030 kf</t>
  </si>
  <si>
    <t>Tárgyi eszköz értékesítés B53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</si>
</sst>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23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i/>
      <sz val="8"/>
      <color indexed="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i/>
      <sz val="10"/>
      <name val="Times New Roman"/>
      <family val="1"/>
      <charset val="1"/>
    </font>
    <font>
      <b/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1"/>
    </font>
    <font>
      <b/>
      <i/>
      <sz val="12"/>
      <color indexed="8"/>
      <name val="Times New Roman CE"/>
      <family val="1"/>
      <charset val="238"/>
    </font>
    <font>
      <b/>
      <i/>
      <sz val="10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sz val="8"/>
      <name val="Arial"/>
      <family val="2"/>
      <charset val="238"/>
    </font>
    <font>
      <sz val="4"/>
      <color indexed="8"/>
      <name val="Times New Roman CE"/>
      <family val="1"/>
      <charset val="238"/>
    </font>
    <font>
      <sz val="10"/>
      <color indexed="8"/>
      <name val="Times New Roman CE"/>
      <charset val="238"/>
    </font>
    <font>
      <b/>
      <sz val="10"/>
      <color indexed="8"/>
      <name val="Times New Roman CE"/>
      <charset val="238"/>
    </font>
    <font>
      <sz val="10"/>
      <name val="Times New Roman CE"/>
      <charset val="238"/>
    </font>
    <font>
      <b/>
      <sz val="9"/>
      <color indexed="8"/>
      <name val="Times New Roman CE"/>
      <family val="1"/>
      <charset val="238"/>
    </font>
    <font>
      <b/>
      <sz val="1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21">
    <xf numFmtId="0" fontId="0" fillId="0" borderId="0" xfId="0"/>
    <xf numFmtId="0" fontId="2" fillId="0" borderId="0" xfId="0" applyFont="1"/>
    <xf numFmtId="49" fontId="4" fillId="0" borderId="1" xfId="0" applyNumberFormat="1" applyFont="1" applyBorder="1"/>
    <xf numFmtId="0" fontId="4" fillId="0" borderId="0" xfId="0" applyFont="1"/>
    <xf numFmtId="49" fontId="8" fillId="0" borderId="2" xfId="0" applyNumberFormat="1" applyFont="1" applyBorder="1" applyAlignment="1">
      <alignment horizontal="center"/>
    </xf>
    <xf numFmtId="49" fontId="10" fillId="0" borderId="3" xfId="0" applyNumberFormat="1" applyFont="1" applyBorder="1"/>
    <xf numFmtId="0" fontId="10" fillId="0" borderId="4" xfId="0" applyFont="1" applyBorder="1"/>
    <xf numFmtId="3" fontId="4" fillId="0" borderId="5" xfId="0" applyNumberFormat="1" applyFont="1" applyBorder="1"/>
    <xf numFmtId="0" fontId="4" fillId="0" borderId="5" xfId="0" applyFont="1" applyBorder="1"/>
    <xf numFmtId="0" fontId="11" fillId="2" borderId="6" xfId="0" applyFont="1" applyFill="1" applyBorder="1"/>
    <xf numFmtId="49" fontId="4" fillId="2" borderId="7" xfId="0" applyNumberFormat="1" applyFont="1" applyFill="1" applyBorder="1"/>
    <xf numFmtId="3" fontId="11" fillId="2" borderId="8" xfId="0" applyNumberFormat="1" applyFont="1" applyFill="1" applyBorder="1"/>
    <xf numFmtId="0" fontId="4" fillId="0" borderId="8" xfId="0" applyFont="1" applyBorder="1"/>
    <xf numFmtId="49" fontId="11" fillId="0" borderId="6" xfId="0" applyNumberFormat="1" applyFont="1" applyBorder="1"/>
    <xf numFmtId="3" fontId="12" fillId="0" borderId="8" xfId="0" applyNumberFormat="1" applyFont="1" applyBorder="1"/>
    <xf numFmtId="49" fontId="4" fillId="0" borderId="6" xfId="0" applyNumberFormat="1" applyFont="1" applyBorder="1"/>
    <xf numFmtId="3" fontId="4" fillId="0" borderId="8" xfId="0" applyNumberFormat="1" applyFont="1" applyBorder="1"/>
    <xf numFmtId="3" fontId="4" fillId="0" borderId="4" xfId="0" applyNumberFormat="1" applyFont="1" applyBorder="1"/>
    <xf numFmtId="3" fontId="4" fillId="0" borderId="0" xfId="0" applyNumberFormat="1" applyFont="1"/>
    <xf numFmtId="49" fontId="4" fillId="2" borderId="0" xfId="0" applyNumberFormat="1" applyFont="1" applyFill="1"/>
    <xf numFmtId="0" fontId="11" fillId="0" borderId="6" xfId="0" applyFont="1" applyBorder="1"/>
    <xf numFmtId="49" fontId="4" fillId="0" borderId="3" xfId="0" applyNumberFormat="1" applyFont="1" applyBorder="1"/>
    <xf numFmtId="0" fontId="4" fillId="0" borderId="9" xfId="0" applyFont="1" applyBorder="1"/>
    <xf numFmtId="49" fontId="4" fillId="0" borderId="10" xfId="0" applyNumberFormat="1" applyFont="1" applyBorder="1"/>
    <xf numFmtId="49" fontId="11" fillId="0" borderId="7" xfId="0" applyNumberFormat="1" applyFont="1" applyBorder="1"/>
    <xf numFmtId="0" fontId="4" fillId="0" borderId="4" xfId="0" applyFont="1" applyBorder="1"/>
    <xf numFmtId="0" fontId="11" fillId="2" borderId="11" xfId="0" applyFont="1" applyFill="1" applyBorder="1"/>
    <xf numFmtId="49" fontId="11" fillId="2" borderId="12" xfId="0" applyNumberFormat="1" applyFont="1" applyFill="1" applyBorder="1"/>
    <xf numFmtId="49" fontId="4" fillId="2" borderId="12" xfId="0" applyNumberFormat="1" applyFont="1" applyFill="1" applyBorder="1"/>
    <xf numFmtId="3" fontId="4" fillId="3" borderId="8" xfId="0" applyNumberFormat="1" applyFont="1" applyFill="1" applyBorder="1"/>
    <xf numFmtId="0" fontId="11" fillId="0" borderId="1" xfId="0" applyFont="1" applyBorder="1"/>
    <xf numFmtId="49" fontId="4" fillId="0" borderId="6" xfId="0" applyNumberFormat="1" applyFont="1" applyBorder="1" applyAlignment="1">
      <alignment horizontal="left" wrapText="1"/>
    </xf>
    <xf numFmtId="49" fontId="4" fillId="2" borderId="7" xfId="0" applyNumberFormat="1" applyFont="1" applyFill="1" applyBorder="1" applyAlignment="1">
      <alignment horizontal="left"/>
    </xf>
    <xf numFmtId="0" fontId="4" fillId="0" borderId="1" xfId="0" applyFont="1" applyBorder="1"/>
    <xf numFmtId="0" fontId="11" fillId="2" borderId="1" xfId="0" applyFont="1" applyFill="1" applyBorder="1"/>
    <xf numFmtId="0" fontId="14" fillId="2" borderId="8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3" fontId="13" fillId="0" borderId="9" xfId="0" applyNumberFormat="1" applyFont="1" applyBorder="1" applyAlignment="1">
      <alignment wrapText="1"/>
    </xf>
    <xf numFmtId="49" fontId="11" fillId="2" borderId="0" xfId="0" applyNumberFormat="1" applyFont="1" applyFill="1"/>
    <xf numFmtId="0" fontId="15" fillId="0" borderId="8" xfId="0" applyFont="1" applyBorder="1"/>
    <xf numFmtId="3" fontId="11" fillId="0" borderId="8" xfId="0" applyNumberFormat="1" applyFont="1" applyBorder="1"/>
    <xf numFmtId="0" fontId="11" fillId="0" borderId="8" xfId="0" applyFont="1" applyBorder="1"/>
    <xf numFmtId="0" fontId="4" fillId="2" borderId="8" xfId="0" applyFont="1" applyFill="1" applyBorder="1"/>
    <xf numFmtId="49" fontId="11" fillId="2" borderId="6" xfId="0" applyNumberFormat="1" applyFont="1" applyFill="1" applyBorder="1" applyAlignment="1">
      <alignment horizontal="left"/>
    </xf>
    <xf numFmtId="0" fontId="17" fillId="0" borderId="0" xfId="0" applyFont="1" applyAlignment="1">
      <alignment wrapText="1"/>
    </xf>
    <xf numFmtId="49" fontId="13" fillId="0" borderId="6" xfId="0" applyNumberFormat="1" applyFont="1" applyBorder="1" applyAlignment="1">
      <alignment wrapText="1"/>
    </xf>
    <xf numFmtId="0" fontId="3" fillId="0" borderId="8" xfId="0" applyFont="1" applyBorder="1" applyAlignment="1">
      <alignment wrapText="1"/>
    </xf>
    <xf numFmtId="3" fontId="18" fillId="0" borderId="8" xfId="0" applyNumberFormat="1" applyFont="1" applyBorder="1"/>
    <xf numFmtId="49" fontId="4" fillId="0" borderId="7" xfId="0" applyNumberFormat="1" applyFont="1" applyBorder="1"/>
    <xf numFmtId="49" fontId="19" fillId="4" borderId="6" xfId="0" applyNumberFormat="1" applyFont="1" applyFill="1" applyBorder="1" applyAlignment="1">
      <alignment wrapText="1"/>
    </xf>
    <xf numFmtId="49" fontId="4" fillId="0" borderId="13" xfId="0" applyNumberFormat="1" applyFont="1" applyBorder="1"/>
    <xf numFmtId="0" fontId="11" fillId="0" borderId="14" xfId="0" applyFont="1" applyBorder="1"/>
    <xf numFmtId="3" fontId="4" fillId="0" borderId="15" xfId="0" applyNumberFormat="1" applyFont="1" applyBorder="1"/>
    <xf numFmtId="3" fontId="4" fillId="0" borderId="16" xfId="0" applyNumberFormat="1" applyFont="1" applyBorder="1"/>
    <xf numFmtId="3" fontId="20" fillId="0" borderId="8" xfId="0" applyNumberFormat="1" applyFont="1" applyBorder="1"/>
    <xf numFmtId="0" fontId="11" fillId="0" borderId="17" xfId="0" applyFont="1" applyBorder="1"/>
    <xf numFmtId="49" fontId="4" fillId="0" borderId="18" xfId="0" applyNumberFormat="1" applyFont="1" applyBorder="1"/>
    <xf numFmtId="3" fontId="4" fillId="0" borderId="18" xfId="0" applyNumberFormat="1" applyFont="1" applyBorder="1"/>
    <xf numFmtId="49" fontId="19" fillId="4" borderId="6" xfId="0" applyNumberFormat="1" applyFont="1" applyFill="1" applyBorder="1"/>
    <xf numFmtId="49" fontId="11" fillId="4" borderId="6" xfId="0" applyNumberFormat="1" applyFont="1" applyFill="1" applyBorder="1" applyAlignment="1">
      <alignment wrapText="1"/>
    </xf>
    <xf numFmtId="49" fontId="11" fillId="4" borderId="6" xfId="0" applyNumberFormat="1" applyFont="1" applyFill="1" applyBorder="1"/>
    <xf numFmtId="0" fontId="11" fillId="0" borderId="3" xfId="0" applyFont="1" applyBorder="1"/>
    <xf numFmtId="3" fontId="4" fillId="0" borderId="19" xfId="0" applyNumberFormat="1" applyFont="1" applyBorder="1"/>
    <xf numFmtId="0" fontId="11" fillId="2" borderId="20" xfId="0" applyFont="1" applyFill="1" applyBorder="1"/>
    <xf numFmtId="0" fontId="11" fillId="0" borderId="18" xfId="0" applyFont="1" applyBorder="1"/>
    <xf numFmtId="49" fontId="18" fillId="4" borderId="6" xfId="0" applyNumberFormat="1" applyFont="1" applyFill="1" applyBorder="1" applyAlignment="1">
      <alignment wrapText="1"/>
    </xf>
    <xf numFmtId="49" fontId="18" fillId="4" borderId="6" xfId="0" applyNumberFormat="1" applyFont="1" applyFill="1" applyBorder="1"/>
    <xf numFmtId="49" fontId="18" fillId="4" borderId="1" xfId="0" applyNumberFormat="1" applyFont="1" applyFill="1" applyBorder="1"/>
    <xf numFmtId="3" fontId="4" fillId="0" borderId="6" xfId="0" applyNumberFormat="1" applyFont="1" applyBorder="1"/>
    <xf numFmtId="49" fontId="19" fillId="4" borderId="18" xfId="0" applyNumberFormat="1" applyFont="1" applyFill="1" applyBorder="1" applyAlignment="1">
      <alignment horizontal="left" wrapText="1"/>
    </xf>
    <xf numFmtId="49" fontId="19" fillId="4" borderId="3" xfId="0" applyNumberFormat="1" applyFont="1" applyFill="1" applyBorder="1" applyAlignment="1">
      <alignment wrapText="1"/>
    </xf>
    <xf numFmtId="49" fontId="11" fillId="2" borderId="18" xfId="0" applyNumberFormat="1" applyFont="1" applyFill="1" applyBorder="1" applyAlignment="1">
      <alignment horizontal="left"/>
    </xf>
    <xf numFmtId="3" fontId="11" fillId="2" borderId="21" xfId="0" applyNumberFormat="1" applyFont="1" applyFill="1" applyBorder="1"/>
    <xf numFmtId="49" fontId="4" fillId="0" borderId="1" xfId="0" applyNumberFormat="1" applyFont="1" applyBorder="1" applyAlignment="1">
      <alignment horizontal="left" wrapText="1"/>
    </xf>
    <xf numFmtId="0" fontId="11" fillId="0" borderId="22" xfId="0" applyFont="1" applyBorder="1"/>
    <xf numFmtId="49" fontId="4" fillId="0" borderId="16" xfId="0" applyNumberFormat="1" applyFont="1" applyBorder="1" applyAlignment="1">
      <alignment horizontal="left" wrapText="1"/>
    </xf>
    <xf numFmtId="0" fontId="11" fillId="0" borderId="23" xfId="0" applyFont="1" applyBorder="1"/>
    <xf numFmtId="49" fontId="13" fillId="0" borderId="24" xfId="0" applyNumberFormat="1" applyFont="1" applyBorder="1" applyAlignment="1">
      <alignment wrapText="1"/>
    </xf>
    <xf numFmtId="49" fontId="4" fillId="0" borderId="24" xfId="0" applyNumberFormat="1" applyFont="1" applyBorder="1" applyAlignment="1">
      <alignment horizontal="left" wrapText="1"/>
    </xf>
    <xf numFmtId="3" fontId="4" fillId="0" borderId="24" xfId="0" applyNumberFormat="1" applyFont="1" applyBorder="1"/>
    <xf numFmtId="49" fontId="4" fillId="0" borderId="6" xfId="0" applyNumberFormat="1" applyFont="1" applyBorder="1" applyAlignment="1">
      <alignment wrapText="1"/>
    </xf>
    <xf numFmtId="49" fontId="4" fillId="0" borderId="22" xfId="0" applyNumberFormat="1" applyFont="1" applyBorder="1" applyAlignment="1">
      <alignment horizontal="left" wrapText="1"/>
    </xf>
    <xf numFmtId="49" fontId="18" fillId="4" borderId="8" xfId="0" applyNumberFormat="1" applyFont="1" applyFill="1" applyBorder="1" applyAlignment="1">
      <alignment horizontal="left" wrapText="1"/>
    </xf>
    <xf numFmtId="0" fontId="11" fillId="0" borderId="25" xfId="0" applyFont="1" applyBorder="1"/>
    <xf numFmtId="49" fontId="4" fillId="0" borderId="25" xfId="0" applyNumberFormat="1" applyFont="1" applyBorder="1" applyAlignment="1">
      <alignment horizontal="left" wrapText="1"/>
    </xf>
    <xf numFmtId="0" fontId="11" fillId="0" borderId="26" xfId="0" applyFont="1" applyBorder="1"/>
    <xf numFmtId="0" fontId="11" fillId="0" borderId="4" xfId="0" applyFont="1" applyBorder="1"/>
    <xf numFmtId="3" fontId="11" fillId="5" borderId="8" xfId="0" applyNumberFormat="1" applyFont="1" applyFill="1" applyBorder="1"/>
    <xf numFmtId="0" fontId="7" fillId="0" borderId="20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29" xfId="0" applyNumberFormat="1" applyFont="1" applyBorder="1" applyAlignment="1">
      <alignment horizontal="center"/>
    </xf>
    <xf numFmtId="3" fontId="7" fillId="0" borderId="30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3" fontId="2" fillId="0" borderId="0" xfId="0" applyNumberFormat="1" applyFont="1"/>
    <xf numFmtId="3" fontId="22" fillId="0" borderId="8" xfId="0" applyNumberFormat="1" applyFont="1" applyBorder="1"/>
    <xf numFmtId="3" fontId="4" fillId="0" borderId="8" xfId="0" applyNumberFormat="1" applyFont="1" applyFill="1" applyBorder="1"/>
    <xf numFmtId="3" fontId="4" fillId="0" borderId="16" xfId="0" applyNumberFormat="1" applyFont="1" applyFill="1" applyBorder="1"/>
    <xf numFmtId="49" fontId="18" fillId="4" borderId="18" xfId="0" applyNumberFormat="1" applyFont="1" applyFill="1" applyBorder="1" applyAlignment="1">
      <alignment horizontal="left" wrapText="1"/>
    </xf>
    <xf numFmtId="49" fontId="18" fillId="4" borderId="3" xfId="0" applyNumberFormat="1" applyFont="1" applyFill="1" applyBorder="1" applyAlignment="1">
      <alignment wrapText="1"/>
    </xf>
    <xf numFmtId="3" fontId="4" fillId="0" borderId="5" xfId="0" applyNumberFormat="1" applyFont="1" applyBorder="1" applyAlignment="1">
      <alignment horizontal="center"/>
    </xf>
    <xf numFmtId="3" fontId="11" fillId="2" borderId="8" xfId="0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19" fillId="0" borderId="4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3" fontId="20" fillId="0" borderId="8" xfId="0" applyNumberFormat="1" applyFont="1" applyBorder="1" applyAlignment="1">
      <alignment horizontal="center"/>
    </xf>
    <xf numFmtId="3" fontId="20" fillId="5" borderId="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2" fillId="0" borderId="8" xfId="0" applyNumberFormat="1" applyFont="1" applyBorder="1" applyAlignment="1">
      <alignment horizontal="center"/>
    </xf>
    <xf numFmtId="165" fontId="1" fillId="0" borderId="0" xfId="1" applyNumberFormat="1" applyAlignment="1">
      <alignment horizontal="center"/>
    </xf>
    <xf numFmtId="3" fontId="11" fillId="5" borderId="8" xfId="0" applyNumberFormat="1" applyFont="1" applyFill="1" applyBorder="1" applyAlignment="1">
      <alignment horizontal="center"/>
    </xf>
    <xf numFmtId="3" fontId="4" fillId="0" borderId="9" xfId="0" applyNumberFormat="1" applyFont="1" applyBorder="1"/>
    <xf numFmtId="3" fontId="4" fillId="0" borderId="34" xfId="0" applyNumberFormat="1" applyFont="1" applyBorder="1"/>
    <xf numFmtId="0" fontId="21" fillId="5" borderId="33" xfId="0" applyFont="1" applyFill="1" applyBorder="1" applyAlignment="1">
      <alignment horizontal="center"/>
    </xf>
    <xf numFmtId="0" fontId="21" fillId="5" borderId="31" xfId="0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IT93"/>
  <sheetViews>
    <sheetView view="pageLayout" topLeftCell="A37" zoomScaleNormal="100" workbookViewId="0">
      <selection activeCell="B41" sqref="B41"/>
    </sheetView>
  </sheetViews>
  <sheetFormatPr defaultRowHeight="12.75" x14ac:dyDescent="0.2"/>
  <cols>
    <col min="1" max="1" width="6.7109375" style="1" customWidth="1"/>
    <col min="2" max="2" width="42.5703125" style="1" customWidth="1"/>
    <col min="3" max="3" width="10.28515625" style="1" customWidth="1"/>
    <col min="4" max="4" width="13.140625" style="1" customWidth="1"/>
    <col min="5" max="5" width="12.42578125" style="1" customWidth="1"/>
    <col min="6" max="6" width="11" style="113" customWidth="1"/>
    <col min="7" max="253" width="9" style="1" customWidth="1"/>
  </cols>
  <sheetData>
    <row r="1" spans="1:254" s="3" customFormat="1" ht="23.85" customHeight="1" x14ac:dyDescent="0.25">
      <c r="A1" s="46" t="s">
        <v>0</v>
      </c>
      <c r="B1" s="2"/>
      <c r="C1" s="88" t="s">
        <v>62</v>
      </c>
      <c r="D1" s="91" t="s">
        <v>71</v>
      </c>
      <c r="E1" s="97" t="s">
        <v>71</v>
      </c>
      <c r="F1" s="94" t="s">
        <v>74</v>
      </c>
      <c r="IS1" s="1"/>
      <c r="IT1"/>
    </row>
    <row r="2" spans="1:254" s="3" customFormat="1" ht="15.75" x14ac:dyDescent="0.25">
      <c r="A2" s="46"/>
      <c r="B2" s="4" t="s">
        <v>1</v>
      </c>
      <c r="C2" s="89" t="s">
        <v>2</v>
      </c>
      <c r="D2" s="92" t="s">
        <v>72</v>
      </c>
      <c r="E2" s="99" t="s">
        <v>27</v>
      </c>
      <c r="F2" s="95" t="s">
        <v>75</v>
      </c>
      <c r="IS2" s="1"/>
      <c r="IT2"/>
    </row>
    <row r="3" spans="1:254" s="3" customFormat="1" ht="13.5" x14ac:dyDescent="0.25">
      <c r="A3" s="46"/>
      <c r="B3" s="5"/>
      <c r="C3" s="90"/>
      <c r="D3" s="93" t="s">
        <v>73</v>
      </c>
      <c r="E3" s="98"/>
      <c r="F3" s="96" t="s">
        <v>76</v>
      </c>
      <c r="IS3" s="1"/>
      <c r="IT3"/>
    </row>
    <row r="4" spans="1:254" s="3" customFormat="1" x14ac:dyDescent="0.2">
      <c r="A4" s="6" t="s">
        <v>3</v>
      </c>
      <c r="B4" s="5" t="s">
        <v>4</v>
      </c>
      <c r="C4" s="7"/>
      <c r="D4" s="7"/>
      <c r="E4" s="8"/>
      <c r="F4" s="106"/>
      <c r="IS4" s="1"/>
      <c r="IT4"/>
    </row>
    <row r="5" spans="1:254" s="3" customFormat="1" ht="19.5" customHeight="1" x14ac:dyDescent="0.2">
      <c r="A5" s="9" t="s">
        <v>5</v>
      </c>
      <c r="B5" s="10"/>
      <c r="C5" s="11">
        <f>SUM(C6:C15)</f>
        <v>38003</v>
      </c>
      <c r="D5" s="11">
        <f>SUM(D6:D15)</f>
        <v>51054</v>
      </c>
      <c r="E5" s="11">
        <f>SUM(E6:E15)</f>
        <v>37398</v>
      </c>
      <c r="F5" s="107">
        <f>E5/D5*100</f>
        <v>73.251850981313908</v>
      </c>
      <c r="IS5" s="1"/>
      <c r="IT5"/>
    </row>
    <row r="6" spans="1:254" s="3" customFormat="1" ht="16.5" customHeight="1" x14ac:dyDescent="0.2">
      <c r="A6" s="12"/>
      <c r="B6" s="65" t="s">
        <v>7</v>
      </c>
      <c r="C6" s="54">
        <v>2980</v>
      </c>
      <c r="D6" s="54">
        <v>4480</v>
      </c>
      <c r="E6" s="54">
        <v>3624</v>
      </c>
      <c r="F6" s="111">
        <f>E6/D6*100</f>
        <v>80.892857142857139</v>
      </c>
      <c r="IS6" s="1"/>
      <c r="IT6"/>
    </row>
    <row r="7" spans="1:254" s="3" customFormat="1" x14ac:dyDescent="0.2">
      <c r="A7" s="12"/>
      <c r="B7" s="66" t="s">
        <v>6</v>
      </c>
      <c r="C7" s="17">
        <v>3870</v>
      </c>
      <c r="D7" s="16">
        <v>4140</v>
      </c>
      <c r="E7" s="16">
        <v>3756</v>
      </c>
      <c r="F7" s="111">
        <f t="shared" ref="F7:F69" si="0">E7/D7*100</f>
        <v>90.724637681159422</v>
      </c>
      <c r="G7" s="18"/>
      <c r="IS7" s="1"/>
      <c r="IT7"/>
    </row>
    <row r="8" spans="1:254" s="3" customFormat="1" x14ac:dyDescent="0.2">
      <c r="A8" s="12"/>
      <c r="B8" s="66" t="s">
        <v>36</v>
      </c>
      <c r="C8" s="17">
        <v>10742</v>
      </c>
      <c r="D8" s="16">
        <v>15466</v>
      </c>
      <c r="E8" s="16">
        <v>13344</v>
      </c>
      <c r="F8" s="111">
        <f t="shared" si="0"/>
        <v>86.279581016423123</v>
      </c>
      <c r="IS8" s="1"/>
      <c r="IT8"/>
    </row>
    <row r="9" spans="1:254" s="3" customFormat="1" x14ac:dyDescent="0.2">
      <c r="A9" s="12"/>
      <c r="B9" s="66" t="s">
        <v>37</v>
      </c>
      <c r="C9" s="17">
        <v>10300</v>
      </c>
      <c r="D9" s="16">
        <v>10775</v>
      </c>
      <c r="E9" s="16">
        <v>10621</v>
      </c>
      <c r="F9" s="111">
        <f t="shared" si="0"/>
        <v>98.570765661252906</v>
      </c>
      <c r="IS9" s="1"/>
      <c r="IT9"/>
    </row>
    <row r="10" spans="1:254" s="3" customFormat="1" x14ac:dyDescent="0.2">
      <c r="A10" s="12"/>
      <c r="B10" s="65" t="s">
        <v>38</v>
      </c>
      <c r="C10" s="17">
        <v>4834</v>
      </c>
      <c r="D10" s="16">
        <v>6110</v>
      </c>
      <c r="E10" s="16">
        <v>5037</v>
      </c>
      <c r="F10" s="111">
        <f t="shared" si="0"/>
        <v>82.43862520458265</v>
      </c>
      <c r="IS10" s="1"/>
      <c r="IT10"/>
    </row>
    <row r="11" spans="1:254" s="3" customFormat="1" x14ac:dyDescent="0.2">
      <c r="A11" s="12"/>
      <c r="B11" s="67" t="s">
        <v>39</v>
      </c>
      <c r="C11" s="17">
        <v>2500</v>
      </c>
      <c r="D11" s="16">
        <v>5121</v>
      </c>
      <c r="E11" s="16">
        <v>77</v>
      </c>
      <c r="F11" s="111">
        <f t="shared" si="0"/>
        <v>1.5036125756688148</v>
      </c>
      <c r="IS11" s="1"/>
      <c r="IT11"/>
    </row>
    <row r="12" spans="1:254" s="3" customFormat="1" x14ac:dyDescent="0.2">
      <c r="A12" s="12"/>
      <c r="B12" s="66" t="s">
        <v>40</v>
      </c>
      <c r="C12" s="17">
        <v>12</v>
      </c>
      <c r="D12" s="54">
        <v>12</v>
      </c>
      <c r="E12" s="16">
        <v>0</v>
      </c>
      <c r="F12" s="111">
        <f t="shared" si="0"/>
        <v>0</v>
      </c>
      <c r="IS12" s="1"/>
      <c r="IT12"/>
    </row>
    <row r="13" spans="1:254" s="3" customFormat="1" x14ac:dyDescent="0.2">
      <c r="A13" s="12"/>
      <c r="B13" s="66" t="s">
        <v>41</v>
      </c>
      <c r="C13" s="17">
        <v>2765</v>
      </c>
      <c r="D13" s="16">
        <v>4875</v>
      </c>
      <c r="E13" s="16">
        <v>866</v>
      </c>
      <c r="F13" s="111">
        <f t="shared" si="0"/>
        <v>17.764102564102561</v>
      </c>
      <c r="IS13" s="1"/>
      <c r="IT13"/>
    </row>
    <row r="14" spans="1:254" s="3" customFormat="1" x14ac:dyDescent="0.2">
      <c r="A14" s="12"/>
      <c r="B14" s="65" t="s">
        <v>59</v>
      </c>
      <c r="C14" s="54">
        <v>0</v>
      </c>
      <c r="D14" s="54">
        <v>75</v>
      </c>
      <c r="E14" s="54">
        <v>73</v>
      </c>
      <c r="F14" s="111">
        <f t="shared" si="0"/>
        <v>97.333333333333343</v>
      </c>
      <c r="IS14" s="1"/>
      <c r="IT14"/>
    </row>
    <row r="15" spans="1:254" s="3" customFormat="1" x14ac:dyDescent="0.2">
      <c r="A15" s="12"/>
      <c r="B15" s="58"/>
      <c r="C15" s="17"/>
      <c r="D15" s="16"/>
      <c r="E15" s="16"/>
      <c r="F15" s="108"/>
      <c r="IS15" s="1"/>
      <c r="IT15"/>
    </row>
    <row r="16" spans="1:254" s="3" customFormat="1" ht="21.75" customHeight="1" x14ac:dyDescent="0.2">
      <c r="A16" s="9" t="s">
        <v>8</v>
      </c>
      <c r="B16" s="19"/>
      <c r="C16" s="11">
        <f>SUM(C30,C17)</f>
        <v>122500</v>
      </c>
      <c r="D16" s="11">
        <f>SUM(D30,D17)</f>
        <v>230137</v>
      </c>
      <c r="E16" s="11">
        <f>SUM(E30,E17)</f>
        <v>163352</v>
      </c>
      <c r="F16" s="107">
        <f t="shared" si="0"/>
        <v>70.98032910831374</v>
      </c>
      <c r="IS16" s="1"/>
      <c r="IT16"/>
    </row>
    <row r="17" spans="1:254" s="3" customFormat="1" x14ac:dyDescent="0.2">
      <c r="A17" s="20"/>
      <c r="B17" s="13" t="s">
        <v>9</v>
      </c>
      <c r="C17" s="14">
        <f>SUM(C19:C29)</f>
        <v>106500</v>
      </c>
      <c r="D17" s="14">
        <f>D22+D24+D27</f>
        <v>208626</v>
      </c>
      <c r="E17" s="14">
        <f>SUM(E19:E28)</f>
        <v>143443</v>
      </c>
      <c r="F17" s="111">
        <f t="shared" si="0"/>
        <v>68.756051498854404</v>
      </c>
      <c r="IS17" s="1"/>
      <c r="IT17"/>
    </row>
    <row r="18" spans="1:254" s="3" customFormat="1" x14ac:dyDescent="0.2">
      <c r="A18" s="12"/>
      <c r="B18" s="21" t="s">
        <v>10</v>
      </c>
      <c r="C18" s="16"/>
      <c r="D18" s="16"/>
      <c r="E18" s="16"/>
      <c r="F18" s="111"/>
      <c r="IS18" s="1"/>
      <c r="IT18"/>
    </row>
    <row r="19" spans="1:254" s="3" customFormat="1" x14ac:dyDescent="0.2">
      <c r="A19" s="12"/>
      <c r="B19" s="15" t="s">
        <v>11</v>
      </c>
      <c r="C19" s="16"/>
      <c r="D19" s="16"/>
      <c r="E19" s="16"/>
      <c r="F19" s="111"/>
      <c r="IS19" s="1"/>
      <c r="IT19"/>
    </row>
    <row r="20" spans="1:254" s="3" customFormat="1" x14ac:dyDescent="0.2">
      <c r="A20" s="12"/>
      <c r="B20" s="15" t="s">
        <v>12</v>
      </c>
      <c r="C20" s="16"/>
      <c r="D20" s="16"/>
      <c r="E20" s="16">
        <v>23</v>
      </c>
      <c r="F20" s="111"/>
      <c r="IS20" s="1"/>
      <c r="IT20"/>
    </row>
    <row r="21" spans="1:254" s="3" customFormat="1" x14ac:dyDescent="0.2">
      <c r="A21" s="12"/>
      <c r="B21" s="15" t="s">
        <v>11</v>
      </c>
      <c r="C21" s="16"/>
      <c r="D21" s="16"/>
      <c r="E21" s="16"/>
      <c r="F21" s="111"/>
      <c r="IS21" s="1"/>
      <c r="IT21"/>
    </row>
    <row r="22" spans="1:254" s="3" customFormat="1" x14ac:dyDescent="0.2">
      <c r="A22" s="12"/>
      <c r="B22" s="15" t="s">
        <v>13</v>
      </c>
      <c r="C22" s="17">
        <v>6500</v>
      </c>
      <c r="D22" s="16">
        <v>8010</v>
      </c>
      <c r="E22" s="16">
        <v>6748</v>
      </c>
      <c r="F22" s="111">
        <f t="shared" si="0"/>
        <v>84.244694132334587</v>
      </c>
      <c r="IS22" s="1"/>
      <c r="IT22"/>
    </row>
    <row r="23" spans="1:254" s="3" customFormat="1" x14ac:dyDescent="0.2">
      <c r="A23" s="12"/>
      <c r="B23" s="15" t="s">
        <v>11</v>
      </c>
      <c r="C23" s="17"/>
      <c r="D23" s="16"/>
      <c r="E23" s="16"/>
      <c r="F23" s="111"/>
      <c r="IS23" s="1"/>
      <c r="IT23"/>
    </row>
    <row r="24" spans="1:254" s="3" customFormat="1" x14ac:dyDescent="0.2">
      <c r="A24" s="12"/>
      <c r="B24" s="15" t="s">
        <v>14</v>
      </c>
      <c r="C24" s="17">
        <v>100000</v>
      </c>
      <c r="D24" s="16">
        <v>199100</v>
      </c>
      <c r="E24" s="16">
        <v>135723</v>
      </c>
      <c r="F24" s="111">
        <f t="shared" si="0"/>
        <v>68.168257157207435</v>
      </c>
      <c r="IS24" s="1"/>
      <c r="IT24"/>
    </row>
    <row r="25" spans="1:254" s="3" customFormat="1" x14ac:dyDescent="0.2">
      <c r="A25" s="12"/>
      <c r="B25" s="15" t="s">
        <v>11</v>
      </c>
      <c r="C25" s="17"/>
      <c r="D25" s="16"/>
      <c r="E25" s="16"/>
      <c r="F25" s="111"/>
      <c r="IS25" s="1"/>
      <c r="IT25"/>
    </row>
    <row r="26" spans="1:254" s="3" customFormat="1" x14ac:dyDescent="0.2">
      <c r="A26" s="12"/>
      <c r="B26" s="15"/>
      <c r="C26" s="17"/>
      <c r="D26" s="16"/>
      <c r="E26" s="16"/>
      <c r="F26" s="111"/>
      <c r="IS26" s="1"/>
      <c r="IT26"/>
    </row>
    <row r="27" spans="1:254" s="3" customFormat="1" ht="17.25" customHeight="1" x14ac:dyDescent="0.2">
      <c r="A27" s="12"/>
      <c r="B27" s="15" t="s">
        <v>35</v>
      </c>
      <c r="C27" s="17"/>
      <c r="D27" s="16">
        <v>1516</v>
      </c>
      <c r="E27" s="16">
        <v>949</v>
      </c>
      <c r="F27" s="111">
        <f t="shared" si="0"/>
        <v>62.598944591029024</v>
      </c>
      <c r="IS27" s="1"/>
      <c r="IT27"/>
    </row>
    <row r="28" spans="1:254" s="3" customFormat="1" ht="15" customHeight="1" x14ac:dyDescent="0.2">
      <c r="A28" s="22"/>
      <c r="B28" s="2" t="s">
        <v>11</v>
      </c>
      <c r="C28" s="17"/>
      <c r="D28" s="16"/>
      <c r="E28" s="16"/>
      <c r="F28" s="111"/>
      <c r="IS28" s="1"/>
      <c r="IT28"/>
    </row>
    <row r="29" spans="1:254" s="3" customFormat="1" x14ac:dyDescent="0.2">
      <c r="A29" s="22"/>
      <c r="B29" s="23"/>
      <c r="C29" s="17"/>
      <c r="D29" s="16"/>
      <c r="E29" s="16"/>
      <c r="F29" s="111"/>
      <c r="IS29" s="1"/>
      <c r="IT29"/>
    </row>
    <row r="30" spans="1:254" s="3" customFormat="1" x14ac:dyDescent="0.2">
      <c r="A30" s="12"/>
      <c r="B30" s="24" t="s">
        <v>15</v>
      </c>
      <c r="C30" s="101">
        <f>SUM(C31:C35)</f>
        <v>16000</v>
      </c>
      <c r="D30" s="101">
        <v>21511</v>
      </c>
      <c r="E30" s="101">
        <v>19909</v>
      </c>
      <c r="F30" s="114">
        <f t="shared" si="0"/>
        <v>92.552647482683284</v>
      </c>
      <c r="IS30" s="1"/>
      <c r="IT30"/>
    </row>
    <row r="31" spans="1:254" s="3" customFormat="1" x14ac:dyDescent="0.2">
      <c r="A31" s="25"/>
      <c r="B31" s="21"/>
      <c r="C31" s="16"/>
      <c r="D31" s="16"/>
      <c r="E31" s="16"/>
      <c r="F31" s="111"/>
      <c r="H31"/>
      <c r="IS31" s="1"/>
      <c r="IT31"/>
    </row>
    <row r="32" spans="1:254" s="3" customFormat="1" x14ac:dyDescent="0.2">
      <c r="A32" s="25"/>
      <c r="B32" s="21"/>
      <c r="C32" s="16"/>
      <c r="D32" s="16"/>
      <c r="E32" s="16"/>
      <c r="F32" s="111"/>
      <c r="IS32" s="1"/>
      <c r="IT32"/>
    </row>
    <row r="33" spans="1:254" s="3" customFormat="1" x14ac:dyDescent="0.2">
      <c r="A33" s="12"/>
      <c r="B33" s="15" t="s">
        <v>16</v>
      </c>
      <c r="C33" s="16">
        <v>16000</v>
      </c>
      <c r="D33" s="16">
        <v>21511</v>
      </c>
      <c r="E33" s="16">
        <v>19909</v>
      </c>
      <c r="F33" s="111">
        <f t="shared" si="0"/>
        <v>92.552647482683284</v>
      </c>
      <c r="IS33" s="1"/>
      <c r="IT33"/>
    </row>
    <row r="34" spans="1:254" s="3" customFormat="1" x14ac:dyDescent="0.2">
      <c r="A34" s="12"/>
      <c r="B34" s="15" t="s">
        <v>11</v>
      </c>
      <c r="C34" s="16"/>
      <c r="D34" s="16"/>
      <c r="E34" s="16"/>
      <c r="F34" s="111"/>
      <c r="IS34" s="1"/>
      <c r="IT34"/>
    </row>
    <row r="35" spans="1:254" s="3" customFormat="1" x14ac:dyDescent="0.2">
      <c r="A35" s="12"/>
      <c r="B35" s="15"/>
      <c r="C35" s="16"/>
      <c r="D35" s="16"/>
      <c r="E35" s="16"/>
      <c r="F35" s="111"/>
      <c r="IS35" s="1"/>
      <c r="IT35"/>
    </row>
    <row r="36" spans="1:254" s="3" customFormat="1" x14ac:dyDescent="0.2">
      <c r="A36" s="26" t="s">
        <v>26</v>
      </c>
      <c r="B36" s="27"/>
      <c r="C36" s="11">
        <f>SUM(C37)</f>
        <v>0</v>
      </c>
      <c r="D36" s="11">
        <f>D40</f>
        <v>111</v>
      </c>
      <c r="E36" s="11">
        <f>E40</f>
        <v>110</v>
      </c>
      <c r="F36" s="107">
        <f t="shared" si="0"/>
        <v>99.099099099099092</v>
      </c>
      <c r="IS36" s="1"/>
      <c r="IT36"/>
    </row>
    <row r="37" spans="1:254" s="3" customFormat="1" x14ac:dyDescent="0.2">
      <c r="A37" s="12"/>
      <c r="B37" s="66" t="s">
        <v>42</v>
      </c>
      <c r="C37" s="54">
        <f>SUM(C38:C40)</f>
        <v>0</v>
      </c>
      <c r="D37" s="54">
        <f>SUM(D38:D39)</f>
        <v>0</v>
      </c>
      <c r="E37" s="54">
        <f>SUM(E38:E39)</f>
        <v>0</v>
      </c>
      <c r="F37" s="111"/>
      <c r="IS37" s="1"/>
      <c r="IT37"/>
    </row>
    <row r="38" spans="1:254" s="3" customFormat="1" x14ac:dyDescent="0.2">
      <c r="A38" s="12"/>
      <c r="B38" s="15" t="s">
        <v>25</v>
      </c>
      <c r="C38" s="16"/>
      <c r="D38" s="16"/>
      <c r="E38" s="16"/>
      <c r="F38" s="111"/>
      <c r="IS38" s="1"/>
      <c r="IT38"/>
    </row>
    <row r="39" spans="1:254" s="3" customFormat="1" x14ac:dyDescent="0.2">
      <c r="A39" s="12"/>
      <c r="B39" s="15" t="s">
        <v>17</v>
      </c>
      <c r="C39" s="16"/>
      <c r="D39" s="16"/>
      <c r="E39" s="16"/>
      <c r="F39" s="111"/>
      <c r="IS39" s="1"/>
      <c r="IT39"/>
    </row>
    <row r="40" spans="1:254" s="3" customFormat="1" x14ac:dyDescent="0.2">
      <c r="A40" s="12"/>
      <c r="B40" s="15" t="s">
        <v>86</v>
      </c>
      <c r="C40" s="16"/>
      <c r="D40" s="16">
        <v>111</v>
      </c>
      <c r="E40" s="16">
        <v>110</v>
      </c>
      <c r="F40" s="111">
        <f t="shared" si="0"/>
        <v>99.099099099099092</v>
      </c>
      <c r="IS40" s="1"/>
      <c r="IT40"/>
    </row>
    <row r="41" spans="1:254" s="3" customFormat="1" ht="21.75" customHeight="1" x14ac:dyDescent="0.2">
      <c r="A41" s="26" t="s">
        <v>18</v>
      </c>
      <c r="B41" s="28"/>
      <c r="C41" s="11">
        <f>SUM(C42:C53)</f>
        <v>367394</v>
      </c>
      <c r="D41" s="11">
        <f>SUM(D42:D53)</f>
        <v>370500</v>
      </c>
      <c r="E41" s="11">
        <f>SUM(E42:E53)</f>
        <v>369406</v>
      </c>
      <c r="F41" s="107">
        <f t="shared" si="0"/>
        <v>99.704723346828601</v>
      </c>
      <c r="IS41" s="1"/>
      <c r="IT41"/>
    </row>
    <row r="42" spans="1:254" s="3" customFormat="1" ht="20.25" customHeight="1" x14ac:dyDescent="0.2">
      <c r="A42" s="12"/>
      <c r="B42" s="15" t="s">
        <v>31</v>
      </c>
      <c r="C42" s="17">
        <v>317896</v>
      </c>
      <c r="D42" s="16">
        <v>316642</v>
      </c>
      <c r="E42" s="102">
        <v>316642</v>
      </c>
      <c r="F42" s="111">
        <f t="shared" si="0"/>
        <v>100</v>
      </c>
      <c r="IS42" s="1"/>
      <c r="IT42"/>
    </row>
    <row r="43" spans="1:254" s="3" customFormat="1" ht="39" customHeight="1" x14ac:dyDescent="0.2">
      <c r="A43" s="33"/>
      <c r="B43" s="80" t="s">
        <v>68</v>
      </c>
      <c r="C43" s="17">
        <v>3984</v>
      </c>
      <c r="D43" s="16">
        <v>5149</v>
      </c>
      <c r="E43" s="102">
        <v>5149</v>
      </c>
      <c r="F43" s="111">
        <f t="shared" si="0"/>
        <v>100</v>
      </c>
      <c r="IS43" s="1"/>
      <c r="IT43"/>
    </row>
    <row r="44" spans="1:254" s="3" customFormat="1" ht="28.5" customHeight="1" x14ac:dyDescent="0.2">
      <c r="A44" s="30"/>
      <c r="B44" s="31" t="s">
        <v>85</v>
      </c>
      <c r="C44" s="17"/>
      <c r="D44" s="16">
        <v>4076</v>
      </c>
      <c r="E44" s="102">
        <v>4076</v>
      </c>
      <c r="F44" s="111">
        <f t="shared" si="0"/>
        <v>100</v>
      </c>
      <c r="IS44" s="1"/>
      <c r="IT44"/>
    </row>
    <row r="45" spans="1:254" s="3" customFormat="1" ht="20.25" customHeight="1" x14ac:dyDescent="0.2">
      <c r="A45" s="33"/>
      <c r="B45" s="15" t="s">
        <v>78</v>
      </c>
      <c r="C45" s="17"/>
      <c r="D45" s="16"/>
      <c r="E45" s="102"/>
      <c r="F45" s="111"/>
      <c r="IS45" s="1"/>
      <c r="IT45"/>
    </row>
    <row r="46" spans="1:254" s="3" customFormat="1" ht="18.75" customHeight="1" x14ac:dyDescent="0.2">
      <c r="A46" s="30"/>
      <c r="B46" s="15" t="s">
        <v>80</v>
      </c>
      <c r="C46" s="7"/>
      <c r="D46" s="16">
        <v>1465</v>
      </c>
      <c r="E46" s="102">
        <v>1465</v>
      </c>
      <c r="F46" s="111">
        <f>E46/D46*100</f>
        <v>100</v>
      </c>
      <c r="IS46" s="1"/>
      <c r="IT46"/>
    </row>
    <row r="47" spans="1:254" s="3" customFormat="1" ht="25.5" x14ac:dyDescent="0.2">
      <c r="A47" s="30"/>
      <c r="B47" s="45" t="s">
        <v>28</v>
      </c>
      <c r="C47" s="53">
        <v>1500</v>
      </c>
      <c r="D47" s="16">
        <v>1500</v>
      </c>
      <c r="E47" s="102">
        <v>906</v>
      </c>
      <c r="F47" s="111">
        <f t="shared" si="0"/>
        <v>60.4</v>
      </c>
      <c r="IS47" s="1"/>
      <c r="IT47"/>
    </row>
    <row r="48" spans="1:254" s="3" customFormat="1" ht="18.75" customHeight="1" x14ac:dyDescent="0.2">
      <c r="A48" s="30"/>
      <c r="B48" s="31" t="s">
        <v>29</v>
      </c>
      <c r="C48" s="52">
        <v>10000</v>
      </c>
      <c r="D48" s="16">
        <v>10000</v>
      </c>
      <c r="E48" s="102">
        <v>9758</v>
      </c>
      <c r="F48" s="111">
        <f t="shared" si="0"/>
        <v>97.58</v>
      </c>
      <c r="IS48" s="1"/>
      <c r="IT48"/>
    </row>
    <row r="49" spans="1:254" s="3" customFormat="1" ht="18" customHeight="1" x14ac:dyDescent="0.2">
      <c r="A49" s="30"/>
      <c r="B49" s="31" t="s">
        <v>30</v>
      </c>
      <c r="C49" s="17">
        <v>1350</v>
      </c>
      <c r="D49" s="16">
        <v>1350</v>
      </c>
      <c r="E49" s="102">
        <v>1080</v>
      </c>
      <c r="F49" s="111">
        <f t="shared" si="0"/>
        <v>80</v>
      </c>
      <c r="IS49" s="1"/>
      <c r="IT49"/>
    </row>
    <row r="50" spans="1:254" s="3" customFormat="1" ht="27" customHeight="1" x14ac:dyDescent="0.2">
      <c r="A50" s="30"/>
      <c r="B50" s="73" t="s">
        <v>53</v>
      </c>
      <c r="C50" s="17">
        <v>13646</v>
      </c>
      <c r="D50" s="16">
        <v>13646</v>
      </c>
      <c r="E50" s="102">
        <v>13646</v>
      </c>
      <c r="F50" s="111">
        <f t="shared" si="0"/>
        <v>100</v>
      </c>
      <c r="IS50" s="1"/>
      <c r="IT50"/>
    </row>
    <row r="51" spans="1:254" s="3" customFormat="1" ht="27" customHeight="1" x14ac:dyDescent="0.2">
      <c r="A51" s="74"/>
      <c r="B51" s="75" t="s">
        <v>51</v>
      </c>
      <c r="C51" s="53">
        <v>7000</v>
      </c>
      <c r="D51" s="53">
        <v>8032</v>
      </c>
      <c r="E51" s="103">
        <v>8032</v>
      </c>
      <c r="F51" s="111">
        <f t="shared" si="0"/>
        <v>100</v>
      </c>
      <c r="IS51" s="1"/>
      <c r="IT51"/>
    </row>
    <row r="52" spans="1:254" s="3" customFormat="1" ht="27" customHeight="1" x14ac:dyDescent="0.2">
      <c r="A52" s="76"/>
      <c r="B52" s="78" t="s">
        <v>50</v>
      </c>
      <c r="C52" s="79">
        <v>12018</v>
      </c>
      <c r="D52" s="52">
        <v>8640</v>
      </c>
      <c r="E52" s="52">
        <v>8640</v>
      </c>
      <c r="F52" s="111">
        <f t="shared" si="0"/>
        <v>100</v>
      </c>
      <c r="IS52" s="1"/>
      <c r="IT52"/>
    </row>
    <row r="53" spans="1:254" s="3" customFormat="1" ht="26.25" customHeight="1" x14ac:dyDescent="0.2">
      <c r="A53" s="76"/>
      <c r="B53" s="77" t="s">
        <v>67</v>
      </c>
      <c r="C53" s="29"/>
      <c r="D53" s="16"/>
      <c r="E53" s="16">
        <v>12</v>
      </c>
      <c r="F53" s="111">
        <v>0</v>
      </c>
      <c r="IS53" s="1"/>
      <c r="IT53"/>
    </row>
    <row r="54" spans="1:254" s="3" customFormat="1" ht="21" customHeight="1" x14ac:dyDescent="0.2">
      <c r="A54" s="63" t="s">
        <v>19</v>
      </c>
      <c r="B54" s="71"/>
      <c r="C54" s="72">
        <f>SUM(C55:C57)</f>
        <v>357</v>
      </c>
      <c r="D54" s="11">
        <f>SUM(D55:D57)</f>
        <v>420</v>
      </c>
      <c r="E54" s="11">
        <f>SUM(E55:E57)</f>
        <v>267</v>
      </c>
      <c r="F54" s="107">
        <f t="shared" si="0"/>
        <v>63.571428571428569</v>
      </c>
      <c r="IS54" s="1"/>
      <c r="IT54"/>
    </row>
    <row r="55" spans="1:254" s="3" customFormat="1" ht="46.5" customHeight="1" x14ac:dyDescent="0.2">
      <c r="A55" s="64"/>
      <c r="B55" s="69" t="s">
        <v>43</v>
      </c>
      <c r="C55" s="57">
        <v>200</v>
      </c>
      <c r="D55" s="62">
        <v>250</v>
      </c>
      <c r="E55" s="68">
        <v>100</v>
      </c>
      <c r="F55" s="111">
        <f t="shared" si="0"/>
        <v>40</v>
      </c>
      <c r="IS55" s="1"/>
      <c r="IT55"/>
    </row>
    <row r="56" spans="1:254" s="3" customFormat="1" ht="17.25" customHeight="1" x14ac:dyDescent="0.2">
      <c r="A56" s="61"/>
      <c r="B56" s="70" t="s">
        <v>44</v>
      </c>
      <c r="C56" s="17">
        <v>157</v>
      </c>
      <c r="D56" s="16">
        <v>170</v>
      </c>
      <c r="E56" s="29">
        <v>167</v>
      </c>
      <c r="F56" s="111">
        <f t="shared" si="0"/>
        <v>98.235294117647058</v>
      </c>
      <c r="IS56" s="1"/>
      <c r="IT56"/>
    </row>
    <row r="57" spans="1:254" s="3" customFormat="1" ht="17.25" customHeight="1" x14ac:dyDescent="0.2">
      <c r="A57" s="20"/>
      <c r="B57" s="49"/>
      <c r="C57" s="17"/>
      <c r="D57" s="16"/>
      <c r="E57" s="17"/>
      <c r="F57" s="111"/>
      <c r="IS57" s="1"/>
      <c r="IT57"/>
    </row>
    <row r="58" spans="1:254" s="3" customFormat="1" ht="22.5" customHeight="1" x14ac:dyDescent="0.2">
      <c r="A58" s="9" t="s">
        <v>20</v>
      </c>
      <c r="B58" s="32"/>
      <c r="C58" s="11">
        <f>SUM(C59:C60)</f>
        <v>6000</v>
      </c>
      <c r="D58" s="11">
        <f>SUM(D59:D60)</f>
        <v>0</v>
      </c>
      <c r="E58" s="11">
        <f>SUM(E59:E60)</f>
        <v>0</v>
      </c>
      <c r="F58" s="107"/>
      <c r="IS58" s="1"/>
      <c r="IT58"/>
    </row>
    <row r="59" spans="1:254" s="3" customFormat="1" ht="16.5" customHeight="1" x14ac:dyDescent="0.2">
      <c r="A59" s="12"/>
      <c r="B59" s="15"/>
      <c r="C59" s="53">
        <v>0</v>
      </c>
      <c r="D59" s="17"/>
      <c r="E59" s="17"/>
      <c r="F59" s="111"/>
      <c r="IS59" s="1"/>
      <c r="IT59"/>
    </row>
    <row r="60" spans="1:254" s="3" customFormat="1" ht="29.25" customHeight="1" x14ac:dyDescent="0.2">
      <c r="A60" s="33"/>
      <c r="B60" s="82" t="s">
        <v>61</v>
      </c>
      <c r="C60" s="52">
        <v>6000</v>
      </c>
      <c r="D60" s="16">
        <v>0</v>
      </c>
      <c r="E60" s="16">
        <v>0</v>
      </c>
      <c r="F60" s="111">
        <v>0</v>
      </c>
      <c r="IS60" s="1"/>
      <c r="IT60"/>
    </row>
    <row r="61" spans="1:254" s="3" customFormat="1" ht="22.5" customHeight="1" x14ac:dyDescent="0.2">
      <c r="A61" s="34" t="s">
        <v>21</v>
      </c>
      <c r="B61" s="35"/>
      <c r="C61" s="11">
        <f>SUM(C62:C75)</f>
        <v>309478</v>
      </c>
      <c r="D61" s="11">
        <f>SUM(D62:D75)</f>
        <v>263548</v>
      </c>
      <c r="E61" s="11">
        <f>SUM(E62:E75)</f>
        <v>232694</v>
      </c>
      <c r="F61" s="107">
        <f t="shared" si="0"/>
        <v>88.29283470183799</v>
      </c>
      <c r="IS61" s="1"/>
      <c r="IT61"/>
    </row>
    <row r="62" spans="1:254" s="3" customFormat="1" ht="15.75" customHeight="1" x14ac:dyDescent="0.2">
      <c r="A62" s="30"/>
      <c r="B62" s="36" t="s">
        <v>32</v>
      </c>
      <c r="C62" s="17">
        <v>0</v>
      </c>
      <c r="D62" s="37"/>
      <c r="E62" s="16"/>
      <c r="F62" s="111">
        <v>0</v>
      </c>
      <c r="G62" s="44"/>
      <c r="IS62" s="1"/>
      <c r="IT62"/>
    </row>
    <row r="63" spans="1:254" s="3" customFormat="1" ht="29.25" customHeight="1" x14ac:dyDescent="0.2">
      <c r="A63" s="33"/>
      <c r="B63" s="36" t="s">
        <v>66</v>
      </c>
      <c r="C63" s="17">
        <v>0</v>
      </c>
      <c r="D63" s="37"/>
      <c r="E63" s="16"/>
      <c r="F63" s="111">
        <v>0</v>
      </c>
      <c r="G63" s="44"/>
      <c r="IS63" s="1"/>
      <c r="IT63"/>
    </row>
    <row r="64" spans="1:254" s="3" customFormat="1" ht="15.75" customHeight="1" x14ac:dyDescent="0.2">
      <c r="A64" s="33"/>
      <c r="B64" s="36" t="s">
        <v>33</v>
      </c>
      <c r="C64" s="17">
        <v>0</v>
      </c>
      <c r="D64" s="37"/>
      <c r="E64" s="16"/>
      <c r="F64" s="111">
        <v>0</v>
      </c>
      <c r="G64" s="44"/>
      <c r="IS64" s="1"/>
      <c r="IT64"/>
    </row>
    <row r="65" spans="1:254" s="3" customFormat="1" ht="15.75" customHeight="1" x14ac:dyDescent="0.2">
      <c r="A65" s="33"/>
      <c r="B65" s="36" t="s">
        <v>48</v>
      </c>
      <c r="C65" s="17">
        <v>10695</v>
      </c>
      <c r="D65" s="37">
        <v>10695</v>
      </c>
      <c r="E65" s="16"/>
      <c r="F65" s="111">
        <f t="shared" si="0"/>
        <v>0</v>
      </c>
      <c r="G65" s="44"/>
      <c r="IS65" s="1"/>
      <c r="IT65"/>
    </row>
    <row r="66" spans="1:254" s="3" customFormat="1" ht="20.25" customHeight="1" x14ac:dyDescent="0.2">
      <c r="A66" s="33"/>
      <c r="B66" s="36" t="s">
        <v>49</v>
      </c>
      <c r="C66" s="17">
        <v>177765</v>
      </c>
      <c r="D66" s="37">
        <v>177765</v>
      </c>
      <c r="E66" s="16">
        <v>177609</v>
      </c>
      <c r="F66" s="111">
        <f t="shared" si="0"/>
        <v>99.912243692515403</v>
      </c>
      <c r="G66" s="44"/>
      <c r="IS66" s="1"/>
      <c r="IT66"/>
    </row>
    <row r="67" spans="1:254" s="3" customFormat="1" ht="15.75" customHeight="1" x14ac:dyDescent="0.2">
      <c r="A67" s="33"/>
      <c r="B67" s="36" t="s">
        <v>52</v>
      </c>
      <c r="C67" s="17">
        <v>20000</v>
      </c>
      <c r="D67" s="37">
        <v>20000</v>
      </c>
      <c r="E67" s="16"/>
      <c r="F67" s="111">
        <f t="shared" si="0"/>
        <v>0</v>
      </c>
      <c r="IS67" s="1"/>
      <c r="IT67"/>
    </row>
    <row r="68" spans="1:254" s="3" customFormat="1" ht="15.75" customHeight="1" x14ac:dyDescent="0.2">
      <c r="A68" s="33"/>
      <c r="B68" s="36" t="s">
        <v>54</v>
      </c>
      <c r="C68" s="17">
        <v>36760</v>
      </c>
      <c r="D68" s="37">
        <v>36760</v>
      </c>
      <c r="E68" s="16">
        <v>36760</v>
      </c>
      <c r="F68" s="111">
        <f t="shared" si="0"/>
        <v>100</v>
      </c>
      <c r="IS68" s="1"/>
      <c r="IT68"/>
    </row>
    <row r="69" spans="1:254" s="3" customFormat="1" ht="15.75" customHeight="1" x14ac:dyDescent="0.2">
      <c r="A69" s="33"/>
      <c r="B69" s="36" t="s">
        <v>56</v>
      </c>
      <c r="C69" s="17">
        <v>5328</v>
      </c>
      <c r="D69" s="37">
        <v>5328</v>
      </c>
      <c r="E69" s="16">
        <v>5327</v>
      </c>
      <c r="F69" s="111">
        <f t="shared" si="0"/>
        <v>99.98123123123122</v>
      </c>
      <c r="IS69" s="1"/>
      <c r="IT69"/>
    </row>
    <row r="70" spans="1:254" s="3" customFormat="1" ht="15.75" customHeight="1" x14ac:dyDescent="0.2">
      <c r="A70" s="33"/>
      <c r="B70" s="36" t="s">
        <v>55</v>
      </c>
      <c r="C70" s="17">
        <v>50000</v>
      </c>
      <c r="D70" s="37"/>
      <c r="E70" s="16"/>
      <c r="F70" s="111">
        <v>0</v>
      </c>
      <c r="IS70" s="1"/>
      <c r="IT70"/>
    </row>
    <row r="71" spans="1:254" s="3" customFormat="1" ht="15.75" customHeight="1" x14ac:dyDescent="0.2">
      <c r="A71" s="33"/>
      <c r="B71" s="36" t="s">
        <v>57</v>
      </c>
      <c r="C71" s="17">
        <v>4950</v>
      </c>
      <c r="D71" s="37"/>
      <c r="E71" s="16"/>
      <c r="F71" s="111">
        <v>0</v>
      </c>
      <c r="IS71" s="1"/>
      <c r="IT71"/>
    </row>
    <row r="72" spans="1:254" s="3" customFormat="1" ht="15.75" customHeight="1" x14ac:dyDescent="0.2">
      <c r="A72" s="33"/>
      <c r="B72" s="36" t="s">
        <v>58</v>
      </c>
      <c r="C72" s="17">
        <v>1980</v>
      </c>
      <c r="D72" s="37"/>
      <c r="E72" s="16"/>
      <c r="F72" s="111">
        <v>0</v>
      </c>
      <c r="IS72" s="1"/>
      <c r="IT72"/>
    </row>
    <row r="73" spans="1:254" s="3" customFormat="1" ht="15.75" customHeight="1" x14ac:dyDescent="0.2">
      <c r="A73" s="33"/>
      <c r="B73" s="36" t="s">
        <v>69</v>
      </c>
      <c r="C73" s="17">
        <v>2000</v>
      </c>
      <c r="D73" s="37"/>
      <c r="E73" s="16"/>
      <c r="F73" s="111">
        <v>0</v>
      </c>
      <c r="IS73" s="1"/>
      <c r="IT73"/>
    </row>
    <row r="74" spans="1:254" s="3" customFormat="1" ht="15.75" customHeight="1" x14ac:dyDescent="0.2">
      <c r="A74" s="33"/>
      <c r="B74" s="36" t="s">
        <v>77</v>
      </c>
      <c r="C74" s="17"/>
      <c r="D74" s="37">
        <v>7500</v>
      </c>
      <c r="E74" s="16">
        <v>7500</v>
      </c>
      <c r="F74" s="111">
        <f t="shared" ref="F74:F81" si="1">E74/D74*100</f>
        <v>100</v>
      </c>
      <c r="IS74" s="1"/>
      <c r="IT74"/>
    </row>
    <row r="75" spans="1:254" s="3" customFormat="1" ht="16.5" customHeight="1" x14ac:dyDescent="0.2">
      <c r="A75" s="33"/>
      <c r="B75" s="36" t="s">
        <v>65</v>
      </c>
      <c r="C75" s="17"/>
      <c r="D75" s="37">
        <v>5500</v>
      </c>
      <c r="E75" s="16">
        <v>5498</v>
      </c>
      <c r="F75" s="111">
        <f t="shared" si="1"/>
        <v>99.963636363636368</v>
      </c>
      <c r="IS75" s="1"/>
      <c r="IT75"/>
    </row>
    <row r="76" spans="1:254" s="3" customFormat="1" ht="25.5" customHeight="1" x14ac:dyDescent="0.2">
      <c r="A76" s="34" t="s">
        <v>22</v>
      </c>
      <c r="B76" s="38"/>
      <c r="C76" s="11">
        <f>SUM(C77:C78)</f>
        <v>472100</v>
      </c>
      <c r="D76" s="11">
        <f>SUM(D77:D79)</f>
        <v>472100</v>
      </c>
      <c r="E76" s="11">
        <f>SUM(E77:E80)</f>
        <v>482971</v>
      </c>
      <c r="F76" s="107">
        <f t="shared" si="1"/>
        <v>102.30269010802795</v>
      </c>
      <c r="IS76" s="1"/>
      <c r="IT76"/>
    </row>
    <row r="77" spans="1:254" s="3" customFormat="1" ht="19.5" customHeight="1" x14ac:dyDescent="0.2">
      <c r="A77" s="39"/>
      <c r="B77" s="15"/>
      <c r="C77" s="16">
        <v>0</v>
      </c>
      <c r="D77" s="29"/>
      <c r="E77" s="29"/>
      <c r="F77" s="111"/>
      <c r="IS77" s="1"/>
      <c r="IT77"/>
    </row>
    <row r="78" spans="1:254" s="3" customFormat="1" ht="33" customHeight="1" x14ac:dyDescent="0.2">
      <c r="A78" s="39"/>
      <c r="B78" s="65" t="s">
        <v>45</v>
      </c>
      <c r="C78" s="17">
        <v>472100</v>
      </c>
      <c r="D78" s="29">
        <v>472100</v>
      </c>
      <c r="E78" s="29">
        <v>472100</v>
      </c>
      <c r="F78" s="111">
        <f t="shared" si="1"/>
        <v>100</v>
      </c>
      <c r="IS78" s="1"/>
      <c r="IT78"/>
    </row>
    <row r="79" spans="1:254" s="3" customFormat="1" ht="21" customHeight="1" x14ac:dyDescent="0.2">
      <c r="A79" s="51"/>
      <c r="B79" s="50" t="s">
        <v>23</v>
      </c>
      <c r="C79" s="40"/>
      <c r="D79" s="40"/>
      <c r="E79" s="16">
        <v>10871</v>
      </c>
      <c r="F79" s="111">
        <v>0</v>
      </c>
      <c r="IS79" s="1"/>
      <c r="IT79"/>
    </row>
    <row r="80" spans="1:254" s="3" customFormat="1" ht="18" customHeight="1" x14ac:dyDescent="0.2">
      <c r="A80" s="41"/>
      <c r="B80" s="48" t="s">
        <v>34</v>
      </c>
      <c r="C80" s="40"/>
      <c r="D80" s="47"/>
      <c r="E80" s="40"/>
      <c r="F80" s="111"/>
      <c r="IS80" s="1"/>
      <c r="IT80"/>
    </row>
    <row r="81" spans="1:254" s="3" customFormat="1" ht="25.5" customHeight="1" x14ac:dyDescent="0.2">
      <c r="A81" s="42"/>
      <c r="B81" s="43" t="s">
        <v>24</v>
      </c>
      <c r="C81" s="11">
        <f>SUM(,C76,C61,C58,C54,C41,C36,C16,C5,C80)</f>
        <v>1315832</v>
      </c>
      <c r="D81" s="11">
        <f>SUM(,D76,D61,D58,D54,D41,D36,D16,D5,D80)</f>
        <v>1387870</v>
      </c>
      <c r="E81" s="11">
        <f>SUM(,E76,E61,E58,E54,E41,E36,E16,E5,E80,)</f>
        <v>1286198</v>
      </c>
      <c r="F81" s="107">
        <f t="shared" si="1"/>
        <v>92.674241823801935</v>
      </c>
      <c r="IS81" s="1"/>
      <c r="IT81"/>
    </row>
    <row r="82" spans="1:254" s="3" customFormat="1" x14ac:dyDescent="0.2">
      <c r="A82" s="1"/>
      <c r="B82" s="1"/>
      <c r="C82" s="1"/>
      <c r="D82" s="1"/>
      <c r="E82" s="1"/>
      <c r="F82" s="113"/>
      <c r="IS82" s="1"/>
      <c r="IT82"/>
    </row>
    <row r="83" spans="1:254" s="3" customFormat="1" ht="15.75" customHeight="1" x14ac:dyDescent="0.2">
      <c r="A83" s="1"/>
      <c r="B83" s="56" t="s">
        <v>82</v>
      </c>
      <c r="C83" s="57">
        <v>138908</v>
      </c>
      <c r="D83" s="57">
        <v>134108</v>
      </c>
      <c r="E83" s="57">
        <v>130580</v>
      </c>
      <c r="F83" s="115"/>
      <c r="IS83" s="1"/>
      <c r="IT83"/>
    </row>
    <row r="84" spans="1:254" s="3" customFormat="1" ht="14.25" customHeight="1" x14ac:dyDescent="0.2">
      <c r="A84" s="1"/>
      <c r="B84" s="56" t="s">
        <v>81</v>
      </c>
      <c r="C84" s="57">
        <v>85044</v>
      </c>
      <c r="D84" s="57">
        <v>89586</v>
      </c>
      <c r="E84" s="57">
        <v>89556</v>
      </c>
      <c r="F84" s="115"/>
      <c r="IS84" s="1"/>
      <c r="IT84"/>
    </row>
    <row r="85" spans="1:254" s="3" customFormat="1" ht="14.25" customHeight="1" x14ac:dyDescent="0.2">
      <c r="A85" s="1"/>
      <c r="B85" s="1"/>
      <c r="C85" s="1"/>
      <c r="D85" s="1"/>
      <c r="E85" s="1"/>
      <c r="F85" s="113"/>
      <c r="IS85" s="1"/>
      <c r="IT85"/>
    </row>
    <row r="86" spans="1:254" s="3" customFormat="1" ht="14.25" customHeight="1" x14ac:dyDescent="0.2">
      <c r="A86" s="1"/>
      <c r="B86" s="1"/>
      <c r="C86" s="100">
        <f>SUM(C81:C85)</f>
        <v>1539784</v>
      </c>
      <c r="D86" s="100">
        <f>SUM(D81:D85)</f>
        <v>1611564</v>
      </c>
      <c r="E86" s="100">
        <f>SUM(E81:E85)</f>
        <v>1506334</v>
      </c>
      <c r="F86" s="113"/>
      <c r="IS86" s="1"/>
      <c r="IT86"/>
    </row>
    <row r="87" spans="1:254" s="3" customFormat="1" ht="14.25" customHeight="1" x14ac:dyDescent="0.2">
      <c r="A87" s="1"/>
      <c r="B87" s="1"/>
      <c r="C87" s="1"/>
      <c r="D87" s="1"/>
      <c r="E87" s="1"/>
      <c r="F87" s="113"/>
      <c r="IS87" s="1"/>
      <c r="IT87"/>
    </row>
    <row r="88" spans="1:254" s="3" customFormat="1" ht="14.25" customHeight="1" x14ac:dyDescent="0.2">
      <c r="A88" s="1"/>
      <c r="B88" s="1"/>
      <c r="C88" s="1"/>
      <c r="D88" s="1"/>
      <c r="E88" s="1"/>
      <c r="F88" s="113"/>
      <c r="IS88" s="1"/>
      <c r="IT88"/>
    </row>
    <row r="89" spans="1:254" s="3" customFormat="1" ht="14.25" customHeight="1" x14ac:dyDescent="0.2">
      <c r="A89" s="1"/>
      <c r="B89" s="1"/>
      <c r="C89" s="1"/>
      <c r="D89" s="1"/>
      <c r="E89" s="1"/>
      <c r="F89" s="113"/>
      <c r="IS89" s="1"/>
      <c r="IT89"/>
    </row>
    <row r="90" spans="1:254" s="3" customFormat="1" x14ac:dyDescent="0.2">
      <c r="A90" s="1"/>
      <c r="B90" s="1"/>
      <c r="C90" s="1"/>
      <c r="D90" s="1"/>
      <c r="E90" s="1"/>
      <c r="F90" s="113"/>
      <c r="IS90" s="1"/>
      <c r="IT90"/>
    </row>
    <row r="91" spans="1:254" s="3" customFormat="1" x14ac:dyDescent="0.2">
      <c r="A91" s="1"/>
      <c r="B91" s="1"/>
      <c r="C91" s="1"/>
      <c r="D91" s="1"/>
      <c r="E91" s="1"/>
      <c r="F91" s="113"/>
      <c r="IS91" s="1"/>
      <c r="IT91"/>
    </row>
    <row r="92" spans="1:254" s="3" customFormat="1" ht="28.5" customHeight="1" x14ac:dyDescent="0.2">
      <c r="A92" s="1"/>
      <c r="B92" s="1"/>
      <c r="C92" s="1"/>
      <c r="D92" s="1"/>
      <c r="E92" s="1"/>
      <c r="F92" s="113"/>
      <c r="IS92" s="1"/>
      <c r="IT92"/>
    </row>
    <row r="93" spans="1:254" s="3" customFormat="1" x14ac:dyDescent="0.2">
      <c r="A93" s="1"/>
      <c r="B93" s="1"/>
      <c r="C93" s="1"/>
      <c r="D93" s="1"/>
      <c r="E93" s="1"/>
      <c r="F93" s="113"/>
      <c r="IS93" s="1"/>
      <c r="IT93"/>
    </row>
  </sheetData>
  <sheetProtection selectLockedCells="1" selectUnlockedCells="1"/>
  <phoneticPr fontId="16" type="noConversion"/>
  <pageMargins left="0.43307086614173229" right="0.35433070866141736" top="1.1811023622047245" bottom="0.55118110236220474" header="0.51181102362204722" footer="0.19685039370078741"/>
  <pageSetup paperSize="9" scale="90" orientation="portrait" useFirstPageNumber="1" horizontalDpi="300" verticalDpi="300" r:id="rId1"/>
  <headerFooter alignWithMargins="0">
    <oddHeader xml:space="preserve">&amp;CDomaszék Nagyközségi Önkormányzat 2018.évi  összesített bevétel teljesítése
1. sz. melléklet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91"/>
  <sheetViews>
    <sheetView view="pageLayout" topLeftCell="A70" zoomScaleNormal="100" workbookViewId="0">
      <selection activeCell="B83" sqref="B83"/>
    </sheetView>
  </sheetViews>
  <sheetFormatPr defaultRowHeight="12.75" x14ac:dyDescent="0.2"/>
  <cols>
    <col min="1" max="1" width="6.7109375" style="1" customWidth="1"/>
    <col min="2" max="2" width="42.5703125" style="1" customWidth="1"/>
    <col min="3" max="3" width="10" style="1" customWidth="1"/>
    <col min="4" max="4" width="13.140625" style="1" customWidth="1"/>
    <col min="5" max="5" width="12.42578125" style="1" customWidth="1"/>
    <col min="6" max="6" width="13" style="113" customWidth="1"/>
    <col min="7" max="253" width="9" style="1" customWidth="1"/>
  </cols>
  <sheetData>
    <row r="1" spans="1:254" s="3" customFormat="1" ht="23.85" customHeight="1" x14ac:dyDescent="0.25">
      <c r="A1" s="46" t="s">
        <v>0</v>
      </c>
      <c r="B1" s="2"/>
      <c r="C1" s="88" t="s">
        <v>62</v>
      </c>
      <c r="D1" s="91" t="s">
        <v>71</v>
      </c>
      <c r="E1" s="97" t="s">
        <v>71</v>
      </c>
      <c r="F1" s="94" t="s">
        <v>74</v>
      </c>
      <c r="IS1" s="1"/>
      <c r="IT1"/>
    </row>
    <row r="2" spans="1:254" s="3" customFormat="1" ht="15.75" x14ac:dyDescent="0.25">
      <c r="A2" s="46"/>
      <c r="B2" s="4" t="s">
        <v>1</v>
      </c>
      <c r="C2" s="89" t="s">
        <v>2</v>
      </c>
      <c r="D2" s="92" t="s">
        <v>72</v>
      </c>
      <c r="E2" s="99" t="s">
        <v>27</v>
      </c>
      <c r="F2" s="95" t="s">
        <v>75</v>
      </c>
      <c r="IS2" s="1"/>
      <c r="IT2"/>
    </row>
    <row r="3" spans="1:254" s="3" customFormat="1" ht="13.5" x14ac:dyDescent="0.25">
      <c r="A3" s="46"/>
      <c r="B3" s="5"/>
      <c r="C3" s="90"/>
      <c r="D3" s="93" t="s">
        <v>73</v>
      </c>
      <c r="E3" s="98"/>
      <c r="F3" s="96" t="s">
        <v>76</v>
      </c>
      <c r="IS3" s="1"/>
      <c r="IT3"/>
    </row>
    <row r="4" spans="1:254" s="3" customFormat="1" x14ac:dyDescent="0.2">
      <c r="A4" s="6" t="s">
        <v>3</v>
      </c>
      <c r="B4" s="5" t="s">
        <v>4</v>
      </c>
      <c r="C4" s="7"/>
      <c r="D4" s="7"/>
      <c r="E4" s="8"/>
      <c r="F4" s="106"/>
      <c r="IS4" s="1"/>
      <c r="IT4"/>
    </row>
    <row r="5" spans="1:254" s="3" customFormat="1" ht="19.5" customHeight="1" x14ac:dyDescent="0.2">
      <c r="A5" s="9" t="s">
        <v>5</v>
      </c>
      <c r="B5" s="10"/>
      <c r="C5" s="11">
        <f>SUM(C6:C15)</f>
        <v>27041</v>
      </c>
      <c r="D5" s="11">
        <f>SUM(D6:D15)</f>
        <v>40782</v>
      </c>
      <c r="E5" s="11">
        <f>SUM(E6:E15)</f>
        <v>30792</v>
      </c>
      <c r="F5" s="107">
        <f t="shared" ref="F5:F14" si="0">E5/D5*100</f>
        <v>75.503898778873037</v>
      </c>
      <c r="IS5" s="1"/>
      <c r="IT5"/>
    </row>
    <row r="6" spans="1:254" s="3" customFormat="1" ht="16.5" customHeight="1" x14ac:dyDescent="0.2">
      <c r="A6" s="12"/>
      <c r="B6" s="65" t="s">
        <v>7</v>
      </c>
      <c r="C6" s="54">
        <v>2480</v>
      </c>
      <c r="D6" s="54">
        <v>3980</v>
      </c>
      <c r="E6" s="54">
        <v>3414</v>
      </c>
      <c r="F6" s="108">
        <f t="shared" si="0"/>
        <v>85.778894472361813</v>
      </c>
      <c r="IS6" s="1"/>
      <c r="IT6"/>
    </row>
    <row r="7" spans="1:254" s="3" customFormat="1" x14ac:dyDescent="0.2">
      <c r="A7" s="12"/>
      <c r="B7" s="66" t="s">
        <v>6</v>
      </c>
      <c r="C7" s="17">
        <v>160</v>
      </c>
      <c r="D7" s="16">
        <v>230</v>
      </c>
      <c r="E7" s="16">
        <v>230</v>
      </c>
      <c r="F7" s="108">
        <f t="shared" si="0"/>
        <v>100</v>
      </c>
      <c r="G7" s="18"/>
      <c r="IS7" s="1"/>
      <c r="IT7"/>
    </row>
    <row r="8" spans="1:254" s="3" customFormat="1" x14ac:dyDescent="0.2">
      <c r="A8" s="12"/>
      <c r="B8" s="66" t="s">
        <v>36</v>
      </c>
      <c r="C8" s="17">
        <v>10742</v>
      </c>
      <c r="D8" s="16">
        <v>15466</v>
      </c>
      <c r="E8" s="16">
        <v>13344</v>
      </c>
      <c r="F8" s="108">
        <f t="shared" si="0"/>
        <v>86.279581016423123</v>
      </c>
      <c r="IS8" s="1"/>
      <c r="IT8"/>
    </row>
    <row r="9" spans="1:254" s="3" customFormat="1" x14ac:dyDescent="0.2">
      <c r="A9" s="12"/>
      <c r="B9" s="66" t="s">
        <v>37</v>
      </c>
      <c r="C9" s="17">
        <v>8600</v>
      </c>
      <c r="D9" s="16">
        <v>9075</v>
      </c>
      <c r="E9" s="16">
        <v>9074</v>
      </c>
      <c r="F9" s="108">
        <f t="shared" si="0"/>
        <v>99.988980716253437</v>
      </c>
      <c r="IS9" s="1"/>
      <c r="IT9"/>
    </row>
    <row r="10" spans="1:254" s="3" customFormat="1" x14ac:dyDescent="0.2">
      <c r="A10" s="12"/>
      <c r="B10" s="65" t="s">
        <v>38</v>
      </c>
      <c r="C10" s="17">
        <v>3234</v>
      </c>
      <c r="D10" s="16">
        <v>4510</v>
      </c>
      <c r="E10" s="16">
        <v>3763</v>
      </c>
      <c r="F10" s="108">
        <f t="shared" si="0"/>
        <v>83.436807095343681</v>
      </c>
      <c r="IS10" s="1"/>
      <c r="IT10"/>
    </row>
    <row r="11" spans="1:254" s="3" customFormat="1" x14ac:dyDescent="0.2">
      <c r="A11" s="12"/>
      <c r="B11" s="67" t="s">
        <v>39</v>
      </c>
      <c r="C11" s="17"/>
      <c r="D11" s="16">
        <v>2621</v>
      </c>
      <c r="E11" s="16">
        <v>77</v>
      </c>
      <c r="F11" s="108">
        <f t="shared" si="0"/>
        <v>2.9378099961846624</v>
      </c>
      <c r="IS11" s="1"/>
      <c r="IT11"/>
    </row>
    <row r="12" spans="1:254" s="3" customFormat="1" x14ac:dyDescent="0.2">
      <c r="A12" s="12"/>
      <c r="B12" s="66" t="s">
        <v>40</v>
      </c>
      <c r="C12" s="17">
        <v>10</v>
      </c>
      <c r="D12" s="54">
        <v>10</v>
      </c>
      <c r="E12" s="16">
        <v>0</v>
      </c>
      <c r="F12" s="108">
        <f t="shared" si="0"/>
        <v>0</v>
      </c>
      <c r="IS12" s="1"/>
      <c r="IT12"/>
    </row>
    <row r="13" spans="1:254" s="3" customFormat="1" x14ac:dyDescent="0.2">
      <c r="A13" s="12"/>
      <c r="B13" s="66" t="s">
        <v>41</v>
      </c>
      <c r="C13" s="17">
        <v>1815</v>
      </c>
      <c r="D13" s="16">
        <v>4815</v>
      </c>
      <c r="E13" s="16">
        <v>817</v>
      </c>
      <c r="F13" s="108">
        <f t="shared" si="0"/>
        <v>16.967808930425754</v>
      </c>
      <c r="IS13" s="1"/>
      <c r="IT13"/>
    </row>
    <row r="14" spans="1:254" s="3" customFormat="1" x14ac:dyDescent="0.2">
      <c r="A14" s="12"/>
      <c r="B14" s="65" t="s">
        <v>59</v>
      </c>
      <c r="C14" s="54">
        <v>0</v>
      </c>
      <c r="D14" s="54">
        <v>75</v>
      </c>
      <c r="E14" s="54">
        <v>73</v>
      </c>
      <c r="F14" s="108">
        <f t="shared" si="0"/>
        <v>97.333333333333343</v>
      </c>
      <c r="IS14" s="1"/>
      <c r="IT14"/>
    </row>
    <row r="15" spans="1:254" s="3" customFormat="1" x14ac:dyDescent="0.2">
      <c r="A15" s="12"/>
      <c r="B15" s="58"/>
      <c r="C15" s="17"/>
      <c r="D15" s="16"/>
      <c r="E15" s="16"/>
      <c r="F15" s="108"/>
      <c r="IS15" s="1"/>
      <c r="IT15"/>
    </row>
    <row r="16" spans="1:254" s="3" customFormat="1" ht="21.75" customHeight="1" x14ac:dyDescent="0.2">
      <c r="A16" s="9" t="s">
        <v>8</v>
      </c>
      <c r="B16" s="19"/>
      <c r="C16" s="11">
        <f>SUM(C30,C17)</f>
        <v>122500</v>
      </c>
      <c r="D16" s="11">
        <f>SUM(D30,D17)</f>
        <v>230137</v>
      </c>
      <c r="E16" s="11">
        <f>SUM(E30,E17)</f>
        <v>163352</v>
      </c>
      <c r="F16" s="107">
        <f>E16/D16*100</f>
        <v>70.98032910831374</v>
      </c>
      <c r="IS16" s="1"/>
      <c r="IT16"/>
    </row>
    <row r="17" spans="1:254" s="3" customFormat="1" x14ac:dyDescent="0.2">
      <c r="A17" s="20"/>
      <c r="B17" s="13" t="s">
        <v>9</v>
      </c>
      <c r="C17" s="14">
        <f>SUM(C19:C29)</f>
        <v>106500</v>
      </c>
      <c r="D17" s="14">
        <f>D27+D24+D22+D20</f>
        <v>208626</v>
      </c>
      <c r="E17" s="14">
        <f>SUM(E19:E28)</f>
        <v>143443</v>
      </c>
      <c r="F17" s="109">
        <f>E17/D17*100</f>
        <v>68.756051498854404</v>
      </c>
      <c r="IS17" s="1"/>
      <c r="IT17"/>
    </row>
    <row r="18" spans="1:254" s="3" customFormat="1" x14ac:dyDescent="0.2">
      <c r="A18" s="12"/>
      <c r="B18" s="21" t="s">
        <v>10</v>
      </c>
      <c r="C18" s="16"/>
      <c r="D18" s="16"/>
      <c r="E18" s="16"/>
      <c r="F18" s="108"/>
      <c r="IS18" s="1"/>
      <c r="IT18"/>
    </row>
    <row r="19" spans="1:254" s="3" customFormat="1" x14ac:dyDescent="0.2">
      <c r="A19" s="12"/>
      <c r="B19" s="15" t="s">
        <v>11</v>
      </c>
      <c r="C19" s="16"/>
      <c r="D19" s="16"/>
      <c r="E19" s="16"/>
      <c r="F19" s="108"/>
      <c r="IS19" s="1"/>
      <c r="IT19"/>
    </row>
    <row r="20" spans="1:254" s="3" customFormat="1" x14ac:dyDescent="0.2">
      <c r="A20" s="12"/>
      <c r="B20" s="15" t="s">
        <v>12</v>
      </c>
      <c r="C20" s="16">
        <v>0</v>
      </c>
      <c r="D20" s="16"/>
      <c r="E20" s="16">
        <v>23</v>
      </c>
      <c r="F20" s="108"/>
      <c r="IS20" s="1"/>
      <c r="IT20"/>
    </row>
    <row r="21" spans="1:254" s="3" customFormat="1" x14ac:dyDescent="0.2">
      <c r="A21" s="12"/>
      <c r="B21" s="15" t="s">
        <v>11</v>
      </c>
      <c r="C21" s="16"/>
      <c r="D21" s="16"/>
      <c r="E21" s="16"/>
      <c r="F21" s="108"/>
      <c r="IS21" s="1"/>
      <c r="IT21"/>
    </row>
    <row r="22" spans="1:254" s="3" customFormat="1" x14ac:dyDescent="0.2">
      <c r="A22" s="12"/>
      <c r="B22" s="15" t="s">
        <v>13</v>
      </c>
      <c r="C22" s="17">
        <v>6500</v>
      </c>
      <c r="D22" s="16">
        <v>8010</v>
      </c>
      <c r="E22" s="16">
        <v>6748</v>
      </c>
      <c r="F22" s="108">
        <f>E22/D22*100</f>
        <v>84.244694132334587</v>
      </c>
      <c r="IS22" s="1"/>
      <c r="IT22"/>
    </row>
    <row r="23" spans="1:254" s="3" customFormat="1" x14ac:dyDescent="0.2">
      <c r="A23" s="12"/>
      <c r="B23" s="15" t="s">
        <v>11</v>
      </c>
      <c r="C23" s="17"/>
      <c r="D23" s="16"/>
      <c r="E23" s="16"/>
      <c r="F23" s="108"/>
      <c r="IS23" s="1"/>
      <c r="IT23"/>
    </row>
    <row r="24" spans="1:254" s="3" customFormat="1" x14ac:dyDescent="0.2">
      <c r="A24" s="12"/>
      <c r="B24" s="15" t="s">
        <v>14</v>
      </c>
      <c r="C24" s="17">
        <v>100000</v>
      </c>
      <c r="D24" s="16">
        <v>199100</v>
      </c>
      <c r="E24" s="16">
        <v>135723</v>
      </c>
      <c r="F24" s="108">
        <f>E24/D24*100</f>
        <v>68.168257157207435</v>
      </c>
      <c r="IS24" s="1"/>
      <c r="IT24"/>
    </row>
    <row r="25" spans="1:254" s="3" customFormat="1" x14ac:dyDescent="0.2">
      <c r="A25" s="12"/>
      <c r="B25" s="15" t="s">
        <v>11</v>
      </c>
      <c r="C25" s="17"/>
      <c r="D25" s="16"/>
      <c r="E25" s="16"/>
      <c r="F25" s="108"/>
      <c r="IS25" s="1"/>
      <c r="IT25"/>
    </row>
    <row r="26" spans="1:254" s="3" customFormat="1" x14ac:dyDescent="0.2">
      <c r="A26" s="12"/>
      <c r="B26" s="15"/>
      <c r="C26" s="17"/>
      <c r="D26" s="16"/>
      <c r="E26" s="16"/>
      <c r="F26" s="108"/>
      <c r="IS26" s="1"/>
      <c r="IT26"/>
    </row>
    <row r="27" spans="1:254" s="3" customFormat="1" ht="17.25" customHeight="1" x14ac:dyDescent="0.2">
      <c r="A27" s="12"/>
      <c r="B27" s="15" t="s">
        <v>35</v>
      </c>
      <c r="C27" s="17"/>
      <c r="D27" s="16">
        <v>1516</v>
      </c>
      <c r="E27" s="16">
        <v>949</v>
      </c>
      <c r="F27" s="108">
        <f>E27/D27*100</f>
        <v>62.598944591029024</v>
      </c>
      <c r="IS27" s="1"/>
      <c r="IT27"/>
    </row>
    <row r="28" spans="1:254" s="3" customFormat="1" ht="15" customHeight="1" x14ac:dyDescent="0.2">
      <c r="A28" s="22"/>
      <c r="B28" s="2" t="s">
        <v>11</v>
      </c>
      <c r="C28" s="17"/>
      <c r="D28" s="16"/>
      <c r="E28" s="16"/>
      <c r="F28" s="108"/>
      <c r="IS28" s="1"/>
      <c r="IT28"/>
    </row>
    <row r="29" spans="1:254" s="3" customFormat="1" x14ac:dyDescent="0.2">
      <c r="A29" s="22"/>
      <c r="B29" s="23"/>
      <c r="C29" s="17"/>
      <c r="D29" s="16"/>
      <c r="E29" s="16"/>
      <c r="F29" s="108"/>
      <c r="IS29" s="1"/>
      <c r="IT29"/>
    </row>
    <row r="30" spans="1:254" s="3" customFormat="1" x14ac:dyDescent="0.2">
      <c r="A30" s="12"/>
      <c r="B30" s="24" t="s">
        <v>15</v>
      </c>
      <c r="C30" s="101">
        <f>SUM(C31:C35)</f>
        <v>16000</v>
      </c>
      <c r="D30" s="101">
        <f>SUM(D33)</f>
        <v>21511</v>
      </c>
      <c r="E30" s="101">
        <f>SUM(E31:E35)</f>
        <v>19909</v>
      </c>
      <c r="F30" s="109">
        <f>E30/D30*100</f>
        <v>92.552647482683284</v>
      </c>
      <c r="IS30" s="1"/>
      <c r="IT30"/>
    </row>
    <row r="31" spans="1:254" s="3" customFormat="1" x14ac:dyDescent="0.2">
      <c r="A31" s="25"/>
      <c r="B31" s="21"/>
      <c r="C31" s="17"/>
      <c r="D31" s="16"/>
      <c r="E31" s="16"/>
      <c r="F31" s="108"/>
      <c r="H31"/>
      <c r="IS31" s="1"/>
      <c r="IT31"/>
    </row>
    <row r="32" spans="1:254" s="3" customFormat="1" x14ac:dyDescent="0.2">
      <c r="A32" s="25"/>
      <c r="B32" s="21"/>
      <c r="C32" s="17"/>
      <c r="D32" s="16"/>
      <c r="E32" s="16"/>
      <c r="F32" s="108"/>
      <c r="IS32" s="1"/>
      <c r="IT32"/>
    </row>
    <row r="33" spans="1:254" s="3" customFormat="1" x14ac:dyDescent="0.2">
      <c r="A33" s="12"/>
      <c r="B33" s="15" t="s">
        <v>16</v>
      </c>
      <c r="C33" s="17">
        <v>16000</v>
      </c>
      <c r="D33" s="16">
        <v>21511</v>
      </c>
      <c r="E33" s="16">
        <v>19909</v>
      </c>
      <c r="F33" s="108">
        <f>E33/D33*100</f>
        <v>92.552647482683284</v>
      </c>
      <c r="IS33" s="1"/>
      <c r="IT33"/>
    </row>
    <row r="34" spans="1:254" s="3" customFormat="1" x14ac:dyDescent="0.2">
      <c r="A34" s="12"/>
      <c r="B34" s="15" t="s">
        <v>11</v>
      </c>
      <c r="C34" s="16"/>
      <c r="D34" s="16"/>
      <c r="E34" s="16"/>
      <c r="F34" s="108"/>
      <c r="IS34" s="1"/>
      <c r="IT34"/>
    </row>
    <row r="35" spans="1:254" s="3" customFormat="1" x14ac:dyDescent="0.2">
      <c r="A35" s="12"/>
      <c r="B35" s="15"/>
      <c r="C35" s="16"/>
      <c r="D35" s="16"/>
      <c r="E35" s="16"/>
      <c r="F35" s="108"/>
      <c r="IS35" s="1"/>
      <c r="IT35"/>
    </row>
    <row r="36" spans="1:254" s="3" customFormat="1" x14ac:dyDescent="0.2">
      <c r="A36" s="26" t="s">
        <v>26</v>
      </c>
      <c r="B36" s="27"/>
      <c r="C36" s="11">
        <f>SUM(C37)</f>
        <v>0</v>
      </c>
      <c r="D36" s="11">
        <f>SUM(D37:D40)</f>
        <v>111</v>
      </c>
      <c r="E36" s="11">
        <f>SUM(E37:E40)</f>
        <v>110</v>
      </c>
      <c r="F36" s="107">
        <f>E36/D36*100</f>
        <v>99.099099099099092</v>
      </c>
      <c r="IS36" s="1"/>
      <c r="IT36"/>
    </row>
    <row r="37" spans="1:254" s="3" customFormat="1" x14ac:dyDescent="0.2">
      <c r="A37" s="12"/>
      <c r="B37" s="66" t="s">
        <v>42</v>
      </c>
      <c r="C37" s="54">
        <f>SUM(C38:C40)</f>
        <v>0</v>
      </c>
      <c r="D37" s="54">
        <f>SUM(D38:D39)</f>
        <v>0</v>
      </c>
      <c r="E37" s="54">
        <f>SUM(E38:E39)</f>
        <v>0</v>
      </c>
      <c r="F37" s="108"/>
      <c r="IS37" s="1"/>
      <c r="IT37"/>
    </row>
    <row r="38" spans="1:254" s="3" customFormat="1" x14ac:dyDescent="0.2">
      <c r="A38" s="12"/>
      <c r="B38" s="15" t="s">
        <v>25</v>
      </c>
      <c r="C38" s="16"/>
      <c r="D38" s="16"/>
      <c r="E38" s="16"/>
      <c r="F38" s="108"/>
      <c r="IS38" s="1"/>
      <c r="IT38"/>
    </row>
    <row r="39" spans="1:254" s="3" customFormat="1" x14ac:dyDescent="0.2">
      <c r="A39" s="12"/>
      <c r="B39" s="15" t="s">
        <v>17</v>
      </c>
      <c r="C39" s="16"/>
      <c r="D39" s="16"/>
      <c r="E39" s="16"/>
      <c r="F39" s="108"/>
      <c r="IS39" s="1"/>
      <c r="IT39"/>
    </row>
    <row r="40" spans="1:254" s="3" customFormat="1" x14ac:dyDescent="0.2">
      <c r="A40" s="12"/>
      <c r="B40" s="15" t="s">
        <v>86</v>
      </c>
      <c r="C40" s="16"/>
      <c r="D40" s="16">
        <v>111</v>
      </c>
      <c r="E40" s="16">
        <v>110</v>
      </c>
      <c r="F40" s="108">
        <f>E40/D40*100</f>
        <v>99.099099099099092</v>
      </c>
      <c r="IS40" s="1"/>
      <c r="IT40"/>
    </row>
    <row r="41" spans="1:254" s="3" customFormat="1" ht="21.75" customHeight="1" x14ac:dyDescent="0.2">
      <c r="A41" s="26" t="s">
        <v>18</v>
      </c>
      <c r="B41" s="28"/>
      <c r="C41" s="11">
        <f>SUM(C42:C52)</f>
        <v>367394</v>
      </c>
      <c r="D41" s="11">
        <f>SUM(D42:D52)</f>
        <v>369035</v>
      </c>
      <c r="E41" s="11">
        <f>SUM(E42:E52)</f>
        <v>367941</v>
      </c>
      <c r="F41" s="107">
        <f>E41/D41*100</f>
        <v>99.703551153684614</v>
      </c>
      <c r="IS41" s="1"/>
      <c r="IT41"/>
    </row>
    <row r="42" spans="1:254" s="3" customFormat="1" ht="22.5" customHeight="1" x14ac:dyDescent="0.2">
      <c r="A42" s="12"/>
      <c r="B42" s="15" t="s">
        <v>31</v>
      </c>
      <c r="C42" s="17">
        <v>317896</v>
      </c>
      <c r="D42" s="16">
        <v>316642</v>
      </c>
      <c r="E42" s="16">
        <v>316642</v>
      </c>
      <c r="F42" s="108">
        <f>E42/D42*100</f>
        <v>100</v>
      </c>
      <c r="IS42" s="1"/>
      <c r="IT42"/>
    </row>
    <row r="43" spans="1:254" s="3" customFormat="1" ht="40.5" customHeight="1" x14ac:dyDescent="0.2">
      <c r="A43" s="33"/>
      <c r="B43" s="80" t="s">
        <v>68</v>
      </c>
      <c r="C43" s="17">
        <v>3984</v>
      </c>
      <c r="D43" s="16">
        <v>5149</v>
      </c>
      <c r="E43" s="16">
        <v>5149</v>
      </c>
      <c r="F43" s="108">
        <f>E43/D43*100</f>
        <v>100</v>
      </c>
      <c r="IS43" s="1"/>
      <c r="IT43"/>
    </row>
    <row r="44" spans="1:254" s="3" customFormat="1" ht="21.75" customHeight="1" x14ac:dyDescent="0.2">
      <c r="A44" s="30"/>
      <c r="B44" s="81" t="s">
        <v>64</v>
      </c>
      <c r="C44" s="17"/>
      <c r="D44" s="16">
        <v>4076</v>
      </c>
      <c r="E44" s="16">
        <v>4076</v>
      </c>
      <c r="F44" s="108">
        <f>E44/D44*100</f>
        <v>100</v>
      </c>
      <c r="IS44" s="1"/>
      <c r="IT44"/>
    </row>
    <row r="45" spans="1:254" s="3" customFormat="1" ht="21.75" customHeight="1" x14ac:dyDescent="0.2">
      <c r="A45" s="30"/>
      <c r="B45" s="73" t="s">
        <v>79</v>
      </c>
      <c r="C45" s="7"/>
      <c r="D45" s="16"/>
      <c r="E45" s="16"/>
      <c r="F45" s="108"/>
      <c r="IS45" s="1"/>
      <c r="IT45"/>
    </row>
    <row r="46" spans="1:254" s="3" customFormat="1" ht="25.5" x14ac:dyDescent="0.2">
      <c r="A46" s="30"/>
      <c r="B46" s="45" t="s">
        <v>28</v>
      </c>
      <c r="C46" s="53">
        <v>1500</v>
      </c>
      <c r="D46" s="16">
        <v>1500</v>
      </c>
      <c r="E46" s="16">
        <v>906</v>
      </c>
      <c r="F46" s="108">
        <f t="shared" ref="F46:F55" si="1">E46/D46*100</f>
        <v>60.4</v>
      </c>
      <c r="IS46" s="1"/>
      <c r="IT46"/>
    </row>
    <row r="47" spans="1:254" s="3" customFormat="1" ht="18.75" customHeight="1" x14ac:dyDescent="0.2">
      <c r="A47" s="30"/>
      <c r="B47" s="31" t="s">
        <v>29</v>
      </c>
      <c r="C47" s="52">
        <v>10000</v>
      </c>
      <c r="D47" s="16">
        <v>10000</v>
      </c>
      <c r="E47" s="16">
        <v>9758</v>
      </c>
      <c r="F47" s="108">
        <f t="shared" si="1"/>
        <v>97.58</v>
      </c>
      <c r="IS47" s="1"/>
      <c r="IT47"/>
    </row>
    <row r="48" spans="1:254" s="3" customFormat="1" ht="18" customHeight="1" x14ac:dyDescent="0.2">
      <c r="A48" s="30"/>
      <c r="B48" s="31" t="s">
        <v>30</v>
      </c>
      <c r="C48" s="7">
        <v>1350</v>
      </c>
      <c r="D48" s="117">
        <v>1350</v>
      </c>
      <c r="E48" s="117">
        <v>1080</v>
      </c>
      <c r="F48" s="106">
        <f t="shared" si="1"/>
        <v>80</v>
      </c>
      <c r="IS48" s="1"/>
      <c r="IT48"/>
    </row>
    <row r="49" spans="1:254" s="3" customFormat="1" ht="27" customHeight="1" x14ac:dyDescent="0.2">
      <c r="A49" s="83"/>
      <c r="B49" s="84" t="s">
        <v>53</v>
      </c>
      <c r="C49" s="57">
        <v>13646</v>
      </c>
      <c r="D49" s="57">
        <v>13646</v>
      </c>
      <c r="E49" s="57">
        <v>13646</v>
      </c>
      <c r="F49" s="110">
        <f t="shared" si="1"/>
        <v>100</v>
      </c>
      <c r="IS49" s="1"/>
      <c r="IT49"/>
    </row>
    <row r="50" spans="1:254" s="3" customFormat="1" ht="27" customHeight="1" x14ac:dyDescent="0.2">
      <c r="A50" s="74"/>
      <c r="B50" s="75" t="s">
        <v>51</v>
      </c>
      <c r="C50" s="118">
        <v>7000</v>
      </c>
      <c r="D50" s="118">
        <v>8032</v>
      </c>
      <c r="E50" s="118">
        <v>8032</v>
      </c>
      <c r="F50" s="108">
        <f t="shared" si="1"/>
        <v>100</v>
      </c>
      <c r="IS50" s="1"/>
      <c r="IT50"/>
    </row>
    <row r="51" spans="1:254" s="3" customFormat="1" ht="27" customHeight="1" x14ac:dyDescent="0.2">
      <c r="A51" s="76"/>
      <c r="B51" s="78" t="s">
        <v>50</v>
      </c>
      <c r="C51" s="79">
        <v>12018</v>
      </c>
      <c r="D51" s="52">
        <v>8640</v>
      </c>
      <c r="E51" s="52">
        <v>8640</v>
      </c>
      <c r="F51" s="108">
        <f t="shared" si="1"/>
        <v>100</v>
      </c>
      <c r="IS51" s="1"/>
      <c r="IT51"/>
    </row>
    <row r="52" spans="1:254" s="3" customFormat="1" ht="26.25" customHeight="1" x14ac:dyDescent="0.2">
      <c r="A52" s="76"/>
      <c r="B52" s="77" t="s">
        <v>67</v>
      </c>
      <c r="C52" s="29">
        <v>0</v>
      </c>
      <c r="D52" s="16">
        <v>0</v>
      </c>
      <c r="E52" s="16">
        <v>12</v>
      </c>
      <c r="F52" s="108"/>
      <c r="IS52" s="1"/>
      <c r="IT52"/>
    </row>
    <row r="53" spans="1:254" s="3" customFormat="1" ht="21" customHeight="1" x14ac:dyDescent="0.2">
      <c r="A53" s="63" t="s">
        <v>19</v>
      </c>
      <c r="B53" s="71"/>
      <c r="C53" s="72">
        <f>SUM(C54:C56)</f>
        <v>357</v>
      </c>
      <c r="D53" s="11">
        <f>SUM(D54:D56)</f>
        <v>420</v>
      </c>
      <c r="E53" s="11">
        <f>SUM(E54:E56)</f>
        <v>267</v>
      </c>
      <c r="F53" s="107">
        <f t="shared" si="1"/>
        <v>63.571428571428569</v>
      </c>
      <c r="IS53" s="1"/>
      <c r="IT53"/>
    </row>
    <row r="54" spans="1:254" s="3" customFormat="1" ht="46.5" customHeight="1" x14ac:dyDescent="0.2">
      <c r="A54" s="64"/>
      <c r="B54" s="104" t="s">
        <v>43</v>
      </c>
      <c r="C54" s="57">
        <v>200</v>
      </c>
      <c r="D54" s="62">
        <v>250</v>
      </c>
      <c r="E54" s="68">
        <v>100</v>
      </c>
      <c r="F54" s="108">
        <f t="shared" si="1"/>
        <v>40</v>
      </c>
      <c r="IS54" s="1"/>
      <c r="IT54"/>
    </row>
    <row r="55" spans="1:254" s="3" customFormat="1" ht="17.25" customHeight="1" x14ac:dyDescent="0.2">
      <c r="A55" s="61"/>
      <c r="B55" s="105" t="s">
        <v>44</v>
      </c>
      <c r="C55" s="17">
        <v>157</v>
      </c>
      <c r="D55" s="16">
        <v>170</v>
      </c>
      <c r="E55" s="29">
        <v>167</v>
      </c>
      <c r="F55" s="108">
        <f t="shared" si="1"/>
        <v>98.235294117647058</v>
      </c>
      <c r="IS55" s="1"/>
      <c r="IT55"/>
    </row>
    <row r="56" spans="1:254" s="3" customFormat="1" ht="17.25" customHeight="1" x14ac:dyDescent="0.2">
      <c r="A56" s="20"/>
      <c r="B56" s="49"/>
      <c r="C56" s="17"/>
      <c r="D56" s="16"/>
      <c r="E56" s="17"/>
      <c r="F56" s="111"/>
      <c r="IS56" s="1"/>
      <c r="IT56"/>
    </row>
    <row r="57" spans="1:254" s="3" customFormat="1" ht="22.5" customHeight="1" x14ac:dyDescent="0.2">
      <c r="A57" s="9" t="s">
        <v>20</v>
      </c>
      <c r="B57" s="32"/>
      <c r="C57" s="11">
        <f>SUM(C58:C59)</f>
        <v>6000</v>
      </c>
      <c r="D57" s="11">
        <f>SUM(D58:D59)</f>
        <v>0</v>
      </c>
      <c r="E57" s="11">
        <f>SUM(E58:E59)</f>
        <v>0</v>
      </c>
      <c r="F57" s="112">
        <v>0</v>
      </c>
      <c r="IS57" s="1"/>
      <c r="IT57"/>
    </row>
    <row r="58" spans="1:254" s="3" customFormat="1" ht="16.5" customHeight="1" x14ac:dyDescent="0.2">
      <c r="A58" s="12"/>
      <c r="B58" s="15"/>
      <c r="C58" s="53">
        <v>0</v>
      </c>
      <c r="D58" s="17"/>
      <c r="E58" s="17"/>
      <c r="F58" s="111">
        <f>D58-C58</f>
        <v>0</v>
      </c>
      <c r="IS58" s="1"/>
      <c r="IT58"/>
    </row>
    <row r="59" spans="1:254" s="3" customFormat="1" ht="27.75" customHeight="1" x14ac:dyDescent="0.2">
      <c r="A59" s="33"/>
      <c r="B59" s="82" t="s">
        <v>60</v>
      </c>
      <c r="C59" s="52">
        <v>6000</v>
      </c>
      <c r="D59" s="16">
        <v>0</v>
      </c>
      <c r="E59" s="16">
        <v>0</v>
      </c>
      <c r="F59" s="108">
        <v>0</v>
      </c>
      <c r="IS59" s="1"/>
      <c r="IT59"/>
    </row>
    <row r="60" spans="1:254" s="3" customFormat="1" ht="22.5" customHeight="1" x14ac:dyDescent="0.2">
      <c r="A60" s="34" t="s">
        <v>21</v>
      </c>
      <c r="B60" s="35"/>
      <c r="C60" s="11">
        <f>SUM(C61:C74)</f>
        <v>309478</v>
      </c>
      <c r="D60" s="11">
        <f>SUM(D61:D74)</f>
        <v>263548</v>
      </c>
      <c r="E60" s="11">
        <f>SUM(E61:E74)</f>
        <v>232694</v>
      </c>
      <c r="F60" s="107">
        <f>E60/D60*100</f>
        <v>88.29283470183799</v>
      </c>
      <c r="IS60" s="1"/>
      <c r="IT60"/>
    </row>
    <row r="61" spans="1:254" s="3" customFormat="1" ht="15.75" customHeight="1" x14ac:dyDescent="0.2">
      <c r="A61" s="30"/>
      <c r="B61" s="36" t="s">
        <v>32</v>
      </c>
      <c r="C61" s="17">
        <v>0</v>
      </c>
      <c r="D61" s="37"/>
      <c r="E61" s="16"/>
      <c r="F61" s="108">
        <v>0</v>
      </c>
      <c r="G61" s="44"/>
      <c r="IS61" s="1"/>
      <c r="IT61"/>
    </row>
    <row r="62" spans="1:254" s="3" customFormat="1" ht="29.25" customHeight="1" x14ac:dyDescent="0.2">
      <c r="A62" s="33"/>
      <c r="B62" s="36" t="s">
        <v>66</v>
      </c>
      <c r="C62" s="17">
        <v>0</v>
      </c>
      <c r="D62" s="37"/>
      <c r="E62" s="16">
        <v>0</v>
      </c>
      <c r="F62" s="108">
        <v>0</v>
      </c>
      <c r="G62" s="44"/>
      <c r="IS62" s="1"/>
      <c r="IT62"/>
    </row>
    <row r="63" spans="1:254" s="3" customFormat="1" ht="15.75" customHeight="1" x14ac:dyDescent="0.2">
      <c r="A63" s="33"/>
      <c r="B63" s="36" t="s">
        <v>33</v>
      </c>
      <c r="C63" s="17">
        <v>0</v>
      </c>
      <c r="D63" s="37"/>
      <c r="E63" s="16">
        <v>0</v>
      </c>
      <c r="F63" s="108">
        <v>0</v>
      </c>
      <c r="G63" s="44"/>
      <c r="IS63" s="1"/>
      <c r="IT63"/>
    </row>
    <row r="64" spans="1:254" s="3" customFormat="1" ht="15.75" customHeight="1" x14ac:dyDescent="0.2">
      <c r="A64" s="33"/>
      <c r="B64" s="36" t="s">
        <v>48</v>
      </c>
      <c r="C64" s="17">
        <v>10695</v>
      </c>
      <c r="D64" s="37">
        <v>10695</v>
      </c>
      <c r="E64" s="16"/>
      <c r="F64" s="108">
        <v>0</v>
      </c>
      <c r="G64" s="44"/>
      <c r="IS64" s="1"/>
      <c r="IT64"/>
    </row>
    <row r="65" spans="1:254" s="3" customFormat="1" ht="20.25" customHeight="1" x14ac:dyDescent="0.2">
      <c r="A65" s="33"/>
      <c r="B65" s="36" t="s">
        <v>49</v>
      </c>
      <c r="C65" s="17">
        <v>177765</v>
      </c>
      <c r="D65" s="37">
        <v>177765</v>
      </c>
      <c r="E65" s="16">
        <v>177609</v>
      </c>
      <c r="F65" s="108">
        <f>E65/D65*100</f>
        <v>99.912243692515403</v>
      </c>
      <c r="G65" s="44"/>
      <c r="IS65" s="1"/>
      <c r="IT65"/>
    </row>
    <row r="66" spans="1:254" s="3" customFormat="1" ht="15.75" customHeight="1" x14ac:dyDescent="0.2">
      <c r="A66" s="33"/>
      <c r="B66" s="36" t="s">
        <v>52</v>
      </c>
      <c r="C66" s="17">
        <v>20000</v>
      </c>
      <c r="D66" s="37">
        <v>20000</v>
      </c>
      <c r="E66" s="16"/>
      <c r="F66" s="108">
        <v>0</v>
      </c>
      <c r="IS66" s="1"/>
      <c r="IT66"/>
    </row>
    <row r="67" spans="1:254" s="3" customFormat="1" ht="15.75" customHeight="1" x14ac:dyDescent="0.2">
      <c r="A67" s="33"/>
      <c r="B67" s="36" t="s">
        <v>54</v>
      </c>
      <c r="C67" s="17">
        <v>36760</v>
      </c>
      <c r="D67" s="37">
        <v>36760</v>
      </c>
      <c r="E67" s="16">
        <v>36760</v>
      </c>
      <c r="F67" s="108">
        <f>E67/D67*100</f>
        <v>100</v>
      </c>
      <c r="IS67" s="1"/>
      <c r="IT67"/>
    </row>
    <row r="68" spans="1:254" s="3" customFormat="1" ht="15.75" customHeight="1" x14ac:dyDescent="0.2">
      <c r="A68" s="33"/>
      <c r="B68" s="36" t="s">
        <v>56</v>
      </c>
      <c r="C68" s="17">
        <v>5328</v>
      </c>
      <c r="D68" s="37">
        <v>5328</v>
      </c>
      <c r="E68" s="16">
        <v>5327</v>
      </c>
      <c r="F68" s="108">
        <f>E68/D68*100</f>
        <v>99.98123123123122</v>
      </c>
      <c r="IS68" s="1"/>
      <c r="IT68"/>
    </row>
    <row r="69" spans="1:254" s="3" customFormat="1" ht="15.75" customHeight="1" x14ac:dyDescent="0.2">
      <c r="A69" s="33"/>
      <c r="B69" s="36" t="s">
        <v>55</v>
      </c>
      <c r="C69" s="17">
        <v>50000</v>
      </c>
      <c r="D69" s="37"/>
      <c r="E69" s="16"/>
      <c r="F69" s="108">
        <v>0</v>
      </c>
      <c r="IS69" s="1"/>
      <c r="IT69"/>
    </row>
    <row r="70" spans="1:254" s="3" customFormat="1" ht="15.75" customHeight="1" x14ac:dyDescent="0.2">
      <c r="A70" s="33"/>
      <c r="B70" s="36" t="s">
        <v>57</v>
      </c>
      <c r="C70" s="17">
        <v>4950</v>
      </c>
      <c r="D70" s="37"/>
      <c r="E70" s="16"/>
      <c r="F70" s="108">
        <v>0</v>
      </c>
      <c r="IS70" s="1"/>
      <c r="IT70"/>
    </row>
    <row r="71" spans="1:254" s="3" customFormat="1" ht="15.75" customHeight="1" x14ac:dyDescent="0.2">
      <c r="A71" s="33"/>
      <c r="B71" s="36" t="s">
        <v>58</v>
      </c>
      <c r="C71" s="17">
        <v>1980</v>
      </c>
      <c r="D71" s="37"/>
      <c r="E71" s="16"/>
      <c r="F71" s="108">
        <v>0</v>
      </c>
      <c r="IS71" s="1"/>
      <c r="IT71"/>
    </row>
    <row r="72" spans="1:254" s="3" customFormat="1" ht="15.75" customHeight="1" x14ac:dyDescent="0.2">
      <c r="A72" s="33"/>
      <c r="B72" s="36" t="s">
        <v>69</v>
      </c>
      <c r="C72" s="17">
        <v>2000</v>
      </c>
      <c r="D72" s="37"/>
      <c r="E72" s="16"/>
      <c r="F72" s="108">
        <v>0</v>
      </c>
      <c r="IS72" s="1"/>
      <c r="IT72"/>
    </row>
    <row r="73" spans="1:254" s="3" customFormat="1" ht="15.75" customHeight="1" x14ac:dyDescent="0.2">
      <c r="A73" s="33"/>
      <c r="B73" s="36" t="s">
        <v>77</v>
      </c>
      <c r="C73" s="17"/>
      <c r="D73" s="37">
        <v>7500</v>
      </c>
      <c r="E73" s="16">
        <v>7500</v>
      </c>
      <c r="F73" s="108">
        <f>E73/D73*100</f>
        <v>100</v>
      </c>
      <c r="IS73" s="1"/>
      <c r="IT73"/>
    </row>
    <row r="74" spans="1:254" s="3" customFormat="1" ht="16.5" customHeight="1" x14ac:dyDescent="0.2">
      <c r="A74" s="33"/>
      <c r="B74" s="36" t="s">
        <v>65</v>
      </c>
      <c r="C74" s="17"/>
      <c r="D74" s="37">
        <v>5500</v>
      </c>
      <c r="E74" s="16">
        <v>5498</v>
      </c>
      <c r="F74" s="108">
        <f>E74/D74*100</f>
        <v>99.963636363636368</v>
      </c>
      <c r="IS74" s="1"/>
      <c r="IT74"/>
    </row>
    <row r="75" spans="1:254" s="3" customFormat="1" ht="37.5" customHeight="1" x14ac:dyDescent="0.2">
      <c r="A75" s="34" t="s">
        <v>22</v>
      </c>
      <c r="B75" s="38"/>
      <c r="C75" s="11">
        <f>SUM(C76:C76)</f>
        <v>466143</v>
      </c>
      <c r="D75" s="11">
        <f>SUM(D76:D76)</f>
        <v>466143</v>
      </c>
      <c r="E75" s="11">
        <f>SUM(E76:E78)</f>
        <v>477014</v>
      </c>
      <c r="F75" s="107">
        <f>E75/D75*100</f>
        <v>102.3321169683981</v>
      </c>
      <c r="IS75" s="1"/>
      <c r="IT75"/>
    </row>
    <row r="76" spans="1:254" s="3" customFormat="1" ht="33" customHeight="1" x14ac:dyDescent="0.2">
      <c r="A76" s="39"/>
      <c r="B76" s="49" t="s">
        <v>45</v>
      </c>
      <c r="C76" s="17">
        <v>466143</v>
      </c>
      <c r="D76" s="29">
        <v>466143</v>
      </c>
      <c r="E76" s="29">
        <v>466143</v>
      </c>
      <c r="F76" s="108">
        <f>E76/D76*100</f>
        <v>100</v>
      </c>
      <c r="IS76" s="1"/>
      <c r="IT76"/>
    </row>
    <row r="77" spans="1:254" s="3" customFormat="1" ht="21" customHeight="1" x14ac:dyDescent="0.2">
      <c r="A77" s="51"/>
      <c r="B77" s="50" t="s">
        <v>23</v>
      </c>
      <c r="C77" s="40"/>
      <c r="D77" s="40"/>
      <c r="E77" s="16">
        <v>10871</v>
      </c>
      <c r="F77" s="108">
        <v>0</v>
      </c>
      <c r="IS77" s="1"/>
      <c r="IT77"/>
    </row>
    <row r="78" spans="1:254" s="3" customFormat="1" ht="18" customHeight="1" x14ac:dyDescent="0.2">
      <c r="A78" s="41"/>
      <c r="B78" s="48" t="s">
        <v>34</v>
      </c>
      <c r="C78" s="40"/>
      <c r="D78" s="47"/>
      <c r="E78" s="47"/>
      <c r="F78" s="108"/>
      <c r="IS78" s="1"/>
      <c r="IT78"/>
    </row>
    <row r="79" spans="1:254" s="3" customFormat="1" ht="25.5" customHeight="1" x14ac:dyDescent="0.2">
      <c r="A79" s="42"/>
      <c r="B79" s="43" t="s">
        <v>24</v>
      </c>
      <c r="C79" s="11">
        <f>SUM(,C75,C60,C57,C53,C41,C36,C16,C5,C78)</f>
        <v>1298913</v>
      </c>
      <c r="D79" s="11">
        <f>SUM(,D75,D60,D57,D53,D41,D36,D16,D5,D78)</f>
        <v>1370176</v>
      </c>
      <c r="E79" s="11">
        <f>SUM(,E75,E60,E57,E53,E41,E36,E16,E5,)</f>
        <v>1272170</v>
      </c>
      <c r="F79" s="107">
        <f>E79/D79*100</f>
        <v>92.847196272595639</v>
      </c>
      <c r="IS79" s="1"/>
      <c r="IT79"/>
    </row>
    <row r="80" spans="1:254" s="3" customFormat="1" x14ac:dyDescent="0.2">
      <c r="A80" s="1"/>
      <c r="B80" s="1"/>
      <c r="C80" s="1"/>
      <c r="D80" s="1"/>
      <c r="E80" s="1"/>
      <c r="F80" s="113"/>
      <c r="IS80" s="1"/>
      <c r="IT80"/>
    </row>
    <row r="81" spans="1:254" s="3" customFormat="1" ht="15.75" customHeight="1" x14ac:dyDescent="0.2">
      <c r="A81" s="1"/>
      <c r="B81" s="1"/>
      <c r="C81" s="1"/>
      <c r="D81" s="1"/>
      <c r="E81" s="1"/>
      <c r="F81" s="113"/>
      <c r="IS81" s="1"/>
      <c r="IT81"/>
    </row>
    <row r="82" spans="1:254" s="3" customFormat="1" ht="14.25" customHeight="1" x14ac:dyDescent="0.2">
      <c r="A82" s="1"/>
      <c r="B82" s="1"/>
      <c r="C82" s="1"/>
      <c r="D82" s="1"/>
      <c r="E82" s="1"/>
      <c r="F82" s="113"/>
      <c r="IS82" s="1"/>
      <c r="IT82"/>
    </row>
    <row r="83" spans="1:254" s="3" customFormat="1" ht="14.25" customHeight="1" x14ac:dyDescent="0.2">
      <c r="A83" s="1"/>
      <c r="B83" s="1"/>
      <c r="C83" s="1"/>
      <c r="D83" s="1"/>
      <c r="E83" s="1"/>
      <c r="F83" s="113"/>
      <c r="IS83" s="1"/>
      <c r="IT83"/>
    </row>
    <row r="84" spans="1:254" s="3" customFormat="1" ht="14.25" customHeight="1" x14ac:dyDescent="0.2">
      <c r="A84" s="1"/>
      <c r="B84" s="1"/>
      <c r="C84" s="1"/>
      <c r="D84" s="1"/>
      <c r="E84" s="1"/>
      <c r="F84" s="113"/>
      <c r="IS84" s="1"/>
      <c r="IT84"/>
    </row>
    <row r="85" spans="1:254" s="3" customFormat="1" ht="14.25" customHeight="1" x14ac:dyDescent="0.2">
      <c r="A85" s="1"/>
      <c r="B85" s="1"/>
      <c r="C85" s="1"/>
      <c r="D85" s="1"/>
      <c r="E85" s="1"/>
      <c r="F85" s="113"/>
      <c r="IS85" s="1"/>
      <c r="IT85"/>
    </row>
    <row r="86" spans="1:254" s="3" customFormat="1" ht="14.25" customHeight="1" x14ac:dyDescent="0.2">
      <c r="A86" s="1"/>
      <c r="B86" s="1"/>
      <c r="C86" s="1"/>
      <c r="D86" s="1"/>
      <c r="E86" s="1"/>
      <c r="F86" s="113"/>
      <c r="IS86" s="1"/>
      <c r="IT86"/>
    </row>
    <row r="87" spans="1:254" s="3" customFormat="1" ht="14.25" customHeight="1" x14ac:dyDescent="0.2">
      <c r="A87" s="1"/>
      <c r="B87" s="1"/>
      <c r="C87" s="1"/>
      <c r="D87" s="1"/>
      <c r="E87" s="1"/>
      <c r="F87" s="113"/>
      <c r="IS87" s="1"/>
      <c r="IT87"/>
    </row>
    <row r="88" spans="1:254" s="3" customFormat="1" x14ac:dyDescent="0.2">
      <c r="A88" s="1"/>
      <c r="B88" s="1"/>
      <c r="C88" s="1"/>
      <c r="D88" s="1"/>
      <c r="E88" s="1"/>
      <c r="F88" s="113"/>
      <c r="IS88" s="1"/>
      <c r="IT88"/>
    </row>
    <row r="89" spans="1:254" s="3" customFormat="1" x14ac:dyDescent="0.2">
      <c r="A89" s="1"/>
      <c r="B89" s="1"/>
      <c r="C89" s="1"/>
      <c r="D89" s="1"/>
      <c r="E89" s="1"/>
      <c r="F89" s="113"/>
      <c r="IS89" s="1"/>
      <c r="IT89"/>
    </row>
    <row r="90" spans="1:254" s="3" customFormat="1" ht="28.5" customHeight="1" x14ac:dyDescent="0.2">
      <c r="A90" s="1"/>
      <c r="B90" s="1"/>
      <c r="C90" s="1"/>
      <c r="D90" s="1"/>
      <c r="E90" s="1"/>
      <c r="F90" s="113"/>
      <c r="IS90" s="1"/>
      <c r="IT90"/>
    </row>
    <row r="91" spans="1:254" s="3" customFormat="1" x14ac:dyDescent="0.2">
      <c r="A91" s="1"/>
      <c r="B91" s="1"/>
      <c r="C91" s="1"/>
      <c r="D91" s="1"/>
      <c r="E91" s="1"/>
      <c r="F91" s="113"/>
      <c r="IS91" s="1"/>
      <c r="IT91"/>
    </row>
  </sheetData>
  <pageMargins left="0.43307086614173229" right="0.23622047244094491" top="0.74803149606299213" bottom="0.74803149606299213" header="0.31496062992125984" footer="0.31496062992125984"/>
  <pageSetup paperSize="9" orientation="portrait" r:id="rId1"/>
  <headerFooter>
    <oddHeader>&amp;CÖnkormányzat 2018. évi bevétel teljesítése  
1/a melléklet</oddHeader>
    <oddFooter>&amp;C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81"/>
  <sheetViews>
    <sheetView tabSelected="1" view="pageLayout" zoomScaleNormal="100" workbookViewId="0">
      <selection activeCell="D22" sqref="D22"/>
    </sheetView>
  </sheetViews>
  <sheetFormatPr defaultRowHeight="12.75" x14ac:dyDescent="0.2"/>
  <cols>
    <col min="1" max="1" width="6.7109375" style="1" customWidth="1"/>
    <col min="2" max="2" width="42.5703125" style="1" customWidth="1"/>
    <col min="3" max="3" width="10" style="1" customWidth="1"/>
    <col min="4" max="4" width="13.140625" style="1" customWidth="1"/>
    <col min="5" max="5" width="12.42578125" style="1" customWidth="1"/>
    <col min="6" max="6" width="11" style="113" customWidth="1"/>
    <col min="7" max="253" width="9" style="1" customWidth="1"/>
  </cols>
  <sheetData>
    <row r="1" spans="1:254" s="3" customFormat="1" ht="23.85" customHeight="1" x14ac:dyDescent="0.25">
      <c r="A1" s="46" t="s">
        <v>0</v>
      </c>
      <c r="B1" s="2"/>
      <c r="C1" s="88" t="s">
        <v>62</v>
      </c>
      <c r="D1" s="91" t="s">
        <v>71</v>
      </c>
      <c r="E1" s="97" t="s">
        <v>71</v>
      </c>
      <c r="F1" s="94" t="s">
        <v>74</v>
      </c>
      <c r="IS1" s="1"/>
      <c r="IT1"/>
    </row>
    <row r="2" spans="1:254" s="3" customFormat="1" ht="15.75" x14ac:dyDescent="0.25">
      <c r="A2" s="46"/>
      <c r="B2" s="4" t="s">
        <v>1</v>
      </c>
      <c r="C2" s="89" t="s">
        <v>2</v>
      </c>
      <c r="D2" s="92" t="s">
        <v>72</v>
      </c>
      <c r="E2" s="99" t="s">
        <v>27</v>
      </c>
      <c r="F2" s="95" t="s">
        <v>75</v>
      </c>
      <c r="IS2" s="1"/>
      <c r="IT2"/>
    </row>
    <row r="3" spans="1:254" s="3" customFormat="1" ht="13.5" x14ac:dyDescent="0.25">
      <c r="A3" s="46"/>
      <c r="B3" s="5"/>
      <c r="C3" s="90"/>
      <c r="D3" s="93" t="s">
        <v>73</v>
      </c>
      <c r="E3" s="98"/>
      <c r="F3" s="96" t="s">
        <v>76</v>
      </c>
      <c r="IS3" s="1"/>
      <c r="IT3"/>
    </row>
    <row r="4" spans="1:254" s="3" customFormat="1" x14ac:dyDescent="0.2">
      <c r="A4" s="6" t="s">
        <v>3</v>
      </c>
      <c r="B4" s="5" t="s">
        <v>4</v>
      </c>
      <c r="C4" s="7"/>
      <c r="D4" s="7"/>
      <c r="E4" s="8"/>
      <c r="F4" s="106"/>
      <c r="IS4" s="1"/>
      <c r="IT4"/>
    </row>
    <row r="5" spans="1:254" s="3" customFormat="1" x14ac:dyDescent="0.2">
      <c r="A5" s="9" t="s">
        <v>5</v>
      </c>
      <c r="B5" s="10"/>
      <c r="C5" s="11">
        <f>SUM(C6:C10)</f>
        <v>4691</v>
      </c>
      <c r="D5" s="11">
        <f>SUM(D6:D10)</f>
        <v>3991</v>
      </c>
      <c r="E5" s="11">
        <f>SUM(E6:E10)</f>
        <v>3337</v>
      </c>
      <c r="F5" s="116">
        <f t="shared" ref="F5:F11" si="0">E5/D5*100</f>
        <v>83.613129541468297</v>
      </c>
      <c r="IS5" s="1"/>
      <c r="IT5"/>
    </row>
    <row r="6" spans="1:254" s="3" customFormat="1" x14ac:dyDescent="0.2">
      <c r="A6" s="12"/>
      <c r="B6" s="59" t="s">
        <v>7</v>
      </c>
      <c r="C6" s="54">
        <v>500</v>
      </c>
      <c r="D6" s="54">
        <v>500</v>
      </c>
      <c r="E6" s="54">
        <v>210</v>
      </c>
      <c r="F6" s="108">
        <f t="shared" si="0"/>
        <v>42</v>
      </c>
      <c r="IS6" s="1"/>
      <c r="IT6"/>
    </row>
    <row r="7" spans="1:254" s="3" customFormat="1" x14ac:dyDescent="0.2">
      <c r="A7" s="12"/>
      <c r="B7" s="58" t="s">
        <v>6</v>
      </c>
      <c r="C7" s="17">
        <v>2440</v>
      </c>
      <c r="D7" s="16">
        <v>2640</v>
      </c>
      <c r="E7" s="16">
        <v>2505</v>
      </c>
      <c r="F7" s="108">
        <f t="shared" si="0"/>
        <v>94.88636363636364</v>
      </c>
      <c r="G7" s="18"/>
      <c r="IS7" s="1"/>
      <c r="IT7"/>
    </row>
    <row r="8" spans="1:254" s="3" customFormat="1" x14ac:dyDescent="0.2">
      <c r="A8" s="12"/>
      <c r="B8" s="49" t="s">
        <v>46</v>
      </c>
      <c r="C8" s="17">
        <v>800</v>
      </c>
      <c r="D8" s="16">
        <v>800</v>
      </c>
      <c r="E8" s="16">
        <v>581</v>
      </c>
      <c r="F8" s="108">
        <f t="shared" si="0"/>
        <v>72.625</v>
      </c>
      <c r="G8" s="18"/>
      <c r="IS8" s="1"/>
      <c r="IT8"/>
    </row>
    <row r="9" spans="1:254" s="3" customFormat="1" x14ac:dyDescent="0.2">
      <c r="A9" s="12"/>
      <c r="B9" s="60" t="s">
        <v>40</v>
      </c>
      <c r="C9" s="17">
        <v>1</v>
      </c>
      <c r="D9" s="16">
        <v>1</v>
      </c>
      <c r="E9" s="16">
        <v>0</v>
      </c>
      <c r="F9" s="108">
        <f t="shared" si="0"/>
        <v>0</v>
      </c>
      <c r="IS9" s="1"/>
      <c r="IT9"/>
    </row>
    <row r="10" spans="1:254" s="3" customFormat="1" x14ac:dyDescent="0.2">
      <c r="A10" s="12"/>
      <c r="B10" s="58" t="s">
        <v>41</v>
      </c>
      <c r="C10" s="17">
        <v>950</v>
      </c>
      <c r="D10" s="16">
        <v>50</v>
      </c>
      <c r="E10" s="16">
        <v>41</v>
      </c>
      <c r="F10" s="108">
        <f t="shared" si="0"/>
        <v>82</v>
      </c>
      <c r="IS10" s="1"/>
      <c r="IT10"/>
    </row>
    <row r="11" spans="1:254" s="3" customFormat="1" x14ac:dyDescent="0.2">
      <c r="A11" s="34" t="s">
        <v>22</v>
      </c>
      <c r="B11" s="38"/>
      <c r="C11" s="11">
        <f>SUM(C12:C13)</f>
        <v>2491</v>
      </c>
      <c r="D11" s="11">
        <f>SUM(D12:D13)</f>
        <v>2491</v>
      </c>
      <c r="E11" s="11">
        <f>SUM(E12:E13)</f>
        <v>2491</v>
      </c>
      <c r="F11" s="116">
        <f t="shared" si="0"/>
        <v>100</v>
      </c>
      <c r="IS11" s="1"/>
      <c r="IT11"/>
    </row>
    <row r="12" spans="1:254" s="3" customFormat="1" x14ac:dyDescent="0.2">
      <c r="A12" s="39"/>
      <c r="B12" s="15"/>
      <c r="C12" s="16"/>
      <c r="D12" s="29"/>
      <c r="E12" s="29"/>
      <c r="F12" s="108"/>
      <c r="IS12" s="1"/>
      <c r="IT12"/>
    </row>
    <row r="13" spans="1:254" s="3" customFormat="1" ht="25.5" x14ac:dyDescent="0.2">
      <c r="A13" s="39"/>
      <c r="B13" s="49" t="s">
        <v>45</v>
      </c>
      <c r="C13" s="17">
        <v>2491</v>
      </c>
      <c r="D13" s="29">
        <v>2491</v>
      </c>
      <c r="E13" s="29">
        <v>2491</v>
      </c>
      <c r="F13" s="108">
        <f>E13/D13*100</f>
        <v>100</v>
      </c>
      <c r="IS13" s="1"/>
      <c r="IT13"/>
    </row>
    <row r="14" spans="1:254" s="3" customFormat="1" ht="27" customHeight="1" x14ac:dyDescent="0.2">
      <c r="A14" s="51"/>
      <c r="B14" s="50" t="s">
        <v>23</v>
      </c>
      <c r="C14" s="40"/>
      <c r="D14" s="40"/>
      <c r="E14" s="16"/>
      <c r="F14" s="108"/>
      <c r="IS14" s="1"/>
      <c r="IT14"/>
    </row>
    <row r="15" spans="1:254" s="3" customFormat="1" x14ac:dyDescent="0.2">
      <c r="A15" s="85"/>
      <c r="B15" s="50" t="s">
        <v>47</v>
      </c>
      <c r="C15" s="40"/>
      <c r="D15" s="40"/>
      <c r="E15" s="16"/>
      <c r="F15" s="108"/>
      <c r="IS15" s="1"/>
      <c r="IT15"/>
    </row>
    <row r="16" spans="1:254" s="3" customFormat="1" x14ac:dyDescent="0.2">
      <c r="A16" s="119" t="s">
        <v>63</v>
      </c>
      <c r="B16" s="120"/>
      <c r="C16" s="87"/>
      <c r="D16" s="87">
        <f>SUM(D17,D18)</f>
        <v>1465</v>
      </c>
      <c r="E16" s="87">
        <f>SUM(E17,E18)</f>
        <v>1465</v>
      </c>
      <c r="F16" s="116">
        <f>E16/D16*100</f>
        <v>100</v>
      </c>
      <c r="IS16" s="1"/>
      <c r="IT16"/>
    </row>
    <row r="17" spans="1:254" s="3" customFormat="1" x14ac:dyDescent="0.2">
      <c r="A17" s="64"/>
      <c r="B17" s="48" t="s">
        <v>83</v>
      </c>
      <c r="C17" s="40"/>
      <c r="D17" s="47">
        <v>1465</v>
      </c>
      <c r="E17" s="16">
        <v>1465</v>
      </c>
      <c r="F17" s="108">
        <f>E17/D17*100</f>
        <v>100</v>
      </c>
      <c r="IS17" s="1"/>
      <c r="IT17"/>
    </row>
    <row r="18" spans="1:254" s="3" customFormat="1" x14ac:dyDescent="0.2">
      <c r="A18" s="86"/>
      <c r="B18" s="48"/>
      <c r="C18" s="40"/>
      <c r="D18" s="47"/>
      <c r="E18" s="40"/>
      <c r="F18" s="108"/>
      <c r="IS18" s="1"/>
      <c r="IT18"/>
    </row>
    <row r="19" spans="1:254" s="3" customFormat="1" x14ac:dyDescent="0.2">
      <c r="A19" s="42"/>
      <c r="B19" s="43" t="s">
        <v>24</v>
      </c>
      <c r="C19" s="11">
        <f>SUM(,C11,C5,C16)</f>
        <v>7182</v>
      </c>
      <c r="D19" s="11">
        <f>SUM(,D11,D5,D16)</f>
        <v>7947</v>
      </c>
      <c r="E19" s="11">
        <f>SUM(,E11,E5,E16)</f>
        <v>7293</v>
      </c>
      <c r="F19" s="107">
        <f>E19/D19*100</f>
        <v>91.770479426198577</v>
      </c>
      <c r="IS19" s="1"/>
      <c r="IT19"/>
    </row>
    <row r="20" spans="1:254" s="3" customFormat="1" x14ac:dyDescent="0.2">
      <c r="A20" s="1"/>
      <c r="B20" s="1"/>
      <c r="C20" s="1"/>
      <c r="D20" s="1"/>
      <c r="E20" s="1"/>
      <c r="F20" s="113"/>
      <c r="IS20" s="1"/>
      <c r="IT20"/>
    </row>
    <row r="21" spans="1:254" s="3" customFormat="1" x14ac:dyDescent="0.2">
      <c r="A21" s="1"/>
      <c r="B21" s="1"/>
      <c r="C21" s="1"/>
      <c r="D21" s="1"/>
      <c r="E21" s="1"/>
      <c r="F21" s="113"/>
      <c r="IS21" s="1"/>
      <c r="IT21"/>
    </row>
    <row r="22" spans="1:254" s="3" customFormat="1" x14ac:dyDescent="0.2">
      <c r="A22" s="1"/>
      <c r="B22" s="56" t="s">
        <v>47</v>
      </c>
      <c r="C22" s="57">
        <v>85044</v>
      </c>
      <c r="D22" s="57">
        <v>89586</v>
      </c>
      <c r="E22" s="57">
        <v>89556</v>
      </c>
      <c r="F22" s="110">
        <f>E22/D22*100</f>
        <v>99.966512624740474</v>
      </c>
      <c r="IS22" s="1"/>
      <c r="IT22"/>
    </row>
    <row r="23" spans="1:254" s="3" customFormat="1" x14ac:dyDescent="0.2">
      <c r="A23" s="1"/>
      <c r="B23" s="1"/>
      <c r="C23" s="1"/>
      <c r="D23" s="1"/>
      <c r="E23" s="1"/>
      <c r="F23" s="113"/>
      <c r="IS23" s="1"/>
      <c r="IT23"/>
    </row>
    <row r="24" spans="1:254" s="3" customFormat="1" x14ac:dyDescent="0.2">
      <c r="A24" s="1"/>
      <c r="B24" s="1" t="s">
        <v>84</v>
      </c>
      <c r="C24" s="100">
        <f>SUM(C19:C23)</f>
        <v>92226</v>
      </c>
      <c r="D24" s="100">
        <f>SUM(D19:D23)</f>
        <v>97533</v>
      </c>
      <c r="E24" s="100">
        <f>SUM(E19:E23)</f>
        <v>96849</v>
      </c>
      <c r="F24" s="113"/>
      <c r="IS24" s="1"/>
      <c r="IT24"/>
    </row>
    <row r="25" spans="1:254" s="3" customFormat="1" x14ac:dyDescent="0.2">
      <c r="A25" s="1"/>
      <c r="B25" s="1"/>
      <c r="C25" s="1"/>
      <c r="D25" s="1"/>
      <c r="E25" s="1"/>
      <c r="F25" s="113"/>
      <c r="IS25" s="1"/>
      <c r="IT25"/>
    </row>
    <row r="26" spans="1:254" s="3" customFormat="1" ht="17.25" customHeight="1" x14ac:dyDescent="0.2">
      <c r="A26" s="1"/>
      <c r="B26" s="1"/>
      <c r="C26" s="1"/>
      <c r="D26" s="1"/>
      <c r="E26" s="1"/>
      <c r="F26" s="113"/>
      <c r="IS26" s="1"/>
      <c r="IT26"/>
    </row>
    <row r="27" spans="1:254" s="3" customFormat="1" ht="15" customHeight="1" x14ac:dyDescent="0.2">
      <c r="A27" s="1"/>
      <c r="B27" s="1"/>
      <c r="C27" s="1"/>
      <c r="D27" s="1"/>
      <c r="E27" s="1"/>
      <c r="F27" s="113"/>
      <c r="IS27" s="1"/>
      <c r="IT27"/>
    </row>
    <row r="28" spans="1:254" s="3" customFormat="1" x14ac:dyDescent="0.2">
      <c r="A28" s="1"/>
      <c r="B28" s="1"/>
      <c r="C28" s="1"/>
      <c r="D28" s="1"/>
      <c r="E28" s="1"/>
      <c r="F28" s="113"/>
      <c r="IS28" s="1"/>
      <c r="IT28"/>
    </row>
    <row r="29" spans="1:254" s="3" customFormat="1" x14ac:dyDescent="0.2">
      <c r="A29" s="1"/>
      <c r="B29" s="1"/>
      <c r="C29" s="1"/>
      <c r="D29" s="1"/>
      <c r="E29" s="1"/>
      <c r="F29" s="113"/>
      <c r="IS29" s="1"/>
      <c r="IT29"/>
    </row>
    <row r="30" spans="1:254" s="3" customFormat="1" x14ac:dyDescent="0.2">
      <c r="A30" s="1"/>
      <c r="B30" s="1"/>
      <c r="C30" s="1"/>
      <c r="D30" s="1"/>
      <c r="E30" s="1"/>
      <c r="F30" s="113"/>
      <c r="H30"/>
      <c r="IS30" s="1"/>
      <c r="IT30"/>
    </row>
    <row r="31" spans="1:254" s="3" customFormat="1" x14ac:dyDescent="0.2">
      <c r="A31" s="1"/>
      <c r="B31" s="1"/>
      <c r="C31" s="1"/>
      <c r="D31" s="1"/>
      <c r="E31" s="1"/>
      <c r="F31" s="113"/>
      <c r="IS31" s="1"/>
      <c r="IT31"/>
    </row>
    <row r="32" spans="1:254" s="3" customFormat="1" x14ac:dyDescent="0.2">
      <c r="A32" s="1"/>
      <c r="B32" s="1"/>
      <c r="C32" s="1"/>
      <c r="D32" s="1"/>
      <c r="E32" s="1"/>
      <c r="F32" s="113"/>
      <c r="IS32" s="1"/>
      <c r="IT32"/>
    </row>
    <row r="33" spans="1:254" s="3" customFormat="1" x14ac:dyDescent="0.2">
      <c r="A33" s="1"/>
      <c r="B33" s="1"/>
      <c r="C33" s="1"/>
      <c r="D33" s="1"/>
      <c r="E33" s="1"/>
      <c r="F33" s="113"/>
      <c r="IS33" s="1"/>
      <c r="IT33"/>
    </row>
    <row r="34" spans="1:254" s="3" customFormat="1" x14ac:dyDescent="0.2">
      <c r="A34" s="1"/>
      <c r="B34" s="1"/>
      <c r="C34" s="1"/>
      <c r="D34" s="1"/>
      <c r="E34" s="1"/>
      <c r="F34" s="113"/>
      <c r="IS34" s="1"/>
      <c r="IT34"/>
    </row>
    <row r="35" spans="1:254" s="3" customFormat="1" x14ac:dyDescent="0.2">
      <c r="A35" s="1"/>
      <c r="B35" s="1"/>
      <c r="C35" s="1"/>
      <c r="D35" s="1"/>
      <c r="E35" s="1"/>
      <c r="F35" s="113"/>
      <c r="IS35" s="1"/>
      <c r="IT35"/>
    </row>
    <row r="36" spans="1:254" s="3" customFormat="1" x14ac:dyDescent="0.2">
      <c r="A36" s="1"/>
      <c r="B36" s="1"/>
      <c r="C36" s="1"/>
      <c r="D36" s="1"/>
      <c r="E36" s="1"/>
      <c r="F36" s="113"/>
      <c r="IS36" s="1"/>
      <c r="IT36"/>
    </row>
    <row r="37" spans="1:254" s="3" customFormat="1" x14ac:dyDescent="0.2">
      <c r="A37" s="1"/>
      <c r="B37" s="1"/>
      <c r="C37" s="1"/>
      <c r="D37" s="1"/>
      <c r="E37" s="1"/>
      <c r="F37" s="113"/>
      <c r="IS37" s="1"/>
      <c r="IT37"/>
    </row>
    <row r="38" spans="1:254" s="3" customFormat="1" x14ac:dyDescent="0.2">
      <c r="A38" s="1"/>
      <c r="B38" s="1"/>
      <c r="C38" s="1"/>
      <c r="D38" s="1"/>
      <c r="E38" s="1"/>
      <c r="F38" s="113"/>
      <c r="IS38" s="1"/>
      <c r="IT38"/>
    </row>
    <row r="39" spans="1:254" s="3" customFormat="1" x14ac:dyDescent="0.2">
      <c r="A39" s="1"/>
      <c r="B39" s="1"/>
      <c r="C39" s="1"/>
      <c r="D39" s="1"/>
      <c r="E39" s="1"/>
      <c r="F39" s="113"/>
      <c r="IS39" s="1"/>
      <c r="IT39"/>
    </row>
    <row r="40" spans="1:254" s="3" customFormat="1" x14ac:dyDescent="0.2">
      <c r="A40" s="1"/>
      <c r="B40" s="1"/>
      <c r="C40" s="1"/>
      <c r="D40" s="1"/>
      <c r="E40" s="1"/>
      <c r="F40" s="113"/>
      <c r="IS40" s="1"/>
      <c r="IT40"/>
    </row>
    <row r="41" spans="1:254" s="3" customFormat="1" x14ac:dyDescent="0.2">
      <c r="A41" s="1"/>
      <c r="B41" s="1"/>
      <c r="C41" s="1"/>
      <c r="D41" s="1"/>
      <c r="E41" s="1"/>
      <c r="F41" s="113"/>
      <c r="IS41" s="1"/>
      <c r="IT41"/>
    </row>
    <row r="42" spans="1:254" s="3" customFormat="1" x14ac:dyDescent="0.2">
      <c r="A42" s="1"/>
      <c r="B42" s="1"/>
      <c r="C42" s="1"/>
      <c r="D42" s="1"/>
      <c r="E42" s="1"/>
      <c r="F42" s="113"/>
      <c r="IS42" s="1"/>
      <c r="IT42"/>
    </row>
    <row r="43" spans="1:254" s="3" customFormat="1" x14ac:dyDescent="0.2">
      <c r="A43" s="1"/>
      <c r="B43" s="1"/>
      <c r="C43" s="1"/>
      <c r="D43" s="1"/>
      <c r="E43" s="1"/>
      <c r="F43" s="113"/>
      <c r="IS43" s="1"/>
      <c r="IT43"/>
    </row>
    <row r="44" spans="1:254" s="3" customFormat="1" x14ac:dyDescent="0.2">
      <c r="A44" s="1"/>
      <c r="B44" s="1"/>
      <c r="C44" s="1"/>
      <c r="D44" s="1"/>
      <c r="E44" s="1"/>
      <c r="F44" s="113"/>
      <c r="IS44" s="1"/>
      <c r="IT44"/>
    </row>
    <row r="45" spans="1:254" s="3" customFormat="1" x14ac:dyDescent="0.2">
      <c r="A45" s="1"/>
      <c r="B45" s="1"/>
      <c r="C45" s="1"/>
      <c r="D45" s="1"/>
      <c r="E45" s="1"/>
      <c r="F45" s="113"/>
      <c r="IS45" s="1"/>
      <c r="IT45"/>
    </row>
    <row r="46" spans="1:254" s="3" customFormat="1" x14ac:dyDescent="0.2">
      <c r="A46" s="1"/>
      <c r="B46" s="1"/>
      <c r="C46" s="1"/>
      <c r="D46" s="1"/>
      <c r="E46" s="1"/>
      <c r="F46" s="113"/>
      <c r="IS46" s="1"/>
      <c r="IT46"/>
    </row>
    <row r="47" spans="1:254" s="3" customFormat="1" x14ac:dyDescent="0.2">
      <c r="A47" s="1"/>
      <c r="B47" s="1"/>
      <c r="C47" s="1"/>
      <c r="D47" s="1"/>
      <c r="E47" s="1"/>
      <c r="F47" s="113"/>
      <c r="IS47" s="1"/>
      <c r="IT47"/>
    </row>
    <row r="48" spans="1:254" s="3" customFormat="1" x14ac:dyDescent="0.2">
      <c r="A48" s="1"/>
      <c r="B48" s="1"/>
      <c r="C48" s="1"/>
      <c r="D48" s="1"/>
      <c r="E48" s="1"/>
      <c r="F48" s="113"/>
      <c r="IS48" s="1"/>
      <c r="IT48"/>
    </row>
    <row r="49" spans="1:254" s="3" customFormat="1" ht="12" customHeight="1" x14ac:dyDescent="0.2">
      <c r="A49" s="1"/>
      <c r="B49" s="1"/>
      <c r="C49" s="1"/>
      <c r="D49" s="1"/>
      <c r="E49" s="1"/>
      <c r="F49" s="113"/>
      <c r="IS49" s="1"/>
      <c r="IT49"/>
    </row>
    <row r="50" spans="1:254" s="3" customFormat="1" ht="14.25" customHeight="1" x14ac:dyDescent="0.2">
      <c r="A50" s="1"/>
      <c r="B50" s="1"/>
      <c r="C50" s="1"/>
      <c r="D50" s="1"/>
      <c r="E50" s="1"/>
      <c r="F50" s="113"/>
      <c r="IS50" s="1"/>
      <c r="IT50"/>
    </row>
    <row r="51" spans="1:254" s="3" customFormat="1" x14ac:dyDescent="0.2">
      <c r="A51" s="1"/>
      <c r="B51" s="1"/>
      <c r="C51" s="1"/>
      <c r="D51" s="1"/>
      <c r="E51" s="1"/>
      <c r="F51" s="113"/>
      <c r="IS51" s="1"/>
      <c r="IT51"/>
    </row>
    <row r="52" spans="1:254" s="3" customFormat="1" x14ac:dyDescent="0.2">
      <c r="A52" s="1"/>
      <c r="B52" s="1"/>
      <c r="C52" s="1"/>
      <c r="D52" s="1"/>
      <c r="E52" s="1"/>
      <c r="F52" s="113"/>
      <c r="IS52" s="1"/>
      <c r="IT52"/>
    </row>
    <row r="53" spans="1:254" s="3" customFormat="1" x14ac:dyDescent="0.2">
      <c r="A53" s="1"/>
      <c r="B53" s="1"/>
      <c r="C53" s="1"/>
      <c r="D53" s="1"/>
      <c r="E53" s="1"/>
      <c r="F53" s="113"/>
      <c r="IS53" s="1"/>
      <c r="IT53"/>
    </row>
    <row r="54" spans="1:254" s="3" customFormat="1" x14ac:dyDescent="0.2">
      <c r="A54" s="1"/>
      <c r="B54" s="1"/>
      <c r="C54" s="1"/>
      <c r="D54" s="1"/>
      <c r="E54" s="1"/>
      <c r="F54" s="113"/>
      <c r="IS54" s="1"/>
      <c r="IT54"/>
    </row>
    <row r="55" spans="1:254" s="3" customFormat="1" x14ac:dyDescent="0.2">
      <c r="A55" s="1"/>
      <c r="B55" s="1"/>
      <c r="C55" s="1"/>
      <c r="D55" s="1"/>
      <c r="E55" s="1"/>
      <c r="F55" s="113"/>
      <c r="IS55" s="1"/>
      <c r="IT55"/>
    </row>
    <row r="56" spans="1:254" s="3" customFormat="1" ht="18.75" customHeight="1" x14ac:dyDescent="0.2">
      <c r="A56" s="1"/>
      <c r="B56" s="1"/>
      <c r="C56" s="1"/>
      <c r="D56" s="1"/>
      <c r="E56" s="1"/>
      <c r="F56" s="113"/>
      <c r="IS56" s="1"/>
      <c r="IT56"/>
    </row>
    <row r="57" spans="1:254" s="3" customFormat="1" ht="15.75" customHeight="1" x14ac:dyDescent="0.2">
      <c r="A57" s="1"/>
      <c r="B57" s="1"/>
      <c r="C57" s="1"/>
      <c r="D57" s="1"/>
      <c r="E57" s="1"/>
      <c r="F57" s="113"/>
      <c r="G57" s="44"/>
      <c r="IS57" s="1"/>
      <c r="IT57"/>
    </row>
    <row r="58" spans="1:254" s="3" customFormat="1" ht="29.25" customHeight="1" x14ac:dyDescent="0.2">
      <c r="A58" s="1"/>
      <c r="B58" s="1"/>
      <c r="C58" s="1"/>
      <c r="D58" s="1"/>
      <c r="E58" s="1"/>
      <c r="F58" s="113"/>
      <c r="G58" s="44"/>
      <c r="IS58" s="1"/>
      <c r="IT58"/>
    </row>
    <row r="59" spans="1:254" s="3" customFormat="1" ht="15.75" customHeight="1" x14ac:dyDescent="0.2">
      <c r="A59" s="1"/>
      <c r="B59" s="1"/>
      <c r="C59" s="1"/>
      <c r="D59" s="1"/>
      <c r="E59" s="1"/>
      <c r="F59" s="113"/>
      <c r="G59" s="44"/>
      <c r="IS59" s="1"/>
      <c r="IT59"/>
    </row>
    <row r="60" spans="1:254" s="3" customFormat="1" ht="15.75" customHeight="1" x14ac:dyDescent="0.2">
      <c r="A60" s="1"/>
      <c r="B60" s="1"/>
      <c r="C60" s="1"/>
      <c r="D60" s="1"/>
      <c r="E60" s="1"/>
      <c r="F60" s="113"/>
      <c r="G60" s="44"/>
      <c r="IS60" s="1"/>
      <c r="IT60"/>
    </row>
    <row r="61" spans="1:254" s="3" customFormat="1" ht="33.75" customHeight="1" x14ac:dyDescent="0.2">
      <c r="A61" s="1"/>
      <c r="B61" s="1"/>
      <c r="C61" s="1"/>
      <c r="D61" s="1"/>
      <c r="E61" s="1"/>
      <c r="F61" s="113"/>
      <c r="G61" s="44"/>
      <c r="IS61" s="1"/>
      <c r="IT61"/>
    </row>
    <row r="62" spans="1:254" s="3" customFormat="1" ht="15.75" customHeight="1" x14ac:dyDescent="0.2">
      <c r="A62" s="1"/>
      <c r="B62" s="1"/>
      <c r="C62" s="1"/>
      <c r="D62" s="1"/>
      <c r="E62" s="1"/>
      <c r="F62" s="113"/>
      <c r="IS62" s="1"/>
      <c r="IT62"/>
    </row>
    <row r="63" spans="1:254" s="3" customFormat="1" ht="16.5" customHeight="1" x14ac:dyDescent="0.2">
      <c r="A63" s="1"/>
      <c r="B63" s="1"/>
      <c r="C63" s="1"/>
      <c r="D63" s="1"/>
      <c r="E63" s="1"/>
      <c r="F63" s="113"/>
      <c r="IS63" s="1"/>
      <c r="IT63"/>
    </row>
    <row r="64" spans="1:254" s="3" customFormat="1" ht="54.75" customHeight="1" x14ac:dyDescent="0.2">
      <c r="A64" s="1"/>
      <c r="B64" s="1"/>
      <c r="C64" s="1"/>
      <c r="D64" s="1"/>
      <c r="E64" s="1"/>
      <c r="F64" s="113"/>
      <c r="IS64" s="1"/>
      <c r="IT64"/>
    </row>
    <row r="65" spans="1:254" s="3" customFormat="1" ht="42.75" customHeight="1" x14ac:dyDescent="0.2">
      <c r="A65" s="1"/>
      <c r="B65" s="1"/>
      <c r="C65" s="1"/>
      <c r="D65" s="1"/>
      <c r="E65" s="1"/>
      <c r="F65" s="113"/>
      <c r="IS65" s="1"/>
      <c r="IT65"/>
    </row>
    <row r="66" spans="1:254" s="3" customFormat="1" ht="43.5" customHeight="1" x14ac:dyDescent="0.2">
      <c r="A66" s="1"/>
      <c r="B66" s="1"/>
      <c r="C66" s="1"/>
      <c r="D66" s="1"/>
      <c r="E66" s="1"/>
      <c r="F66" s="113"/>
      <c r="IS66" s="1"/>
      <c r="IT66"/>
    </row>
    <row r="67" spans="1:254" s="3" customFormat="1" x14ac:dyDescent="0.2">
      <c r="A67" s="1"/>
      <c r="B67" s="1"/>
      <c r="C67" s="1"/>
      <c r="D67" s="1"/>
      <c r="E67" s="1"/>
      <c r="F67" s="113"/>
      <c r="IS67" s="1"/>
      <c r="IT67"/>
    </row>
    <row r="68" spans="1:254" s="3" customFormat="1" ht="18" customHeight="1" x14ac:dyDescent="0.2">
      <c r="A68" s="1"/>
      <c r="B68" s="1"/>
      <c r="C68" s="1"/>
      <c r="D68" s="1"/>
      <c r="E68" s="1"/>
      <c r="F68" s="113"/>
      <c r="IS68" s="1"/>
      <c r="IT68"/>
    </row>
    <row r="69" spans="1:254" s="3" customFormat="1" ht="17.100000000000001" customHeight="1" x14ac:dyDescent="0.2">
      <c r="A69" s="1"/>
      <c r="B69" s="1"/>
      <c r="C69" s="1"/>
      <c r="D69" s="1"/>
      <c r="E69" s="1"/>
      <c r="F69" s="113"/>
      <c r="IS69" s="1"/>
      <c r="IT69"/>
    </row>
    <row r="70" spans="1:254" s="3" customFormat="1" x14ac:dyDescent="0.2">
      <c r="A70" s="1"/>
      <c r="B70" s="1"/>
      <c r="C70" s="1"/>
      <c r="D70" s="1"/>
      <c r="E70" s="1"/>
      <c r="F70" s="113"/>
      <c r="IS70" s="1"/>
      <c r="IT70"/>
    </row>
    <row r="71" spans="1:254" s="3" customFormat="1" ht="15.75" customHeight="1" x14ac:dyDescent="0.2">
      <c r="A71" s="1"/>
      <c r="B71" s="1"/>
      <c r="C71" s="1"/>
      <c r="D71" s="1"/>
      <c r="E71" s="1"/>
      <c r="F71" s="113"/>
      <c r="IS71" s="1"/>
      <c r="IT71"/>
    </row>
    <row r="72" spans="1:254" s="3" customFormat="1" ht="14.25" customHeight="1" x14ac:dyDescent="0.2">
      <c r="A72" s="1"/>
      <c r="B72" s="1"/>
      <c r="C72" s="1"/>
      <c r="D72" s="1"/>
      <c r="E72" s="1"/>
      <c r="F72" s="113"/>
      <c r="IS72" s="1"/>
      <c r="IT72"/>
    </row>
    <row r="73" spans="1:254" s="3" customFormat="1" ht="14.25" customHeight="1" x14ac:dyDescent="0.2">
      <c r="A73" s="1"/>
      <c r="B73" s="1"/>
      <c r="C73" s="1"/>
      <c r="D73" s="1"/>
      <c r="E73" s="1"/>
      <c r="F73" s="113"/>
      <c r="IS73" s="1"/>
      <c r="IT73"/>
    </row>
    <row r="74" spans="1:254" s="3" customFormat="1" ht="14.25" customHeight="1" x14ac:dyDescent="0.2">
      <c r="A74" s="1"/>
      <c r="B74" s="1"/>
      <c r="C74" s="1"/>
      <c r="D74" s="1"/>
      <c r="E74" s="1"/>
      <c r="F74" s="113"/>
      <c r="IS74" s="1"/>
      <c r="IT74"/>
    </row>
    <row r="75" spans="1:254" s="3" customFormat="1" ht="14.25" customHeight="1" x14ac:dyDescent="0.2">
      <c r="A75" s="1"/>
      <c r="B75" s="1"/>
      <c r="C75" s="1"/>
      <c r="D75" s="1"/>
      <c r="E75" s="1"/>
      <c r="F75" s="113"/>
      <c r="IS75" s="1"/>
      <c r="IT75"/>
    </row>
    <row r="76" spans="1:254" s="3" customFormat="1" ht="14.25" customHeight="1" x14ac:dyDescent="0.2">
      <c r="A76" s="1"/>
      <c r="B76" s="1"/>
      <c r="C76" s="1"/>
      <c r="D76" s="1"/>
      <c r="E76" s="1"/>
      <c r="F76" s="113"/>
      <c r="IS76" s="1"/>
      <c r="IT76"/>
    </row>
    <row r="77" spans="1:254" s="3" customFormat="1" ht="14.25" customHeight="1" x14ac:dyDescent="0.2">
      <c r="A77" s="1"/>
      <c r="B77" s="1"/>
      <c r="C77" s="1"/>
      <c r="D77" s="1"/>
      <c r="E77" s="1"/>
      <c r="F77" s="113"/>
      <c r="IS77" s="1"/>
      <c r="IT77"/>
    </row>
    <row r="78" spans="1:254" s="3" customFormat="1" x14ac:dyDescent="0.2">
      <c r="A78" s="1"/>
      <c r="B78" s="1"/>
      <c r="C78" s="1"/>
      <c r="D78" s="1"/>
      <c r="E78" s="1"/>
      <c r="F78" s="113"/>
      <c r="IS78" s="1"/>
      <c r="IT78"/>
    </row>
    <row r="79" spans="1:254" s="3" customFormat="1" x14ac:dyDescent="0.2">
      <c r="A79" s="1"/>
      <c r="B79" s="1"/>
      <c r="C79" s="1"/>
      <c r="D79" s="1"/>
      <c r="E79" s="1"/>
      <c r="F79" s="113"/>
      <c r="IS79" s="1"/>
      <c r="IT79"/>
    </row>
    <row r="80" spans="1:254" s="3" customFormat="1" ht="28.5" customHeight="1" x14ac:dyDescent="0.2">
      <c r="A80" s="1"/>
      <c r="B80" s="1"/>
      <c r="C80" s="1"/>
      <c r="D80" s="1"/>
      <c r="E80" s="1"/>
      <c r="F80" s="113"/>
      <c r="IS80" s="1"/>
      <c r="IT80"/>
    </row>
    <row r="81" spans="1:254" s="3" customFormat="1" x14ac:dyDescent="0.2">
      <c r="A81" s="1"/>
      <c r="B81" s="1"/>
      <c r="C81" s="1"/>
      <c r="D81" s="1"/>
      <c r="E81" s="1"/>
      <c r="F81" s="113"/>
      <c r="IS81" s="1"/>
      <c r="IT81"/>
    </row>
  </sheetData>
  <mergeCells count="1">
    <mergeCell ref="A16:B16"/>
  </mergeCells>
  <pageMargins left="0.625" right="0.25" top="0.75" bottom="0.75" header="0.3" footer="0.3"/>
  <pageSetup paperSize="9" orientation="portrait" r:id="rId1"/>
  <headerFooter>
    <oddHeader>&amp;CHivatal 2018. évi bevétel teljesítés
1/b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81"/>
  <sheetViews>
    <sheetView view="pageLayout" zoomScaleNormal="100" workbookViewId="0">
      <selection activeCell="D19" sqref="D19"/>
    </sheetView>
  </sheetViews>
  <sheetFormatPr defaultRowHeight="12.75" x14ac:dyDescent="0.2"/>
  <cols>
    <col min="1" max="1" width="6.7109375" style="1" customWidth="1"/>
    <col min="2" max="2" width="42.5703125" style="1" customWidth="1"/>
    <col min="3" max="3" width="10" style="1" customWidth="1"/>
    <col min="4" max="4" width="13.140625" style="1" customWidth="1"/>
    <col min="5" max="5" width="12.42578125" style="1" customWidth="1"/>
    <col min="6" max="6" width="11" style="113" customWidth="1"/>
    <col min="7" max="253" width="9" style="1" customWidth="1"/>
  </cols>
  <sheetData>
    <row r="1" spans="1:254" s="3" customFormat="1" ht="23.85" customHeight="1" x14ac:dyDescent="0.25">
      <c r="A1" s="46" t="s">
        <v>0</v>
      </c>
      <c r="B1" s="2"/>
      <c r="C1" s="88" t="s">
        <v>62</v>
      </c>
      <c r="D1" s="91" t="s">
        <v>71</v>
      </c>
      <c r="E1" s="97" t="s">
        <v>71</v>
      </c>
      <c r="F1" s="94" t="s">
        <v>74</v>
      </c>
      <c r="IS1" s="1"/>
      <c r="IT1"/>
    </row>
    <row r="2" spans="1:254" s="3" customFormat="1" ht="15.75" x14ac:dyDescent="0.25">
      <c r="A2" s="46"/>
      <c r="B2" s="4" t="s">
        <v>1</v>
      </c>
      <c r="C2" s="89" t="s">
        <v>2</v>
      </c>
      <c r="D2" s="92" t="s">
        <v>72</v>
      </c>
      <c r="E2" s="99" t="s">
        <v>27</v>
      </c>
      <c r="F2" s="95" t="s">
        <v>75</v>
      </c>
      <c r="IS2" s="1"/>
      <c r="IT2"/>
    </row>
    <row r="3" spans="1:254" s="3" customFormat="1" ht="13.5" x14ac:dyDescent="0.25">
      <c r="A3" s="46"/>
      <c r="B3" s="5"/>
      <c r="C3" s="90"/>
      <c r="D3" s="93" t="s">
        <v>73</v>
      </c>
      <c r="E3" s="98"/>
      <c r="F3" s="96" t="s">
        <v>76</v>
      </c>
      <c r="IS3" s="1"/>
      <c r="IT3"/>
    </row>
    <row r="4" spans="1:254" s="3" customFormat="1" x14ac:dyDescent="0.2">
      <c r="A4" s="6" t="s">
        <v>3</v>
      </c>
      <c r="B4" s="5" t="s">
        <v>4</v>
      </c>
      <c r="C4" s="7"/>
      <c r="D4" s="7"/>
      <c r="E4" s="8"/>
      <c r="F4" s="106"/>
      <c r="IS4" s="1"/>
      <c r="IT4"/>
    </row>
    <row r="5" spans="1:254" s="3" customFormat="1" x14ac:dyDescent="0.2">
      <c r="A5" s="9" t="s">
        <v>5</v>
      </c>
      <c r="B5" s="10"/>
      <c r="C5" s="11">
        <f>SUM(C6:C12)</f>
        <v>6271</v>
      </c>
      <c r="D5" s="11">
        <f>SUM(D6:D12)</f>
        <v>6281</v>
      </c>
      <c r="E5" s="11">
        <f>SUM(E6:E12)</f>
        <v>3269</v>
      </c>
      <c r="F5" s="107">
        <f>E5/D5*100</f>
        <v>52.04585257124662</v>
      </c>
      <c r="IS5" s="1"/>
      <c r="IT5"/>
    </row>
    <row r="6" spans="1:254" s="3" customFormat="1" x14ac:dyDescent="0.2">
      <c r="A6" s="12"/>
      <c r="B6" s="59" t="s">
        <v>7</v>
      </c>
      <c r="C6" s="54"/>
      <c r="D6" s="54"/>
      <c r="E6" s="54"/>
      <c r="F6" s="111"/>
      <c r="IS6" s="1"/>
      <c r="IT6"/>
    </row>
    <row r="7" spans="1:254" s="3" customFormat="1" x14ac:dyDescent="0.2">
      <c r="A7" s="12"/>
      <c r="B7" s="58" t="s">
        <v>6</v>
      </c>
      <c r="C7" s="17">
        <v>1270</v>
      </c>
      <c r="D7" s="16">
        <v>1270</v>
      </c>
      <c r="E7" s="16">
        <v>1021</v>
      </c>
      <c r="F7" s="108">
        <f t="shared" ref="F7:F13" si="0">E7/D7*100</f>
        <v>80.393700787401585</v>
      </c>
      <c r="G7" s="18"/>
      <c r="IS7" s="1"/>
      <c r="IT7"/>
    </row>
    <row r="8" spans="1:254" s="3" customFormat="1" x14ac:dyDescent="0.2">
      <c r="A8" s="12"/>
      <c r="B8" s="58" t="s">
        <v>37</v>
      </c>
      <c r="C8" s="17">
        <v>1700</v>
      </c>
      <c r="D8" s="16">
        <v>1700</v>
      </c>
      <c r="E8" s="16">
        <v>1547</v>
      </c>
      <c r="F8" s="108">
        <f t="shared" si="0"/>
        <v>91</v>
      </c>
      <c r="G8" s="18"/>
      <c r="IS8" s="1"/>
      <c r="IT8"/>
    </row>
    <row r="9" spans="1:254" s="3" customFormat="1" x14ac:dyDescent="0.2">
      <c r="A9" s="12"/>
      <c r="B9" s="49" t="s">
        <v>46</v>
      </c>
      <c r="C9" s="17">
        <v>800</v>
      </c>
      <c r="D9" s="16">
        <v>800</v>
      </c>
      <c r="E9" s="16">
        <v>693</v>
      </c>
      <c r="F9" s="108">
        <f t="shared" si="0"/>
        <v>86.625</v>
      </c>
      <c r="G9" s="18"/>
      <c r="IS9" s="1"/>
      <c r="IT9"/>
    </row>
    <row r="10" spans="1:254" s="3" customFormat="1" x14ac:dyDescent="0.2">
      <c r="A10" s="12"/>
      <c r="B10" s="49" t="s">
        <v>70</v>
      </c>
      <c r="C10" s="17">
        <v>2500</v>
      </c>
      <c r="D10" s="16">
        <v>2500</v>
      </c>
      <c r="E10" s="16">
        <v>0</v>
      </c>
      <c r="F10" s="108">
        <f t="shared" si="0"/>
        <v>0</v>
      </c>
      <c r="G10" s="18"/>
      <c r="IS10" s="1"/>
      <c r="IT10"/>
    </row>
    <row r="11" spans="1:254" s="3" customFormat="1" x14ac:dyDescent="0.2">
      <c r="A11" s="12"/>
      <c r="B11" s="60" t="s">
        <v>40</v>
      </c>
      <c r="C11" s="17">
        <v>1</v>
      </c>
      <c r="D11" s="16">
        <v>1</v>
      </c>
      <c r="E11" s="16">
        <v>0</v>
      </c>
      <c r="F11" s="108">
        <f t="shared" si="0"/>
        <v>0</v>
      </c>
      <c r="IS11" s="1"/>
      <c r="IT11"/>
    </row>
    <row r="12" spans="1:254" s="3" customFormat="1" x14ac:dyDescent="0.2">
      <c r="A12" s="12"/>
      <c r="B12" s="58" t="s">
        <v>41</v>
      </c>
      <c r="C12" s="17"/>
      <c r="D12" s="16">
        <v>10</v>
      </c>
      <c r="E12" s="16">
        <v>8</v>
      </c>
      <c r="F12" s="108">
        <f t="shared" si="0"/>
        <v>80</v>
      </c>
      <c r="IS12" s="1"/>
      <c r="IT12"/>
    </row>
    <row r="13" spans="1:254" s="3" customFormat="1" x14ac:dyDescent="0.2">
      <c r="A13" s="34" t="s">
        <v>22</v>
      </c>
      <c r="B13" s="38"/>
      <c r="C13" s="11">
        <f>SUM(C14:C15)</f>
        <v>3466</v>
      </c>
      <c r="D13" s="11">
        <f>SUM(D14:D15)</f>
        <v>3466</v>
      </c>
      <c r="E13" s="11">
        <f>SUM(E14:E15)</f>
        <v>3466</v>
      </c>
      <c r="F13" s="107">
        <f t="shared" si="0"/>
        <v>100</v>
      </c>
      <c r="IS13" s="1"/>
      <c r="IT13"/>
    </row>
    <row r="14" spans="1:254" s="3" customFormat="1" x14ac:dyDescent="0.2">
      <c r="A14" s="39"/>
      <c r="B14" s="15"/>
      <c r="C14" s="16">
        <v>0</v>
      </c>
      <c r="D14" s="29"/>
      <c r="E14" s="29"/>
      <c r="F14" s="108"/>
      <c r="IS14" s="1"/>
      <c r="IT14"/>
    </row>
    <row r="15" spans="1:254" s="3" customFormat="1" ht="25.5" x14ac:dyDescent="0.2">
      <c r="A15" s="39"/>
      <c r="B15" s="49" t="s">
        <v>45</v>
      </c>
      <c r="C15" s="17">
        <v>3466</v>
      </c>
      <c r="D15" s="29">
        <v>3466</v>
      </c>
      <c r="E15" s="29">
        <v>3466</v>
      </c>
      <c r="F15" s="108">
        <f>E15/D15*100</f>
        <v>100</v>
      </c>
      <c r="IS15" s="1"/>
      <c r="IT15"/>
    </row>
    <row r="16" spans="1:254" s="3" customFormat="1" ht="27" customHeight="1" x14ac:dyDescent="0.2">
      <c r="A16" s="51"/>
      <c r="B16" s="50" t="s">
        <v>23</v>
      </c>
      <c r="C16" s="40"/>
      <c r="D16" s="40"/>
      <c r="E16" s="16"/>
      <c r="F16" s="108"/>
      <c r="IS16" s="1"/>
      <c r="IT16"/>
    </row>
    <row r="17" spans="1:254" s="3" customFormat="1" x14ac:dyDescent="0.2">
      <c r="A17" s="55"/>
      <c r="B17" s="50" t="s">
        <v>47</v>
      </c>
      <c r="C17" s="40"/>
      <c r="D17" s="40"/>
      <c r="E17" s="16"/>
      <c r="F17" s="108"/>
      <c r="IS17" s="1"/>
      <c r="IT17"/>
    </row>
    <row r="18" spans="1:254" s="3" customFormat="1" x14ac:dyDescent="0.2">
      <c r="A18" s="41"/>
      <c r="B18" s="48" t="s">
        <v>34</v>
      </c>
      <c r="C18" s="40"/>
      <c r="D18" s="47"/>
      <c r="E18" s="40"/>
      <c r="F18" s="108"/>
      <c r="IS18" s="1"/>
      <c r="IT18"/>
    </row>
    <row r="19" spans="1:254" s="3" customFormat="1" x14ac:dyDescent="0.2">
      <c r="A19" s="42"/>
      <c r="B19" s="43" t="s">
        <v>24</v>
      </c>
      <c r="C19" s="11">
        <f>SUM(,C13,C5)</f>
        <v>9737</v>
      </c>
      <c r="D19" s="11">
        <f>SUM(,D13,D5)</f>
        <v>9747</v>
      </c>
      <c r="E19" s="11">
        <f>SUM(,E13,E5,E18)</f>
        <v>6735</v>
      </c>
      <c r="F19" s="107">
        <f>E19/D19*100</f>
        <v>69.098184056632803</v>
      </c>
      <c r="IS19" s="1"/>
      <c r="IT19"/>
    </row>
    <row r="20" spans="1:254" s="3" customFormat="1" x14ac:dyDescent="0.2">
      <c r="A20" s="1"/>
      <c r="B20" s="1"/>
      <c r="C20" s="1"/>
      <c r="D20" s="1"/>
      <c r="E20" s="1"/>
      <c r="F20" s="113"/>
      <c r="IS20" s="1"/>
      <c r="IT20"/>
    </row>
    <row r="21" spans="1:254" s="3" customFormat="1" x14ac:dyDescent="0.2">
      <c r="A21" s="1"/>
      <c r="B21" s="1"/>
      <c r="C21" s="1"/>
      <c r="D21" s="1"/>
      <c r="E21" s="1"/>
      <c r="F21" s="113"/>
      <c r="IS21" s="1"/>
      <c r="IT21"/>
    </row>
    <row r="22" spans="1:254" s="3" customFormat="1" x14ac:dyDescent="0.2">
      <c r="A22" s="1"/>
      <c r="B22" s="56" t="s">
        <v>47</v>
      </c>
      <c r="C22" s="57">
        <v>138908</v>
      </c>
      <c r="D22" s="57">
        <v>134108</v>
      </c>
      <c r="E22" s="57">
        <v>130580</v>
      </c>
      <c r="F22" s="110">
        <f>E22/D22*100</f>
        <v>97.369284457303067</v>
      </c>
      <c r="IS22" s="1"/>
      <c r="IT22"/>
    </row>
    <row r="23" spans="1:254" s="3" customFormat="1" x14ac:dyDescent="0.2">
      <c r="A23" s="1"/>
      <c r="B23" s="1"/>
      <c r="C23" s="1"/>
      <c r="D23" s="1"/>
      <c r="E23" s="1"/>
      <c r="F23" s="113"/>
      <c r="IS23" s="1"/>
      <c r="IT23"/>
    </row>
    <row r="24" spans="1:254" s="3" customFormat="1" x14ac:dyDescent="0.2">
      <c r="A24" s="1"/>
      <c r="B24" s="1" t="s">
        <v>84</v>
      </c>
      <c r="C24" s="100">
        <f>SUM(C19:C23)</f>
        <v>148645</v>
      </c>
      <c r="D24" s="100">
        <f>SUM(D19:D23)</f>
        <v>143855</v>
      </c>
      <c r="E24" s="100">
        <f>SUM(E19:E23)</f>
        <v>137315</v>
      </c>
      <c r="F24" s="113"/>
      <c r="IS24" s="1"/>
      <c r="IT24"/>
    </row>
    <row r="25" spans="1:254" s="3" customFormat="1" x14ac:dyDescent="0.2">
      <c r="A25" s="1"/>
      <c r="B25" s="1"/>
      <c r="C25" s="1"/>
      <c r="D25" s="1"/>
      <c r="E25" s="1"/>
      <c r="F25" s="113"/>
      <c r="IS25" s="1"/>
      <c r="IT25"/>
    </row>
    <row r="26" spans="1:254" s="3" customFormat="1" ht="17.25" customHeight="1" x14ac:dyDescent="0.2">
      <c r="A26" s="1"/>
      <c r="B26" s="1"/>
      <c r="C26" s="1"/>
      <c r="D26" s="1"/>
      <c r="E26" s="1"/>
      <c r="F26" s="113"/>
      <c r="IS26" s="1"/>
      <c r="IT26"/>
    </row>
    <row r="27" spans="1:254" s="3" customFormat="1" ht="15" customHeight="1" x14ac:dyDescent="0.2">
      <c r="A27" s="1"/>
      <c r="B27" s="1"/>
      <c r="C27" s="1"/>
      <c r="D27" s="1"/>
      <c r="E27" s="1"/>
      <c r="F27" s="113"/>
      <c r="IS27" s="1"/>
      <c r="IT27"/>
    </row>
    <row r="28" spans="1:254" s="3" customFormat="1" x14ac:dyDescent="0.2">
      <c r="A28" s="1"/>
      <c r="B28" s="1"/>
      <c r="C28" s="1"/>
      <c r="D28" s="1"/>
      <c r="E28" s="1"/>
      <c r="F28" s="113"/>
      <c r="IS28" s="1"/>
      <c r="IT28"/>
    </row>
    <row r="29" spans="1:254" s="3" customFormat="1" x14ac:dyDescent="0.2">
      <c r="A29" s="1"/>
      <c r="B29" s="1"/>
      <c r="C29" s="1"/>
      <c r="D29" s="1"/>
      <c r="E29" s="1"/>
      <c r="F29" s="113"/>
      <c r="IS29" s="1"/>
      <c r="IT29"/>
    </row>
    <row r="30" spans="1:254" s="3" customFormat="1" x14ac:dyDescent="0.2">
      <c r="A30" s="1"/>
      <c r="B30" s="1"/>
      <c r="C30" s="1"/>
      <c r="D30" s="1"/>
      <c r="E30" s="1"/>
      <c r="F30" s="113"/>
      <c r="H30"/>
      <c r="IS30" s="1"/>
      <c r="IT30"/>
    </row>
    <row r="31" spans="1:254" s="3" customFormat="1" x14ac:dyDescent="0.2">
      <c r="A31" s="1"/>
      <c r="B31" s="1"/>
      <c r="C31" s="1"/>
      <c r="D31" s="1"/>
      <c r="E31" s="1"/>
      <c r="F31" s="113"/>
      <c r="IS31" s="1"/>
      <c r="IT31"/>
    </row>
    <row r="32" spans="1:254" s="3" customFormat="1" x14ac:dyDescent="0.2">
      <c r="A32" s="1"/>
      <c r="B32" s="1"/>
      <c r="C32" s="1"/>
      <c r="D32" s="1"/>
      <c r="E32" s="1"/>
      <c r="F32" s="113"/>
      <c r="IS32" s="1"/>
      <c r="IT32"/>
    </row>
    <row r="33" spans="1:254" s="3" customFormat="1" x14ac:dyDescent="0.2">
      <c r="A33" s="1"/>
      <c r="B33" s="1"/>
      <c r="C33" s="1"/>
      <c r="D33" s="1"/>
      <c r="E33" s="1"/>
      <c r="F33" s="113"/>
      <c r="IS33" s="1"/>
      <c r="IT33"/>
    </row>
    <row r="34" spans="1:254" s="3" customFormat="1" x14ac:dyDescent="0.2">
      <c r="A34" s="1"/>
      <c r="B34" s="1"/>
      <c r="C34" s="1"/>
      <c r="D34" s="1"/>
      <c r="E34" s="1"/>
      <c r="F34" s="113"/>
      <c r="IS34" s="1"/>
      <c r="IT34"/>
    </row>
    <row r="35" spans="1:254" s="3" customFormat="1" x14ac:dyDescent="0.2">
      <c r="A35" s="1"/>
      <c r="B35" s="1"/>
      <c r="C35" s="1"/>
      <c r="D35" s="1"/>
      <c r="E35" s="1"/>
      <c r="F35" s="113"/>
      <c r="IS35" s="1"/>
      <c r="IT35"/>
    </row>
    <row r="36" spans="1:254" s="3" customFormat="1" x14ac:dyDescent="0.2">
      <c r="A36" s="1"/>
      <c r="B36" s="1"/>
      <c r="C36" s="1"/>
      <c r="D36" s="1"/>
      <c r="E36" s="1"/>
      <c r="F36" s="113"/>
      <c r="IS36" s="1"/>
      <c r="IT36"/>
    </row>
    <row r="37" spans="1:254" s="3" customFormat="1" x14ac:dyDescent="0.2">
      <c r="A37" s="1"/>
      <c r="B37" s="1"/>
      <c r="C37" s="1"/>
      <c r="D37" s="1"/>
      <c r="E37" s="1"/>
      <c r="F37" s="113"/>
      <c r="IS37" s="1"/>
      <c r="IT37"/>
    </row>
    <row r="38" spans="1:254" s="3" customFormat="1" x14ac:dyDescent="0.2">
      <c r="A38" s="1"/>
      <c r="B38" s="1"/>
      <c r="C38" s="1"/>
      <c r="D38" s="1"/>
      <c r="E38" s="1"/>
      <c r="F38" s="113"/>
      <c r="IS38" s="1"/>
      <c r="IT38"/>
    </row>
    <row r="39" spans="1:254" s="3" customFormat="1" x14ac:dyDescent="0.2">
      <c r="A39" s="1"/>
      <c r="B39" s="1"/>
      <c r="C39" s="1"/>
      <c r="D39" s="1"/>
      <c r="E39" s="1"/>
      <c r="F39" s="113"/>
      <c r="IS39" s="1"/>
      <c r="IT39"/>
    </row>
    <row r="40" spans="1:254" s="3" customFormat="1" x14ac:dyDescent="0.2">
      <c r="A40" s="1"/>
      <c r="B40" s="1"/>
      <c r="C40" s="1"/>
      <c r="D40" s="1"/>
      <c r="E40" s="1"/>
      <c r="F40" s="113"/>
      <c r="IS40" s="1"/>
      <c r="IT40"/>
    </row>
    <row r="41" spans="1:254" s="3" customFormat="1" x14ac:dyDescent="0.2">
      <c r="A41" s="1"/>
      <c r="B41" s="1"/>
      <c r="C41" s="1"/>
      <c r="D41" s="1"/>
      <c r="E41" s="1"/>
      <c r="F41" s="113"/>
      <c r="IS41" s="1"/>
      <c r="IT41"/>
    </row>
    <row r="42" spans="1:254" s="3" customFormat="1" x14ac:dyDescent="0.2">
      <c r="A42" s="1"/>
      <c r="B42" s="1"/>
      <c r="C42" s="1"/>
      <c r="D42" s="1"/>
      <c r="E42" s="1"/>
      <c r="F42" s="113"/>
      <c r="IS42" s="1"/>
      <c r="IT42"/>
    </row>
    <row r="43" spans="1:254" s="3" customFormat="1" x14ac:dyDescent="0.2">
      <c r="A43" s="1"/>
      <c r="B43" s="1"/>
      <c r="C43" s="1"/>
      <c r="D43" s="1"/>
      <c r="E43" s="1"/>
      <c r="F43" s="113"/>
      <c r="IS43" s="1"/>
      <c r="IT43"/>
    </row>
    <row r="44" spans="1:254" s="3" customFormat="1" x14ac:dyDescent="0.2">
      <c r="A44" s="1"/>
      <c r="B44" s="1"/>
      <c r="C44" s="1"/>
      <c r="D44" s="1"/>
      <c r="E44" s="1"/>
      <c r="F44" s="113"/>
      <c r="IS44" s="1"/>
      <c r="IT44"/>
    </row>
    <row r="45" spans="1:254" s="3" customFormat="1" x14ac:dyDescent="0.2">
      <c r="A45" s="1"/>
      <c r="B45" s="1"/>
      <c r="C45" s="1"/>
      <c r="D45" s="1"/>
      <c r="E45" s="1"/>
      <c r="F45" s="113"/>
      <c r="IS45" s="1"/>
      <c r="IT45"/>
    </row>
    <row r="46" spans="1:254" s="3" customFormat="1" x14ac:dyDescent="0.2">
      <c r="A46" s="1"/>
      <c r="B46" s="1"/>
      <c r="C46" s="1"/>
      <c r="D46" s="1"/>
      <c r="E46" s="1"/>
      <c r="F46" s="113"/>
      <c r="IS46" s="1"/>
      <c r="IT46"/>
    </row>
    <row r="47" spans="1:254" s="3" customFormat="1" x14ac:dyDescent="0.2">
      <c r="A47" s="1"/>
      <c r="B47" s="1"/>
      <c r="C47" s="1"/>
      <c r="D47" s="1"/>
      <c r="E47" s="1"/>
      <c r="F47" s="113"/>
      <c r="IS47" s="1"/>
      <c r="IT47"/>
    </row>
    <row r="48" spans="1:254" s="3" customFormat="1" x14ac:dyDescent="0.2">
      <c r="A48" s="1"/>
      <c r="B48" s="1"/>
      <c r="C48" s="1"/>
      <c r="D48" s="1"/>
      <c r="E48" s="1"/>
      <c r="F48" s="113"/>
      <c r="IS48" s="1"/>
      <c r="IT48"/>
    </row>
    <row r="49" spans="1:254" s="3" customFormat="1" ht="12" customHeight="1" x14ac:dyDescent="0.2">
      <c r="A49" s="1"/>
      <c r="B49" s="1"/>
      <c r="C49" s="1"/>
      <c r="D49" s="1"/>
      <c r="E49" s="1"/>
      <c r="F49" s="113"/>
      <c r="IS49" s="1"/>
      <c r="IT49"/>
    </row>
    <row r="50" spans="1:254" s="3" customFormat="1" ht="14.25" customHeight="1" x14ac:dyDescent="0.2">
      <c r="A50" s="1"/>
      <c r="B50" s="1"/>
      <c r="C50" s="1"/>
      <c r="D50" s="1"/>
      <c r="E50" s="1"/>
      <c r="F50" s="113"/>
      <c r="IS50" s="1"/>
      <c r="IT50"/>
    </row>
    <row r="51" spans="1:254" s="3" customFormat="1" x14ac:dyDescent="0.2">
      <c r="A51" s="1"/>
      <c r="B51" s="1"/>
      <c r="C51" s="1"/>
      <c r="D51" s="1"/>
      <c r="E51" s="1"/>
      <c r="F51" s="113"/>
      <c r="IS51" s="1"/>
      <c r="IT51"/>
    </row>
    <row r="52" spans="1:254" s="3" customFormat="1" x14ac:dyDescent="0.2">
      <c r="A52" s="1"/>
      <c r="B52" s="1"/>
      <c r="C52" s="1"/>
      <c r="D52" s="1"/>
      <c r="E52" s="1"/>
      <c r="F52" s="113"/>
      <c r="IS52" s="1"/>
      <c r="IT52"/>
    </row>
    <row r="53" spans="1:254" s="3" customFormat="1" x14ac:dyDescent="0.2">
      <c r="A53" s="1"/>
      <c r="B53" s="1"/>
      <c r="C53" s="1"/>
      <c r="D53" s="1"/>
      <c r="E53" s="1"/>
      <c r="F53" s="113"/>
      <c r="IS53" s="1"/>
      <c r="IT53"/>
    </row>
    <row r="54" spans="1:254" s="3" customFormat="1" x14ac:dyDescent="0.2">
      <c r="A54" s="1"/>
      <c r="B54" s="1"/>
      <c r="C54" s="1"/>
      <c r="D54" s="1"/>
      <c r="E54" s="1"/>
      <c r="F54" s="113"/>
      <c r="IS54" s="1"/>
      <c r="IT54"/>
    </row>
    <row r="55" spans="1:254" s="3" customFormat="1" x14ac:dyDescent="0.2">
      <c r="A55" s="1"/>
      <c r="B55" s="1"/>
      <c r="C55" s="1"/>
      <c r="D55" s="1"/>
      <c r="E55" s="1"/>
      <c r="F55" s="113"/>
      <c r="IS55" s="1"/>
      <c r="IT55"/>
    </row>
    <row r="56" spans="1:254" s="3" customFormat="1" ht="18.75" customHeight="1" x14ac:dyDescent="0.2">
      <c r="A56" s="1"/>
      <c r="B56" s="1"/>
      <c r="C56" s="1"/>
      <c r="D56" s="1"/>
      <c r="E56" s="1"/>
      <c r="F56" s="113"/>
      <c r="IS56" s="1"/>
      <c r="IT56"/>
    </row>
    <row r="57" spans="1:254" s="3" customFormat="1" ht="15.75" customHeight="1" x14ac:dyDescent="0.2">
      <c r="A57" s="1"/>
      <c r="B57" s="1"/>
      <c r="C57" s="1"/>
      <c r="D57" s="1"/>
      <c r="E57" s="1"/>
      <c r="F57" s="113"/>
      <c r="G57" s="44"/>
      <c r="IS57" s="1"/>
      <c r="IT57"/>
    </row>
    <row r="58" spans="1:254" s="3" customFormat="1" ht="29.25" customHeight="1" x14ac:dyDescent="0.2">
      <c r="A58" s="1"/>
      <c r="B58" s="1"/>
      <c r="C58" s="1"/>
      <c r="D58" s="1"/>
      <c r="E58" s="1"/>
      <c r="F58" s="113"/>
      <c r="G58" s="44"/>
      <c r="IS58" s="1"/>
      <c r="IT58"/>
    </row>
    <row r="59" spans="1:254" s="3" customFormat="1" ht="15.75" customHeight="1" x14ac:dyDescent="0.2">
      <c r="A59" s="1"/>
      <c r="B59" s="1"/>
      <c r="C59" s="1"/>
      <c r="D59" s="1"/>
      <c r="E59" s="1"/>
      <c r="F59" s="113"/>
      <c r="G59" s="44"/>
      <c r="IS59" s="1"/>
      <c r="IT59"/>
    </row>
    <row r="60" spans="1:254" s="3" customFormat="1" ht="15.75" customHeight="1" x14ac:dyDescent="0.2">
      <c r="A60" s="1"/>
      <c r="B60" s="1"/>
      <c r="C60" s="1"/>
      <c r="D60" s="1"/>
      <c r="E60" s="1"/>
      <c r="F60" s="113"/>
      <c r="G60" s="44"/>
      <c r="IS60" s="1"/>
      <c r="IT60"/>
    </row>
    <row r="61" spans="1:254" s="3" customFormat="1" ht="33.75" customHeight="1" x14ac:dyDescent="0.2">
      <c r="A61" s="1"/>
      <c r="B61" s="1"/>
      <c r="C61" s="1"/>
      <c r="D61" s="1"/>
      <c r="E61" s="1"/>
      <c r="F61" s="113"/>
      <c r="G61" s="44"/>
      <c r="IS61" s="1"/>
      <c r="IT61"/>
    </row>
    <row r="62" spans="1:254" s="3" customFormat="1" ht="15.75" customHeight="1" x14ac:dyDescent="0.2">
      <c r="A62" s="1"/>
      <c r="B62" s="1"/>
      <c r="C62" s="1"/>
      <c r="D62" s="1"/>
      <c r="E62" s="1"/>
      <c r="F62" s="113"/>
      <c r="IS62" s="1"/>
      <c r="IT62"/>
    </row>
    <row r="63" spans="1:254" s="3" customFormat="1" ht="16.5" customHeight="1" x14ac:dyDescent="0.2">
      <c r="A63" s="1"/>
      <c r="B63" s="1"/>
      <c r="C63" s="1"/>
      <c r="D63" s="1"/>
      <c r="E63" s="1"/>
      <c r="F63" s="113"/>
      <c r="IS63" s="1"/>
      <c r="IT63"/>
    </row>
    <row r="64" spans="1:254" s="3" customFormat="1" ht="54.75" customHeight="1" x14ac:dyDescent="0.2">
      <c r="A64" s="1"/>
      <c r="B64" s="1"/>
      <c r="C64" s="1"/>
      <c r="D64" s="1"/>
      <c r="E64" s="1"/>
      <c r="F64" s="113"/>
      <c r="IS64" s="1"/>
      <c r="IT64"/>
    </row>
    <row r="65" spans="1:254" s="3" customFormat="1" ht="42.75" customHeight="1" x14ac:dyDescent="0.2">
      <c r="A65" s="1"/>
      <c r="B65" s="1"/>
      <c r="C65" s="1"/>
      <c r="D65" s="1"/>
      <c r="E65" s="1"/>
      <c r="F65" s="113"/>
      <c r="IS65" s="1"/>
      <c r="IT65"/>
    </row>
    <row r="66" spans="1:254" s="3" customFormat="1" ht="43.5" customHeight="1" x14ac:dyDescent="0.2">
      <c r="A66" s="1"/>
      <c r="B66" s="1"/>
      <c r="C66" s="1"/>
      <c r="D66" s="1"/>
      <c r="E66" s="1"/>
      <c r="F66" s="113"/>
      <c r="IS66" s="1"/>
      <c r="IT66"/>
    </row>
    <row r="67" spans="1:254" s="3" customFormat="1" x14ac:dyDescent="0.2">
      <c r="A67" s="1"/>
      <c r="B67" s="1"/>
      <c r="C67" s="1"/>
      <c r="D67" s="1"/>
      <c r="E67" s="1"/>
      <c r="F67" s="113"/>
      <c r="IS67" s="1"/>
      <c r="IT67"/>
    </row>
    <row r="68" spans="1:254" s="3" customFormat="1" ht="18" customHeight="1" x14ac:dyDescent="0.2">
      <c r="A68" s="1"/>
      <c r="B68" s="1"/>
      <c r="C68" s="1"/>
      <c r="D68" s="1"/>
      <c r="E68" s="1"/>
      <c r="F68" s="113"/>
      <c r="IS68" s="1"/>
      <c r="IT68"/>
    </row>
    <row r="69" spans="1:254" s="3" customFormat="1" ht="17.100000000000001" customHeight="1" x14ac:dyDescent="0.2">
      <c r="A69" s="1"/>
      <c r="B69" s="1"/>
      <c r="C69" s="1"/>
      <c r="D69" s="1"/>
      <c r="E69" s="1"/>
      <c r="F69" s="113"/>
      <c r="IS69" s="1"/>
      <c r="IT69"/>
    </row>
    <row r="70" spans="1:254" s="3" customFormat="1" x14ac:dyDescent="0.2">
      <c r="A70" s="1"/>
      <c r="B70" s="1"/>
      <c r="C70" s="1"/>
      <c r="D70" s="1"/>
      <c r="E70" s="1"/>
      <c r="F70" s="113"/>
      <c r="IS70" s="1"/>
      <c r="IT70"/>
    </row>
    <row r="71" spans="1:254" s="3" customFormat="1" ht="15.75" customHeight="1" x14ac:dyDescent="0.2">
      <c r="A71" s="1"/>
      <c r="B71" s="1"/>
      <c r="C71" s="1"/>
      <c r="D71" s="1"/>
      <c r="E71" s="1"/>
      <c r="F71" s="113"/>
      <c r="IS71" s="1"/>
      <c r="IT71"/>
    </row>
    <row r="72" spans="1:254" s="3" customFormat="1" ht="14.25" customHeight="1" x14ac:dyDescent="0.2">
      <c r="A72" s="1"/>
      <c r="B72" s="1"/>
      <c r="C72" s="1"/>
      <c r="D72" s="1"/>
      <c r="E72" s="1"/>
      <c r="F72" s="113"/>
      <c r="IS72" s="1"/>
      <c r="IT72"/>
    </row>
    <row r="73" spans="1:254" s="3" customFormat="1" ht="14.25" customHeight="1" x14ac:dyDescent="0.2">
      <c r="A73" s="1"/>
      <c r="B73" s="1"/>
      <c r="C73" s="1"/>
      <c r="D73" s="1"/>
      <c r="E73" s="1"/>
      <c r="F73" s="113"/>
      <c r="IS73" s="1"/>
      <c r="IT73"/>
    </row>
    <row r="74" spans="1:254" s="3" customFormat="1" ht="14.25" customHeight="1" x14ac:dyDescent="0.2">
      <c r="A74" s="1"/>
      <c r="B74" s="1"/>
      <c r="C74" s="1"/>
      <c r="D74" s="1"/>
      <c r="E74" s="1"/>
      <c r="F74" s="113"/>
      <c r="IS74" s="1"/>
      <c r="IT74"/>
    </row>
    <row r="75" spans="1:254" s="3" customFormat="1" ht="14.25" customHeight="1" x14ac:dyDescent="0.2">
      <c r="A75" s="1"/>
      <c r="B75" s="1"/>
      <c r="C75" s="1"/>
      <c r="D75" s="1"/>
      <c r="E75" s="1"/>
      <c r="F75" s="113"/>
      <c r="IS75" s="1"/>
      <c r="IT75"/>
    </row>
    <row r="76" spans="1:254" s="3" customFormat="1" ht="14.25" customHeight="1" x14ac:dyDescent="0.2">
      <c r="A76" s="1"/>
      <c r="B76" s="1"/>
      <c r="C76" s="1"/>
      <c r="D76" s="1"/>
      <c r="E76" s="1"/>
      <c r="F76" s="113"/>
      <c r="IS76" s="1"/>
      <c r="IT76"/>
    </row>
    <row r="77" spans="1:254" s="3" customFormat="1" ht="14.25" customHeight="1" x14ac:dyDescent="0.2">
      <c r="A77" s="1"/>
      <c r="B77" s="1"/>
      <c r="C77" s="1"/>
      <c r="D77" s="1"/>
      <c r="E77" s="1"/>
      <c r="F77" s="113"/>
      <c r="IS77" s="1"/>
      <c r="IT77"/>
    </row>
    <row r="78" spans="1:254" s="3" customFormat="1" x14ac:dyDescent="0.2">
      <c r="A78" s="1"/>
      <c r="B78" s="1"/>
      <c r="C78" s="1"/>
      <c r="D78" s="1"/>
      <c r="E78" s="1"/>
      <c r="F78" s="113"/>
      <c r="IS78" s="1"/>
      <c r="IT78"/>
    </row>
    <row r="79" spans="1:254" s="3" customFormat="1" x14ac:dyDescent="0.2">
      <c r="A79" s="1"/>
      <c r="B79" s="1"/>
      <c r="C79" s="1"/>
      <c r="D79" s="1"/>
      <c r="E79" s="1"/>
      <c r="F79" s="113"/>
      <c r="IS79" s="1"/>
      <c r="IT79"/>
    </row>
    <row r="80" spans="1:254" s="3" customFormat="1" ht="28.5" customHeight="1" x14ac:dyDescent="0.2">
      <c r="A80" s="1"/>
      <c r="B80" s="1"/>
      <c r="C80" s="1"/>
      <c r="D80" s="1"/>
      <c r="E80" s="1"/>
      <c r="F80" s="113"/>
      <c r="IS80" s="1"/>
      <c r="IT80"/>
    </row>
    <row r="81" spans="1:254" s="3" customFormat="1" x14ac:dyDescent="0.2">
      <c r="A81" s="1"/>
      <c r="B81" s="1"/>
      <c r="C81" s="1"/>
      <c r="D81" s="1"/>
      <c r="E81" s="1"/>
      <c r="F81" s="113"/>
      <c r="IS81" s="1"/>
      <c r="IT81"/>
    </row>
  </sheetData>
  <pageMargins left="0.60416666666666663" right="0.25" top="0.75" bottom="0.75" header="0.3" footer="0.3"/>
  <pageSetup paperSize="9" orientation="portrait" r:id="rId1"/>
  <headerFooter>
    <oddHeader>&amp;CÓvoda 2018. évi bevétel teljesítés
1/c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3</vt:i4>
      </vt:variant>
    </vt:vector>
  </HeadingPairs>
  <TitlesOfParts>
    <vt:vector size="7" baseType="lpstr">
      <vt:lpstr>összesen</vt:lpstr>
      <vt:lpstr>Önkormányzat</vt:lpstr>
      <vt:lpstr>Hivatal</vt:lpstr>
      <vt:lpstr>Óvoda</vt:lpstr>
      <vt:lpstr>Excel_BuiltIn_Print_Titles_1_1</vt:lpstr>
      <vt:lpstr>Önkormányzat!Nyomtatási_cím</vt:lpstr>
      <vt:lpstr>összesen!Nyomtatási_cím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Trojane Kati</dc:creator>
  <cp:lastModifiedBy>Trojane Kati</cp:lastModifiedBy>
  <cp:lastPrinted>2019-05-23T07:39:07Z</cp:lastPrinted>
  <dcterms:created xsi:type="dcterms:W3CDTF">2019-01-22T09:33:37Z</dcterms:created>
  <dcterms:modified xsi:type="dcterms:W3CDTF">2019-05-23T08:00:14Z</dcterms:modified>
</cp:coreProperties>
</file>