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2 - 2018. évi ktgvetési rendelet módosítás\Egységes szerkezet mellékletek\"/>
    </mc:Choice>
  </mc:AlternateContent>
  <bookViews>
    <workbookView xWindow="0" yWindow="0" windowWidth="28800" windowHeight="1183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Hivatal'!$2:$7</definedName>
    <definedName name="_xlnm.Print_Area" localSheetId="0">'5. sz.mell Hivatal'!$A$1:$G$58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6" i="1" l="1"/>
  <c r="C55" i="1"/>
  <c r="C54" i="1"/>
  <c r="C52" i="1" s="1"/>
  <c r="C53" i="1"/>
  <c r="F52" i="1"/>
  <c r="E52" i="1"/>
  <c r="D52" i="1"/>
  <c r="C51" i="1"/>
  <c r="C50" i="1"/>
  <c r="F49" i="1"/>
  <c r="D49" i="1"/>
  <c r="C49" i="1" s="1"/>
  <c r="F48" i="1"/>
  <c r="E48" i="1"/>
  <c r="D48" i="1"/>
  <c r="C48" i="1" s="1"/>
  <c r="F47" i="1"/>
  <c r="E47" i="1"/>
  <c r="D47" i="1"/>
  <c r="C47" i="1" s="1"/>
  <c r="C46" i="1" s="1"/>
  <c r="F46" i="1"/>
  <c r="F57" i="1" s="1"/>
  <c r="E46" i="1"/>
  <c r="E57" i="1" s="1"/>
  <c r="D46" i="1"/>
  <c r="D57" i="1" s="1"/>
  <c r="D41" i="1"/>
  <c r="C41" i="1" s="1"/>
  <c r="C40" i="1"/>
  <c r="C39" i="1"/>
  <c r="F38" i="1"/>
  <c r="E38" i="1"/>
  <c r="D38" i="1"/>
  <c r="C34" i="1"/>
  <c r="F31" i="1"/>
  <c r="E31" i="1"/>
  <c r="D31" i="1"/>
  <c r="C31" i="1"/>
  <c r="F27" i="1"/>
  <c r="E27" i="1"/>
  <c r="D27" i="1"/>
  <c r="C27" i="1"/>
  <c r="F26" i="1"/>
  <c r="C26" i="1" s="1"/>
  <c r="C25" i="1"/>
  <c r="C24" i="1"/>
  <c r="C23" i="1"/>
  <c r="C21" i="1" s="1"/>
  <c r="C22" i="1"/>
  <c r="F21" i="1"/>
  <c r="E21" i="1"/>
  <c r="D21" i="1"/>
  <c r="C20" i="1"/>
  <c r="C19" i="1"/>
  <c r="C18" i="1"/>
  <c r="C17" i="1"/>
  <c r="C16" i="1"/>
  <c r="E15" i="1"/>
  <c r="D15" i="1"/>
  <c r="C15" i="1" s="1"/>
  <c r="C14" i="1"/>
  <c r="C13" i="1"/>
  <c r="D12" i="1"/>
  <c r="C12" i="1" s="1"/>
  <c r="E11" i="1"/>
  <c r="E9" i="1" s="1"/>
  <c r="E37" i="1" s="1"/>
  <c r="D11" i="1"/>
  <c r="C11" i="1"/>
  <c r="C10" i="1"/>
  <c r="F9" i="1"/>
  <c r="F37" i="1" s="1"/>
  <c r="D9" i="1"/>
  <c r="D37" i="1" s="1"/>
  <c r="C38" i="1" l="1"/>
  <c r="C57" i="1"/>
  <c r="C9" i="1"/>
  <c r="C37" i="1" s="1"/>
  <c r="C42" i="1" s="1"/>
  <c r="E42" i="1"/>
  <c r="D42" i="1"/>
  <c r="F42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<sst xmlns="http://schemas.openxmlformats.org/spreadsheetml/2006/main" count="116" uniqueCount="102">
  <si>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</si>
  <si>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>Téglási Polgármesteri Hivatal</t>
  </si>
  <si>
    <t>02</t>
  </si>
  <si>
    <t>Feladat megnevezése</t>
  </si>
  <si>
    <t>Összes bevétel, kiadás</t>
  </si>
  <si>
    <t>01</t>
  </si>
  <si>
    <t>03</t>
  </si>
  <si>
    <t>Forintban</t>
  </si>
  <si>
    <t>Száma</t>
  </si>
  <si>
    <t>Előirányzat-csoport, kiemelt előirányzat megnevezése</t>
  </si>
  <si>
    <t>Módosított 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</si>
  <si>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</si>
  <si>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</si>
  <si>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</si>
  <si>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</si>
  <si>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</si>
  <si>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</si>
  <si>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</si>
  <si>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</si>
  <si>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</si>
  <si>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</si>
  <si>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</si>
  <si>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</si>
  <si>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</si>
  <si>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</si>
  <si>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</si>
  <si>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</si>
  <si>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</si>
  <si>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</si>
  <si>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</si>
  <si>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</si>
  <si>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</si>
  <si>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</si>
  <si>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</si>
  <si>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</si>
  <si>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</si>
  <si>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</si>
  <si>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</si>
  <si>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</si>
  <si>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</si>
  <si>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</si>
  <si>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</si>
  <si>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</si>
  <si>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</si>
  <si>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</si>
  <si>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</si>
  <si>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</si>
  <si>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</si>
  <si>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</si>
  <si>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</si>
  <si>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</si>
  <si>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</si>
  <si>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</si>
  <si>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</si>
  <si>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</si>
  <si>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</si>
  <si>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</si>
  <si>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</si>
  <si>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</si>
  <si>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</si>
  <si>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</si>
  <si>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</si>
  <si>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</si>
  <si>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</si>
  <si>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</si>
  <si>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</si>
  <si>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</si>
  <si>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</si>
  <si>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</si>
  <si>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</si>
  <si>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</si>
  <si>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</si>
  <si>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</si>
  <si>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</si>
  <si>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</si>
  <si>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</si>
  <si>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</si>
  <si>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</si>
  <si>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</si>
  <si>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</si>
  <si>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</si>
  <si>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</si>
  <si>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</si>
  <si>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</si>
  <si>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</si>
  <si>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</si>
  <si>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</si>
  <si>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</si>
  <si>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</si>
  <si>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</si>
  <si>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</si>
  <si>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</si>
  <si>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</si>
  <si>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</si>
  <si>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</si>
  <si>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</si>
  <si>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</si>
  <si>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</si>
  <si>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</si>
  <si>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</si>
  <si>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</si>
  <si>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5.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</si>
</sst>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3" fontId="3" fillId="0" borderId="12" xfId="1" applyNumberFormat="1" applyFont="1" applyFill="1" applyBorder="1" applyAlignment="1" applyProtection="1">
      <alignment horizontal="right" vertical="center" wrapText="1" indent="1"/>
    </xf>
    <xf numFmtId="3" fontId="3" fillId="0" borderId="3" xfId="1" applyNumberFormat="1" applyFont="1" applyFill="1" applyBorder="1" applyAlignment="1" applyProtection="1">
      <alignment horizontal="right" vertical="center" wrapText="1" indent="1"/>
    </xf>
    <xf numFmtId="3" fontId="3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3" fillId="0" borderId="22" xfId="1" applyFont="1" applyFill="1" applyBorder="1" applyAlignment="1" applyProtection="1">
      <alignment horizontal="left" vertical="center" wrapText="1" indent="1"/>
    </xf>
    <xf numFmtId="3" fontId="3" fillId="0" borderId="22" xfId="1" applyNumberFormat="1" applyFont="1" applyFill="1" applyBorder="1" applyAlignment="1" applyProtection="1">
      <alignment horizontal="right" vertical="center" wrapText="1" indent="1"/>
    </xf>
    <xf numFmtId="3" fontId="3" fillId="0" borderId="23" xfId="1" applyNumberFormat="1" applyFont="1" applyFill="1" applyBorder="1" applyAlignment="1" applyProtection="1">
      <alignment horizontal="right" vertical="center" wrapText="1" indent="1"/>
    </xf>
    <xf numFmtId="3" fontId="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0" applyNumberFormat="1" applyFont="1" applyFill="1" applyAlignment="1" applyProtection="1">
      <alignment vertical="center" wrapText="1"/>
    </xf>
    <xf numFmtId="0" fontId="3" fillId="0" borderId="25" xfId="1" applyFont="1" applyFill="1" applyBorder="1" applyAlignment="1" applyProtection="1">
      <alignment horizontal="left" vertical="center" wrapText="1" indent="1"/>
    </xf>
    <xf numFmtId="3" fontId="3" fillId="0" borderId="26" xfId="1" applyNumberFormat="1" applyFont="1" applyFill="1" applyBorder="1" applyAlignment="1" applyProtection="1">
      <alignment horizontal="right" vertical="center" wrapText="1" indent="1"/>
    </xf>
    <xf numFmtId="3" fontId="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9" xfId="1" applyFont="1" applyFill="1" applyBorder="1" applyAlignment="1" applyProtection="1">
      <alignment horizontal="left" vertical="center" wrapText="1" indent="1"/>
    </xf>
    <xf numFmtId="3" fontId="3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5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13.33203125" style="1" customWidth="1"/>
    <col min="2" max="2" width="61" style="2" customWidth="1"/>
    <col min="3" max="3" width="17.1640625" style="2" customWidth="1"/>
    <col min="4" max="5" width="16.83203125" style="2" customWidth="1"/>
    <col min="6" max="6" width="17.1640625" style="2" customWidth="1"/>
    <col min="7" max="7" width="4.83203125" style="2" customWidth="1"/>
    <col min="8" max="8" width="11.1640625" style="2" bestFit="1" customWidth="1"/>
    <col min="9" max="9" width="9.6640625" style="2" bestFit="1" customWidth="1"/>
    <col min="10" max="10" width="11.1640625" style="2" bestFit="1" customWidth="1"/>
    <col min="11" max="16384" width="9.33203125" style="2"/>
  </cols>
  <sheetData>
    <row r="1" spans="1:8" x14ac:dyDescent="0.2">
      <c r="F1" s="3" t="s">
        <v>101</v>
      </c>
    </row>
    <row r="2" spans="1:8" s="6" customFormat="1" ht="21" customHeight="1" thickBot="1" x14ac:dyDescent="0.25">
      <c r="A2" s="4"/>
      <c r="B2" s="5"/>
      <c r="C2" s="5"/>
      <c r="D2" s="5"/>
      <c r="E2" s="5"/>
      <c r="F2" s="3"/>
    </row>
    <row r="3" spans="1:8" s="11" customFormat="1" ht="39" customHeight="1" x14ac:dyDescent="0.2">
      <c r="A3" s="7" t="s">
        <v>0</v>
      </c>
      <c r="B3" s="8" t="s">
        <v>1</v>
      </c>
      <c r="C3" s="9"/>
      <c r="D3" s="9"/>
      <c r="E3" s="9"/>
      <c r="F3" s="10" t="s">
        <v>2</v>
      </c>
    </row>
    <row r="4" spans="1:8" s="11" customFormat="1" ht="30" customHeight="1" thickBot="1" x14ac:dyDescent="0.25">
      <c r="A4" s="12" t="s">
        <v>3</v>
      </c>
      <c r="B4" s="13" t="s">
        <v>4</v>
      </c>
      <c r="C4" s="14"/>
      <c r="D4" s="15" t="s">
        <v>5</v>
      </c>
      <c r="E4" s="15" t="s">
        <v>2</v>
      </c>
      <c r="F4" s="16" t="s">
        <v>6</v>
      </c>
    </row>
    <row r="5" spans="1:8" s="19" customFormat="1" ht="15.95" customHeight="1" thickBot="1" x14ac:dyDescent="0.25">
      <c r="A5" s="17"/>
      <c r="B5" s="17"/>
      <c r="C5" s="17"/>
      <c r="D5" s="17"/>
      <c r="E5" s="17"/>
      <c r="F5" s="18" t="s">
        <v>7</v>
      </c>
    </row>
    <row r="6" spans="1:8" ht="24.75" thickBot="1" x14ac:dyDescent="0.25">
      <c r="A6" s="20" t="s">
        <v>8</v>
      </c>
      <c r="B6" s="21" t="s">
        <v>9</v>
      </c>
      <c r="C6" s="22" t="s">
        <v>10</v>
      </c>
      <c r="D6" s="23" t="s">
        <v>11</v>
      </c>
      <c r="E6" s="23" t="s">
        <v>12</v>
      </c>
      <c r="F6" s="22" t="s">
        <v>13</v>
      </c>
    </row>
    <row r="7" spans="1:8" s="28" customFormat="1" ht="12.95" customHeight="1" thickBot="1" x14ac:dyDescent="0.25">
      <c r="A7" s="24"/>
      <c r="B7" s="25" t="s">
        <v>14</v>
      </c>
      <c r="C7" s="26" t="s">
        <v>15</v>
      </c>
      <c r="D7" s="26" t="s">
        <v>16</v>
      </c>
      <c r="E7" s="26" t="s">
        <v>17</v>
      </c>
      <c r="F7" s="27" t="s">
        <v>18</v>
      </c>
    </row>
    <row r="8" spans="1:8" s="28" customFormat="1" ht="15.95" customHeight="1" thickBot="1" x14ac:dyDescent="0.25">
      <c r="A8" s="29"/>
      <c r="B8" s="30" t="s">
        <v>19</v>
      </c>
      <c r="C8" s="30"/>
      <c r="D8" s="30"/>
      <c r="E8" s="30"/>
      <c r="F8" s="31"/>
    </row>
    <row r="9" spans="1:8" s="35" customFormat="1" ht="12" customHeight="1" thickBot="1" x14ac:dyDescent="0.25">
      <c r="A9" s="24" t="s">
        <v>20</v>
      </c>
      <c r="B9" s="32" t="s">
        <v>21</v>
      </c>
      <c r="C9" s="33">
        <f>SUM(C10:C20)</f>
        <v>69557000</v>
      </c>
      <c r="D9" s="33">
        <f>SUM(D10:D20)</f>
        <v>60386000</v>
      </c>
      <c r="E9" s="33">
        <f>SUM(E10:E20)</f>
        <v>9171000</v>
      </c>
      <c r="F9" s="34">
        <f>SUM(F10:F20)</f>
        <v>0</v>
      </c>
    </row>
    <row r="10" spans="1:8" s="35" customFormat="1" ht="12" customHeight="1" x14ac:dyDescent="0.2">
      <c r="A10" s="36" t="s">
        <v>22</v>
      </c>
      <c r="B10" s="37" t="s">
        <v>23</v>
      </c>
      <c r="C10" s="38">
        <f>+D10+E10+F10</f>
        <v>0</v>
      </c>
      <c r="D10" s="39"/>
      <c r="E10" s="39"/>
      <c r="F10" s="40"/>
      <c r="H10" s="41"/>
    </row>
    <row r="11" spans="1:8" s="35" customFormat="1" ht="12" customHeight="1" x14ac:dyDescent="0.2">
      <c r="A11" s="42" t="s">
        <v>24</v>
      </c>
      <c r="B11" s="43" t="s">
        <v>25</v>
      </c>
      <c r="C11" s="44">
        <f>+D11+E11+F11</f>
        <v>40790000</v>
      </c>
      <c r="D11" s="45">
        <f>40639000-7221000+151000</f>
        <v>33569000</v>
      </c>
      <c r="E11" s="45">
        <f>4570000+2651000</f>
        <v>7221000</v>
      </c>
      <c r="F11" s="46"/>
      <c r="H11" s="47"/>
    </row>
    <row r="12" spans="1:8" s="35" customFormat="1" ht="12" customHeight="1" x14ac:dyDescent="0.2">
      <c r="A12" s="42" t="s">
        <v>26</v>
      </c>
      <c r="B12" s="43" t="s">
        <v>27</v>
      </c>
      <c r="C12" s="44">
        <f t="shared" ref="C12:C20" si="0">+D12+E12+F12</f>
        <v>5550000</v>
      </c>
      <c r="D12" s="45">
        <f>150000+5400000</f>
        <v>5550000</v>
      </c>
      <c r="E12" s="45"/>
      <c r="F12" s="46"/>
    </row>
    <row r="13" spans="1:8" s="35" customFormat="1" ht="12" customHeight="1" x14ac:dyDescent="0.2">
      <c r="A13" s="42" t="s">
        <v>28</v>
      </c>
      <c r="B13" s="43" t="s">
        <v>29</v>
      </c>
      <c r="C13" s="44">
        <f t="shared" si="0"/>
        <v>0</v>
      </c>
      <c r="D13" s="45"/>
      <c r="E13" s="45"/>
      <c r="F13" s="46"/>
    </row>
    <row r="14" spans="1:8" s="35" customFormat="1" ht="12" customHeight="1" x14ac:dyDescent="0.2">
      <c r="A14" s="42" t="s">
        <v>30</v>
      </c>
      <c r="B14" s="43" t="s">
        <v>31</v>
      </c>
      <c r="C14" s="44">
        <f t="shared" si="0"/>
        <v>8461000</v>
      </c>
      <c r="D14" s="45">
        <v>8461000</v>
      </c>
      <c r="E14" s="45"/>
      <c r="F14" s="46"/>
    </row>
    <row r="15" spans="1:8" s="35" customFormat="1" ht="12" customHeight="1" x14ac:dyDescent="0.2">
      <c r="A15" s="42" t="s">
        <v>32</v>
      </c>
      <c r="B15" s="43" t="s">
        <v>33</v>
      </c>
      <c r="C15" s="44">
        <f t="shared" si="0"/>
        <v>14756000</v>
      </c>
      <c r="D15" s="45">
        <f>13257000-1950000+1499000</f>
        <v>12806000</v>
      </c>
      <c r="E15" s="45">
        <f>1234000+716000</f>
        <v>1950000</v>
      </c>
      <c r="F15" s="46"/>
    </row>
    <row r="16" spans="1:8" s="35" customFormat="1" ht="12" customHeight="1" x14ac:dyDescent="0.2">
      <c r="A16" s="42" t="s">
        <v>34</v>
      </c>
      <c r="B16" s="48" t="s">
        <v>35</v>
      </c>
      <c r="C16" s="44">
        <f t="shared" si="0"/>
        <v>0</v>
      </c>
      <c r="D16" s="44"/>
      <c r="E16" s="45"/>
      <c r="F16" s="46"/>
    </row>
    <row r="17" spans="1:6" s="35" customFormat="1" ht="12" customHeight="1" x14ac:dyDescent="0.2">
      <c r="A17" s="42" t="s">
        <v>36</v>
      </c>
      <c r="B17" s="43" t="s">
        <v>37</v>
      </c>
      <c r="C17" s="44">
        <f t="shared" si="0"/>
        <v>0</v>
      </c>
      <c r="D17" s="49"/>
      <c r="E17" s="49"/>
      <c r="F17" s="50"/>
    </row>
    <row r="18" spans="1:6" s="51" customFormat="1" ht="12" customHeight="1" x14ac:dyDescent="0.2">
      <c r="A18" s="42" t="s">
        <v>38</v>
      </c>
      <c r="B18" s="43" t="s">
        <v>39</v>
      </c>
      <c r="C18" s="44">
        <f t="shared" si="0"/>
        <v>0</v>
      </c>
      <c r="D18" s="45"/>
      <c r="E18" s="45"/>
      <c r="F18" s="46"/>
    </row>
    <row r="19" spans="1:6" s="51" customFormat="1" ht="12" customHeight="1" x14ac:dyDescent="0.2">
      <c r="A19" s="42" t="s">
        <v>40</v>
      </c>
      <c r="B19" s="43" t="s">
        <v>41</v>
      </c>
      <c r="C19" s="44">
        <f t="shared" si="0"/>
        <v>0</v>
      </c>
      <c r="D19" s="44"/>
      <c r="E19" s="44"/>
      <c r="F19" s="52"/>
    </row>
    <row r="20" spans="1:6" s="51" customFormat="1" ht="12" customHeight="1" thickBot="1" x14ac:dyDescent="0.25">
      <c r="A20" s="42" t="s">
        <v>42</v>
      </c>
      <c r="B20" s="48" t="s">
        <v>43</v>
      </c>
      <c r="C20" s="44">
        <f t="shared" si="0"/>
        <v>0</v>
      </c>
      <c r="D20" s="49"/>
      <c r="E20" s="49"/>
      <c r="F20" s="52"/>
    </row>
    <row r="21" spans="1:6" s="35" customFormat="1" ht="24.75" customHeight="1" thickBot="1" x14ac:dyDescent="0.25">
      <c r="A21" s="24" t="s">
        <v>44</v>
      </c>
      <c r="B21" s="32" t="s">
        <v>45</v>
      </c>
      <c r="C21" s="34">
        <f>SUM(C22:C24)</f>
        <v>1360000</v>
      </c>
      <c r="D21" s="34">
        <f>SUM(D22:D24)</f>
        <v>1360000</v>
      </c>
      <c r="E21" s="34">
        <f>SUM(E22:E24)</f>
        <v>0</v>
      </c>
      <c r="F21" s="34">
        <f>SUM(F22:F24)</f>
        <v>0</v>
      </c>
    </row>
    <row r="22" spans="1:6" s="51" customFormat="1" ht="12" customHeight="1" x14ac:dyDescent="0.2">
      <c r="A22" s="42" t="s">
        <v>46</v>
      </c>
      <c r="B22" s="53" t="s">
        <v>47</v>
      </c>
      <c r="C22" s="54">
        <f>+D22+F22+E22</f>
        <v>0</v>
      </c>
      <c r="D22" s="54"/>
      <c r="E22" s="54"/>
      <c r="F22" s="46"/>
    </row>
    <row r="23" spans="1:6" s="51" customFormat="1" ht="12" customHeight="1" x14ac:dyDescent="0.2">
      <c r="A23" s="42" t="s">
        <v>48</v>
      </c>
      <c r="B23" s="43" t="s">
        <v>49</v>
      </c>
      <c r="C23" s="54">
        <f>+D23+F23+E23</f>
        <v>0</v>
      </c>
      <c r="D23" s="54"/>
      <c r="E23" s="54"/>
      <c r="F23" s="46"/>
    </row>
    <row r="24" spans="1:6" s="51" customFormat="1" ht="12" customHeight="1" x14ac:dyDescent="0.2">
      <c r="A24" s="42" t="s">
        <v>50</v>
      </c>
      <c r="B24" s="43" t="s">
        <v>51</v>
      </c>
      <c r="C24" s="54">
        <f>+D24+F24+E24</f>
        <v>1360000</v>
      </c>
      <c r="D24" s="45">
        <v>1360000</v>
      </c>
      <c r="E24" s="45"/>
      <c r="F24" s="46"/>
    </row>
    <row r="25" spans="1:6" s="51" customFormat="1" ht="12" customHeight="1" thickBot="1" x14ac:dyDescent="0.25">
      <c r="A25" s="42" t="s">
        <v>52</v>
      </c>
      <c r="B25" s="43" t="s">
        <v>53</v>
      </c>
      <c r="C25" s="54">
        <f>+D25+F25+E25</f>
        <v>0</v>
      </c>
      <c r="D25" s="45"/>
      <c r="E25" s="45"/>
      <c r="F25" s="46"/>
    </row>
    <row r="26" spans="1:6" s="51" customFormat="1" ht="12" customHeight="1" thickBot="1" x14ac:dyDescent="0.25">
      <c r="A26" s="55" t="s">
        <v>54</v>
      </c>
      <c r="B26" s="56" t="s">
        <v>55</v>
      </c>
      <c r="C26" s="57">
        <f>+D26+E26+F26</f>
        <v>720000</v>
      </c>
      <c r="D26" s="57"/>
      <c r="E26" s="57"/>
      <c r="F26" s="58">
        <f>70000+650000</f>
        <v>720000</v>
      </c>
    </row>
    <row r="27" spans="1:6" s="51" customFormat="1" ht="23.25" customHeight="1" thickBot="1" x14ac:dyDescent="0.25">
      <c r="A27" s="55" t="s">
        <v>56</v>
      </c>
      <c r="B27" s="56" t="s">
        <v>57</v>
      </c>
      <c r="C27" s="34">
        <f>+C28+C29</f>
        <v>0</v>
      </c>
      <c r="D27" s="34">
        <f>+D28+D29</f>
        <v>0</v>
      </c>
      <c r="E27" s="34">
        <f>+E28+E29</f>
        <v>0</v>
      </c>
      <c r="F27" s="34">
        <f>+F28+F29</f>
        <v>0</v>
      </c>
    </row>
    <row r="28" spans="1:6" s="51" customFormat="1" ht="12" customHeight="1" x14ac:dyDescent="0.2">
      <c r="A28" s="59" t="s">
        <v>58</v>
      </c>
      <c r="B28" s="60" t="s">
        <v>49</v>
      </c>
      <c r="C28" s="61"/>
      <c r="D28" s="61"/>
      <c r="E28" s="61"/>
      <c r="F28" s="62"/>
    </row>
    <row r="29" spans="1:6" s="51" customFormat="1" ht="12" customHeight="1" x14ac:dyDescent="0.2">
      <c r="A29" s="59" t="s">
        <v>59</v>
      </c>
      <c r="B29" s="63" t="s">
        <v>60</v>
      </c>
      <c r="C29" s="64"/>
      <c r="D29" s="64"/>
      <c r="E29" s="64"/>
      <c r="F29" s="65"/>
    </row>
    <row r="30" spans="1:6" s="51" customFormat="1" ht="12" customHeight="1" thickBot="1" x14ac:dyDescent="0.25">
      <c r="A30" s="42" t="s">
        <v>61</v>
      </c>
      <c r="B30" s="66" t="s">
        <v>62</v>
      </c>
      <c r="C30" s="67"/>
      <c r="D30" s="67"/>
      <c r="E30" s="68"/>
      <c r="F30" s="69"/>
    </row>
    <row r="31" spans="1:6" s="51" customFormat="1" ht="12" customHeight="1" thickBot="1" x14ac:dyDescent="0.25">
      <c r="A31" s="55" t="s">
        <v>63</v>
      </c>
      <c r="B31" s="56" t="s">
        <v>64</v>
      </c>
      <c r="C31" s="34">
        <f>+C32+C33+C34</f>
        <v>0</v>
      </c>
      <c r="D31" s="34">
        <f>+D32+D33+D34</f>
        <v>0</v>
      </c>
      <c r="E31" s="34">
        <f>+E32+E33+E34</f>
        <v>0</v>
      </c>
      <c r="F31" s="34">
        <f>+F32+F33+F34</f>
        <v>0</v>
      </c>
    </row>
    <row r="32" spans="1:6" s="51" customFormat="1" ht="12" customHeight="1" x14ac:dyDescent="0.2">
      <c r="A32" s="59" t="s">
        <v>65</v>
      </c>
      <c r="B32" s="60" t="s">
        <v>66</v>
      </c>
      <c r="C32" s="61"/>
      <c r="D32" s="61"/>
      <c r="E32" s="61"/>
      <c r="F32" s="62"/>
    </row>
    <row r="33" spans="1:11" s="51" customFormat="1" ht="12" customHeight="1" x14ac:dyDescent="0.2">
      <c r="A33" s="59" t="s">
        <v>67</v>
      </c>
      <c r="B33" s="63" t="s">
        <v>68</v>
      </c>
      <c r="C33" s="70"/>
      <c r="D33" s="70"/>
      <c r="E33" s="70"/>
      <c r="F33" s="65"/>
    </row>
    <row r="34" spans="1:11" s="51" customFormat="1" ht="12" customHeight="1" thickBot="1" x14ac:dyDescent="0.25">
      <c r="A34" s="42" t="s">
        <v>69</v>
      </c>
      <c r="B34" s="71" t="s">
        <v>70</v>
      </c>
      <c r="C34" s="72">
        <f>+D34</f>
        <v>0</v>
      </c>
      <c r="D34" s="72"/>
      <c r="E34" s="72"/>
      <c r="F34" s="69"/>
    </row>
    <row r="35" spans="1:11" s="35" customFormat="1" ht="12" customHeight="1" thickBot="1" x14ac:dyDescent="0.25">
      <c r="A35" s="55" t="s">
        <v>71</v>
      </c>
      <c r="B35" s="56" t="s">
        <v>72</v>
      </c>
      <c r="C35" s="57"/>
      <c r="D35" s="57"/>
      <c r="E35" s="57"/>
      <c r="F35" s="58"/>
    </row>
    <row r="36" spans="1:11" s="35" customFormat="1" ht="12" customHeight="1" thickBot="1" x14ac:dyDescent="0.25">
      <c r="A36" s="55" t="s">
        <v>73</v>
      </c>
      <c r="B36" s="56" t="s">
        <v>74</v>
      </c>
      <c r="C36" s="73"/>
      <c r="D36" s="74"/>
      <c r="E36" s="75"/>
      <c r="F36" s="76"/>
    </row>
    <row r="37" spans="1:11" s="35" customFormat="1" ht="12" customHeight="1" thickBot="1" x14ac:dyDescent="0.25">
      <c r="A37" s="24" t="s">
        <v>75</v>
      </c>
      <c r="B37" s="56" t="s">
        <v>76</v>
      </c>
      <c r="C37" s="73">
        <f>C9+C21+C26+C27+C31+C35+C36</f>
        <v>71637000</v>
      </c>
      <c r="D37" s="74">
        <f>D9+D21+D26+D27+D31+D35+D36</f>
        <v>61746000</v>
      </c>
      <c r="E37" s="74">
        <f>E9+E21+E26+E27+E31+E35+E36</f>
        <v>9171000</v>
      </c>
      <c r="F37" s="77">
        <f>+F9+F21+F26+F27+F31+F35+F36</f>
        <v>720000</v>
      </c>
      <c r="G37" s="47"/>
    </row>
    <row r="38" spans="1:11" s="35" customFormat="1" ht="12" customHeight="1" thickBot="1" x14ac:dyDescent="0.25">
      <c r="A38" s="78" t="s">
        <v>77</v>
      </c>
      <c r="B38" s="79" t="s">
        <v>78</v>
      </c>
      <c r="C38" s="74">
        <f>SUM(C39:C41)</f>
        <v>278724175</v>
      </c>
      <c r="D38" s="74">
        <f>SUM(D39:D41)</f>
        <v>268817175</v>
      </c>
      <c r="E38" s="74">
        <f>SUM(E39:E41)</f>
        <v>0</v>
      </c>
      <c r="F38" s="80">
        <f>+F39+F40+F41</f>
        <v>9907000</v>
      </c>
    </row>
    <row r="39" spans="1:11" s="35" customFormat="1" ht="12" customHeight="1" x14ac:dyDescent="0.2">
      <c r="A39" s="59" t="s">
        <v>79</v>
      </c>
      <c r="B39" s="60" t="s">
        <v>80</v>
      </c>
      <c r="C39" s="64">
        <f>+D39+F39</f>
        <v>806038</v>
      </c>
      <c r="D39" s="61">
        <v>806038</v>
      </c>
      <c r="E39" s="61"/>
      <c r="F39" s="62"/>
    </row>
    <row r="40" spans="1:11" s="35" customFormat="1" ht="12" customHeight="1" x14ac:dyDescent="0.2">
      <c r="A40" s="59" t="s">
        <v>81</v>
      </c>
      <c r="B40" s="63" t="s">
        <v>82</v>
      </c>
      <c r="C40" s="70">
        <f>+D40+F40</f>
        <v>0</v>
      </c>
      <c r="D40" s="70"/>
      <c r="E40" s="70"/>
      <c r="F40" s="65"/>
    </row>
    <row r="41" spans="1:11" s="51" customFormat="1" ht="12" customHeight="1" thickBot="1" x14ac:dyDescent="0.25">
      <c r="A41" s="42" t="s">
        <v>83</v>
      </c>
      <c r="B41" s="71" t="s">
        <v>84</v>
      </c>
      <c r="C41" s="72">
        <f>+D41+F41+E41</f>
        <v>277918137</v>
      </c>
      <c r="D41" s="72">
        <f>265748000+840400+550000+523435-806038+405340+750000</f>
        <v>268011137</v>
      </c>
      <c r="E41" s="72">
        <v>0</v>
      </c>
      <c r="F41" s="69">
        <v>9907000</v>
      </c>
      <c r="I41" s="81"/>
      <c r="K41" s="81"/>
    </row>
    <row r="42" spans="1:11" s="51" customFormat="1" ht="15" customHeight="1" thickBot="1" x14ac:dyDescent="0.25">
      <c r="A42" s="78" t="s">
        <v>85</v>
      </c>
      <c r="B42" s="82" t="s">
        <v>86</v>
      </c>
      <c r="C42" s="83">
        <f>+C38+C37</f>
        <v>350361175</v>
      </c>
      <c r="D42" s="83">
        <f>+D38+D37</f>
        <v>330563175</v>
      </c>
      <c r="E42" s="83">
        <f>+E38+E37</f>
        <v>9171000</v>
      </c>
      <c r="F42" s="83">
        <f>+F38+F37</f>
        <v>10627000</v>
      </c>
    </row>
    <row r="43" spans="1:11" s="51" customFormat="1" ht="15" customHeight="1" x14ac:dyDescent="0.2">
      <c r="A43" s="84"/>
      <c r="B43" s="85"/>
      <c r="C43" s="86"/>
      <c r="D43" s="86"/>
      <c r="E43" s="86"/>
      <c r="F43" s="86"/>
    </row>
    <row r="44" spans="1:11" ht="13.5" thickBot="1" x14ac:dyDescent="0.25">
      <c r="A44" s="87"/>
      <c r="B44" s="88"/>
      <c r="C44" s="89"/>
      <c r="D44" s="89"/>
      <c r="E44" s="89"/>
      <c r="F44" s="89"/>
    </row>
    <row r="45" spans="1:11" s="28" customFormat="1" ht="16.5" customHeight="1" thickBot="1" x14ac:dyDescent="0.25">
      <c r="A45" s="20"/>
      <c r="B45" s="90" t="s">
        <v>87</v>
      </c>
      <c r="C45" s="91"/>
      <c r="D45" s="91"/>
      <c r="E45" s="91"/>
      <c r="F45" s="92"/>
      <c r="H45" s="93"/>
      <c r="I45" s="93"/>
      <c r="J45" s="93"/>
    </row>
    <row r="46" spans="1:11" s="94" customFormat="1" ht="12" customHeight="1" thickBot="1" x14ac:dyDescent="0.25">
      <c r="A46" s="55" t="s">
        <v>20</v>
      </c>
      <c r="B46" s="56" t="s">
        <v>88</v>
      </c>
      <c r="C46" s="57">
        <f>SUM(C47:C51)</f>
        <v>348456175</v>
      </c>
      <c r="D46" s="57">
        <f>SUM(D47:D51)</f>
        <v>328658175</v>
      </c>
      <c r="E46" s="57">
        <f>SUM(E47:E51)</f>
        <v>9171000</v>
      </c>
      <c r="F46" s="34">
        <f>SUM(F47:F51)</f>
        <v>10627000</v>
      </c>
      <c r="H46" s="95"/>
      <c r="I46" s="96"/>
      <c r="J46" s="95"/>
    </row>
    <row r="47" spans="1:11" ht="12" customHeight="1" x14ac:dyDescent="0.2">
      <c r="A47" s="42" t="s">
        <v>22</v>
      </c>
      <c r="B47" s="53" t="s">
        <v>89</v>
      </c>
      <c r="C47" s="54">
        <f>+D47+F47+E47</f>
        <v>169307200</v>
      </c>
      <c r="D47" s="54">
        <f>165117000-3520000-3294000+982000+436000+436000+703000+339200+750000</f>
        <v>161949200</v>
      </c>
      <c r="E47" s="54">
        <f>2172000+1348000</f>
        <v>3520000</v>
      </c>
      <c r="F47" s="62">
        <f>3294000+544000</f>
        <v>3838000</v>
      </c>
      <c r="G47" s="97"/>
      <c r="H47" s="98"/>
      <c r="I47" s="99"/>
      <c r="J47" s="98"/>
    </row>
    <row r="48" spans="1:11" ht="12" customHeight="1" x14ac:dyDescent="0.2">
      <c r="A48" s="42" t="s">
        <v>24</v>
      </c>
      <c r="B48" s="43" t="s">
        <v>90</v>
      </c>
      <c r="C48" s="54">
        <f>+D48+F48+E48</f>
        <v>41639975</v>
      </c>
      <c r="D48" s="45">
        <f>40927000-739000-642000+202000+114000+87435+137400+66140</f>
        <v>40152975</v>
      </c>
      <c r="E48" s="45">
        <f>469000+270000</f>
        <v>739000</v>
      </c>
      <c r="F48" s="100">
        <f>642000+106000</f>
        <v>748000</v>
      </c>
      <c r="G48" s="97"/>
      <c r="H48" s="98"/>
      <c r="I48" s="99"/>
      <c r="J48" s="98"/>
    </row>
    <row r="49" spans="1:10" ht="12" customHeight="1" x14ac:dyDescent="0.2">
      <c r="A49" s="42" t="s">
        <v>26</v>
      </c>
      <c r="B49" s="43" t="s">
        <v>91</v>
      </c>
      <c r="C49" s="54">
        <f>+D49+F49+E49</f>
        <v>137254000</v>
      </c>
      <c r="D49" s="45">
        <f>37074000+98245000+2014000-4912000-6041000+176000</f>
        <v>126556000</v>
      </c>
      <c r="E49" s="45">
        <v>4912000</v>
      </c>
      <c r="F49" s="100">
        <f>6041000-255000</f>
        <v>5786000</v>
      </c>
      <c r="G49" s="97"/>
      <c r="H49" s="98"/>
      <c r="I49" s="99"/>
      <c r="J49" s="98"/>
    </row>
    <row r="50" spans="1:10" ht="12" customHeight="1" x14ac:dyDescent="0.2">
      <c r="A50" s="42" t="s">
        <v>28</v>
      </c>
      <c r="B50" s="43" t="s">
        <v>92</v>
      </c>
      <c r="C50" s="54">
        <f>+D50+F50+E50</f>
        <v>0</v>
      </c>
      <c r="D50" s="45"/>
      <c r="E50" s="45"/>
      <c r="F50" s="100"/>
      <c r="G50" s="97"/>
      <c r="H50" s="101"/>
      <c r="I50" s="101"/>
      <c r="J50" s="101"/>
    </row>
    <row r="51" spans="1:10" ht="12" customHeight="1" thickBot="1" x14ac:dyDescent="0.25">
      <c r="A51" s="42" t="s">
        <v>30</v>
      </c>
      <c r="B51" s="43" t="s">
        <v>93</v>
      </c>
      <c r="C51" s="54">
        <f>+D51+F51+E51</f>
        <v>255000</v>
      </c>
      <c r="D51" s="45"/>
      <c r="E51" s="45"/>
      <c r="F51" s="100">
        <v>255000</v>
      </c>
      <c r="G51" s="97"/>
      <c r="H51" s="101"/>
      <c r="I51" s="101"/>
      <c r="J51" s="101"/>
    </row>
    <row r="52" spans="1:10" ht="12" customHeight="1" thickBot="1" x14ac:dyDescent="0.25">
      <c r="A52" s="55" t="s">
        <v>44</v>
      </c>
      <c r="B52" s="56" t="s">
        <v>94</v>
      </c>
      <c r="C52" s="57">
        <f>SUM(C53:C55)</f>
        <v>1905000</v>
      </c>
      <c r="D52" s="57">
        <f>SUM(D53:D56)</f>
        <v>1905000</v>
      </c>
      <c r="E52" s="57">
        <f>SUM(E53:E56)</f>
        <v>0</v>
      </c>
      <c r="F52" s="34">
        <f>SUM(F53:F55)</f>
        <v>0</v>
      </c>
      <c r="H52" s="101"/>
      <c r="I52" s="101"/>
      <c r="J52" s="101"/>
    </row>
    <row r="53" spans="1:10" s="94" customFormat="1" ht="12" customHeight="1" x14ac:dyDescent="0.2">
      <c r="A53" s="42" t="s">
        <v>46</v>
      </c>
      <c r="B53" s="53" t="s">
        <v>95</v>
      </c>
      <c r="C53" s="54">
        <f>+D53+E53+F53</f>
        <v>1905000</v>
      </c>
      <c r="D53" s="54">
        <v>1905000</v>
      </c>
      <c r="E53" s="54"/>
      <c r="F53" s="62"/>
      <c r="H53" s="95"/>
      <c r="I53" s="95"/>
      <c r="J53" s="95"/>
    </row>
    <row r="54" spans="1:10" ht="12" customHeight="1" x14ac:dyDescent="0.2">
      <c r="A54" s="42" t="s">
        <v>48</v>
      </c>
      <c r="B54" s="43" t="s">
        <v>96</v>
      </c>
      <c r="C54" s="54">
        <f>+D54+F54+E54</f>
        <v>0</v>
      </c>
      <c r="D54" s="45"/>
      <c r="E54" s="45"/>
      <c r="F54" s="100"/>
    </row>
    <row r="55" spans="1:10" ht="12" customHeight="1" x14ac:dyDescent="0.2">
      <c r="A55" s="42" t="s">
        <v>50</v>
      </c>
      <c r="B55" s="43" t="s">
        <v>97</v>
      </c>
      <c r="C55" s="54">
        <f>+D55+F55+E55</f>
        <v>0</v>
      </c>
      <c r="D55" s="45"/>
      <c r="E55" s="45"/>
      <c r="F55" s="100"/>
    </row>
    <row r="56" spans="1:10" ht="12" customHeight="1" thickBot="1" x14ac:dyDescent="0.25">
      <c r="A56" s="42" t="s">
        <v>52</v>
      </c>
      <c r="B56" s="43" t="s">
        <v>98</v>
      </c>
      <c r="C56" s="54">
        <f>+D56+F56+E56</f>
        <v>0</v>
      </c>
      <c r="D56" s="45"/>
      <c r="E56" s="45"/>
      <c r="F56" s="100"/>
    </row>
    <row r="57" spans="1:10" ht="15" customHeight="1" thickBot="1" x14ac:dyDescent="0.25">
      <c r="A57" s="55" t="s">
        <v>54</v>
      </c>
      <c r="B57" s="102" t="s">
        <v>99</v>
      </c>
      <c r="C57" s="103">
        <f>C52+C46</f>
        <v>350361175</v>
      </c>
      <c r="D57" s="103">
        <f>D46+D52</f>
        <v>330563175</v>
      </c>
      <c r="E57" s="103">
        <f>E46+E52</f>
        <v>9171000</v>
      </c>
      <c r="F57" s="104">
        <f>+F46+F52</f>
        <v>10627000</v>
      </c>
      <c r="G57" s="2" t="s">
        <v>100</v>
      </c>
    </row>
    <row r="58" spans="1:10" x14ac:dyDescent="0.2">
      <c r="A58" s="105"/>
      <c r="B58" s="106"/>
      <c r="C58" s="106"/>
      <c r="D58" s="106"/>
      <c r="E58" s="106"/>
      <c r="F58" s="107"/>
    </row>
    <row r="59" spans="1:10" x14ac:dyDescent="0.2">
      <c r="D59" s="97"/>
    </row>
    <row r="60" spans="1:10" x14ac:dyDescent="0.2">
      <c r="D60" s="97"/>
    </row>
    <row r="61" spans="1:10" x14ac:dyDescent="0.2">
      <c r="C61" s="97"/>
      <c r="D61" s="97"/>
    </row>
    <row r="62" spans="1:10" x14ac:dyDescent="0.2">
      <c r="D62" s="97"/>
    </row>
    <row r="65" spans="4:4" x14ac:dyDescent="0.2">
      <c r="D65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2018-09-27T08:35:32Z</dcterms:created>
  <dcterms:modified xsi:type="dcterms:W3CDTF">2018-09-27T08:58:30Z</dcterms:modified>
</cp:coreProperties>
</file>